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8156E8C-C658-469A-A239-7B43D6A0415C}" xr6:coauthVersionLast="47" xr6:coauthVersionMax="47" xr10:uidLastSave="{00000000-0000-0000-0000-000000000000}"/>
  <bookViews>
    <workbookView xWindow="-108" yWindow="-108" windowWidth="23256" windowHeight="12576" tabRatio="675" firstSheet="2" activeTab="2" xr2:uid="{00000000-000D-0000-FFFF-FFFF00000000}"/>
  </bookViews>
  <sheets>
    <sheet name="（金翎奖）活动预算" sheetId="2" state="hidden" r:id="rId1"/>
    <sheet name="搭建人员时间安排" sheetId="3" state="hidden" r:id="rId2"/>
    <sheet name="报价单" sheetId="4" r:id="rId3"/>
  </sheets>
  <definedNames>
    <definedName name="_xlnm.Print_Area" localSheetId="2">报价单!$B$1:$I$133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4" l="1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06" i="4"/>
  <c r="I81" i="4"/>
  <c r="I78" i="4"/>
  <c r="I77" i="4"/>
  <c r="I76" i="4"/>
  <c r="I75" i="4"/>
  <c r="I74" i="4"/>
  <c r="I70" i="4"/>
  <c r="I69" i="4"/>
  <c r="I71" i="4" s="1"/>
  <c r="I65" i="4"/>
  <c r="I64" i="4"/>
  <c r="I63" i="4"/>
  <c r="I62" i="4"/>
  <c r="I61" i="4"/>
  <c r="I60" i="4"/>
  <c r="I59" i="4"/>
  <c r="I58" i="4"/>
  <c r="I54" i="4"/>
  <c r="I53" i="4"/>
  <c r="I52" i="4"/>
  <c r="I51" i="4"/>
  <c r="I50" i="4"/>
  <c r="I49" i="4"/>
  <c r="I48" i="4"/>
  <c r="I47" i="4"/>
  <c r="I55" i="4" s="1"/>
  <c r="I43" i="4"/>
  <c r="I42" i="4"/>
  <c r="I41" i="4"/>
  <c r="I40" i="4"/>
  <c r="I39" i="4"/>
  <c r="I38" i="4"/>
  <c r="I37" i="4"/>
  <c r="I36" i="4"/>
  <c r="I35" i="4"/>
  <c r="I34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73" i="2" s="1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53" i="2" s="1"/>
  <c r="H7" i="2"/>
  <c r="I44" i="4" l="1"/>
  <c r="I103" i="4"/>
  <c r="I31" i="4"/>
  <c r="I79" i="4"/>
  <c r="I66" i="4"/>
  <c r="I122" i="4"/>
  <c r="H74" i="2"/>
  <c r="H75" i="2"/>
  <c r="H55" i="2"/>
  <c r="H76" i="2" s="1"/>
  <c r="H54" i="2"/>
  <c r="I123" i="4" l="1"/>
  <c r="I126" i="4" s="1"/>
  <c r="I127" i="4" s="1"/>
  <c r="I128" i="4" s="1"/>
  <c r="I129" i="4" l="1"/>
  <c r="I130" i="4" s="1"/>
</calcChain>
</file>

<file path=xl/sharedStrings.xml><?xml version="1.0" encoding="utf-8"?>
<sst xmlns="http://schemas.openxmlformats.org/spreadsheetml/2006/main" count="544" uniqueCount="314">
  <si>
    <t>第十届金翎奖年度优秀游戏评选大赛（金翎奖）</t>
  </si>
  <si>
    <t>1月11日晚上10点进场；（当天晚上布置舞台在1号厅到12日白天、晚上，13日白天、晚上，14日上午彩排；外场布置在13日晚上把MGAS外场撤出后搭建金翎奖外场物料。）
12号上午全部完成（舞台和外场布置），彩排，下午嘉宾签到；
13日开会，晚上结束后外场（除3X2赞助商展位和4X6展位不动外）其他所有布置撤场。</t>
  </si>
  <si>
    <t>金翎奖舞美设备（13日晚上全部搭建完成）</t>
  </si>
  <si>
    <t>Quotation</t>
  </si>
  <si>
    <t>Project</t>
  </si>
  <si>
    <t>Equipment description 器材描述</t>
  </si>
  <si>
    <t>Unit 单位</t>
  </si>
  <si>
    <t>QTY 数量</t>
  </si>
  <si>
    <t>Unit Price 单价</t>
  </si>
  <si>
    <t>Sub-total 总价</t>
  </si>
  <si>
    <t>Remarks 备注</t>
  </si>
  <si>
    <t>AV设备</t>
  </si>
  <si>
    <t xml:space="preserve">灯光设备      Light  Equipment </t>
  </si>
  <si>
    <t>Rerbly 1500w V3000P 彩熠电脑图案灯</t>
  </si>
  <si>
    <t>pcs</t>
  </si>
  <si>
    <t>浩洋15R光束灯</t>
  </si>
  <si>
    <t>雅江 摇头LED染色灯</t>
  </si>
  <si>
    <t>FOUR 观众灯</t>
  </si>
  <si>
    <t>雅江 LED PAR灯</t>
  </si>
  <si>
    <t>浩洋 2500W 追光灯</t>
  </si>
  <si>
    <t>LOGO 电脑灯LOGO片</t>
  </si>
  <si>
    <t xml:space="preserve"> RGB PROTOUR24CH Digital  DIMMER RACK数字硅箱</t>
  </si>
  <si>
    <t>MA Lighting Controller灯光数字控制台</t>
  </si>
  <si>
    <t>安特利 烟雾机</t>
  </si>
  <si>
    <t>Truss (500mm＊800mm)   TRUSS架</t>
  </si>
  <si>
    <t>m</t>
  </si>
  <si>
    <t>380V/250A Power Braker 三相挂式配电箱</t>
  </si>
  <si>
    <t>信号线</t>
  </si>
  <si>
    <t>set</t>
  </si>
  <si>
    <t>视频设备       Video Equipment</t>
  </si>
  <si>
    <t>舞台主屏幕 Ｐ3 128*128  500MＭ＊500MＭ</t>
  </si>
  <si>
    <t>㎡</t>
  </si>
  <si>
    <t>签到区屏幕 Ｐ3 128*128  500MＭ＊500MＭ</t>
  </si>
  <si>
    <t>处理器</t>
  </si>
  <si>
    <t>BARCO矩阵</t>
  </si>
  <si>
    <t>杰思创3000  LED处理器</t>
  </si>
  <si>
    <t>APPER IMAC Contain PVP 高清视屏播放系统</t>
  </si>
  <si>
    <t>Barco/Folsom Encore Controller  LC 大型视频控制台</t>
  </si>
  <si>
    <t>Barco/Folsom Encore HD VP 3G ME BARCO高清视频VP</t>
  </si>
  <si>
    <t>PHILPS 22"TFT LCD1920 x 1080  高清监视器</t>
  </si>
  <si>
    <t>Samsung 50“PDP  等离子提示器</t>
  </si>
  <si>
    <t>Extron  GLI350xi  信号滤波器</t>
  </si>
  <si>
    <t>LIGHTWARE OPTICAL FIBER SYSTEM 光纤收发系统</t>
  </si>
  <si>
    <t>IBM  PPT</t>
  </si>
  <si>
    <t>杰思创402  淡入淡出切换器 有高清输入</t>
  </si>
  <si>
    <t>EXTRON RGBHV／DVI  DA 数据分配器</t>
  </si>
  <si>
    <t>WEIPU 100A三相挂式配电箱</t>
  </si>
  <si>
    <t>Video cable and accessory</t>
  </si>
  <si>
    <t>音响设备       Audio Equipment</t>
  </si>
  <si>
    <t>KUDO音响 阵列有源音箱</t>
  </si>
  <si>
    <t>KUDO超低音箱</t>
  </si>
  <si>
    <t>KUDO全频返送音箱</t>
  </si>
  <si>
    <t>音箱处理器</t>
  </si>
  <si>
    <t>DIGICO 数字调音台</t>
  </si>
  <si>
    <t>SHURE UR4D 无线手持</t>
  </si>
  <si>
    <t>WIRELESS HANDHELD MIC SENNHEISER/SHURE 无线手持话筒</t>
  </si>
  <si>
    <t>Wireless head Day Mike Feng Sennheiser / Shure无线头戴话筒</t>
  </si>
  <si>
    <t>SIGNAL AMPLIFIER SHURE UA844 天线信号放系统</t>
  </si>
  <si>
    <t>BDI-21 D.I BOX(音频滤波器）</t>
  </si>
  <si>
    <t>MACBOOK 播放音乐笔记本</t>
  </si>
  <si>
    <t>UPS 稳压电源</t>
  </si>
  <si>
    <t>Audio cable and accessory</t>
  </si>
  <si>
    <t>其它设备     Other equipment</t>
  </si>
  <si>
    <t>普通无线对讲机</t>
  </si>
  <si>
    <t>只</t>
  </si>
  <si>
    <t>有线intercom</t>
  </si>
  <si>
    <t>有线intercom主机</t>
  </si>
  <si>
    <t>台</t>
  </si>
  <si>
    <t>费用合计：</t>
  </si>
  <si>
    <t>税费：</t>
  </si>
  <si>
    <t>服务业发票</t>
  </si>
  <si>
    <t>Grand Total 总计(RMB) :</t>
  </si>
  <si>
    <t>金翎奖物料制作（13日晚上全部搭建完成（内场和外场）；14日上午彩排）</t>
  </si>
  <si>
    <t>1号厅+2号厅</t>
  </si>
  <si>
    <t>主舞台地面</t>
  </si>
  <si>
    <t>舞台（三层舞台）</t>
  </si>
  <si>
    <t>一层：20米＊6.58米宽＊0.6米高，131.6平米，钢框架，2层18厘板；
二层：106.6平米，0.4米高，钢框架，2层18厘板；
三层：64平米，0.4高，钢框架，2层18厘板。</t>
  </si>
  <si>
    <t>平</t>
  </si>
  <si>
    <t>13日晚上全部搭建完成，14日上午彩排</t>
  </si>
  <si>
    <t>舞台（前侧舞台）</t>
  </si>
  <si>
    <t>长4.5米*宽3米，圆形舞台直径4.5米，0.6米高，钢框架，2层18厘板；</t>
  </si>
  <si>
    <t>地板</t>
  </si>
  <si>
    <t>车展地板，黑色（PVC亚光地塑）</t>
  </si>
  <si>
    <t>舞台侧封板</t>
  </si>
  <si>
    <t>车展地板，黑色，舞台四面封板（PVC亚光地塑）23米长＊1.4米高，11米长＊0.6米高.</t>
  </si>
  <si>
    <t>舞台踏步</t>
  </si>
  <si>
    <t>直行踏步，木结构，车展地板封面，0.4米高＊3.5米长／每组＊2组（PVC亚光地塑）</t>
  </si>
  <si>
    <t>组</t>
  </si>
  <si>
    <t>圆形踏步，木结构，车展地板封面，0.4米高＊17.3米周长／每组＊1组（PVC亚光地塑）</t>
  </si>
  <si>
    <t>舞台LED发光带</t>
  </si>
  <si>
    <t>LED发光带</t>
  </si>
  <si>
    <t>米</t>
  </si>
  <si>
    <t>收边辅料</t>
  </si>
  <si>
    <t>收边辅料（不锈钢收条）</t>
  </si>
  <si>
    <t>延米</t>
  </si>
  <si>
    <t>外场布置</t>
  </si>
  <si>
    <t>签到区</t>
  </si>
  <si>
    <t>弧形签到台</t>
  </si>
  <si>
    <t>木质烤漆，4.76米长*1.42米宽*1.2米高</t>
  </si>
  <si>
    <t>13日晚上全部搭建完毕</t>
  </si>
  <si>
    <t>立体字（羽你同行）</t>
  </si>
  <si>
    <t>木质底座，钢化玻璃，木质立体字涂料，4.6米长*1.12米高</t>
  </si>
  <si>
    <t>入口形象</t>
  </si>
  <si>
    <t>立体字（汇聚玩家所爱）</t>
  </si>
  <si>
    <t>木质底座，钢化玻璃，木质立体字涂料，7米长*1米高</t>
  </si>
  <si>
    <t>主题造型</t>
  </si>
  <si>
    <t>叶子形状</t>
  </si>
  <si>
    <t>木质钢结构，下方加配重，金色涂料，5.5米长*1.2米宽*0.4米厚</t>
  </si>
  <si>
    <t>主题设计展位造型</t>
  </si>
  <si>
    <t>木质结构，防火板，后面加配重，1.9米宽*2.5米高</t>
  </si>
  <si>
    <t>主题立体字</t>
  </si>
  <si>
    <t>木质结构，白色涂料，2.68米宽*1.27米高</t>
  </si>
  <si>
    <t>舞美设备+物料制作+税费</t>
  </si>
  <si>
    <t>2021年360集体婚礼</t>
  </si>
  <si>
    <t>项目执行日期：12月6日-12月18日</t>
  </si>
  <si>
    <t>氛围装饰</t>
  </si>
  <si>
    <t>Equipment description 制作描述</t>
  </si>
  <si>
    <t>QTY 天数</t>
  </si>
  <si>
    <t>舞台搭建</t>
  </si>
  <si>
    <t>舞台背景墙</t>
  </si>
  <si>
    <t>定制异形泡雕结构，10米*2米，</t>
  </si>
  <si>
    <t>平米</t>
  </si>
  <si>
    <t>异形主舞台T台</t>
  </si>
  <si>
    <t>铁架异形 0.4米+台面板复合木地板 8m*8m</t>
  </si>
  <si>
    <t>异形舞台包装</t>
  </si>
  <si>
    <t>亮面板8m*8m</t>
  </si>
  <si>
    <t>报告厅原舞台包面装饰</t>
  </si>
  <si>
    <t>亮面板</t>
  </si>
  <si>
    <t>舞台背景墙镜面软贴</t>
  </si>
  <si>
    <t>背景墙正面侧面全包，含正面异形突起部分</t>
  </si>
  <si>
    <t>舞台背景墙主题LOGO</t>
  </si>
  <si>
    <t>定制钛金发光立体字 2m*1m</t>
  </si>
  <si>
    <t>搭建物料</t>
  </si>
  <si>
    <t>报告厅全厅地毯</t>
  </si>
  <si>
    <t>全新绿色地毯</t>
  </si>
  <si>
    <t>报告厅全厅墙面装饰</t>
  </si>
  <si>
    <t>白色纱幔+桁架 （15+20+15）*3m</t>
  </si>
  <si>
    <t>报告厅柱子装饰</t>
  </si>
  <si>
    <t>白色纱幔+桁架+爱迪生灯泡串</t>
  </si>
  <si>
    <t>B座入口心形</t>
  </si>
  <si>
    <t>异形定制 1.8m高 木质+钢架+底座</t>
  </si>
  <si>
    <t>A座入口心形</t>
  </si>
  <si>
    <t>AB座入口主题slogan</t>
  </si>
  <si>
    <t>定制钛金立体字</t>
  </si>
  <si>
    <t>AB座入口标题字</t>
  </si>
  <si>
    <t xml:space="preserve">定制立体泡雕 </t>
  </si>
  <si>
    <t>8年集体婚礼历史主题板AB座入口</t>
  </si>
  <si>
    <t>亚克力板+立体字1.6m*1m</t>
  </si>
  <si>
    <t>报告厅门头花亭</t>
  </si>
  <si>
    <t>异形定制 钢架+包边</t>
  </si>
  <si>
    <t>门头主题slogan</t>
  </si>
  <si>
    <t>异形定制 泡雕立体字</t>
  </si>
  <si>
    <t>门头标题</t>
  </si>
  <si>
    <t>定制亚克力板+泡雕立体主题字</t>
  </si>
  <si>
    <t>餐厅互动墙背景</t>
  </si>
  <si>
    <t>(UV宝丽布 +桁架 6*2.5m)*1+（UV宝丽布桁架4*2.5m）*2</t>
  </si>
  <si>
    <t>互动墙卡片袋</t>
  </si>
  <si>
    <t>KT板 设计+制作</t>
  </si>
  <si>
    <t>个</t>
  </si>
  <si>
    <t>互动问答卡</t>
  </si>
  <si>
    <t>铜版纸 设计+制作</t>
  </si>
  <si>
    <t>张</t>
  </si>
  <si>
    <t>心型糖桶</t>
  </si>
  <si>
    <t>定制 亚克力+底座</t>
  </si>
  <si>
    <t>报告厅柱子花艺装饰</t>
  </si>
  <si>
    <t>定制花艺造型</t>
  </si>
  <si>
    <t>报告厅花艺装饰</t>
  </si>
  <si>
    <t>全场定制花艺造型</t>
  </si>
  <si>
    <t>项</t>
  </si>
  <si>
    <t>入口心型架玫瑰花</t>
  </si>
  <si>
    <t>定制仿真花+耗材</t>
  </si>
  <si>
    <t>入口其他花艺装饰</t>
  </si>
  <si>
    <t>定制仿真花+道具</t>
  </si>
  <si>
    <t>门头花艺装饰</t>
  </si>
  <si>
    <t>小计：</t>
  </si>
  <si>
    <t>音频部分</t>
  </si>
  <si>
    <t>音频系统</t>
  </si>
  <si>
    <t>收音设备</t>
  </si>
  <si>
    <t>2套，2天</t>
  </si>
  <si>
    <t>套</t>
  </si>
  <si>
    <t>线阵列全频音箱</t>
  </si>
  <si>
    <t>4+2</t>
  </si>
  <si>
    <t>返送音箱</t>
  </si>
  <si>
    <t>功放</t>
  </si>
  <si>
    <t>手持无限麦克风（手持+立麦）</t>
  </si>
  <si>
    <t>32路数字音控台</t>
  </si>
  <si>
    <t>效果器</t>
  </si>
  <si>
    <t>压线器</t>
  </si>
  <si>
    <t>信号放大器</t>
  </si>
  <si>
    <t>线材辅料</t>
  </si>
  <si>
    <t>视频系统</t>
  </si>
  <si>
    <t>电视</t>
  </si>
  <si>
    <t>60寸电视+支架，内场活动彩排1天+内场活动1天</t>
  </si>
  <si>
    <t>电视切换器</t>
  </si>
  <si>
    <t>内场活动</t>
  </si>
  <si>
    <t>苹果笔记本电脑</t>
  </si>
  <si>
    <t>直播用切换台</t>
  </si>
  <si>
    <t>CCU讯道系统（1ME Panasonic AV-HS410），切换台1个、监视器+线缆</t>
  </si>
  <si>
    <t>直播摄像机</t>
  </si>
  <si>
    <t>Panasonic P2HXP-600MC或相同档次（广播级摄像机，可做单机使用，假讯）</t>
  </si>
  <si>
    <t>直播采集设备</t>
  </si>
  <si>
    <t>SDI采集卡</t>
  </si>
  <si>
    <t>直播推流设备</t>
  </si>
  <si>
    <t>国产信号采集及编码上传设备</t>
  </si>
  <si>
    <t>直播调音台</t>
  </si>
  <si>
    <t>声音隔离</t>
  </si>
  <si>
    <t>灯光设备部分</t>
  </si>
  <si>
    <t>灯光设备</t>
  </si>
  <si>
    <t>LED染色灯</t>
  </si>
  <si>
    <t>面光灯</t>
  </si>
  <si>
    <t>支</t>
  </si>
  <si>
    <t>T型灯光架</t>
  </si>
  <si>
    <t>洗墙灯</t>
  </si>
  <si>
    <t>MA2控台</t>
  </si>
  <si>
    <t>珍珠2010 调光台</t>
  </si>
  <si>
    <t>DMX SIGNAL AMPLIFIER  信号放大器</t>
  </si>
  <si>
    <t>DELIYA 2000W 特效雾机</t>
  </si>
  <si>
    <t>运输部分</t>
  </si>
  <si>
    <t>外场搭建运输</t>
  </si>
  <si>
    <t>进场外场厢式货车3+撤场厢式货车3</t>
  </si>
  <si>
    <t>内场搭建运输</t>
  </si>
  <si>
    <t>舞台搭建+AV设备+氛围搭建运输 9米货车4辆*2（进场撤场）</t>
  </si>
  <si>
    <t>视频部分</t>
  </si>
  <si>
    <t>视频</t>
  </si>
  <si>
    <t>公益视频</t>
  </si>
  <si>
    <t>素材拍摄+剪辑+包装+跟拍摄像师（3分钟）+助理1名</t>
  </si>
  <si>
    <t>"为你而来"新人采访视频</t>
  </si>
  <si>
    <t>素材拍摄+剪辑+摄像师+收音设备+灯光(3-5分钟集体新人）</t>
  </si>
  <si>
    <t>"为你而来"新人采访视频个人</t>
  </si>
  <si>
    <t>素材拍摄+剪辑+摄像师+收音设备+灯光+每对新人（16对）</t>
  </si>
  <si>
    <t>周总祝福视频</t>
  </si>
  <si>
    <t>拍摄+剪辑（5分钟）+跟拍摄像师+助理1名</t>
  </si>
  <si>
    <t>集体婚礼活动视频</t>
  </si>
  <si>
    <t>40-50分钟，视频剪辑、包装，360内部宣传播放</t>
  </si>
  <si>
    <t>制作物/租赁</t>
  </si>
  <si>
    <t>新娘服装</t>
  </si>
  <si>
    <t>16件，婚纱，预估</t>
  </si>
  <si>
    <t>人</t>
  </si>
  <si>
    <t>新娘头纱</t>
  </si>
  <si>
    <t>16件，预估</t>
  </si>
  <si>
    <t>新郎西装套装</t>
  </si>
  <si>
    <t>16套，预估</t>
  </si>
  <si>
    <t>新人戒指</t>
  </si>
  <si>
    <t>16对，预估</t>
  </si>
  <si>
    <t>对</t>
  </si>
  <si>
    <t>戒枕</t>
  </si>
  <si>
    <t>喜糖</t>
  </si>
  <si>
    <t>放置于喜糖机内</t>
  </si>
  <si>
    <t>食品</t>
  </si>
  <si>
    <t>婚礼现场新人食品及水预估</t>
  </si>
  <si>
    <t>新娘手捧花</t>
  </si>
  <si>
    <t>主持人手卡</t>
  </si>
  <si>
    <t>麦克风套</t>
  </si>
  <si>
    <t>新人精修照片</t>
  </si>
  <si>
    <t>每组10张，16组</t>
  </si>
  <si>
    <t>茶水间喜糖托盘</t>
  </si>
  <si>
    <t>茶水间喜糖</t>
  </si>
  <si>
    <t>新人伴手礼</t>
  </si>
  <si>
    <t>茶歇</t>
  </si>
  <si>
    <t>18日活动日报告厅领导茶歇
茶歇内容：2款饼干，2款蛋糕，咖啡，茶，矿泉水</t>
  </si>
  <si>
    <t>公益活动礼物</t>
  </si>
  <si>
    <t>暂定360可视门铃</t>
  </si>
  <si>
    <t>暂定360</t>
  </si>
  <si>
    <t>互动游戏道具秤</t>
  </si>
  <si>
    <t>商用秤</t>
  </si>
  <si>
    <t>互动游戏道具秤装饰</t>
  </si>
  <si>
    <t>KT板</t>
  </si>
  <si>
    <t>互动游戏道具物品架</t>
  </si>
  <si>
    <t>带滚轮</t>
  </si>
  <si>
    <t>互动游戏生活物品</t>
  </si>
  <si>
    <t>暂估20个，以均价估价</t>
  </si>
  <si>
    <t>杂费预估</t>
  </si>
  <si>
    <t>纸巾/湿巾/小发卡/电池／3M胶／墨盒／笔／别针／闪送等其他物料</t>
  </si>
  <si>
    <t>人员部分</t>
  </si>
  <si>
    <t>人员费用</t>
  </si>
  <si>
    <t>兼职工作人员</t>
  </si>
  <si>
    <t>4人*3天，开放日+活动日当天，预估，以实际需求为准</t>
  </si>
  <si>
    <t>工作人员餐</t>
  </si>
  <si>
    <t>含主持人+兼职，预估，以实际产生为准</t>
  </si>
  <si>
    <t>次</t>
  </si>
  <si>
    <t>工作人员交通</t>
  </si>
  <si>
    <t>预估</t>
  </si>
  <si>
    <t>现场导演</t>
  </si>
  <si>
    <t>18日活动日一天+彩排</t>
  </si>
  <si>
    <t>导播</t>
  </si>
  <si>
    <t>直播摄像师</t>
  </si>
  <si>
    <t>摄影师</t>
  </si>
  <si>
    <t>16、17日开放日各1人，18日现场3人</t>
  </si>
  <si>
    <t>摄像师</t>
  </si>
  <si>
    <t>16、17日开放日各1人，18日活动现场4人+助理</t>
  </si>
  <si>
    <t>舞蹈演员</t>
  </si>
  <si>
    <t>3年以上编舞经验，5年以上舞蹈经验18日</t>
  </si>
  <si>
    <t>舞蹈老师</t>
  </si>
  <si>
    <t>新人集体舞蹈老师 教学视频+彩排指导</t>
  </si>
  <si>
    <t>搭建工人</t>
  </si>
  <si>
    <t>天</t>
  </si>
  <si>
    <t>控台技术人员</t>
  </si>
  <si>
    <t>现场总控（17日彩排+18日现场）</t>
  </si>
  <si>
    <t>声光电控制人员技师（17日彩排+18日现场）</t>
  </si>
  <si>
    <t>主持人</t>
  </si>
  <si>
    <t>12月18日现场+17日彩排</t>
  </si>
  <si>
    <t>化妆师</t>
  </si>
  <si>
    <t>新人视频拍摄化妆师</t>
  </si>
  <si>
    <t>活动日</t>
  </si>
  <si>
    <t>合计：</t>
  </si>
  <si>
    <t>服务费</t>
  </si>
  <si>
    <t>税金6%：</t>
  </si>
  <si>
    <t>总计：</t>
  </si>
  <si>
    <t xml:space="preserve">备注：
1. 双方于【XXX】年【XX】月【XX】日签署了合同编号为【XXXXX】的《活动执行服务框架协议》（以下简称为“原协议”），双方同意按如下方式支付活动费用：
□按原协议约定的付款时间一次性支付，合同金额为【XXXXX元】，最终支付费用以结算单为准。
2.  除本执行单约定的内容外，其他未涉及事项均以原协议约定为准。
3.  本执行单一式两份，双方各执一份，盖章生效。
</t>
  </si>
  <si>
    <t xml:space="preserve">甲方（盖章）：                                    </t>
  </si>
  <si>
    <t>乙方（盖章）：</t>
  </si>
  <si>
    <t xml:space="preserve">确认日期：                                  </t>
  </si>
  <si>
    <t xml:space="preserve">                      确认日期</t>
  </si>
  <si>
    <t>5号外场搭建10人+17号内场搭建30人+18日外场内场搭建撤场20人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</si>
</sst>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¥#,##0.00_);[Red]\(\¥#,##0.00\)"/>
    <numFmt numFmtId="177" formatCode="#,##0.00_ "/>
    <numFmt numFmtId="178" formatCode="&quot;￥&quot;#,##0.00_);[Red]\(&quot;￥&quot;#,##0.00\)"/>
    <numFmt numFmtId="179" formatCode="#,##0.00_);\(#,##0.00\)"/>
    <numFmt numFmtId="180" formatCode="[$-409]d\/mmm\/yy;@"/>
    <numFmt numFmtId="181" formatCode="\¥#,##0.00;[Red]\¥#,##0.00"/>
  </numFmts>
  <fonts count="32">
    <font>
      <sz val="11"/>
      <color indexed="8"/>
      <name val="宋体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6"/>
      <color indexed="9"/>
      <name val="宋体"/>
      <family val="3"/>
      <charset val="134"/>
    </font>
    <font>
      <b/>
      <sz val="9"/>
      <color indexed="9"/>
      <name val="微软雅黑"/>
      <family val="2"/>
      <charset val="134"/>
    </font>
    <font>
      <sz val="9"/>
      <color indexed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9"/>
      <color indexed="30"/>
      <name val="微软雅黑"/>
      <family val="2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Helvetica Neue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ill="0" applyBorder="0" applyProtection="0">
      <alignment vertical="top"/>
    </xf>
    <xf numFmtId="0" fontId="28" fillId="0" borderId="0" applyBorder="0">
      <alignment vertical="center"/>
    </xf>
    <xf numFmtId="180" fontId="19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4" borderId="1" xfId="28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/>
    </xf>
    <xf numFmtId="0" fontId="11" fillId="0" borderId="1" xfId="1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19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9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9" fontId="11" fillId="0" borderId="1" xfId="19" applyNumberFormat="1" applyFont="1" applyBorder="1" applyAlignment="1">
      <alignment horizontal="center" vertical="center"/>
    </xf>
    <xf numFmtId="0" fontId="11" fillId="0" borderId="1" xfId="19" applyFont="1" applyFill="1" applyBorder="1" applyAlignment="1">
      <alignment horizontal="center" vertical="center"/>
    </xf>
    <xf numFmtId="0" fontId="10" fillId="0" borderId="1" xfId="19" applyFont="1" applyBorder="1" applyAlignment="1">
      <alignment horizontal="center" vertical="center"/>
    </xf>
    <xf numFmtId="177" fontId="11" fillId="0" borderId="1" xfId="19" applyNumberFormat="1" applyFont="1" applyBorder="1" applyAlignment="1">
      <alignment horizontal="center" vertical="center"/>
    </xf>
    <xf numFmtId="177" fontId="12" fillId="0" borderId="1" xfId="19" applyNumberFormat="1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 wrapText="1"/>
    </xf>
    <xf numFmtId="40" fontId="10" fillId="0" borderId="1" xfId="19" applyNumberFormat="1" applyFont="1" applyBorder="1" applyAlignment="1">
      <alignment horizontal="center" vertical="center"/>
    </xf>
    <xf numFmtId="179" fontId="12" fillId="0" borderId="1" xfId="19" applyNumberFormat="1" applyFont="1" applyBorder="1" applyAlignment="1">
      <alignment horizontal="center" vertical="center"/>
    </xf>
    <xf numFmtId="177" fontId="12" fillId="0" borderId="1" xfId="19" applyNumberFormat="1" applyFont="1" applyBorder="1" applyAlignment="1">
      <alignment horizontal="center" vertical="center" wrapText="1"/>
    </xf>
    <xf numFmtId="4" fontId="11" fillId="0" borderId="1" xfId="19" applyNumberFormat="1" applyFont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9" fontId="11" fillId="0" borderId="1" xfId="19" applyNumberFormat="1" applyFont="1" applyBorder="1" applyAlignment="1">
      <alignment horizontal="center" vertical="center" wrapText="1"/>
    </xf>
    <xf numFmtId="40" fontId="12" fillId="0" borderId="1" xfId="19" applyNumberFormat="1" applyFont="1" applyFill="1" applyBorder="1" applyAlignment="1">
      <alignment horizontal="center" vertical="center"/>
    </xf>
    <xf numFmtId="177" fontId="11" fillId="0" borderId="1" xfId="19" applyNumberFormat="1" applyFont="1" applyFill="1" applyBorder="1" applyAlignment="1">
      <alignment horizontal="center" vertical="center"/>
    </xf>
    <xf numFmtId="0" fontId="12" fillId="0" borderId="1" xfId="19" applyFont="1" applyFill="1" applyBorder="1" applyAlignment="1">
      <alignment horizontal="center" vertical="center"/>
    </xf>
    <xf numFmtId="177" fontId="12" fillId="0" borderId="1" xfId="19" applyNumberFormat="1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5" borderId="0" xfId="1" applyNumberFormat="1" applyFont="1" applyFill="1" applyBorder="1" applyAlignment="1">
      <alignment horizontal="center" vertical="center"/>
    </xf>
    <xf numFmtId="0" fontId="11" fillId="5" borderId="0" xfId="1" applyNumberFormat="1" applyFont="1" applyFill="1" applyBorder="1" applyAlignment="1">
      <alignment horizontal="left" vertical="center"/>
    </xf>
    <xf numFmtId="0" fontId="10" fillId="5" borderId="0" xfId="1" applyNumberFormat="1" applyFont="1" applyFill="1" applyBorder="1" applyAlignment="1">
      <alignment horizontal="center" vertical="center"/>
    </xf>
    <xf numFmtId="0" fontId="18" fillId="5" borderId="0" xfId="1" applyNumberFormat="1" applyFont="1" applyFill="1" applyBorder="1" applyAlignment="1">
      <alignment horizontal="left" vertical="center"/>
    </xf>
    <xf numFmtId="0" fontId="19" fillId="0" borderId="0" xfId="1" applyAlignment="1">
      <alignment horizontal="left" vertic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left" vertical="center"/>
    </xf>
    <xf numFmtId="0" fontId="23" fillId="4" borderId="4" xfId="28" applyNumberFormat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right" vertical="center" wrapText="1"/>
    </xf>
    <xf numFmtId="0" fontId="11" fillId="5" borderId="1" xfId="1" applyNumberFormat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/>
    </xf>
    <xf numFmtId="0" fontId="11" fillId="5" borderId="9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181" fontId="11" fillId="0" borderId="1" xfId="7" applyNumberFormat="1" applyFont="1" applyFill="1" applyBorder="1" applyAlignment="1">
      <alignment horizontal="right" vertical="center" wrapText="1"/>
    </xf>
    <xf numFmtId="181" fontId="11" fillId="0" borderId="9" xfId="7" applyNumberFormat="1" applyFont="1" applyFill="1" applyBorder="1" applyAlignment="1">
      <alignment horizontal="right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center"/>
    </xf>
    <xf numFmtId="176" fontId="10" fillId="5" borderId="1" xfId="1" applyNumberFormat="1" applyFont="1" applyFill="1" applyBorder="1" applyAlignment="1">
      <alignment horizontal="right" vertical="center" wrapText="1"/>
    </xf>
    <xf numFmtId="0" fontId="11" fillId="0" borderId="2" xfId="1" applyNumberFormat="1" applyFont="1" applyFill="1" applyBorder="1" applyAlignment="1">
      <alignment horizontal="center" vertical="center"/>
    </xf>
    <xf numFmtId="176" fontId="10" fillId="5" borderId="2" xfId="1" applyNumberFormat="1" applyFont="1" applyFill="1" applyBorder="1" applyAlignment="1">
      <alignment horizontal="right" vertical="center" wrapText="1"/>
    </xf>
    <xf numFmtId="176" fontId="25" fillId="9" borderId="1" xfId="28" applyNumberFormat="1" applyFont="1" applyFill="1" applyBorder="1" applyAlignment="1">
      <alignment horizontal="right" vertical="center" wrapText="1"/>
    </xf>
    <xf numFmtId="176" fontId="11" fillId="0" borderId="8" xfId="1" applyNumberFormat="1" applyFont="1" applyFill="1" applyBorder="1" applyAlignment="1">
      <alignment horizontal="right" vertical="center" wrapText="1"/>
    </xf>
    <xf numFmtId="176" fontId="25" fillId="0" borderId="1" xfId="1" applyNumberFormat="1" applyFont="1" applyFill="1" applyBorder="1" applyAlignment="1">
      <alignment vertical="center" wrapText="1"/>
    </xf>
    <xf numFmtId="0" fontId="11" fillId="5" borderId="1" xfId="28" applyNumberFormat="1" applyFont="1" applyFill="1" applyBorder="1" applyAlignment="1">
      <alignment horizontal="left" vertical="center" wrapText="1"/>
    </xf>
    <xf numFmtId="0" fontId="10" fillId="5" borderId="1" xfId="28" applyNumberFormat="1" applyFont="1" applyFill="1" applyBorder="1" applyAlignment="1">
      <alignment horizontal="left" vertical="center" wrapText="1"/>
    </xf>
    <xf numFmtId="0" fontId="11" fillId="0" borderId="1" xfId="29" applyFont="1" applyBorder="1" applyAlignment="1">
      <alignment horizontal="left" vertical="center" wrapText="1"/>
    </xf>
    <xf numFmtId="0" fontId="11" fillId="0" borderId="1" xfId="22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1" xfId="2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1" fillId="0" borderId="2" xfId="30" applyFont="1" applyBorder="1" applyAlignment="1">
      <alignment horizontal="left" vertical="center" wrapText="1"/>
    </xf>
    <xf numFmtId="176" fontId="10" fillId="9" borderId="1" xfId="1" applyNumberFormat="1" applyFont="1" applyFill="1" applyBorder="1" applyAlignment="1">
      <alignment horizontal="left" vertical="center"/>
    </xf>
    <xf numFmtId="0" fontId="10" fillId="9" borderId="1" xfId="1" applyNumberFormat="1" applyFont="1" applyFill="1" applyBorder="1" applyAlignment="1">
      <alignment horizontal="left" vertical="center"/>
    </xf>
    <xf numFmtId="0" fontId="27" fillId="9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176" fontId="25" fillId="9" borderId="2" xfId="28" applyNumberFormat="1" applyFont="1" applyFill="1" applyBorder="1" applyAlignment="1">
      <alignment horizontal="right" vertical="center" wrapText="1"/>
    </xf>
    <xf numFmtId="176" fontId="25" fillId="11" borderId="1" xfId="1" applyNumberFormat="1" applyFont="1" applyFill="1" applyBorder="1" applyAlignment="1">
      <alignment horizontal="center" vertical="center"/>
    </xf>
    <xf numFmtId="0" fontId="27" fillId="9" borderId="2" xfId="1" applyNumberFormat="1" applyFont="1" applyFill="1" applyBorder="1" applyAlignment="1">
      <alignment horizontal="left" vertical="center"/>
    </xf>
    <xf numFmtId="0" fontId="18" fillId="11" borderId="1" xfId="1" applyNumberFormat="1" applyFont="1" applyFill="1" applyBorder="1" applyAlignment="1">
      <alignment horizontal="left" vertical="center"/>
    </xf>
    <xf numFmtId="179" fontId="11" fillId="0" borderId="1" xfId="19" applyNumberFormat="1" applyFont="1" applyFill="1" applyBorder="1" applyAlignment="1">
      <alignment horizontal="center" vertical="center"/>
    </xf>
    <xf numFmtId="4" fontId="11" fillId="0" borderId="1" xfId="19" applyNumberFormat="1" applyFont="1" applyFill="1" applyBorder="1" applyAlignment="1">
      <alignment horizontal="center" vertical="center"/>
    </xf>
    <xf numFmtId="0" fontId="11" fillId="0" borderId="1" xfId="19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/>
    </xf>
    <xf numFmtId="177" fontId="12" fillId="0" borderId="1" xfId="19" applyNumberFormat="1" applyFont="1" applyFill="1" applyBorder="1" applyAlignment="1">
      <alignment horizontal="center" vertical="center" wrapText="1"/>
    </xf>
    <xf numFmtId="40" fontId="10" fillId="0" borderId="1" xfId="19" applyNumberFormat="1" applyFont="1" applyFill="1" applyBorder="1" applyAlignment="1">
      <alignment horizontal="center" vertical="center"/>
    </xf>
    <xf numFmtId="0" fontId="12" fillId="0" borderId="1" xfId="19" applyFont="1" applyFill="1" applyBorder="1" applyAlignment="1">
      <alignment horizontal="center" vertical="center" wrapText="1"/>
    </xf>
    <xf numFmtId="4" fontId="12" fillId="0" borderId="1" xfId="19" applyNumberFormat="1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center" vertical="center" wrapText="1"/>
    </xf>
    <xf numFmtId="179" fontId="12" fillId="0" borderId="1" xfId="19" applyNumberFormat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left" vertical="center"/>
    </xf>
    <xf numFmtId="0" fontId="21" fillId="7" borderId="1" xfId="1" applyFont="1" applyFill="1" applyBorder="1" applyAlignment="1">
      <alignment horizontal="left" vertical="center" wrapText="1"/>
    </xf>
    <xf numFmtId="0" fontId="22" fillId="7" borderId="5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left" vertical="center" wrapText="1"/>
    </xf>
    <xf numFmtId="0" fontId="22" fillId="7" borderId="7" xfId="1" applyFont="1" applyFill="1" applyBorder="1" applyAlignment="1">
      <alignment horizontal="center" vertical="center" wrapText="1"/>
    </xf>
    <xf numFmtId="0" fontId="8" fillId="2" borderId="4" xfId="28" applyNumberFormat="1" applyFont="1" applyFill="1" applyBorder="1" applyAlignment="1">
      <alignment horizontal="center" vertical="center" wrapText="1"/>
    </xf>
    <xf numFmtId="0" fontId="8" fillId="2" borderId="4" xfId="28" applyNumberFormat="1" applyFont="1" applyFill="1" applyBorder="1" applyAlignment="1">
      <alignment horizontal="left" vertical="center" wrapText="1"/>
    </xf>
    <xf numFmtId="0" fontId="23" fillId="4" borderId="5" xfId="28" applyNumberFormat="1" applyFont="1" applyFill="1" applyBorder="1" applyAlignment="1">
      <alignment horizontal="center" vertical="center" wrapText="1"/>
    </xf>
    <xf numFmtId="0" fontId="23" fillId="4" borderId="7" xfId="28" applyNumberFormat="1" applyFont="1" applyFill="1" applyBorder="1" applyAlignment="1">
      <alignment horizontal="center" vertical="center" wrapText="1"/>
    </xf>
    <xf numFmtId="0" fontId="24" fillId="4" borderId="0" xfId="28" applyNumberFormat="1" applyFont="1" applyFill="1" applyAlignment="1">
      <alignment horizontal="center" vertical="center" wrapText="1"/>
    </xf>
    <xf numFmtId="0" fontId="24" fillId="4" borderId="0" xfId="28" applyNumberFormat="1" applyFont="1" applyFill="1" applyAlignment="1">
      <alignment horizontal="left" vertical="center" wrapText="1"/>
    </xf>
    <xf numFmtId="0" fontId="11" fillId="5" borderId="1" xfId="26" applyFont="1" applyFill="1" applyBorder="1" applyAlignment="1">
      <alignment horizontal="left" vertical="center" wrapText="1"/>
    </xf>
    <xf numFmtId="0" fontId="11" fillId="5" borderId="1" xfId="11" applyFont="1" applyFill="1" applyBorder="1" applyAlignment="1">
      <alignment horizontal="left" vertical="center" wrapText="1"/>
    </xf>
    <xf numFmtId="0" fontId="11" fillId="5" borderId="1" xfId="15" applyFont="1" applyFill="1" applyBorder="1" applyAlignment="1">
      <alignment horizontal="left" vertical="center" wrapText="1"/>
    </xf>
    <xf numFmtId="0" fontId="11" fillId="5" borderId="2" xfId="24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 wrapText="1"/>
    </xf>
    <xf numFmtId="0" fontId="11" fillId="0" borderId="8" xfId="6" applyFont="1" applyBorder="1" applyAlignment="1">
      <alignment horizontal="left" vertical="center" wrapText="1"/>
    </xf>
    <xf numFmtId="0" fontId="11" fillId="0" borderId="9" xfId="6" applyFont="1" applyBorder="1" applyAlignment="1">
      <alignment horizontal="left" vertical="center" wrapText="1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0" borderId="1" xfId="10" applyFont="1" applyBorder="1" applyAlignment="1">
      <alignment horizontal="left" vertical="center" wrapText="1"/>
    </xf>
    <xf numFmtId="0" fontId="11" fillId="5" borderId="1" xfId="8" applyNumberFormat="1" applyFont="1" applyFill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11" fillId="0" borderId="1" xfId="24" applyFont="1" applyBorder="1" applyAlignment="1">
      <alignment horizontal="left" vertical="center" wrapText="1"/>
    </xf>
    <xf numFmtId="0" fontId="11" fillId="0" borderId="5" xfId="5" applyFont="1" applyFill="1" applyBorder="1" applyAlignment="1">
      <alignment horizontal="left"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1" fillId="0" borderId="8" xfId="5" applyFont="1" applyFill="1" applyBorder="1" applyAlignment="1">
      <alignment horizontal="left" vertical="center" wrapText="1"/>
    </xf>
    <xf numFmtId="0" fontId="11" fillId="0" borderId="10" xfId="5" applyFont="1" applyFill="1" applyBorder="1" applyAlignment="1">
      <alignment horizontal="left" vertical="center" wrapText="1"/>
    </xf>
    <xf numFmtId="0" fontId="11" fillId="0" borderId="8" xfId="14" applyFont="1" applyFill="1" applyBorder="1" applyAlignment="1">
      <alignment horizontal="left" vertical="center" wrapText="1"/>
    </xf>
    <xf numFmtId="0" fontId="11" fillId="0" borderId="10" xfId="14" applyFont="1" applyFill="1" applyBorder="1" applyAlignment="1">
      <alignment horizontal="left" vertical="center" wrapText="1"/>
    </xf>
    <xf numFmtId="0" fontId="11" fillId="0" borderId="8" xfId="4" applyFont="1" applyFill="1" applyBorder="1" applyAlignment="1">
      <alignment horizontal="left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11" fillId="0" borderId="8" xfId="13" applyFont="1" applyFill="1" applyBorder="1" applyAlignment="1">
      <alignment horizontal="left" vertical="center" wrapText="1"/>
    </xf>
    <xf numFmtId="0" fontId="11" fillId="0" borderId="10" xfId="13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8" xfId="12" applyFont="1" applyFill="1" applyBorder="1" applyAlignment="1">
      <alignment horizontal="left" vertical="center" wrapText="1"/>
    </xf>
    <xf numFmtId="0" fontId="11" fillId="0" borderId="10" xfId="12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10" xfId="1" applyFont="1" applyFill="1" applyBorder="1" applyAlignment="1">
      <alignment horizontal="left" vertical="top" wrapText="1"/>
    </xf>
    <xf numFmtId="0" fontId="11" fillId="0" borderId="8" xfId="24" applyFont="1" applyFill="1" applyBorder="1" applyAlignment="1">
      <alignment horizontal="left" vertical="center" wrapText="1"/>
    </xf>
    <xf numFmtId="0" fontId="11" fillId="0" borderId="10" xfId="24" applyFont="1" applyFill="1" applyBorder="1" applyAlignment="1">
      <alignment horizontal="left" vertical="center" wrapText="1"/>
    </xf>
    <xf numFmtId="0" fontId="11" fillId="0" borderId="8" xfId="31" applyFont="1" applyBorder="1" applyAlignment="1">
      <alignment horizontal="left" vertical="center" wrapText="1"/>
    </xf>
    <xf numFmtId="0" fontId="11" fillId="0" borderId="10" xfId="31" applyFont="1" applyBorder="1" applyAlignment="1">
      <alignment horizontal="left" vertical="center" wrapText="1"/>
    </xf>
    <xf numFmtId="0" fontId="11" fillId="0" borderId="8" xfId="25" applyFont="1" applyBorder="1" applyAlignment="1">
      <alignment horizontal="left" vertical="center" wrapText="1"/>
    </xf>
    <xf numFmtId="0" fontId="11" fillId="0" borderId="10" xfId="25" applyFont="1" applyBorder="1" applyAlignment="1">
      <alignment horizontal="left" vertical="center" wrapText="1"/>
    </xf>
    <xf numFmtId="0" fontId="25" fillId="9" borderId="1" xfId="28" applyNumberFormat="1" applyFont="1" applyFill="1" applyBorder="1" applyAlignment="1">
      <alignment horizontal="center" vertical="center" wrapText="1"/>
    </xf>
    <xf numFmtId="0" fontId="25" fillId="9" borderId="1" xfId="28" applyNumberFormat="1" applyFont="1" applyFill="1" applyBorder="1" applyAlignment="1">
      <alignment horizontal="left" vertical="center" wrapText="1"/>
    </xf>
    <xf numFmtId="0" fontId="18" fillId="5" borderId="2" xfId="1" applyNumberFormat="1" applyFont="1" applyFill="1" applyBorder="1" applyAlignment="1">
      <alignment horizontal="center" vertical="center" wrapText="1"/>
    </xf>
    <xf numFmtId="0" fontId="18" fillId="5" borderId="3" xfId="1" applyNumberFormat="1" applyFont="1" applyFill="1" applyBorder="1" applyAlignment="1">
      <alignment horizontal="center" vertical="center" wrapText="1"/>
    </xf>
    <xf numFmtId="0" fontId="18" fillId="5" borderId="4" xfId="1" applyNumberFormat="1" applyFont="1" applyFill="1" applyBorder="1" applyAlignment="1">
      <alignment horizontal="center" vertical="center" wrapText="1"/>
    </xf>
    <xf numFmtId="0" fontId="18" fillId="5" borderId="2" xfId="1" applyNumberFormat="1" applyFont="1" applyFill="1" applyBorder="1" applyAlignment="1">
      <alignment horizontal="center" vertical="center"/>
    </xf>
    <xf numFmtId="0" fontId="18" fillId="5" borderId="3" xfId="1" applyNumberFormat="1" applyFont="1" applyFill="1" applyBorder="1" applyAlignment="1">
      <alignment horizontal="center" vertical="center"/>
    </xf>
    <xf numFmtId="0" fontId="18" fillId="5" borderId="4" xfId="1" applyNumberFormat="1" applyFont="1" applyFill="1" applyBorder="1" applyAlignment="1">
      <alignment horizontal="center" vertical="center"/>
    </xf>
    <xf numFmtId="0" fontId="11" fillId="0" borderId="11" xfId="25" applyFont="1" applyBorder="1" applyAlignment="1">
      <alignment horizontal="left" vertical="center" wrapText="1"/>
    </xf>
    <xf numFmtId="0" fontId="11" fillId="0" borderId="12" xfId="25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5" fillId="9" borderId="2" xfId="28" applyNumberFormat="1" applyFont="1" applyFill="1" applyBorder="1" applyAlignment="1">
      <alignment horizontal="center" vertical="center" wrapText="1"/>
    </xf>
    <xf numFmtId="0" fontId="25" fillId="9" borderId="2" xfId="28" applyNumberFormat="1" applyFont="1" applyFill="1" applyBorder="1" applyAlignment="1">
      <alignment horizontal="left" vertical="center" wrapText="1"/>
    </xf>
    <xf numFmtId="0" fontId="23" fillId="11" borderId="8" xfId="1" applyFont="1" applyFill="1" applyBorder="1" applyAlignment="1">
      <alignment horizontal="center" vertical="center"/>
    </xf>
    <xf numFmtId="0" fontId="23" fillId="11" borderId="10" xfId="1" applyFont="1" applyFill="1" applyBorder="1" applyAlignment="1">
      <alignment horizontal="center" vertical="center"/>
    </xf>
    <xf numFmtId="0" fontId="23" fillId="11" borderId="9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10" fillId="8" borderId="3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9" fillId="5" borderId="8" xfId="28" applyNumberFormat="1" applyFont="1" applyFill="1" applyBorder="1" applyAlignment="1">
      <alignment horizontal="center" vertical="center" wrapText="1"/>
    </xf>
    <xf numFmtId="0" fontId="25" fillId="5" borderId="8" xfId="28" applyNumberFormat="1" applyFont="1" applyFill="1" applyBorder="1" applyAlignment="1">
      <alignment horizontal="center" vertical="center" wrapText="1"/>
    </xf>
    <xf numFmtId="0" fontId="9" fillId="0" borderId="1" xfId="28" applyNumberFormat="1" applyFont="1" applyFill="1" applyBorder="1" applyAlignment="1">
      <alignment horizontal="center" vertical="center" wrapText="1"/>
    </xf>
    <xf numFmtId="0" fontId="9" fillId="5" borderId="1" xfId="28" applyNumberFormat="1" applyFont="1" applyFill="1" applyBorder="1" applyAlignment="1">
      <alignment horizontal="center" vertical="center" wrapText="1"/>
    </xf>
    <xf numFmtId="0" fontId="9" fillId="5" borderId="2" xfId="28" applyNumberFormat="1" applyFont="1" applyFill="1" applyBorder="1" applyAlignment="1">
      <alignment horizontal="center" vertical="center" wrapText="1"/>
    </xf>
    <xf numFmtId="0" fontId="11" fillId="5" borderId="2" xfId="1" applyNumberFormat="1" applyFont="1" applyFill="1" applyBorder="1" applyAlignment="1">
      <alignment horizontal="center" vertical="center"/>
    </xf>
    <xf numFmtId="0" fontId="11" fillId="5" borderId="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  <xf numFmtId="0" fontId="11" fillId="5" borderId="2" xfId="1" applyNumberFormat="1" applyFont="1" applyFill="1" applyBorder="1" applyAlignment="1">
      <alignment horizontal="left" vertical="center"/>
    </xf>
    <xf numFmtId="0" fontId="11" fillId="5" borderId="4" xfId="1" applyNumberFormat="1" applyFont="1" applyFill="1" applyBorder="1" applyAlignment="1">
      <alignment horizontal="left" vertical="center"/>
    </xf>
    <xf numFmtId="0" fontId="26" fillId="10" borderId="8" xfId="1" applyFont="1" applyFill="1" applyBorder="1" applyAlignment="1">
      <alignment horizontal="center" vertical="center"/>
    </xf>
    <xf numFmtId="0" fontId="26" fillId="10" borderId="10" xfId="1" applyFont="1" applyFill="1" applyBorder="1" applyAlignment="1">
      <alignment horizontal="center" vertical="center"/>
    </xf>
    <xf numFmtId="0" fontId="26" fillId="10" borderId="10" xfId="1" applyFont="1" applyFill="1" applyBorder="1" applyAlignment="1">
      <alignment horizontal="left" vertical="center"/>
    </xf>
    <xf numFmtId="0" fontId="26" fillId="10" borderId="9" xfId="1" applyFont="1" applyFill="1" applyBorder="1" applyAlignment="1">
      <alignment horizontal="center" vertical="center"/>
    </xf>
    <xf numFmtId="0" fontId="7" fillId="2" borderId="1" xfId="28" applyNumberFormat="1" applyFont="1" applyFill="1" applyBorder="1" applyAlignment="1">
      <alignment horizontal="center" vertical="center" wrapText="1"/>
    </xf>
    <xf numFmtId="0" fontId="8" fillId="3" borderId="1" xfId="28" applyNumberFormat="1" applyFont="1" applyFill="1" applyBorder="1" applyAlignment="1">
      <alignment horizontal="center" vertical="center" wrapText="1"/>
    </xf>
    <xf numFmtId="0" fontId="9" fillId="4" borderId="1" xfId="28" applyFont="1" applyFill="1" applyBorder="1" applyAlignment="1">
      <alignment horizontal="left" vertical="center" wrapText="1"/>
    </xf>
    <xf numFmtId="0" fontId="9" fillId="4" borderId="1" xfId="28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center" vertical="center"/>
    </xf>
    <xf numFmtId="0" fontId="10" fillId="0" borderId="4" xfId="19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19" applyFont="1" applyBorder="1" applyAlignment="1">
      <alignment horizontal="center" vertical="center" wrapText="1"/>
    </xf>
    <xf numFmtId="0" fontId="11" fillId="0" borderId="3" xfId="19" applyFont="1" applyBorder="1" applyAlignment="1">
      <alignment horizontal="center" vertical="center" wrapText="1"/>
    </xf>
    <xf numFmtId="0" fontId="11" fillId="0" borderId="4" xfId="19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" xfId="19" applyFont="1" applyBorder="1" applyAlignment="1">
      <alignment horizontal="center" vertical="center" wrapText="1"/>
    </xf>
    <xf numFmtId="0" fontId="10" fillId="0" borderId="3" xfId="19" applyFont="1" applyBorder="1" applyAlignment="1">
      <alignment horizontal="center" vertical="center" wrapText="1"/>
    </xf>
    <xf numFmtId="0" fontId="10" fillId="0" borderId="4" xfId="1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32">
    <cellStyle name="0,0_x000a__x000a_NA_x000a__x000a_" xfId="23" xr:uid="{00000000-0005-0000-0000-00002C000000}"/>
    <cellStyle name="0,0_x000d__x000d_NA_x000d__x000d_" xfId="27" xr:uid="{00000000-0005-0000-0000-00003D000000}"/>
    <cellStyle name="0,0_x005f_x000d__x005f_x000a_NA_x005f_x000d__x005f_x000a_" xfId="28" xr:uid="{00000000-0005-0000-0000-00003F000000}"/>
    <cellStyle name="Normal_E618 Project quotation 20050221-2" xfId="20" xr:uid="{00000000-0005-0000-0000-000024000000}"/>
    <cellStyle name="常规" xfId="0" builtinId="0"/>
    <cellStyle name="常规 12" xfId="18" xr:uid="{00000000-0005-0000-0000-000012000000}"/>
    <cellStyle name="常规 2" xfId="17" xr:uid="{00000000-0005-0000-0000-000011000000}"/>
    <cellStyle name="常规 4" xfId="16" xr:uid="{00000000-0005-0000-0000-000010000000}"/>
    <cellStyle name="常规_AV" xfId="26" xr:uid="{00000000-0005-0000-0000-000035000000}"/>
    <cellStyle name="常规_AV_1" xfId="15" xr:uid="{00000000-0005-0000-0000-00000F000000}"/>
    <cellStyle name="常规_AV_10" xfId="14" xr:uid="{00000000-0005-0000-0000-00000E000000}"/>
    <cellStyle name="常规_AV_12" xfId="13" xr:uid="{00000000-0005-0000-0000-00000D000000}"/>
    <cellStyle name="常规_AV_15" xfId="12" xr:uid="{00000000-0005-0000-0000-00000C000000}"/>
    <cellStyle name="常规_AV_2" xfId="11" xr:uid="{00000000-0005-0000-0000-00000B000000}"/>
    <cellStyle name="常规_AV_7" xfId="10" xr:uid="{00000000-0005-0000-0000-00000A000000}"/>
    <cellStyle name="常规_AV_8" xfId="9" xr:uid="{00000000-0005-0000-0000-000009000000}"/>
    <cellStyle name="常规_Sheet1" xfId="8" xr:uid="{00000000-0005-0000-0000-000008000000}"/>
    <cellStyle name="常规_Sheet1 3" xfId="19" xr:uid="{00000000-0005-0000-0000-000016000000}"/>
    <cellStyle name="常规_Sheet1_方案一_1" xfId="7" xr:uid="{00000000-0005-0000-0000-000007000000}"/>
    <cellStyle name="常规_方案一_12" xfId="29" xr:uid="{00000000-0005-0000-0000-000042000000}"/>
    <cellStyle name="常规_方案一_13" xfId="6" xr:uid="{00000000-0005-0000-0000-000006000000}"/>
    <cellStyle name="常规_方案一_18" xfId="22" xr:uid="{00000000-0005-0000-0000-00002B000000}"/>
    <cellStyle name="常规_方案一_20" xfId="5" xr:uid="{00000000-0005-0000-0000-000005000000}"/>
    <cellStyle name="常规_方案一_23" xfId="21" xr:uid="{00000000-0005-0000-0000-00002A000000}"/>
    <cellStyle name="常规_方案一_24" xfId="4" xr:uid="{00000000-0005-0000-0000-000004000000}"/>
    <cellStyle name="常规_方案一_29" xfId="3" xr:uid="{00000000-0005-0000-0000-000003000000}"/>
    <cellStyle name="常规_方案一_30" xfId="2" xr:uid="{00000000-0005-0000-0000-000002000000}"/>
    <cellStyle name="常规_方案一_4" xfId="24" xr:uid="{00000000-0005-0000-0000-000030000000}"/>
    <cellStyle name="常规_方案一_6" xfId="31" xr:uid="{00000000-0005-0000-0000-00004B000000}"/>
    <cellStyle name="常规_方案一_7" xfId="25" xr:uid="{00000000-0005-0000-0000-000034000000}"/>
    <cellStyle name="常规_方案一_8" xfId="30" xr:uid="{00000000-0005-0000-0000-000047000000}"/>
    <cellStyle name="普通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opLeftCell="A63" zoomScale="125" zoomScaleNormal="125" workbookViewId="0">
      <selection activeCell="L10" sqref="L10"/>
    </sheetView>
  </sheetViews>
  <sheetFormatPr defaultColWidth="8.77734375" defaultRowHeight="15"/>
  <cols>
    <col min="1" max="1" width="8.33203125" style="36" customWidth="1"/>
    <col min="2" max="2" width="11" style="37" customWidth="1"/>
    <col min="3" max="3" width="16.33203125" style="37" customWidth="1"/>
    <col min="4" max="4" width="48.6640625" style="38" customWidth="1"/>
    <col min="5" max="5" width="7.6640625" style="37" customWidth="1"/>
    <col min="6" max="6" width="8.109375" style="39" customWidth="1"/>
    <col min="7" max="7" width="12.6640625" style="39" customWidth="1"/>
    <col min="8" max="8" width="12" style="39" customWidth="1"/>
    <col min="9" max="9" width="26.77734375" style="40" customWidth="1"/>
  </cols>
  <sheetData>
    <row r="1" spans="1:9" ht="14.4">
      <c r="A1"/>
      <c r="B1"/>
      <c r="C1"/>
      <c r="D1" s="41"/>
      <c r="E1"/>
      <c r="F1"/>
      <c r="G1"/>
      <c r="H1"/>
      <c r="I1"/>
    </row>
    <row r="2" spans="1:9" ht="33" customHeight="1">
      <c r="A2" s="94" t="s">
        <v>0</v>
      </c>
      <c r="B2" s="94"/>
      <c r="C2" s="94"/>
      <c r="D2" s="95"/>
      <c r="E2" s="94"/>
      <c r="F2" s="94"/>
      <c r="G2" s="94"/>
      <c r="H2" s="94"/>
      <c r="I2" s="94"/>
    </row>
    <row r="3" spans="1:9" ht="54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</row>
    <row r="4" spans="1:9" ht="40.950000000000003" customHeight="1">
      <c r="A4" s="97" t="s">
        <v>2</v>
      </c>
      <c r="B4" s="98"/>
      <c r="C4" s="98"/>
      <c r="D4" s="99"/>
      <c r="E4" s="98"/>
      <c r="F4" s="98"/>
      <c r="G4" s="98"/>
      <c r="H4" s="98"/>
      <c r="I4" s="100"/>
    </row>
    <row r="5" spans="1:9" ht="17.399999999999999">
      <c r="A5" s="101" t="s">
        <v>3</v>
      </c>
      <c r="B5" s="101"/>
      <c r="C5" s="101"/>
      <c r="D5" s="102"/>
      <c r="E5" s="101"/>
      <c r="F5" s="101"/>
      <c r="G5" s="101"/>
      <c r="H5" s="101"/>
      <c r="I5" s="101"/>
    </row>
    <row r="6" spans="1:9" ht="24">
      <c r="A6" s="103" t="s">
        <v>4</v>
      </c>
      <c r="B6" s="104"/>
      <c r="C6" s="105" t="s">
        <v>5</v>
      </c>
      <c r="D6" s="106"/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</row>
    <row r="7" spans="1:9" ht="14.4">
      <c r="A7" s="158" t="s">
        <v>11</v>
      </c>
      <c r="B7" s="166" t="s">
        <v>12</v>
      </c>
      <c r="C7" s="107" t="s">
        <v>13</v>
      </c>
      <c r="D7" s="107"/>
      <c r="E7" s="46" t="s">
        <v>14</v>
      </c>
      <c r="F7" s="47">
        <v>0</v>
      </c>
      <c r="G7" s="48">
        <v>500</v>
      </c>
      <c r="H7" s="48">
        <f t="shared" ref="H7:H21" si="0">G7*F7</f>
        <v>0</v>
      </c>
      <c r="I7" s="66"/>
    </row>
    <row r="8" spans="1:9" ht="14.4">
      <c r="A8" s="159"/>
      <c r="B8" s="166"/>
      <c r="C8" s="107" t="s">
        <v>15</v>
      </c>
      <c r="D8" s="107"/>
      <c r="E8" s="46" t="s">
        <v>14</v>
      </c>
      <c r="F8" s="49">
        <v>0</v>
      </c>
      <c r="G8" s="48">
        <v>350</v>
      </c>
      <c r="H8" s="48">
        <f t="shared" si="0"/>
        <v>0</v>
      </c>
      <c r="I8" s="66"/>
    </row>
    <row r="9" spans="1:9" ht="14.4">
      <c r="A9" s="159"/>
      <c r="B9" s="166"/>
      <c r="C9" s="108" t="s">
        <v>16</v>
      </c>
      <c r="D9" s="108"/>
      <c r="E9" s="46" t="s">
        <v>14</v>
      </c>
      <c r="F9" s="47">
        <v>0</v>
      </c>
      <c r="G9" s="48">
        <v>100</v>
      </c>
      <c r="H9" s="48">
        <f t="shared" si="0"/>
        <v>0</v>
      </c>
      <c r="I9" s="66"/>
    </row>
    <row r="10" spans="1:9" ht="14.4">
      <c r="A10" s="159"/>
      <c r="B10" s="166"/>
      <c r="C10" s="109" t="s">
        <v>17</v>
      </c>
      <c r="D10" s="109"/>
      <c r="E10" s="46" t="s">
        <v>14</v>
      </c>
      <c r="F10" s="47">
        <v>0</v>
      </c>
      <c r="G10" s="48">
        <v>200</v>
      </c>
      <c r="H10" s="48">
        <f t="shared" si="0"/>
        <v>0</v>
      </c>
      <c r="I10" s="66"/>
    </row>
    <row r="11" spans="1:9" ht="14.4">
      <c r="A11" s="159"/>
      <c r="B11" s="166"/>
      <c r="C11" s="108" t="s">
        <v>18</v>
      </c>
      <c r="D11" s="108"/>
      <c r="E11" s="46" t="s">
        <v>14</v>
      </c>
      <c r="F11" s="47">
        <v>0</v>
      </c>
      <c r="G11" s="48">
        <v>100</v>
      </c>
      <c r="H11" s="48">
        <f t="shared" si="0"/>
        <v>0</v>
      </c>
      <c r="I11" s="66"/>
    </row>
    <row r="12" spans="1:9" ht="14.4">
      <c r="A12" s="159"/>
      <c r="B12" s="167"/>
      <c r="C12" s="109" t="s">
        <v>19</v>
      </c>
      <c r="D12" s="109"/>
      <c r="E12" s="46" t="s">
        <v>14</v>
      </c>
      <c r="F12" s="47">
        <v>0</v>
      </c>
      <c r="G12" s="48">
        <v>300</v>
      </c>
      <c r="H12" s="48">
        <f t="shared" si="0"/>
        <v>0</v>
      </c>
      <c r="I12" s="67"/>
    </row>
    <row r="13" spans="1:9" ht="14.4">
      <c r="A13" s="159"/>
      <c r="B13" s="167"/>
      <c r="C13" s="109" t="s">
        <v>20</v>
      </c>
      <c r="D13" s="109"/>
      <c r="E13" s="46" t="s">
        <v>14</v>
      </c>
      <c r="F13" s="47">
        <v>0</v>
      </c>
      <c r="G13" s="48">
        <v>200</v>
      </c>
      <c r="H13" s="48">
        <f t="shared" si="0"/>
        <v>0</v>
      </c>
      <c r="I13" s="67"/>
    </row>
    <row r="14" spans="1:9" ht="14.4">
      <c r="A14" s="159"/>
      <c r="B14" s="167"/>
      <c r="C14" s="109" t="s">
        <v>21</v>
      </c>
      <c r="D14" s="109"/>
      <c r="E14" s="46" t="s">
        <v>14</v>
      </c>
      <c r="F14" s="47">
        <v>0</v>
      </c>
      <c r="G14" s="48">
        <v>0</v>
      </c>
      <c r="H14" s="48">
        <f t="shared" si="0"/>
        <v>0</v>
      </c>
      <c r="I14" s="67"/>
    </row>
    <row r="15" spans="1:9" ht="14.4">
      <c r="A15" s="159"/>
      <c r="B15" s="167"/>
      <c r="C15" s="109" t="s">
        <v>22</v>
      </c>
      <c r="D15" s="109"/>
      <c r="E15" s="46" t="s">
        <v>14</v>
      </c>
      <c r="F15" s="47">
        <v>0</v>
      </c>
      <c r="G15" s="48">
        <v>0</v>
      </c>
      <c r="H15" s="48">
        <f t="shared" si="0"/>
        <v>0</v>
      </c>
      <c r="I15" s="67"/>
    </row>
    <row r="16" spans="1:9" ht="14.4">
      <c r="A16" s="159"/>
      <c r="B16" s="167"/>
      <c r="C16" s="109" t="s">
        <v>23</v>
      </c>
      <c r="D16" s="109"/>
      <c r="E16" s="46" t="s">
        <v>14</v>
      </c>
      <c r="F16" s="47">
        <v>0</v>
      </c>
      <c r="G16" s="48">
        <v>500</v>
      </c>
      <c r="H16" s="48">
        <f t="shared" si="0"/>
        <v>0</v>
      </c>
      <c r="I16" s="67"/>
    </row>
    <row r="17" spans="1:9" ht="14.4">
      <c r="A17" s="159"/>
      <c r="B17" s="167"/>
      <c r="C17" s="109" t="s">
        <v>24</v>
      </c>
      <c r="D17" s="109"/>
      <c r="E17" s="46" t="s">
        <v>25</v>
      </c>
      <c r="F17" s="47">
        <v>0</v>
      </c>
      <c r="G17" s="48">
        <v>50</v>
      </c>
      <c r="H17" s="48">
        <f t="shared" si="0"/>
        <v>0</v>
      </c>
      <c r="I17" s="67"/>
    </row>
    <row r="18" spans="1:9" ht="14.4">
      <c r="A18" s="159"/>
      <c r="B18" s="167"/>
      <c r="C18" s="109" t="s">
        <v>26</v>
      </c>
      <c r="D18" s="109"/>
      <c r="E18" s="46" t="s">
        <v>14</v>
      </c>
      <c r="F18" s="47">
        <v>0</v>
      </c>
      <c r="G18" s="48">
        <v>0</v>
      </c>
      <c r="H18" s="48">
        <f t="shared" si="0"/>
        <v>0</v>
      </c>
      <c r="I18" s="67"/>
    </row>
    <row r="19" spans="1:9" ht="14.4">
      <c r="A19" s="159"/>
      <c r="B19" s="167"/>
      <c r="C19" s="110" t="s">
        <v>27</v>
      </c>
      <c r="D19" s="110"/>
      <c r="E19" s="50" t="s">
        <v>28</v>
      </c>
      <c r="F19" s="47">
        <v>1</v>
      </c>
      <c r="G19" s="48">
        <v>1000</v>
      </c>
      <c r="H19" s="48">
        <f t="shared" si="0"/>
        <v>1000</v>
      </c>
      <c r="I19" s="42"/>
    </row>
    <row r="20" spans="1:9" ht="14.4">
      <c r="A20" s="159"/>
      <c r="B20" s="166" t="s">
        <v>29</v>
      </c>
      <c r="C20" s="111" t="s">
        <v>30</v>
      </c>
      <c r="D20" s="111"/>
      <c r="E20" s="51" t="s">
        <v>31</v>
      </c>
      <c r="F20" s="52">
        <v>72.5</v>
      </c>
      <c r="G20" s="53">
        <v>350</v>
      </c>
      <c r="H20" s="48">
        <f t="shared" si="0"/>
        <v>25375</v>
      </c>
      <c r="I20" s="68"/>
    </row>
    <row r="21" spans="1:9" ht="14.4">
      <c r="A21" s="159"/>
      <c r="B21" s="166"/>
      <c r="C21" s="112" t="s">
        <v>32</v>
      </c>
      <c r="D21" s="113"/>
      <c r="E21" s="51" t="s">
        <v>31</v>
      </c>
      <c r="F21" s="52">
        <v>8.5</v>
      </c>
      <c r="G21" s="53">
        <v>350</v>
      </c>
      <c r="H21" s="48">
        <f t="shared" si="0"/>
        <v>2975</v>
      </c>
      <c r="I21" s="68"/>
    </row>
    <row r="22" spans="1:9" ht="14.4">
      <c r="A22" s="159"/>
      <c r="B22" s="166"/>
      <c r="C22" s="111" t="s">
        <v>33</v>
      </c>
      <c r="D22" s="111"/>
      <c r="E22" s="51" t="s">
        <v>14</v>
      </c>
      <c r="F22" s="47">
        <v>0</v>
      </c>
      <c r="G22" s="54">
        <v>0</v>
      </c>
      <c r="H22" s="48">
        <f t="shared" ref="H22:H52" si="1">G22*F22</f>
        <v>0</v>
      </c>
      <c r="I22" s="68"/>
    </row>
    <row r="23" spans="1:9" ht="14.4">
      <c r="A23" s="159"/>
      <c r="B23" s="166"/>
      <c r="C23" s="111" t="s">
        <v>34</v>
      </c>
      <c r="D23" s="111"/>
      <c r="E23" s="46" t="s">
        <v>14</v>
      </c>
      <c r="F23" s="55">
        <v>0</v>
      </c>
      <c r="G23" s="53">
        <v>4000</v>
      </c>
      <c r="H23" s="48">
        <f t="shared" si="1"/>
        <v>0</v>
      </c>
      <c r="I23" s="68"/>
    </row>
    <row r="24" spans="1:9" ht="14.4">
      <c r="A24" s="159"/>
      <c r="B24" s="166"/>
      <c r="C24" s="111" t="s">
        <v>35</v>
      </c>
      <c r="D24" s="111"/>
      <c r="E24" s="46" t="s">
        <v>14</v>
      </c>
      <c r="F24" s="55">
        <v>0</v>
      </c>
      <c r="G24" s="53">
        <v>0</v>
      </c>
      <c r="H24" s="48">
        <f t="shared" si="1"/>
        <v>0</v>
      </c>
      <c r="I24" s="68"/>
    </row>
    <row r="25" spans="1:9" ht="14.4">
      <c r="A25" s="159"/>
      <c r="B25" s="166"/>
      <c r="C25" s="111" t="s">
        <v>36</v>
      </c>
      <c r="D25" s="111"/>
      <c r="E25" s="46" t="s">
        <v>14</v>
      </c>
      <c r="F25" s="55">
        <v>0</v>
      </c>
      <c r="G25" s="53">
        <v>500</v>
      </c>
      <c r="H25" s="48">
        <f t="shared" si="1"/>
        <v>0</v>
      </c>
      <c r="I25" s="68"/>
    </row>
    <row r="26" spans="1:9" ht="14.4">
      <c r="A26" s="159"/>
      <c r="B26" s="166"/>
      <c r="C26" s="114" t="s">
        <v>37</v>
      </c>
      <c r="D26" s="114"/>
      <c r="E26" s="46" t="s">
        <v>14</v>
      </c>
      <c r="F26" s="47">
        <v>0</v>
      </c>
      <c r="G26" s="48">
        <v>5000</v>
      </c>
      <c r="H26" s="48">
        <f t="shared" si="1"/>
        <v>0</v>
      </c>
      <c r="I26" s="42"/>
    </row>
    <row r="27" spans="1:9" ht="14.4">
      <c r="A27" s="159"/>
      <c r="B27" s="166"/>
      <c r="C27" s="115" t="s">
        <v>38</v>
      </c>
      <c r="D27" s="115"/>
      <c r="E27" s="46" t="s">
        <v>14</v>
      </c>
      <c r="F27" s="47">
        <v>0</v>
      </c>
      <c r="G27" s="48">
        <v>4000</v>
      </c>
      <c r="H27" s="48">
        <f t="shared" si="1"/>
        <v>0</v>
      </c>
      <c r="I27" s="42"/>
    </row>
    <row r="28" spans="1:9" ht="14.4">
      <c r="A28" s="159"/>
      <c r="B28" s="166"/>
      <c r="C28" s="116" t="s">
        <v>39</v>
      </c>
      <c r="D28" s="116"/>
      <c r="E28" s="46" t="s">
        <v>14</v>
      </c>
      <c r="F28" s="47">
        <v>0</v>
      </c>
      <c r="G28" s="48">
        <v>200</v>
      </c>
      <c r="H28" s="48">
        <f t="shared" si="1"/>
        <v>0</v>
      </c>
      <c r="I28" s="42"/>
    </row>
    <row r="29" spans="1:9" ht="14.4">
      <c r="A29" s="159"/>
      <c r="B29" s="166"/>
      <c r="C29" s="115" t="s">
        <v>40</v>
      </c>
      <c r="D29" s="115"/>
      <c r="E29" s="46" t="s">
        <v>14</v>
      </c>
      <c r="F29" s="47">
        <v>0</v>
      </c>
      <c r="G29" s="48">
        <v>800</v>
      </c>
      <c r="H29" s="48">
        <f t="shared" si="1"/>
        <v>0</v>
      </c>
      <c r="I29" s="42"/>
    </row>
    <row r="30" spans="1:9" ht="14.4">
      <c r="A30" s="159"/>
      <c r="B30" s="166"/>
      <c r="C30" s="117" t="s">
        <v>41</v>
      </c>
      <c r="D30" s="117"/>
      <c r="E30" s="46" t="s">
        <v>14</v>
      </c>
      <c r="F30" s="47">
        <v>0</v>
      </c>
      <c r="G30" s="48">
        <v>0</v>
      </c>
      <c r="H30" s="48">
        <f t="shared" si="1"/>
        <v>0</v>
      </c>
      <c r="I30" s="42"/>
    </row>
    <row r="31" spans="1:9" ht="14.4">
      <c r="A31" s="159"/>
      <c r="B31" s="166"/>
      <c r="C31" s="117" t="s">
        <v>42</v>
      </c>
      <c r="D31" s="117"/>
      <c r="E31" s="46" t="s">
        <v>14</v>
      </c>
      <c r="F31" s="47">
        <v>0</v>
      </c>
      <c r="G31" s="48">
        <v>200</v>
      </c>
      <c r="H31" s="48">
        <f t="shared" si="1"/>
        <v>0</v>
      </c>
      <c r="I31" s="42"/>
    </row>
    <row r="32" spans="1:9" ht="14.4">
      <c r="A32" s="159"/>
      <c r="B32" s="167"/>
      <c r="C32" s="117" t="s">
        <v>43</v>
      </c>
      <c r="D32" s="117"/>
      <c r="E32" s="46" t="s">
        <v>14</v>
      </c>
      <c r="F32" s="47">
        <v>0</v>
      </c>
      <c r="G32" s="48">
        <v>200</v>
      </c>
      <c r="H32" s="48">
        <f t="shared" si="1"/>
        <v>0</v>
      </c>
      <c r="I32" s="42"/>
    </row>
    <row r="33" spans="1:9" ht="14.4">
      <c r="A33" s="159"/>
      <c r="B33" s="167"/>
      <c r="C33" s="117" t="s">
        <v>44</v>
      </c>
      <c r="D33" s="117"/>
      <c r="E33" s="46" t="s">
        <v>14</v>
      </c>
      <c r="F33" s="47">
        <v>0</v>
      </c>
      <c r="G33" s="48">
        <v>800</v>
      </c>
      <c r="H33" s="48">
        <f t="shared" si="1"/>
        <v>0</v>
      </c>
      <c r="I33" s="42"/>
    </row>
    <row r="34" spans="1:9" ht="14.4">
      <c r="A34" s="159"/>
      <c r="B34" s="167"/>
      <c r="C34" s="116" t="s">
        <v>45</v>
      </c>
      <c r="D34" s="116"/>
      <c r="E34" s="46" t="s">
        <v>14</v>
      </c>
      <c r="F34" s="47">
        <v>0</v>
      </c>
      <c r="G34" s="48">
        <v>0</v>
      </c>
      <c r="H34" s="48">
        <f t="shared" si="1"/>
        <v>0</v>
      </c>
      <c r="I34" s="42"/>
    </row>
    <row r="35" spans="1:9" ht="14.4">
      <c r="A35" s="159"/>
      <c r="B35" s="167"/>
      <c r="C35" s="118" t="s">
        <v>46</v>
      </c>
      <c r="D35" s="118"/>
      <c r="E35" s="46" t="s">
        <v>14</v>
      </c>
      <c r="F35" s="47">
        <v>0</v>
      </c>
      <c r="G35" s="48">
        <v>0</v>
      </c>
      <c r="H35" s="48">
        <f t="shared" si="1"/>
        <v>0</v>
      </c>
      <c r="I35" s="42"/>
    </row>
    <row r="36" spans="1:9" ht="14.4">
      <c r="A36" s="159"/>
      <c r="B36" s="167"/>
      <c r="C36" s="118" t="s">
        <v>47</v>
      </c>
      <c r="D36" s="118"/>
      <c r="E36" s="46" t="s">
        <v>14</v>
      </c>
      <c r="F36" s="47">
        <v>0</v>
      </c>
      <c r="G36" s="48">
        <v>1000</v>
      </c>
      <c r="H36" s="48">
        <f t="shared" si="1"/>
        <v>0</v>
      </c>
      <c r="I36" s="42"/>
    </row>
    <row r="37" spans="1:9" ht="14.4">
      <c r="A37" s="159"/>
      <c r="B37" s="168" t="s">
        <v>48</v>
      </c>
      <c r="C37" s="119" t="s">
        <v>49</v>
      </c>
      <c r="D37" s="120"/>
      <c r="E37" s="56" t="s">
        <v>14</v>
      </c>
      <c r="F37" s="55">
        <v>0</v>
      </c>
      <c r="G37" s="48">
        <v>1500</v>
      </c>
      <c r="H37" s="48">
        <f t="shared" si="1"/>
        <v>0</v>
      </c>
      <c r="I37" s="69"/>
    </row>
    <row r="38" spans="1:9" ht="14.4">
      <c r="A38" s="159"/>
      <c r="B38" s="168"/>
      <c r="C38" s="121" t="s">
        <v>50</v>
      </c>
      <c r="D38" s="122"/>
      <c r="E38" s="56" t="s">
        <v>14</v>
      </c>
      <c r="F38" s="55">
        <v>0</v>
      </c>
      <c r="G38" s="48">
        <v>1500</v>
      </c>
      <c r="H38" s="48">
        <f t="shared" si="1"/>
        <v>0</v>
      </c>
      <c r="I38" s="69"/>
    </row>
    <row r="39" spans="1:9" ht="14.4">
      <c r="A39" s="159"/>
      <c r="B39" s="168"/>
      <c r="C39" s="123" t="s">
        <v>51</v>
      </c>
      <c r="D39" s="124"/>
      <c r="E39" s="56" t="s">
        <v>14</v>
      </c>
      <c r="F39" s="57">
        <v>0</v>
      </c>
      <c r="G39" s="48">
        <v>1000</v>
      </c>
      <c r="H39" s="48">
        <f t="shared" si="1"/>
        <v>0</v>
      </c>
      <c r="I39" s="70"/>
    </row>
    <row r="40" spans="1:9" ht="14.4">
      <c r="A40" s="159"/>
      <c r="B40" s="168"/>
      <c r="C40" s="125" t="s">
        <v>52</v>
      </c>
      <c r="D40" s="126"/>
      <c r="E40" s="56" t="s">
        <v>14</v>
      </c>
      <c r="F40" s="55">
        <v>0</v>
      </c>
      <c r="G40" s="48">
        <v>0</v>
      </c>
      <c r="H40" s="48">
        <f t="shared" si="1"/>
        <v>0</v>
      </c>
      <c r="I40" s="71"/>
    </row>
    <row r="41" spans="1:9" ht="14.4">
      <c r="A41" s="159"/>
      <c r="B41" s="168"/>
      <c r="C41" s="125" t="s">
        <v>53</v>
      </c>
      <c r="D41" s="126"/>
      <c r="E41" s="56" t="s">
        <v>14</v>
      </c>
      <c r="F41" s="57">
        <v>0</v>
      </c>
      <c r="G41" s="48">
        <v>20000</v>
      </c>
      <c r="H41" s="48">
        <f t="shared" si="1"/>
        <v>0</v>
      </c>
      <c r="I41" s="71"/>
    </row>
    <row r="42" spans="1:9" ht="14.4">
      <c r="A42" s="159"/>
      <c r="B42" s="168"/>
      <c r="C42" s="127" t="s">
        <v>54</v>
      </c>
      <c r="D42" s="128"/>
      <c r="E42" s="56" t="s">
        <v>14</v>
      </c>
      <c r="F42" s="57">
        <v>0</v>
      </c>
      <c r="G42" s="48">
        <v>200</v>
      </c>
      <c r="H42" s="48">
        <f t="shared" si="1"/>
        <v>0</v>
      </c>
      <c r="I42" s="70"/>
    </row>
    <row r="43" spans="1:9" ht="14.4">
      <c r="A43" s="159"/>
      <c r="B43" s="168"/>
      <c r="C43" s="127" t="s">
        <v>55</v>
      </c>
      <c r="D43" s="128"/>
      <c r="E43" s="56" t="s">
        <v>14</v>
      </c>
      <c r="F43" s="57">
        <v>0</v>
      </c>
      <c r="G43" s="48">
        <v>200</v>
      </c>
      <c r="H43" s="48">
        <f t="shared" si="1"/>
        <v>0</v>
      </c>
      <c r="I43" s="70"/>
    </row>
    <row r="44" spans="1:9" ht="14.4">
      <c r="A44" s="159"/>
      <c r="B44" s="168"/>
      <c r="C44" s="127" t="s">
        <v>56</v>
      </c>
      <c r="D44" s="128"/>
      <c r="E44" s="56" t="s">
        <v>14</v>
      </c>
      <c r="F44" s="57">
        <v>0</v>
      </c>
      <c r="G44" s="48">
        <v>500</v>
      </c>
      <c r="H44" s="48">
        <f t="shared" si="1"/>
        <v>0</v>
      </c>
      <c r="I44" s="70"/>
    </row>
    <row r="45" spans="1:9" ht="14.4">
      <c r="A45" s="159"/>
      <c r="B45" s="168"/>
      <c r="C45" s="129" t="s">
        <v>57</v>
      </c>
      <c r="D45" s="130"/>
      <c r="E45" s="56" t="s">
        <v>14</v>
      </c>
      <c r="F45" s="55">
        <v>0</v>
      </c>
      <c r="G45" s="48">
        <v>0</v>
      </c>
      <c r="H45" s="48">
        <f t="shared" si="1"/>
        <v>0</v>
      </c>
      <c r="I45" s="72"/>
    </row>
    <row r="46" spans="1:9" ht="14.4">
      <c r="A46" s="159"/>
      <c r="B46" s="168"/>
      <c r="C46" s="129" t="s">
        <v>58</v>
      </c>
      <c r="D46" s="130"/>
      <c r="E46" s="56" t="s">
        <v>14</v>
      </c>
      <c r="F46" s="55">
        <v>0</v>
      </c>
      <c r="G46" s="48">
        <v>0</v>
      </c>
      <c r="H46" s="48">
        <f t="shared" si="1"/>
        <v>0</v>
      </c>
      <c r="I46" s="72"/>
    </row>
    <row r="47" spans="1:9" ht="14.4">
      <c r="A47" s="159"/>
      <c r="B47" s="168"/>
      <c r="C47" s="131" t="s">
        <v>59</v>
      </c>
      <c r="D47" s="132"/>
      <c r="E47" s="56" t="s">
        <v>14</v>
      </c>
      <c r="F47" s="57">
        <v>0</v>
      </c>
      <c r="G47" s="48">
        <v>0</v>
      </c>
      <c r="H47" s="48">
        <f t="shared" si="1"/>
        <v>0</v>
      </c>
      <c r="I47" s="70"/>
    </row>
    <row r="48" spans="1:9">
      <c r="A48" s="159"/>
      <c r="B48" s="168"/>
      <c r="C48" s="133" t="s">
        <v>60</v>
      </c>
      <c r="D48" s="134"/>
      <c r="E48" s="56" t="s">
        <v>14</v>
      </c>
      <c r="F48" s="58">
        <v>0</v>
      </c>
      <c r="G48" s="48">
        <v>0</v>
      </c>
      <c r="H48" s="48">
        <f t="shared" si="1"/>
        <v>0</v>
      </c>
      <c r="I48" s="73"/>
    </row>
    <row r="49" spans="1:9" ht="14.4">
      <c r="A49" s="159"/>
      <c r="B49" s="168"/>
      <c r="C49" s="135" t="s">
        <v>61</v>
      </c>
      <c r="D49" s="136"/>
      <c r="E49" s="56" t="s">
        <v>14</v>
      </c>
      <c r="F49" s="59">
        <v>0</v>
      </c>
      <c r="G49" s="48">
        <v>1000</v>
      </c>
      <c r="H49" s="48">
        <f t="shared" si="1"/>
        <v>0</v>
      </c>
      <c r="I49" s="70"/>
    </row>
    <row r="50" spans="1:9" ht="14.4">
      <c r="A50" s="159"/>
      <c r="B50" s="169" t="s">
        <v>62</v>
      </c>
      <c r="C50" s="137" t="s">
        <v>63</v>
      </c>
      <c r="D50" s="138"/>
      <c r="E50" s="49" t="s">
        <v>64</v>
      </c>
      <c r="F50" s="57">
        <v>0</v>
      </c>
      <c r="G50" s="60">
        <v>50</v>
      </c>
      <c r="H50" s="60">
        <f t="shared" si="1"/>
        <v>0</v>
      </c>
      <c r="I50" s="42"/>
    </row>
    <row r="51" spans="1:9" ht="14.4">
      <c r="A51" s="159"/>
      <c r="B51" s="169"/>
      <c r="C51" s="139" t="s">
        <v>65</v>
      </c>
      <c r="D51" s="140"/>
      <c r="E51" s="49" t="s">
        <v>64</v>
      </c>
      <c r="F51" s="57">
        <v>0</v>
      </c>
      <c r="G51" s="60">
        <v>400</v>
      </c>
      <c r="H51" s="60">
        <f t="shared" si="1"/>
        <v>0</v>
      </c>
      <c r="I51" s="42"/>
    </row>
    <row r="52" spans="1:9" ht="14.4">
      <c r="A52" s="159"/>
      <c r="B52" s="170"/>
      <c r="C52" s="149" t="s">
        <v>66</v>
      </c>
      <c r="D52" s="150"/>
      <c r="E52" s="43" t="s">
        <v>67</v>
      </c>
      <c r="F52" s="61">
        <v>0</v>
      </c>
      <c r="G52" s="62">
        <v>500</v>
      </c>
      <c r="H52" s="62">
        <f t="shared" si="1"/>
        <v>0</v>
      </c>
      <c r="I52" s="74"/>
    </row>
    <row r="53" spans="1:9" ht="14.4">
      <c r="A53" s="141" t="s">
        <v>68</v>
      </c>
      <c r="B53" s="141"/>
      <c r="C53" s="141"/>
      <c r="D53" s="142"/>
      <c r="E53" s="141"/>
      <c r="F53" s="141"/>
      <c r="G53" s="141"/>
      <c r="H53" s="63">
        <f>SUM(H7:H52)</f>
        <v>29350</v>
      </c>
      <c r="I53" s="75"/>
    </row>
    <row r="54" spans="1:9" ht="14.4">
      <c r="A54" s="141" t="s">
        <v>69</v>
      </c>
      <c r="B54" s="141"/>
      <c r="C54" s="141"/>
      <c r="D54" s="142"/>
      <c r="E54" s="141"/>
      <c r="F54" s="141"/>
      <c r="G54" s="141"/>
      <c r="H54" s="63">
        <f>SUM(H53:H53)*0.08</f>
        <v>2348</v>
      </c>
      <c r="I54" s="76" t="s">
        <v>70</v>
      </c>
    </row>
    <row r="55" spans="1:9" ht="14.4">
      <c r="A55" s="141" t="s">
        <v>71</v>
      </c>
      <c r="B55" s="141"/>
      <c r="C55" s="141"/>
      <c r="D55" s="142"/>
      <c r="E55" s="141"/>
      <c r="F55" s="141"/>
      <c r="G55" s="141"/>
      <c r="H55" s="63">
        <f>SUM(H53:H54)</f>
        <v>31698</v>
      </c>
      <c r="I55" s="77"/>
    </row>
    <row r="56" spans="1:9" ht="27" customHeight="1">
      <c r="A56" s="151"/>
      <c r="B56" s="151"/>
      <c r="C56" s="151"/>
      <c r="D56" s="152"/>
      <c r="E56" s="151"/>
      <c r="F56" s="151"/>
      <c r="G56" s="151"/>
      <c r="H56" s="151"/>
      <c r="I56" s="151"/>
    </row>
    <row r="57" spans="1:9" ht="33" customHeight="1">
      <c r="A57" s="176" t="s">
        <v>72</v>
      </c>
      <c r="B57" s="177"/>
      <c r="C57" s="177"/>
      <c r="D57" s="178"/>
      <c r="E57" s="177"/>
      <c r="F57" s="177"/>
      <c r="G57" s="177"/>
      <c r="H57" s="177"/>
      <c r="I57" s="179"/>
    </row>
    <row r="58" spans="1:9" ht="24">
      <c r="A58" s="103" t="s">
        <v>4</v>
      </c>
      <c r="B58" s="104"/>
      <c r="C58" s="105" t="s">
        <v>5</v>
      </c>
      <c r="D58" s="106"/>
      <c r="E58" s="45" t="s">
        <v>6</v>
      </c>
      <c r="F58" s="45" t="s">
        <v>7</v>
      </c>
      <c r="G58" s="45" t="s">
        <v>8</v>
      </c>
      <c r="H58" s="45" t="s">
        <v>9</v>
      </c>
      <c r="I58" s="45" t="s">
        <v>10</v>
      </c>
    </row>
    <row r="59" spans="1:9" ht="45" customHeight="1">
      <c r="A59" s="160" t="s">
        <v>73</v>
      </c>
      <c r="B59" s="171" t="s">
        <v>74</v>
      </c>
      <c r="C59" s="44" t="s">
        <v>75</v>
      </c>
      <c r="D59" s="42" t="s">
        <v>76</v>
      </c>
      <c r="E59" s="49" t="s">
        <v>77</v>
      </c>
      <c r="F59" s="47">
        <v>302.2</v>
      </c>
      <c r="G59" s="64">
        <v>0</v>
      </c>
      <c r="H59" s="65">
        <f>G59*F59</f>
        <v>0</v>
      </c>
      <c r="I59" s="143" t="s">
        <v>78</v>
      </c>
    </row>
    <row r="60" spans="1:9" ht="26.4">
      <c r="A60" s="161"/>
      <c r="B60" s="172"/>
      <c r="C60" s="44" t="s">
        <v>79</v>
      </c>
      <c r="D60" s="42" t="s">
        <v>80</v>
      </c>
      <c r="E60" s="49" t="s">
        <v>77</v>
      </c>
      <c r="F60" s="47">
        <v>28</v>
      </c>
      <c r="G60" s="64">
        <v>0</v>
      </c>
      <c r="H60" s="65">
        <f t="shared" ref="H60:H72" si="2">G60*F60</f>
        <v>0</v>
      </c>
      <c r="I60" s="144"/>
    </row>
    <row r="61" spans="1:9" ht="14.4">
      <c r="A61" s="161"/>
      <c r="B61" s="172"/>
      <c r="C61" s="44" t="s">
        <v>81</v>
      </c>
      <c r="D61" s="44" t="s">
        <v>82</v>
      </c>
      <c r="E61" s="49" t="s">
        <v>77</v>
      </c>
      <c r="F61" s="47">
        <v>131.6</v>
      </c>
      <c r="G61" s="64">
        <v>0</v>
      </c>
      <c r="H61" s="65">
        <f t="shared" si="2"/>
        <v>0</v>
      </c>
      <c r="I61" s="144"/>
    </row>
    <row r="62" spans="1:9" ht="26.4">
      <c r="A62" s="161"/>
      <c r="B62" s="172"/>
      <c r="C62" s="44" t="s">
        <v>83</v>
      </c>
      <c r="D62" s="42" t="s">
        <v>84</v>
      </c>
      <c r="E62" s="49" t="s">
        <v>77</v>
      </c>
      <c r="F62" s="47">
        <v>38.799999999999997</v>
      </c>
      <c r="G62" s="64">
        <v>0</v>
      </c>
      <c r="H62" s="65">
        <f t="shared" si="2"/>
        <v>0</v>
      </c>
      <c r="I62" s="144"/>
    </row>
    <row r="63" spans="1:9" ht="26.4">
      <c r="A63" s="161"/>
      <c r="B63" s="172"/>
      <c r="C63" s="174" t="s">
        <v>85</v>
      </c>
      <c r="D63" s="42" t="s">
        <v>86</v>
      </c>
      <c r="E63" s="49" t="s">
        <v>87</v>
      </c>
      <c r="F63" s="47">
        <v>2</v>
      </c>
      <c r="G63" s="64">
        <v>0</v>
      </c>
      <c r="H63" s="65">
        <f t="shared" si="2"/>
        <v>0</v>
      </c>
      <c r="I63" s="144"/>
    </row>
    <row r="64" spans="1:9" ht="26.4">
      <c r="A64" s="161"/>
      <c r="B64" s="172"/>
      <c r="C64" s="175"/>
      <c r="D64" s="42" t="s">
        <v>88</v>
      </c>
      <c r="E64" s="49" t="s">
        <v>87</v>
      </c>
      <c r="F64" s="47">
        <v>1</v>
      </c>
      <c r="G64" s="64">
        <v>0</v>
      </c>
      <c r="H64" s="65">
        <f t="shared" si="2"/>
        <v>0</v>
      </c>
      <c r="I64" s="144"/>
    </row>
    <row r="65" spans="1:9" ht="14.4">
      <c r="A65" s="161"/>
      <c r="B65" s="172"/>
      <c r="C65" s="44" t="s">
        <v>89</v>
      </c>
      <c r="D65" s="44" t="s">
        <v>90</v>
      </c>
      <c r="E65" s="49" t="s">
        <v>91</v>
      </c>
      <c r="F65" s="47">
        <v>45</v>
      </c>
      <c r="G65" s="64">
        <v>0</v>
      </c>
      <c r="H65" s="65">
        <f t="shared" si="2"/>
        <v>0</v>
      </c>
      <c r="I65" s="144"/>
    </row>
    <row r="66" spans="1:9" ht="14.4">
      <c r="A66" s="162"/>
      <c r="B66" s="173"/>
      <c r="C66" s="78" t="s">
        <v>92</v>
      </c>
      <c r="D66" s="78" t="s">
        <v>93</v>
      </c>
      <c r="E66" s="79" t="s">
        <v>94</v>
      </c>
      <c r="F66" s="47">
        <v>1</v>
      </c>
      <c r="G66" s="64">
        <v>0</v>
      </c>
      <c r="H66" s="65">
        <f t="shared" si="2"/>
        <v>0</v>
      </c>
      <c r="I66" s="145"/>
    </row>
    <row r="67" spans="1:9" ht="14.4">
      <c r="A67" s="163" t="s">
        <v>95</v>
      </c>
      <c r="B67" s="171" t="s">
        <v>96</v>
      </c>
      <c r="C67" s="44" t="s">
        <v>97</v>
      </c>
      <c r="D67" s="44" t="s">
        <v>98</v>
      </c>
      <c r="E67" s="49" t="s">
        <v>87</v>
      </c>
      <c r="F67" s="47">
        <v>1</v>
      </c>
      <c r="G67" s="64">
        <v>0</v>
      </c>
      <c r="H67" s="65">
        <f t="shared" si="2"/>
        <v>0</v>
      </c>
      <c r="I67" s="146" t="s">
        <v>99</v>
      </c>
    </row>
    <row r="68" spans="1:9" ht="14.4">
      <c r="A68" s="164"/>
      <c r="B68" s="173"/>
      <c r="C68" s="44" t="s">
        <v>100</v>
      </c>
      <c r="D68" s="44" t="s">
        <v>101</v>
      </c>
      <c r="E68" s="49" t="s">
        <v>87</v>
      </c>
      <c r="F68" s="47">
        <v>1</v>
      </c>
      <c r="G68" s="64">
        <v>0</v>
      </c>
      <c r="H68" s="65">
        <f t="shared" si="2"/>
        <v>0</v>
      </c>
      <c r="I68" s="147"/>
    </row>
    <row r="69" spans="1:9" ht="26.4">
      <c r="A69" s="164"/>
      <c r="B69" s="49" t="s">
        <v>102</v>
      </c>
      <c r="C69" s="42" t="s">
        <v>103</v>
      </c>
      <c r="D69" s="44" t="s">
        <v>104</v>
      </c>
      <c r="E69" s="49" t="s">
        <v>87</v>
      </c>
      <c r="F69" s="47">
        <v>1</v>
      </c>
      <c r="G69" s="64">
        <v>0</v>
      </c>
      <c r="H69" s="65">
        <f t="shared" si="2"/>
        <v>0</v>
      </c>
      <c r="I69" s="147"/>
    </row>
    <row r="70" spans="1:9" ht="14.4">
      <c r="A70" s="164"/>
      <c r="B70" s="171" t="s">
        <v>105</v>
      </c>
      <c r="C70" s="44" t="s">
        <v>106</v>
      </c>
      <c r="D70" s="44" t="s">
        <v>107</v>
      </c>
      <c r="E70" s="49" t="s">
        <v>87</v>
      </c>
      <c r="F70" s="47">
        <v>10</v>
      </c>
      <c r="G70" s="64">
        <v>0</v>
      </c>
      <c r="H70" s="65">
        <f t="shared" si="2"/>
        <v>0</v>
      </c>
      <c r="I70" s="147"/>
    </row>
    <row r="71" spans="1:9" ht="14.4">
      <c r="A71" s="164"/>
      <c r="B71" s="172"/>
      <c r="C71" s="44" t="s">
        <v>108</v>
      </c>
      <c r="D71" s="44" t="s">
        <v>109</v>
      </c>
      <c r="E71" s="49" t="s">
        <v>87</v>
      </c>
      <c r="F71" s="47">
        <v>10</v>
      </c>
      <c r="G71" s="64">
        <v>0</v>
      </c>
      <c r="H71" s="65">
        <f t="shared" si="2"/>
        <v>0</v>
      </c>
      <c r="I71" s="147"/>
    </row>
    <row r="72" spans="1:9" ht="14.4">
      <c r="A72" s="165"/>
      <c r="B72" s="173"/>
      <c r="C72" s="44" t="s">
        <v>110</v>
      </c>
      <c r="D72" s="44" t="s">
        <v>111</v>
      </c>
      <c r="E72" s="49" t="s">
        <v>87</v>
      </c>
      <c r="F72" s="47">
        <v>10</v>
      </c>
      <c r="G72" s="64">
        <v>0</v>
      </c>
      <c r="H72" s="65">
        <f t="shared" si="2"/>
        <v>0</v>
      </c>
      <c r="I72" s="148"/>
    </row>
    <row r="73" spans="1:9" ht="14.4">
      <c r="A73" s="141" t="s">
        <v>68</v>
      </c>
      <c r="B73" s="141"/>
      <c r="C73" s="141"/>
      <c r="D73" s="142"/>
      <c r="E73" s="141"/>
      <c r="F73" s="141"/>
      <c r="G73" s="141"/>
      <c r="H73" s="63">
        <f>SUM(H59:H72)</f>
        <v>0</v>
      </c>
      <c r="I73" s="75"/>
    </row>
    <row r="74" spans="1:9" ht="14.4">
      <c r="A74" s="141" t="s">
        <v>69</v>
      </c>
      <c r="B74" s="141"/>
      <c r="C74" s="141"/>
      <c r="D74" s="142"/>
      <c r="E74" s="141"/>
      <c r="F74" s="141"/>
      <c r="G74" s="141"/>
      <c r="H74" s="63">
        <f>SUM(H73:H73)*0.08</f>
        <v>0</v>
      </c>
      <c r="I74" s="76" t="s">
        <v>70</v>
      </c>
    </row>
    <row r="75" spans="1:9" ht="14.4">
      <c r="A75" s="153" t="s">
        <v>71</v>
      </c>
      <c r="B75" s="153"/>
      <c r="C75" s="153"/>
      <c r="D75" s="154"/>
      <c r="E75" s="153"/>
      <c r="F75" s="153"/>
      <c r="G75" s="153"/>
      <c r="H75" s="80">
        <f>SUM(H73:H74)</f>
        <v>0</v>
      </c>
      <c r="I75" s="82"/>
    </row>
    <row r="76" spans="1:9">
      <c r="A76" s="155" t="s">
        <v>112</v>
      </c>
      <c r="B76" s="156"/>
      <c r="C76" s="156"/>
      <c r="D76" s="156"/>
      <c r="E76" s="156"/>
      <c r="F76" s="156"/>
      <c r="G76" s="157"/>
      <c r="H76" s="81">
        <f>H55+H75</f>
        <v>31698</v>
      </c>
      <c r="I76" s="83"/>
    </row>
  </sheetData>
  <mergeCells count="76">
    <mergeCell ref="A75:G75"/>
    <mergeCell ref="A76:G76"/>
    <mergeCell ref="A7:A52"/>
    <mergeCell ref="A59:A66"/>
    <mergeCell ref="A67:A72"/>
    <mergeCell ref="B7:B19"/>
    <mergeCell ref="B20:B36"/>
    <mergeCell ref="B37:B49"/>
    <mergeCell ref="B50:B52"/>
    <mergeCell ref="B59:B66"/>
    <mergeCell ref="B67:B68"/>
    <mergeCell ref="B70:B72"/>
    <mergeCell ref="C63:C64"/>
    <mergeCell ref="A57:I57"/>
    <mergeCell ref="A58:B58"/>
    <mergeCell ref="C58:D58"/>
    <mergeCell ref="A73:G73"/>
    <mergeCell ref="A74:G74"/>
    <mergeCell ref="I59:I66"/>
    <mergeCell ref="I67:I72"/>
    <mergeCell ref="C52:D52"/>
    <mergeCell ref="A53:G53"/>
    <mergeCell ref="A54:G54"/>
    <mergeCell ref="A55:G55"/>
    <mergeCell ref="A56:I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A2:I2"/>
    <mergeCell ref="A3:I3"/>
    <mergeCell ref="A4:I4"/>
    <mergeCell ref="A5:I5"/>
    <mergeCell ref="A6:B6"/>
    <mergeCell ref="C6:D6"/>
  </mergeCells>
  <phoneticPr fontId="31" type="noConversion"/>
  <pageMargins left="0.75" right="0.75" top="1" bottom="1" header="0.50902777777777797" footer="0.509027777777777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5" sqref="F25"/>
    </sheetView>
  </sheetViews>
  <sheetFormatPr defaultColWidth="8.77734375" defaultRowHeight="14.4"/>
  <sheetData/>
  <phoneticPr fontId="31" type="noConversion"/>
  <pageMargins left="0.75" right="0.75" top="1" bottom="1" header="0.50902777777777797" footer="0.50902777777777797"/>
  <pageSetup paperSize="9" orientation="portrait" horizontalDpi="360" verticalDpi="3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33"/>
  <sheetViews>
    <sheetView tabSelected="1" topLeftCell="B40" zoomScale="110" zoomScaleNormal="110" workbookViewId="0">
      <selection activeCell="I123" sqref="I123"/>
    </sheetView>
  </sheetViews>
  <sheetFormatPr defaultColWidth="8.77734375" defaultRowHeight="15.6"/>
  <cols>
    <col min="1" max="1" width="12.21875" style="7" customWidth="1"/>
    <col min="2" max="2" width="10" style="7" customWidth="1"/>
    <col min="3" max="3" width="32.33203125" style="8" customWidth="1"/>
    <col min="4" max="4" width="52.109375" style="8" customWidth="1"/>
    <col min="5" max="5" width="11.109375" style="8" customWidth="1"/>
    <col min="6" max="7" width="8.109375" style="8" customWidth="1"/>
    <col min="8" max="8" width="14.77734375" style="8" customWidth="1"/>
    <col min="9" max="9" width="17.33203125" style="8" customWidth="1"/>
    <col min="10" max="16384" width="8.77734375" style="7"/>
  </cols>
  <sheetData>
    <row r="1" spans="2:9" ht="25.05" customHeight="1">
      <c r="B1" s="180" t="s">
        <v>113</v>
      </c>
      <c r="C1" s="180"/>
      <c r="D1" s="180"/>
      <c r="E1" s="180"/>
      <c r="F1" s="180"/>
      <c r="G1" s="180"/>
      <c r="H1" s="180"/>
      <c r="I1" s="180"/>
    </row>
    <row r="2" spans="2:9" ht="25.05" customHeight="1">
      <c r="B2" s="180" t="s">
        <v>114</v>
      </c>
      <c r="C2" s="180"/>
      <c r="D2" s="180"/>
      <c r="E2" s="180"/>
      <c r="F2" s="180"/>
      <c r="G2" s="180"/>
      <c r="H2" s="180"/>
      <c r="I2" s="180"/>
    </row>
    <row r="3" spans="2:9" ht="19.95" customHeight="1">
      <c r="B3" s="181" t="s">
        <v>115</v>
      </c>
      <c r="C3" s="181"/>
      <c r="D3" s="181"/>
      <c r="E3" s="181"/>
      <c r="F3" s="181"/>
      <c r="G3" s="181"/>
      <c r="H3" s="181"/>
      <c r="I3" s="181"/>
    </row>
    <row r="4" spans="2:9" ht="22.2" customHeight="1">
      <c r="B4" s="182" t="s">
        <v>4</v>
      </c>
      <c r="C4" s="183"/>
      <c r="D4" s="9" t="s">
        <v>116</v>
      </c>
      <c r="E4" s="9" t="s">
        <v>6</v>
      </c>
      <c r="F4" s="9" t="s">
        <v>7</v>
      </c>
      <c r="G4" s="9" t="s">
        <v>117</v>
      </c>
      <c r="H4" s="9" t="s">
        <v>8</v>
      </c>
      <c r="I4" s="9" t="s">
        <v>9</v>
      </c>
    </row>
    <row r="5" spans="2:9" s="1" customFormat="1" ht="15" customHeight="1">
      <c r="B5" s="192" t="s">
        <v>118</v>
      </c>
      <c r="C5" s="10" t="s">
        <v>119</v>
      </c>
      <c r="D5" s="10" t="s">
        <v>120</v>
      </c>
      <c r="E5" s="10" t="s">
        <v>121</v>
      </c>
      <c r="F5" s="10">
        <v>20</v>
      </c>
      <c r="G5" s="10">
        <v>1</v>
      </c>
      <c r="H5" s="17">
        <v>300</v>
      </c>
      <c r="I5" s="26">
        <f>F5*G5*H5</f>
        <v>6000</v>
      </c>
    </row>
    <row r="6" spans="2:9" s="1" customFormat="1" ht="15" customHeight="1">
      <c r="B6" s="193"/>
      <c r="C6" s="10" t="s">
        <v>122</v>
      </c>
      <c r="D6" s="10" t="s">
        <v>123</v>
      </c>
      <c r="E6" s="10" t="s">
        <v>121</v>
      </c>
      <c r="F6" s="10">
        <v>64</v>
      </c>
      <c r="G6" s="10">
        <v>1</v>
      </c>
      <c r="H6" s="17">
        <v>170</v>
      </c>
      <c r="I6" s="26">
        <f t="shared" ref="I6:I30" si="0">F6*G6*H6</f>
        <v>10880</v>
      </c>
    </row>
    <row r="7" spans="2:9" s="1" customFormat="1" ht="15" customHeight="1">
      <c r="B7" s="193"/>
      <c r="C7" s="10" t="s">
        <v>124</v>
      </c>
      <c r="D7" s="10" t="s">
        <v>125</v>
      </c>
      <c r="E7" s="10" t="s">
        <v>121</v>
      </c>
      <c r="F7" s="10">
        <v>64</v>
      </c>
      <c r="G7" s="10">
        <v>1</v>
      </c>
      <c r="H7" s="17">
        <v>100</v>
      </c>
      <c r="I7" s="26">
        <f t="shared" si="0"/>
        <v>6400</v>
      </c>
    </row>
    <row r="8" spans="2:9" s="1" customFormat="1" ht="15" customHeight="1">
      <c r="B8" s="193"/>
      <c r="C8" s="10" t="s">
        <v>126</v>
      </c>
      <c r="D8" s="10" t="s">
        <v>127</v>
      </c>
      <c r="E8" s="10" t="s">
        <v>121</v>
      </c>
      <c r="F8" s="10">
        <v>35</v>
      </c>
      <c r="G8" s="10">
        <v>1</v>
      </c>
      <c r="H8" s="17">
        <v>100</v>
      </c>
      <c r="I8" s="26">
        <f t="shared" si="0"/>
        <v>3500</v>
      </c>
    </row>
    <row r="9" spans="2:9" s="1" customFormat="1" ht="15" customHeight="1">
      <c r="B9" s="193"/>
      <c r="C9" s="10" t="s">
        <v>128</v>
      </c>
      <c r="D9" s="10" t="s">
        <v>129</v>
      </c>
      <c r="E9" s="10" t="s">
        <v>121</v>
      </c>
      <c r="F9" s="10">
        <v>35</v>
      </c>
      <c r="G9" s="10">
        <v>1</v>
      </c>
      <c r="H9" s="17">
        <v>80</v>
      </c>
      <c r="I9" s="26">
        <f t="shared" si="0"/>
        <v>2800</v>
      </c>
    </row>
    <row r="10" spans="2:9" s="1" customFormat="1" ht="15" customHeight="1">
      <c r="B10" s="194"/>
      <c r="C10" s="10" t="s">
        <v>130</v>
      </c>
      <c r="D10" s="10" t="s">
        <v>131</v>
      </c>
      <c r="E10" s="10" t="s">
        <v>87</v>
      </c>
      <c r="F10" s="10">
        <v>1</v>
      </c>
      <c r="G10" s="10">
        <v>1</v>
      </c>
      <c r="H10" s="17">
        <v>2000</v>
      </c>
      <c r="I10" s="26">
        <f t="shared" si="0"/>
        <v>2000</v>
      </c>
    </row>
    <row r="11" spans="2:9" s="2" customFormat="1" ht="15" customHeight="1">
      <c r="B11" s="192" t="s">
        <v>132</v>
      </c>
      <c r="C11" s="10" t="s">
        <v>133</v>
      </c>
      <c r="D11" s="10" t="s">
        <v>134</v>
      </c>
      <c r="E11" s="10" t="s">
        <v>121</v>
      </c>
      <c r="F11" s="10">
        <v>260</v>
      </c>
      <c r="G11" s="10">
        <v>1</v>
      </c>
      <c r="H11" s="17">
        <v>20</v>
      </c>
      <c r="I11" s="26">
        <f t="shared" si="0"/>
        <v>5200</v>
      </c>
    </row>
    <row r="12" spans="2:9" s="1" customFormat="1" ht="15" customHeight="1">
      <c r="B12" s="193"/>
      <c r="C12" s="10" t="s">
        <v>135</v>
      </c>
      <c r="D12" s="10" t="s">
        <v>136</v>
      </c>
      <c r="E12" s="10" t="s">
        <v>121</v>
      </c>
      <c r="F12" s="10">
        <v>50</v>
      </c>
      <c r="G12" s="10">
        <v>1</v>
      </c>
      <c r="H12" s="17">
        <v>120</v>
      </c>
      <c r="I12" s="26">
        <f t="shared" si="0"/>
        <v>6000</v>
      </c>
    </row>
    <row r="13" spans="2:9" s="1" customFormat="1" ht="15" customHeight="1">
      <c r="B13" s="193"/>
      <c r="C13" s="10" t="s">
        <v>137</v>
      </c>
      <c r="D13" s="10" t="s">
        <v>138</v>
      </c>
      <c r="E13" s="10" t="s">
        <v>87</v>
      </c>
      <c r="F13" s="10">
        <v>2</v>
      </c>
      <c r="G13" s="10">
        <v>1</v>
      </c>
      <c r="H13" s="17">
        <v>1500</v>
      </c>
      <c r="I13" s="26">
        <f t="shared" si="0"/>
        <v>3000</v>
      </c>
    </row>
    <row r="14" spans="2:9" s="1" customFormat="1" ht="15" customHeight="1">
      <c r="B14" s="193"/>
      <c r="C14" s="10" t="s">
        <v>139</v>
      </c>
      <c r="D14" s="10" t="s">
        <v>140</v>
      </c>
      <c r="E14" s="10" t="s">
        <v>87</v>
      </c>
      <c r="F14" s="18">
        <v>1</v>
      </c>
      <c r="G14" s="10">
        <v>1</v>
      </c>
      <c r="H14" s="17">
        <v>3000</v>
      </c>
      <c r="I14" s="26">
        <f t="shared" si="0"/>
        <v>3000</v>
      </c>
    </row>
    <row r="15" spans="2:9" s="1" customFormat="1" ht="15" customHeight="1">
      <c r="B15" s="193"/>
      <c r="C15" s="10" t="s">
        <v>141</v>
      </c>
      <c r="D15" s="10" t="s">
        <v>140</v>
      </c>
      <c r="E15" s="10" t="s">
        <v>87</v>
      </c>
      <c r="F15" s="18">
        <v>1</v>
      </c>
      <c r="G15" s="10">
        <v>1</v>
      </c>
      <c r="H15" s="17">
        <v>3000</v>
      </c>
      <c r="I15" s="26">
        <f t="shared" si="0"/>
        <v>3000</v>
      </c>
    </row>
    <row r="16" spans="2:9" s="1" customFormat="1" ht="15" customHeight="1">
      <c r="B16" s="193"/>
      <c r="C16" s="10" t="s">
        <v>142</v>
      </c>
      <c r="D16" s="10" t="s">
        <v>143</v>
      </c>
      <c r="E16" s="10" t="s">
        <v>87</v>
      </c>
      <c r="F16" s="10">
        <v>2</v>
      </c>
      <c r="G16" s="10">
        <v>1</v>
      </c>
      <c r="H16" s="17">
        <v>1500</v>
      </c>
      <c r="I16" s="26">
        <f t="shared" si="0"/>
        <v>3000</v>
      </c>
    </row>
    <row r="17" spans="2:9" s="1" customFormat="1" ht="15" customHeight="1">
      <c r="B17" s="193"/>
      <c r="C17" s="10" t="s">
        <v>144</v>
      </c>
      <c r="D17" s="10" t="s">
        <v>145</v>
      </c>
      <c r="E17" s="10" t="s">
        <v>87</v>
      </c>
      <c r="F17" s="10">
        <v>2</v>
      </c>
      <c r="G17" s="10">
        <v>1</v>
      </c>
      <c r="H17" s="17">
        <v>1000</v>
      </c>
      <c r="I17" s="26">
        <f t="shared" si="0"/>
        <v>2000</v>
      </c>
    </row>
    <row r="18" spans="2:9" s="1" customFormat="1" ht="15" customHeight="1">
      <c r="B18" s="193"/>
      <c r="C18" s="18" t="s">
        <v>146</v>
      </c>
      <c r="D18" s="18" t="s">
        <v>147</v>
      </c>
      <c r="E18" s="18" t="s">
        <v>87</v>
      </c>
      <c r="F18" s="18">
        <v>2</v>
      </c>
      <c r="G18" s="18">
        <v>1</v>
      </c>
      <c r="H18" s="84">
        <v>3200</v>
      </c>
      <c r="I18" s="85">
        <f t="shared" si="0"/>
        <v>6400</v>
      </c>
    </row>
    <row r="19" spans="2:9" s="1" customFormat="1" ht="15" customHeight="1">
      <c r="B19" s="193"/>
      <c r="C19" s="10" t="s">
        <v>148</v>
      </c>
      <c r="D19" s="10" t="s">
        <v>149</v>
      </c>
      <c r="E19" s="10" t="s">
        <v>87</v>
      </c>
      <c r="F19" s="10">
        <v>1</v>
      </c>
      <c r="G19" s="10">
        <v>1</v>
      </c>
      <c r="H19" s="17">
        <v>4000</v>
      </c>
      <c r="I19" s="26">
        <f t="shared" si="0"/>
        <v>4000</v>
      </c>
    </row>
    <row r="20" spans="2:9" s="1" customFormat="1" ht="15" customHeight="1">
      <c r="B20" s="193"/>
      <c r="C20" s="10" t="s">
        <v>150</v>
      </c>
      <c r="D20" s="10" t="s">
        <v>151</v>
      </c>
      <c r="E20" s="10" t="s">
        <v>87</v>
      </c>
      <c r="F20" s="10">
        <v>1</v>
      </c>
      <c r="G20" s="10">
        <v>1</v>
      </c>
      <c r="H20" s="17">
        <v>2000</v>
      </c>
      <c r="I20" s="26">
        <f t="shared" si="0"/>
        <v>2000</v>
      </c>
    </row>
    <row r="21" spans="2:9" s="1" customFormat="1" ht="15" customHeight="1">
      <c r="B21" s="193"/>
      <c r="C21" s="10" t="s">
        <v>152</v>
      </c>
      <c r="D21" s="10" t="s">
        <v>153</v>
      </c>
      <c r="E21" s="10" t="s">
        <v>87</v>
      </c>
      <c r="F21" s="10">
        <v>1</v>
      </c>
      <c r="G21" s="10">
        <v>1</v>
      </c>
      <c r="H21" s="17">
        <v>1500</v>
      </c>
      <c r="I21" s="26">
        <f t="shared" si="0"/>
        <v>1500</v>
      </c>
    </row>
    <row r="22" spans="2:9" s="1" customFormat="1" ht="15" customHeight="1">
      <c r="B22" s="193"/>
      <c r="C22" s="10" t="s">
        <v>154</v>
      </c>
      <c r="D22" s="10" t="s">
        <v>155</v>
      </c>
      <c r="E22" s="10" t="s">
        <v>121</v>
      </c>
      <c r="F22" s="10">
        <v>35</v>
      </c>
      <c r="G22" s="10">
        <v>1</v>
      </c>
      <c r="H22" s="17">
        <v>140</v>
      </c>
      <c r="I22" s="26">
        <f t="shared" si="0"/>
        <v>4900</v>
      </c>
    </row>
    <row r="23" spans="2:9" s="1" customFormat="1" ht="15" customHeight="1">
      <c r="B23" s="193"/>
      <c r="C23" s="10" t="s">
        <v>156</v>
      </c>
      <c r="D23" s="10" t="s">
        <v>157</v>
      </c>
      <c r="E23" s="10" t="s">
        <v>158</v>
      </c>
      <c r="F23" s="10">
        <v>15</v>
      </c>
      <c r="G23" s="10">
        <v>1</v>
      </c>
      <c r="H23" s="17">
        <v>50</v>
      </c>
      <c r="I23" s="26">
        <f t="shared" si="0"/>
        <v>750</v>
      </c>
    </row>
    <row r="24" spans="2:9" s="1" customFormat="1" ht="15" customHeight="1">
      <c r="B24" s="193"/>
      <c r="C24" s="10" t="s">
        <v>159</v>
      </c>
      <c r="D24" s="10" t="s">
        <v>160</v>
      </c>
      <c r="E24" s="10" t="s">
        <v>161</v>
      </c>
      <c r="F24" s="10">
        <v>800</v>
      </c>
      <c r="G24" s="10">
        <v>1</v>
      </c>
      <c r="H24" s="17">
        <v>2</v>
      </c>
      <c r="I24" s="26">
        <f t="shared" si="0"/>
        <v>1600</v>
      </c>
    </row>
    <row r="25" spans="2:9" s="1" customFormat="1" ht="15" customHeight="1">
      <c r="B25" s="193"/>
      <c r="C25" s="10" t="s">
        <v>162</v>
      </c>
      <c r="D25" s="10" t="s">
        <v>163</v>
      </c>
      <c r="E25" s="10" t="s">
        <v>87</v>
      </c>
      <c r="F25" s="10">
        <v>2</v>
      </c>
      <c r="G25" s="10">
        <v>1</v>
      </c>
      <c r="H25" s="17">
        <v>2500</v>
      </c>
      <c r="I25" s="26">
        <f t="shared" si="0"/>
        <v>5000</v>
      </c>
    </row>
    <row r="26" spans="2:9" s="1" customFormat="1" ht="24.6" customHeight="1">
      <c r="B26" s="193"/>
      <c r="C26" s="18" t="s">
        <v>164</v>
      </c>
      <c r="D26" s="86" t="s">
        <v>165</v>
      </c>
      <c r="E26" s="18" t="s">
        <v>87</v>
      </c>
      <c r="F26" s="87">
        <v>2</v>
      </c>
      <c r="G26" s="18">
        <v>1</v>
      </c>
      <c r="H26" s="84">
        <v>1800</v>
      </c>
      <c r="I26" s="85">
        <f t="shared" si="0"/>
        <v>3600</v>
      </c>
    </row>
    <row r="27" spans="2:9" s="1" customFormat="1" ht="15" customHeight="1">
      <c r="B27" s="193"/>
      <c r="C27" s="18" t="s">
        <v>166</v>
      </c>
      <c r="D27" s="86" t="s">
        <v>167</v>
      </c>
      <c r="E27" s="18" t="s">
        <v>168</v>
      </c>
      <c r="F27" s="87">
        <v>1</v>
      </c>
      <c r="G27" s="18">
        <v>1</v>
      </c>
      <c r="H27" s="84">
        <v>8000</v>
      </c>
      <c r="I27" s="85">
        <f t="shared" si="0"/>
        <v>8000</v>
      </c>
    </row>
    <row r="28" spans="2:9" s="1" customFormat="1" ht="24.6" customHeight="1">
      <c r="B28" s="193"/>
      <c r="C28" s="18" t="s">
        <v>169</v>
      </c>
      <c r="D28" s="86" t="s">
        <v>170</v>
      </c>
      <c r="E28" s="18" t="s">
        <v>87</v>
      </c>
      <c r="F28" s="87">
        <v>2</v>
      </c>
      <c r="G28" s="18">
        <v>1</v>
      </c>
      <c r="H28" s="84">
        <v>3000</v>
      </c>
      <c r="I28" s="85">
        <f t="shared" si="0"/>
        <v>6000</v>
      </c>
    </row>
    <row r="29" spans="2:9" s="1" customFormat="1" ht="15" customHeight="1">
      <c r="B29" s="193"/>
      <c r="C29" s="18" t="s">
        <v>171</v>
      </c>
      <c r="D29" s="86" t="s">
        <v>172</v>
      </c>
      <c r="E29" s="18" t="s">
        <v>87</v>
      </c>
      <c r="F29" s="87">
        <v>2</v>
      </c>
      <c r="G29" s="18">
        <v>1</v>
      </c>
      <c r="H29" s="84">
        <v>900</v>
      </c>
      <c r="I29" s="85">
        <f t="shared" si="0"/>
        <v>1800</v>
      </c>
    </row>
    <row r="30" spans="2:9" s="1" customFormat="1" ht="15" customHeight="1">
      <c r="B30" s="194"/>
      <c r="C30" s="10" t="s">
        <v>173</v>
      </c>
      <c r="D30" s="10" t="s">
        <v>170</v>
      </c>
      <c r="E30" s="10" t="s">
        <v>87</v>
      </c>
      <c r="F30" s="10">
        <v>1</v>
      </c>
      <c r="G30" s="10">
        <v>1</v>
      </c>
      <c r="H30" s="17">
        <v>6000</v>
      </c>
      <c r="I30" s="26">
        <f t="shared" si="0"/>
        <v>6000</v>
      </c>
    </row>
    <row r="31" spans="2:9" ht="15" customHeight="1">
      <c r="B31" s="12"/>
      <c r="C31" s="184" t="s">
        <v>174</v>
      </c>
      <c r="D31" s="184"/>
      <c r="E31" s="184"/>
      <c r="F31" s="184"/>
      <c r="G31" s="184"/>
      <c r="H31" s="184"/>
      <c r="I31" s="27">
        <f>SUM(I5:I30)</f>
        <v>108330</v>
      </c>
    </row>
    <row r="32" spans="2:9" ht="19.95" customHeight="1">
      <c r="B32" s="181" t="s">
        <v>175</v>
      </c>
      <c r="C32" s="181"/>
      <c r="D32" s="181"/>
      <c r="E32" s="181"/>
      <c r="F32" s="181"/>
      <c r="G32" s="181"/>
      <c r="H32" s="181"/>
      <c r="I32" s="181"/>
    </row>
    <row r="33" spans="2:9" ht="24" customHeight="1">
      <c r="B33" s="182" t="s">
        <v>4</v>
      </c>
      <c r="C33" s="183"/>
      <c r="D33" s="9" t="s">
        <v>116</v>
      </c>
      <c r="E33" s="9" t="s">
        <v>6</v>
      </c>
      <c r="F33" s="9" t="s">
        <v>7</v>
      </c>
      <c r="G33" s="9" t="s">
        <v>117</v>
      </c>
      <c r="H33" s="9" t="s">
        <v>8</v>
      </c>
      <c r="I33" s="9" t="s">
        <v>9</v>
      </c>
    </row>
    <row r="34" spans="2:9" s="1" customFormat="1" ht="15" customHeight="1">
      <c r="B34" s="195" t="s">
        <v>176</v>
      </c>
      <c r="C34" s="10" t="s">
        <v>177</v>
      </c>
      <c r="D34" s="10" t="s">
        <v>178</v>
      </c>
      <c r="E34" s="10" t="s">
        <v>179</v>
      </c>
      <c r="F34" s="10">
        <v>2</v>
      </c>
      <c r="G34" s="10">
        <v>1</v>
      </c>
      <c r="H34" s="20">
        <v>500</v>
      </c>
      <c r="I34" s="26">
        <f t="shared" ref="I34:I43" si="1">F34*G34*H34</f>
        <v>1000</v>
      </c>
    </row>
    <row r="35" spans="2:9" s="1" customFormat="1" ht="15" customHeight="1">
      <c r="B35" s="196"/>
      <c r="C35" s="10" t="s">
        <v>180</v>
      </c>
      <c r="D35" s="10" t="s">
        <v>181</v>
      </c>
      <c r="E35" s="10" t="s">
        <v>179</v>
      </c>
      <c r="F35" s="10">
        <v>6</v>
      </c>
      <c r="G35" s="10">
        <v>1</v>
      </c>
      <c r="H35" s="21">
        <v>400</v>
      </c>
      <c r="I35" s="26">
        <f t="shared" si="1"/>
        <v>2400</v>
      </c>
    </row>
    <row r="36" spans="2:9" s="1" customFormat="1" ht="15" customHeight="1">
      <c r="B36" s="196"/>
      <c r="C36" s="10" t="s">
        <v>182</v>
      </c>
      <c r="D36" s="10"/>
      <c r="E36" s="10" t="s">
        <v>158</v>
      </c>
      <c r="F36" s="10">
        <v>4</v>
      </c>
      <c r="G36" s="10">
        <v>1</v>
      </c>
      <c r="H36" s="21">
        <v>300</v>
      </c>
      <c r="I36" s="26">
        <f t="shared" si="1"/>
        <v>1200</v>
      </c>
    </row>
    <row r="37" spans="2:9" s="1" customFormat="1" ht="15" customHeight="1">
      <c r="B37" s="196"/>
      <c r="C37" s="10" t="s">
        <v>183</v>
      </c>
      <c r="D37" s="10"/>
      <c r="E37" s="10" t="s">
        <v>158</v>
      </c>
      <c r="F37" s="10">
        <v>4</v>
      </c>
      <c r="G37" s="10">
        <v>1</v>
      </c>
      <c r="H37" s="21">
        <v>400</v>
      </c>
      <c r="I37" s="26">
        <f t="shared" si="1"/>
        <v>1600</v>
      </c>
    </row>
    <row r="38" spans="2:9" s="1" customFormat="1" ht="15" customHeight="1">
      <c r="B38" s="196"/>
      <c r="C38" s="10" t="s">
        <v>184</v>
      </c>
      <c r="D38" s="10"/>
      <c r="E38" s="10" t="s">
        <v>158</v>
      </c>
      <c r="F38" s="10">
        <v>6</v>
      </c>
      <c r="G38" s="10">
        <v>1</v>
      </c>
      <c r="H38" s="21">
        <v>200</v>
      </c>
      <c r="I38" s="26">
        <f t="shared" si="1"/>
        <v>1200</v>
      </c>
    </row>
    <row r="39" spans="2:9" s="1" customFormat="1" ht="15" customHeight="1">
      <c r="B39" s="196"/>
      <c r="C39" s="10" t="s">
        <v>185</v>
      </c>
      <c r="D39" s="10"/>
      <c r="E39" s="10" t="s">
        <v>67</v>
      </c>
      <c r="F39" s="10">
        <v>1</v>
      </c>
      <c r="G39" s="10">
        <v>1</v>
      </c>
      <c r="H39" s="21">
        <v>1820</v>
      </c>
      <c r="I39" s="26">
        <f t="shared" si="1"/>
        <v>1820</v>
      </c>
    </row>
    <row r="40" spans="2:9" s="1" customFormat="1" ht="15" customHeight="1">
      <c r="B40" s="196"/>
      <c r="C40" s="10" t="s">
        <v>186</v>
      </c>
      <c r="D40" s="10"/>
      <c r="E40" s="10" t="s">
        <v>67</v>
      </c>
      <c r="F40" s="10">
        <v>2</v>
      </c>
      <c r="G40" s="10">
        <v>1</v>
      </c>
      <c r="H40" s="21">
        <v>300</v>
      </c>
      <c r="I40" s="26">
        <f t="shared" si="1"/>
        <v>600</v>
      </c>
    </row>
    <row r="41" spans="2:9" s="1" customFormat="1" ht="15" customHeight="1">
      <c r="B41" s="196"/>
      <c r="C41" s="10" t="s">
        <v>187</v>
      </c>
      <c r="D41" s="10"/>
      <c r="E41" s="10" t="s">
        <v>67</v>
      </c>
      <c r="F41" s="10">
        <v>3</v>
      </c>
      <c r="G41" s="10">
        <v>1</v>
      </c>
      <c r="H41" s="21">
        <v>200</v>
      </c>
      <c r="I41" s="26">
        <f t="shared" si="1"/>
        <v>600</v>
      </c>
    </row>
    <row r="42" spans="2:9" s="1" customFormat="1" ht="15" customHeight="1">
      <c r="B42" s="196"/>
      <c r="C42" s="10" t="s">
        <v>188</v>
      </c>
      <c r="D42" s="10"/>
      <c r="E42" s="10" t="s">
        <v>67</v>
      </c>
      <c r="F42" s="10">
        <v>2</v>
      </c>
      <c r="G42" s="10">
        <v>1</v>
      </c>
      <c r="H42" s="21">
        <v>200</v>
      </c>
      <c r="I42" s="26">
        <f t="shared" si="1"/>
        <v>400</v>
      </c>
    </row>
    <row r="43" spans="2:9" s="1" customFormat="1" ht="15" customHeight="1">
      <c r="B43" s="197"/>
      <c r="C43" s="10" t="s">
        <v>189</v>
      </c>
      <c r="D43" s="10"/>
      <c r="E43" s="10" t="s">
        <v>168</v>
      </c>
      <c r="F43" s="10">
        <v>1</v>
      </c>
      <c r="G43" s="10">
        <v>1</v>
      </c>
      <c r="H43" s="21">
        <v>500</v>
      </c>
      <c r="I43" s="26">
        <f t="shared" si="1"/>
        <v>500</v>
      </c>
    </row>
    <row r="44" spans="2:9" ht="15" customHeight="1">
      <c r="B44" s="12"/>
      <c r="C44" s="184" t="s">
        <v>174</v>
      </c>
      <c r="D44" s="184"/>
      <c r="E44" s="184"/>
      <c r="F44" s="184"/>
      <c r="G44" s="184"/>
      <c r="H44" s="184"/>
      <c r="I44" s="27">
        <f>SUM(I34:I43)</f>
        <v>11320</v>
      </c>
    </row>
    <row r="45" spans="2:9" ht="19.95" customHeight="1">
      <c r="B45" s="185" t="s">
        <v>190</v>
      </c>
      <c r="C45" s="185"/>
      <c r="D45" s="185"/>
      <c r="E45" s="185"/>
      <c r="F45" s="185"/>
      <c r="G45" s="185"/>
      <c r="H45" s="185"/>
      <c r="I45" s="185"/>
    </row>
    <row r="46" spans="2:9" ht="22.8" customHeight="1">
      <c r="B46" s="182" t="s">
        <v>4</v>
      </c>
      <c r="C46" s="183"/>
      <c r="D46" s="9" t="s">
        <v>116</v>
      </c>
      <c r="E46" s="9" t="s">
        <v>6</v>
      </c>
      <c r="F46" s="9" t="s">
        <v>7</v>
      </c>
      <c r="G46" s="9" t="s">
        <v>117</v>
      </c>
      <c r="H46" s="9" t="s">
        <v>8</v>
      </c>
      <c r="I46" s="9" t="s">
        <v>9</v>
      </c>
    </row>
    <row r="47" spans="2:9" s="1" customFormat="1" ht="15" customHeight="1">
      <c r="B47" s="195" t="s">
        <v>190</v>
      </c>
      <c r="C47" s="11" t="s">
        <v>191</v>
      </c>
      <c r="D47" s="11" t="s">
        <v>192</v>
      </c>
      <c r="E47" s="10" t="s">
        <v>168</v>
      </c>
      <c r="F47" s="22">
        <v>4</v>
      </c>
      <c r="G47" s="10">
        <v>2</v>
      </c>
      <c r="H47" s="23">
        <v>1000</v>
      </c>
      <c r="I47" s="26">
        <f t="shared" ref="I47:I54" si="2">H47*G47*F47</f>
        <v>8000</v>
      </c>
    </row>
    <row r="48" spans="2:9" s="1" customFormat="1" ht="15" customHeight="1">
      <c r="B48" s="196"/>
      <c r="C48" s="11" t="s">
        <v>193</v>
      </c>
      <c r="D48" s="11" t="s">
        <v>194</v>
      </c>
      <c r="E48" s="10" t="s">
        <v>168</v>
      </c>
      <c r="F48" s="22">
        <v>1</v>
      </c>
      <c r="G48" s="10">
        <v>1</v>
      </c>
      <c r="H48" s="23">
        <v>1000</v>
      </c>
      <c r="I48" s="26">
        <f t="shared" si="2"/>
        <v>1000</v>
      </c>
    </row>
    <row r="49" spans="2:9" s="1" customFormat="1" ht="15" customHeight="1">
      <c r="B49" s="196"/>
      <c r="C49" s="11" t="s">
        <v>195</v>
      </c>
      <c r="D49" s="11" t="s">
        <v>194</v>
      </c>
      <c r="E49" s="10" t="s">
        <v>168</v>
      </c>
      <c r="F49" s="22">
        <v>2</v>
      </c>
      <c r="G49" s="10">
        <v>1</v>
      </c>
      <c r="H49" s="23">
        <v>320</v>
      </c>
      <c r="I49" s="26">
        <f t="shared" si="2"/>
        <v>640</v>
      </c>
    </row>
    <row r="50" spans="2:9" s="3" customFormat="1" ht="24" customHeight="1">
      <c r="B50" s="196"/>
      <c r="C50" s="13" t="s">
        <v>196</v>
      </c>
      <c r="D50" s="14" t="s">
        <v>197</v>
      </c>
      <c r="E50" s="13" t="s">
        <v>67</v>
      </c>
      <c r="F50" s="13">
        <v>1</v>
      </c>
      <c r="G50" s="13">
        <v>1</v>
      </c>
      <c r="H50" s="24">
        <v>2000</v>
      </c>
      <c r="I50" s="26">
        <f t="shared" si="2"/>
        <v>2000</v>
      </c>
    </row>
    <row r="51" spans="2:9" s="3" customFormat="1" ht="34.950000000000003" customHeight="1">
      <c r="B51" s="196"/>
      <c r="C51" s="13" t="s">
        <v>198</v>
      </c>
      <c r="D51" s="14" t="s">
        <v>199</v>
      </c>
      <c r="E51" s="13" t="s">
        <v>67</v>
      </c>
      <c r="F51" s="13">
        <v>4</v>
      </c>
      <c r="G51" s="13">
        <v>1</v>
      </c>
      <c r="H51" s="24">
        <v>1380</v>
      </c>
      <c r="I51" s="26">
        <f t="shared" si="2"/>
        <v>5520</v>
      </c>
    </row>
    <row r="52" spans="2:9" s="3" customFormat="1" ht="15" customHeight="1">
      <c r="B52" s="196"/>
      <c r="C52" s="13" t="s">
        <v>200</v>
      </c>
      <c r="D52" s="15" t="s">
        <v>201</v>
      </c>
      <c r="E52" s="13" t="s">
        <v>158</v>
      </c>
      <c r="F52" s="13">
        <v>1</v>
      </c>
      <c r="G52" s="13">
        <v>1</v>
      </c>
      <c r="H52" s="24">
        <v>200</v>
      </c>
      <c r="I52" s="26">
        <f t="shared" si="2"/>
        <v>200</v>
      </c>
    </row>
    <row r="53" spans="2:9" s="3" customFormat="1" ht="15" customHeight="1">
      <c r="B53" s="196"/>
      <c r="C53" s="13" t="s">
        <v>202</v>
      </c>
      <c r="D53" s="16" t="s">
        <v>203</v>
      </c>
      <c r="E53" s="13" t="s">
        <v>179</v>
      </c>
      <c r="F53" s="13">
        <v>1</v>
      </c>
      <c r="G53" s="13">
        <v>1</v>
      </c>
      <c r="H53" s="24">
        <v>1933</v>
      </c>
      <c r="I53" s="26">
        <f t="shared" si="2"/>
        <v>1933</v>
      </c>
    </row>
    <row r="54" spans="2:9" s="3" customFormat="1" ht="15" customHeight="1">
      <c r="B54" s="197"/>
      <c r="C54" s="13" t="s">
        <v>204</v>
      </c>
      <c r="D54" s="15" t="s">
        <v>205</v>
      </c>
      <c r="E54" s="13" t="s">
        <v>179</v>
      </c>
      <c r="F54" s="13">
        <v>1</v>
      </c>
      <c r="G54" s="13">
        <v>1</v>
      </c>
      <c r="H54" s="24">
        <v>937</v>
      </c>
      <c r="I54" s="26">
        <f t="shared" si="2"/>
        <v>937</v>
      </c>
    </row>
    <row r="55" spans="2:9" s="4" customFormat="1" ht="15" customHeight="1">
      <c r="B55" s="12"/>
      <c r="C55" s="184" t="s">
        <v>174</v>
      </c>
      <c r="D55" s="184"/>
      <c r="E55" s="184"/>
      <c r="F55" s="184"/>
      <c r="G55" s="184"/>
      <c r="H55" s="184"/>
      <c r="I55" s="27">
        <f>SUM(I47:I54)</f>
        <v>20230</v>
      </c>
    </row>
    <row r="56" spans="2:9" ht="19.95" customHeight="1">
      <c r="B56" s="185" t="s">
        <v>206</v>
      </c>
      <c r="C56" s="185"/>
      <c r="D56" s="185"/>
      <c r="E56" s="185"/>
      <c r="F56" s="185"/>
      <c r="G56" s="185"/>
      <c r="H56" s="185"/>
      <c r="I56" s="185"/>
    </row>
    <row r="57" spans="2:9" ht="24" customHeight="1">
      <c r="B57" s="182" t="s">
        <v>4</v>
      </c>
      <c r="C57" s="183"/>
      <c r="D57" s="9" t="s">
        <v>116</v>
      </c>
      <c r="E57" s="9" t="s">
        <v>6</v>
      </c>
      <c r="F57" s="9" t="s">
        <v>7</v>
      </c>
      <c r="G57" s="9" t="s">
        <v>117</v>
      </c>
      <c r="H57" s="9" t="s">
        <v>8</v>
      </c>
      <c r="I57" s="9" t="s">
        <v>9</v>
      </c>
    </row>
    <row r="58" spans="2:9" s="1" customFormat="1" ht="15" customHeight="1">
      <c r="B58" s="198" t="s">
        <v>207</v>
      </c>
      <c r="C58" s="11" t="s">
        <v>208</v>
      </c>
      <c r="D58" s="11"/>
      <c r="E58" s="11" t="s">
        <v>67</v>
      </c>
      <c r="F58" s="11">
        <v>24</v>
      </c>
      <c r="G58" s="11">
        <v>1</v>
      </c>
      <c r="H58" s="25">
        <v>147</v>
      </c>
      <c r="I58" s="26">
        <f t="shared" ref="I58:I65" si="3">F58*G58*H58</f>
        <v>3528</v>
      </c>
    </row>
    <row r="59" spans="2:9" s="1" customFormat="1" ht="15" customHeight="1">
      <c r="B59" s="199"/>
      <c r="C59" s="11" t="s">
        <v>209</v>
      </c>
      <c r="D59" s="11"/>
      <c r="E59" s="11" t="s">
        <v>210</v>
      </c>
      <c r="F59" s="11">
        <v>24</v>
      </c>
      <c r="G59" s="11">
        <v>1</v>
      </c>
      <c r="H59" s="25">
        <v>145</v>
      </c>
      <c r="I59" s="26">
        <f t="shared" si="3"/>
        <v>3480</v>
      </c>
    </row>
    <row r="60" spans="2:9" s="1" customFormat="1" ht="15" customHeight="1">
      <c r="B60" s="199"/>
      <c r="C60" s="11" t="s">
        <v>211</v>
      </c>
      <c r="D60" s="11"/>
      <c r="E60" s="11" t="s">
        <v>87</v>
      </c>
      <c r="F60" s="11">
        <v>6</v>
      </c>
      <c r="G60" s="11">
        <v>1</v>
      </c>
      <c r="H60" s="25">
        <v>300</v>
      </c>
      <c r="I60" s="26">
        <f t="shared" si="3"/>
        <v>1800</v>
      </c>
    </row>
    <row r="61" spans="2:9" s="1" customFormat="1" ht="15" customHeight="1">
      <c r="B61" s="199"/>
      <c r="C61" s="86" t="s">
        <v>212</v>
      </c>
      <c r="D61" s="86"/>
      <c r="E61" s="86" t="s">
        <v>87</v>
      </c>
      <c r="F61" s="86">
        <v>35</v>
      </c>
      <c r="G61" s="86">
        <v>1</v>
      </c>
      <c r="H61" s="88">
        <v>150</v>
      </c>
      <c r="I61" s="85">
        <f t="shared" si="3"/>
        <v>5250</v>
      </c>
    </row>
    <row r="62" spans="2:9" s="1" customFormat="1" ht="15" customHeight="1">
      <c r="B62" s="199"/>
      <c r="C62" s="11" t="s">
        <v>213</v>
      </c>
      <c r="D62" s="11" t="s">
        <v>214</v>
      </c>
      <c r="E62" s="11" t="s">
        <v>67</v>
      </c>
      <c r="F62" s="11">
        <v>1</v>
      </c>
      <c r="G62" s="11">
        <v>1</v>
      </c>
      <c r="H62" s="25">
        <v>1000</v>
      </c>
      <c r="I62" s="26">
        <f t="shared" si="3"/>
        <v>1000</v>
      </c>
    </row>
    <row r="63" spans="2:9" s="1" customFormat="1">
      <c r="B63" s="199"/>
      <c r="C63" s="11" t="s">
        <v>215</v>
      </c>
      <c r="D63" s="11"/>
      <c r="E63" s="11" t="s">
        <v>67</v>
      </c>
      <c r="F63" s="11">
        <v>4</v>
      </c>
      <c r="G63" s="11">
        <v>1</v>
      </c>
      <c r="H63" s="25">
        <v>200</v>
      </c>
      <c r="I63" s="26">
        <f t="shared" si="3"/>
        <v>800</v>
      </c>
    </row>
    <row r="64" spans="2:9" s="1" customFormat="1" ht="15" customHeight="1">
      <c r="B64" s="199"/>
      <c r="C64" s="11" t="s">
        <v>216</v>
      </c>
      <c r="D64" s="11"/>
      <c r="E64" s="11" t="s">
        <v>67</v>
      </c>
      <c r="F64" s="11">
        <v>2</v>
      </c>
      <c r="G64" s="11">
        <v>1</v>
      </c>
      <c r="H64" s="25">
        <v>200</v>
      </c>
      <c r="I64" s="26">
        <f t="shared" si="3"/>
        <v>400</v>
      </c>
    </row>
    <row r="65" spans="2:9" s="1" customFormat="1" ht="15" customHeight="1">
      <c r="B65" s="200"/>
      <c r="C65" s="11" t="s">
        <v>189</v>
      </c>
      <c r="D65" s="11"/>
      <c r="E65" s="11" t="s">
        <v>168</v>
      </c>
      <c r="F65" s="11">
        <v>1</v>
      </c>
      <c r="G65" s="11">
        <v>1</v>
      </c>
      <c r="H65" s="25">
        <v>500</v>
      </c>
      <c r="I65" s="26">
        <f t="shared" si="3"/>
        <v>500</v>
      </c>
    </row>
    <row r="66" spans="2:9" s="5" customFormat="1" ht="15" customHeight="1">
      <c r="B66" s="28"/>
      <c r="C66" s="184" t="s">
        <v>174</v>
      </c>
      <c r="D66" s="184"/>
      <c r="E66" s="184"/>
      <c r="F66" s="184"/>
      <c r="G66" s="184"/>
      <c r="H66" s="184"/>
      <c r="I66" s="27">
        <f>SUM(I58:I65)</f>
        <v>16758</v>
      </c>
    </row>
    <row r="67" spans="2:9" ht="19.95" customHeight="1">
      <c r="B67" s="185" t="s">
        <v>217</v>
      </c>
      <c r="C67" s="185"/>
      <c r="D67" s="185"/>
      <c r="E67" s="185"/>
      <c r="F67" s="185"/>
      <c r="G67" s="185"/>
      <c r="H67" s="185"/>
      <c r="I67" s="185"/>
    </row>
    <row r="68" spans="2:9" ht="27" customHeight="1">
      <c r="B68" s="182" t="s">
        <v>4</v>
      </c>
      <c r="C68" s="183"/>
      <c r="D68" s="9" t="s">
        <v>116</v>
      </c>
      <c r="E68" s="9" t="s">
        <v>6</v>
      </c>
      <c r="F68" s="9" t="s">
        <v>7</v>
      </c>
      <c r="G68" s="9" t="s">
        <v>117</v>
      </c>
      <c r="H68" s="9" t="s">
        <v>8</v>
      </c>
      <c r="I68" s="9" t="s">
        <v>9</v>
      </c>
    </row>
    <row r="69" spans="2:9" s="1" customFormat="1" ht="15" customHeight="1">
      <c r="B69" s="201" t="s">
        <v>217</v>
      </c>
      <c r="C69" s="86" t="s">
        <v>218</v>
      </c>
      <c r="D69" s="18" t="s">
        <v>219</v>
      </c>
      <c r="E69" s="18" t="s">
        <v>168</v>
      </c>
      <c r="F69" s="87">
        <v>2</v>
      </c>
      <c r="G69" s="18">
        <v>2</v>
      </c>
      <c r="H69" s="89">
        <v>500</v>
      </c>
      <c r="I69" s="85">
        <f>H69*G69*F69</f>
        <v>2000</v>
      </c>
    </row>
    <row r="70" spans="2:9" s="1" customFormat="1" ht="15" customHeight="1">
      <c r="B70" s="202"/>
      <c r="C70" s="11" t="s">
        <v>220</v>
      </c>
      <c r="D70" s="10" t="s">
        <v>221</v>
      </c>
      <c r="E70" s="10" t="s">
        <v>168</v>
      </c>
      <c r="F70" s="19">
        <v>4</v>
      </c>
      <c r="G70" s="10">
        <v>2</v>
      </c>
      <c r="H70" s="23">
        <v>800</v>
      </c>
      <c r="I70" s="26">
        <f>H70*G70*F70</f>
        <v>6400</v>
      </c>
    </row>
    <row r="71" spans="2:9" s="5" customFormat="1" ht="15" customHeight="1">
      <c r="B71" s="29"/>
      <c r="C71" s="184" t="s">
        <v>174</v>
      </c>
      <c r="D71" s="184"/>
      <c r="E71" s="184"/>
      <c r="F71" s="184"/>
      <c r="G71" s="184"/>
      <c r="H71" s="184"/>
      <c r="I71" s="27">
        <f>SUM(I69:I70)</f>
        <v>8400</v>
      </c>
    </row>
    <row r="72" spans="2:9" ht="19.95" customHeight="1">
      <c r="B72" s="185" t="s">
        <v>222</v>
      </c>
      <c r="C72" s="185"/>
      <c r="D72" s="185"/>
      <c r="E72" s="185"/>
      <c r="F72" s="185"/>
      <c r="G72" s="185"/>
      <c r="H72" s="185"/>
      <c r="I72" s="185"/>
    </row>
    <row r="73" spans="2:9" ht="15" customHeight="1">
      <c r="B73" s="182" t="s">
        <v>4</v>
      </c>
      <c r="C73" s="183"/>
      <c r="D73" s="9" t="s">
        <v>116</v>
      </c>
      <c r="E73" s="9" t="s">
        <v>6</v>
      </c>
      <c r="F73" s="9" t="s">
        <v>7</v>
      </c>
      <c r="G73" s="9" t="s">
        <v>117</v>
      </c>
      <c r="H73" s="9" t="s">
        <v>8</v>
      </c>
      <c r="I73" s="9" t="s">
        <v>9</v>
      </c>
    </row>
    <row r="74" spans="2:9" customFormat="1" ht="33" customHeight="1">
      <c r="B74" s="203" t="s">
        <v>223</v>
      </c>
      <c r="C74" s="11" t="s">
        <v>224</v>
      </c>
      <c r="D74" s="11" t="s">
        <v>225</v>
      </c>
      <c r="E74" s="10" t="s">
        <v>168</v>
      </c>
      <c r="F74" s="22">
        <v>1</v>
      </c>
      <c r="G74" s="10">
        <v>1</v>
      </c>
      <c r="H74" s="23">
        <v>20000</v>
      </c>
      <c r="I74" s="26">
        <f t="shared" ref="I74:I78" si="4">F74*G74*H74</f>
        <v>20000</v>
      </c>
    </row>
    <row r="75" spans="2:9" s="6" customFormat="1" ht="24.6" customHeight="1">
      <c r="B75" s="204"/>
      <c r="C75" s="90" t="s">
        <v>226</v>
      </c>
      <c r="D75" s="90" t="s">
        <v>227</v>
      </c>
      <c r="E75" s="33" t="s">
        <v>168</v>
      </c>
      <c r="F75" s="90">
        <v>1</v>
      </c>
      <c r="G75" s="33">
        <v>1</v>
      </c>
      <c r="H75" s="31">
        <v>33000</v>
      </c>
      <c r="I75" s="91">
        <f t="shared" si="4"/>
        <v>33000</v>
      </c>
    </row>
    <row r="76" spans="2:9" s="6" customFormat="1" ht="24.6" customHeight="1">
      <c r="B76" s="204"/>
      <c r="C76" s="90" t="s">
        <v>228</v>
      </c>
      <c r="D76" s="90" t="s">
        <v>229</v>
      </c>
      <c r="E76" s="33" t="s">
        <v>168</v>
      </c>
      <c r="F76" s="90">
        <v>16</v>
      </c>
      <c r="G76" s="33">
        <v>1</v>
      </c>
      <c r="H76" s="31">
        <v>1500</v>
      </c>
      <c r="I76" s="91">
        <f t="shared" si="4"/>
        <v>24000</v>
      </c>
    </row>
    <row r="77" spans="2:9" customFormat="1" ht="15" customHeight="1">
      <c r="B77" s="204"/>
      <c r="C77" s="86" t="s">
        <v>230</v>
      </c>
      <c r="D77" s="86" t="s">
        <v>231</v>
      </c>
      <c r="E77" s="18" t="s">
        <v>168</v>
      </c>
      <c r="F77" s="92">
        <v>1</v>
      </c>
      <c r="G77" s="18">
        <v>1</v>
      </c>
      <c r="H77" s="89">
        <v>7000</v>
      </c>
      <c r="I77" s="85">
        <f t="shared" si="4"/>
        <v>7000</v>
      </c>
    </row>
    <row r="78" spans="2:9" customFormat="1" ht="30.6" customHeight="1">
      <c r="B78" s="205"/>
      <c r="C78" s="86" t="s">
        <v>232</v>
      </c>
      <c r="D78" s="86" t="s">
        <v>233</v>
      </c>
      <c r="E78" s="18" t="s">
        <v>168</v>
      </c>
      <c r="F78" s="92">
        <v>1</v>
      </c>
      <c r="G78" s="18">
        <v>1</v>
      </c>
      <c r="H78" s="89">
        <v>59000</v>
      </c>
      <c r="I78" s="85">
        <f t="shared" si="4"/>
        <v>59000</v>
      </c>
    </row>
    <row r="79" spans="2:9" s="5" customFormat="1" ht="15" customHeight="1">
      <c r="B79" s="28"/>
      <c r="C79" s="184" t="s">
        <v>174</v>
      </c>
      <c r="D79" s="184"/>
      <c r="E79" s="184"/>
      <c r="F79" s="184"/>
      <c r="G79" s="184"/>
      <c r="H79" s="184"/>
      <c r="I79" s="27">
        <f>SUM(I74:I78)</f>
        <v>143000</v>
      </c>
    </row>
    <row r="80" spans="2:9" ht="15" customHeight="1">
      <c r="B80" s="182" t="s">
        <v>4</v>
      </c>
      <c r="C80" s="183"/>
      <c r="D80" s="9" t="s">
        <v>116</v>
      </c>
      <c r="E80" s="9" t="s">
        <v>6</v>
      </c>
      <c r="F80" s="9" t="s">
        <v>7</v>
      </c>
      <c r="G80" s="9" t="s">
        <v>117</v>
      </c>
      <c r="H80" s="9" t="s">
        <v>8</v>
      </c>
      <c r="I80" s="9" t="s">
        <v>9</v>
      </c>
    </row>
    <row r="81" spans="2:9" s="1" customFormat="1" ht="15" customHeight="1">
      <c r="B81" s="203" t="s">
        <v>234</v>
      </c>
      <c r="C81" s="10" t="s">
        <v>235</v>
      </c>
      <c r="D81" s="10" t="s">
        <v>236</v>
      </c>
      <c r="E81" s="10" t="s">
        <v>237</v>
      </c>
      <c r="F81" s="10">
        <v>16</v>
      </c>
      <c r="G81" s="10">
        <v>1</v>
      </c>
      <c r="H81" s="20">
        <v>350</v>
      </c>
      <c r="I81" s="26">
        <f t="shared" ref="I81:I102" si="5">F81*G81*H81</f>
        <v>5600</v>
      </c>
    </row>
    <row r="82" spans="2:9" s="1" customFormat="1" ht="15" customHeight="1">
      <c r="B82" s="204"/>
      <c r="C82" s="10" t="s">
        <v>238</v>
      </c>
      <c r="D82" s="10" t="s">
        <v>239</v>
      </c>
      <c r="E82" s="10" t="s">
        <v>237</v>
      </c>
      <c r="F82" s="10">
        <v>16</v>
      </c>
      <c r="G82" s="10">
        <v>1</v>
      </c>
      <c r="H82" s="20">
        <v>30</v>
      </c>
      <c r="I82" s="26">
        <f t="shared" si="5"/>
        <v>480</v>
      </c>
    </row>
    <row r="83" spans="2:9" s="1" customFormat="1" ht="15" customHeight="1">
      <c r="B83" s="204"/>
      <c r="C83" s="10" t="s">
        <v>240</v>
      </c>
      <c r="D83" s="10" t="s">
        <v>241</v>
      </c>
      <c r="E83" s="10" t="s">
        <v>237</v>
      </c>
      <c r="F83" s="10">
        <v>16</v>
      </c>
      <c r="G83" s="10">
        <v>1</v>
      </c>
      <c r="H83" s="20">
        <v>368</v>
      </c>
      <c r="I83" s="26">
        <f t="shared" si="5"/>
        <v>5888</v>
      </c>
    </row>
    <row r="84" spans="2:9" s="1" customFormat="1" ht="15" customHeight="1">
      <c r="B84" s="204"/>
      <c r="C84" s="10" t="s">
        <v>242</v>
      </c>
      <c r="D84" s="10" t="s">
        <v>243</v>
      </c>
      <c r="E84" s="10" t="s">
        <v>244</v>
      </c>
      <c r="F84" s="10">
        <v>16</v>
      </c>
      <c r="G84" s="10">
        <v>1</v>
      </c>
      <c r="H84" s="20">
        <v>30</v>
      </c>
      <c r="I84" s="26">
        <f t="shared" si="5"/>
        <v>480</v>
      </c>
    </row>
    <row r="85" spans="2:9" s="1" customFormat="1" ht="15" customHeight="1">
      <c r="B85" s="204"/>
      <c r="C85" s="10" t="s">
        <v>245</v>
      </c>
      <c r="D85" s="10"/>
      <c r="E85" s="10" t="s">
        <v>168</v>
      </c>
      <c r="F85" s="10">
        <v>1</v>
      </c>
      <c r="G85" s="10">
        <v>1</v>
      </c>
      <c r="H85" s="20">
        <v>500</v>
      </c>
      <c r="I85" s="26">
        <f t="shared" si="5"/>
        <v>500</v>
      </c>
    </row>
    <row r="86" spans="2:9" s="1" customFormat="1" ht="15" customHeight="1">
      <c r="B86" s="204"/>
      <c r="C86" s="10" t="s">
        <v>246</v>
      </c>
      <c r="D86" s="10" t="s">
        <v>247</v>
      </c>
      <c r="E86" s="10" t="s">
        <v>168</v>
      </c>
      <c r="F86" s="10">
        <v>1</v>
      </c>
      <c r="G86" s="10">
        <v>1</v>
      </c>
      <c r="H86" s="20">
        <v>1000</v>
      </c>
      <c r="I86" s="26">
        <f t="shared" si="5"/>
        <v>1000</v>
      </c>
    </row>
    <row r="87" spans="2:9" s="1" customFormat="1" ht="15" customHeight="1">
      <c r="B87" s="204"/>
      <c r="C87" s="10" t="s">
        <v>248</v>
      </c>
      <c r="D87" s="10" t="s">
        <v>249</v>
      </c>
      <c r="E87" s="10" t="s">
        <v>168</v>
      </c>
      <c r="F87" s="10">
        <v>1</v>
      </c>
      <c r="G87" s="10">
        <v>1</v>
      </c>
      <c r="H87" s="32">
        <v>500</v>
      </c>
      <c r="I87" s="26">
        <f t="shared" si="5"/>
        <v>500</v>
      </c>
    </row>
    <row r="88" spans="2:9" s="1" customFormat="1" ht="15" customHeight="1">
      <c r="B88" s="204"/>
      <c r="C88" s="10" t="s">
        <v>250</v>
      </c>
      <c r="D88" s="10"/>
      <c r="E88" s="10" t="s">
        <v>168</v>
      </c>
      <c r="F88" s="10">
        <v>16</v>
      </c>
      <c r="G88" s="10">
        <v>1</v>
      </c>
      <c r="H88" s="20">
        <v>200</v>
      </c>
      <c r="I88" s="26">
        <f t="shared" si="5"/>
        <v>3200</v>
      </c>
    </row>
    <row r="89" spans="2:9" s="1" customFormat="1" ht="15" customHeight="1">
      <c r="B89" s="204"/>
      <c r="C89" s="10" t="s">
        <v>251</v>
      </c>
      <c r="D89" s="10"/>
      <c r="E89" s="10" t="s">
        <v>161</v>
      </c>
      <c r="F89" s="10">
        <v>20</v>
      </c>
      <c r="G89" s="10">
        <v>1</v>
      </c>
      <c r="H89" s="20">
        <v>2</v>
      </c>
      <c r="I89" s="26">
        <f t="shared" si="5"/>
        <v>40</v>
      </c>
    </row>
    <row r="90" spans="2:9" s="1" customFormat="1" ht="15" customHeight="1">
      <c r="B90" s="204"/>
      <c r="C90" s="10" t="s">
        <v>252</v>
      </c>
      <c r="D90" s="10"/>
      <c r="E90" s="10" t="s">
        <v>158</v>
      </c>
      <c r="F90" s="10">
        <v>6</v>
      </c>
      <c r="G90" s="10">
        <v>1</v>
      </c>
      <c r="H90" s="20">
        <v>20</v>
      </c>
      <c r="I90" s="26">
        <f t="shared" si="5"/>
        <v>120</v>
      </c>
    </row>
    <row r="91" spans="2:9" s="1" customFormat="1" ht="15" customHeight="1">
      <c r="B91" s="204"/>
      <c r="C91" s="10" t="s">
        <v>253</v>
      </c>
      <c r="D91" s="10" t="s">
        <v>254</v>
      </c>
      <c r="E91" s="10" t="s">
        <v>161</v>
      </c>
      <c r="F91" s="10">
        <v>16</v>
      </c>
      <c r="G91" s="10">
        <v>10</v>
      </c>
      <c r="H91" s="20">
        <v>50</v>
      </c>
      <c r="I91" s="26">
        <f t="shared" si="5"/>
        <v>8000</v>
      </c>
    </row>
    <row r="92" spans="2:9" s="1" customFormat="1" ht="15" customHeight="1">
      <c r="B92" s="204"/>
      <c r="C92" s="10" t="s">
        <v>255</v>
      </c>
      <c r="D92" s="10"/>
      <c r="E92" s="10" t="s">
        <v>158</v>
      </c>
      <c r="F92" s="10">
        <v>49</v>
      </c>
      <c r="G92" s="10">
        <v>1</v>
      </c>
      <c r="H92" s="20">
        <v>30</v>
      </c>
      <c r="I92" s="26">
        <f t="shared" si="5"/>
        <v>1470</v>
      </c>
    </row>
    <row r="93" spans="2:9" s="1" customFormat="1" ht="15" customHeight="1">
      <c r="B93" s="204"/>
      <c r="C93" s="10" t="s">
        <v>256</v>
      </c>
      <c r="D93" s="10"/>
      <c r="E93" s="10" t="s">
        <v>168</v>
      </c>
      <c r="F93" s="10">
        <v>1</v>
      </c>
      <c r="G93" s="10">
        <v>1</v>
      </c>
      <c r="H93" s="20">
        <v>1000</v>
      </c>
      <c r="I93" s="26">
        <f t="shared" si="5"/>
        <v>1000</v>
      </c>
    </row>
    <row r="94" spans="2:9" s="1" customFormat="1" ht="15" customHeight="1">
      <c r="B94" s="204"/>
      <c r="C94" s="10" t="s">
        <v>257</v>
      </c>
      <c r="D94" s="10"/>
      <c r="E94" s="10" t="s">
        <v>168</v>
      </c>
      <c r="F94" s="18">
        <v>16</v>
      </c>
      <c r="G94" s="18">
        <v>1</v>
      </c>
      <c r="H94" s="32">
        <v>2500</v>
      </c>
      <c r="I94" s="26">
        <f t="shared" si="5"/>
        <v>40000</v>
      </c>
    </row>
    <row r="95" spans="2:9" s="3" customFormat="1" ht="27.6" customHeight="1">
      <c r="B95" s="204"/>
      <c r="C95" s="13" t="s">
        <v>258</v>
      </c>
      <c r="D95" s="15" t="s">
        <v>259</v>
      </c>
      <c r="E95" s="13" t="s">
        <v>168</v>
      </c>
      <c r="F95" s="33">
        <v>1</v>
      </c>
      <c r="G95" s="33">
        <v>1</v>
      </c>
      <c r="H95" s="34">
        <v>500</v>
      </c>
      <c r="I95" s="26">
        <f t="shared" si="5"/>
        <v>500</v>
      </c>
    </row>
    <row r="96" spans="2:9" s="3" customFormat="1" ht="15" customHeight="1">
      <c r="B96" s="204"/>
      <c r="C96" s="13" t="s">
        <v>260</v>
      </c>
      <c r="D96" s="13" t="s">
        <v>261</v>
      </c>
      <c r="E96" s="13" t="s">
        <v>158</v>
      </c>
      <c r="F96" s="33">
        <v>4</v>
      </c>
      <c r="G96" s="33">
        <v>1</v>
      </c>
      <c r="H96" s="34">
        <v>429</v>
      </c>
      <c r="I96" s="26">
        <f t="shared" si="5"/>
        <v>1716</v>
      </c>
    </row>
    <row r="97" spans="2:9" s="3" customFormat="1" ht="15" customHeight="1">
      <c r="B97" s="204"/>
      <c r="C97" s="13" t="s">
        <v>260</v>
      </c>
      <c r="D97" s="13" t="s">
        <v>262</v>
      </c>
      <c r="E97" s="13" t="s">
        <v>158</v>
      </c>
      <c r="F97" s="33">
        <v>3</v>
      </c>
      <c r="G97" s="33">
        <v>1</v>
      </c>
      <c r="H97" s="34">
        <v>199</v>
      </c>
      <c r="I97" s="26">
        <f t="shared" si="5"/>
        <v>597</v>
      </c>
    </row>
    <row r="98" spans="2:9" s="1" customFormat="1" ht="15" customHeight="1">
      <c r="B98" s="204"/>
      <c r="C98" s="10" t="s">
        <v>263</v>
      </c>
      <c r="D98" s="10" t="s">
        <v>264</v>
      </c>
      <c r="E98" s="10" t="s">
        <v>158</v>
      </c>
      <c r="F98" s="18">
        <v>1</v>
      </c>
      <c r="G98" s="18">
        <v>1</v>
      </c>
      <c r="H98" s="32">
        <v>600</v>
      </c>
      <c r="I98" s="26">
        <f t="shared" si="5"/>
        <v>600</v>
      </c>
    </row>
    <row r="99" spans="2:9" s="1" customFormat="1" ht="15" customHeight="1">
      <c r="B99" s="204"/>
      <c r="C99" s="10" t="s">
        <v>265</v>
      </c>
      <c r="D99" s="10" t="s">
        <v>266</v>
      </c>
      <c r="E99" s="10" t="s">
        <v>168</v>
      </c>
      <c r="F99" s="18">
        <v>1</v>
      </c>
      <c r="G99" s="18">
        <v>1</v>
      </c>
      <c r="H99" s="32">
        <v>150</v>
      </c>
      <c r="I99" s="26">
        <f t="shared" si="5"/>
        <v>150</v>
      </c>
    </row>
    <row r="100" spans="2:9" s="1" customFormat="1" ht="15" customHeight="1">
      <c r="B100" s="204"/>
      <c r="C100" s="10" t="s">
        <v>267</v>
      </c>
      <c r="D100" s="10" t="s">
        <v>268</v>
      </c>
      <c r="E100" s="10" t="s">
        <v>168</v>
      </c>
      <c r="F100" s="10">
        <v>1</v>
      </c>
      <c r="G100" s="10">
        <v>1</v>
      </c>
      <c r="H100" s="20">
        <v>800</v>
      </c>
      <c r="I100" s="26">
        <f t="shared" si="5"/>
        <v>800</v>
      </c>
    </row>
    <row r="101" spans="2:9" s="1" customFormat="1" ht="15" customHeight="1">
      <c r="B101" s="204"/>
      <c r="C101" s="10" t="s">
        <v>269</v>
      </c>
      <c r="D101" s="10" t="s">
        <v>270</v>
      </c>
      <c r="E101" s="10" t="s">
        <v>158</v>
      </c>
      <c r="F101" s="10">
        <v>20</v>
      </c>
      <c r="G101" s="10">
        <v>1</v>
      </c>
      <c r="H101" s="20">
        <v>100</v>
      </c>
      <c r="I101" s="26">
        <f t="shared" si="5"/>
        <v>2000</v>
      </c>
    </row>
    <row r="102" spans="2:9" s="1" customFormat="1" ht="15" customHeight="1">
      <c r="B102" s="205"/>
      <c r="C102" s="10" t="s">
        <v>271</v>
      </c>
      <c r="D102" s="10" t="s">
        <v>272</v>
      </c>
      <c r="E102" s="10" t="s">
        <v>168</v>
      </c>
      <c r="F102" s="10">
        <v>1</v>
      </c>
      <c r="G102" s="10">
        <v>1</v>
      </c>
      <c r="H102" s="20">
        <v>300</v>
      </c>
      <c r="I102" s="26">
        <f t="shared" si="5"/>
        <v>300</v>
      </c>
    </row>
    <row r="103" spans="2:9" s="5" customFormat="1" ht="15" customHeight="1">
      <c r="B103" s="28"/>
      <c r="C103" s="184" t="s">
        <v>174</v>
      </c>
      <c r="D103" s="184"/>
      <c r="E103" s="184"/>
      <c r="F103" s="184"/>
      <c r="G103" s="184"/>
      <c r="H103" s="184"/>
      <c r="I103" s="27">
        <f>SUM(I81:I102)</f>
        <v>74941</v>
      </c>
    </row>
    <row r="104" spans="2:9" ht="19.95" customHeight="1">
      <c r="B104" s="185" t="s">
        <v>273</v>
      </c>
      <c r="C104" s="185"/>
      <c r="D104" s="185"/>
      <c r="E104" s="185"/>
      <c r="F104" s="185"/>
      <c r="G104" s="185"/>
      <c r="H104" s="185"/>
      <c r="I104" s="185"/>
    </row>
    <row r="105" spans="2:9" ht="24" customHeight="1">
      <c r="B105" s="182" t="s">
        <v>4</v>
      </c>
      <c r="C105" s="183"/>
      <c r="D105" s="9" t="s">
        <v>116</v>
      </c>
      <c r="E105" s="9" t="s">
        <v>6</v>
      </c>
      <c r="F105" s="9" t="s">
        <v>7</v>
      </c>
      <c r="G105" s="9" t="s">
        <v>117</v>
      </c>
      <c r="H105" s="9" t="s">
        <v>8</v>
      </c>
      <c r="I105" s="9" t="s">
        <v>9</v>
      </c>
    </row>
    <row r="106" spans="2:9" s="1" customFormat="1" ht="15" customHeight="1">
      <c r="B106" s="201" t="s">
        <v>274</v>
      </c>
      <c r="C106" s="10" t="s">
        <v>275</v>
      </c>
      <c r="D106" s="10" t="s">
        <v>276</v>
      </c>
      <c r="E106" s="10" t="s">
        <v>237</v>
      </c>
      <c r="F106" s="10">
        <v>4</v>
      </c>
      <c r="G106" s="10">
        <v>3</v>
      </c>
      <c r="H106" s="17">
        <v>250</v>
      </c>
      <c r="I106" s="26">
        <f>F106*G106*H106</f>
        <v>3000</v>
      </c>
    </row>
    <row r="107" spans="2:9" s="1" customFormat="1" ht="15" customHeight="1">
      <c r="B107" s="206"/>
      <c r="C107" s="10" t="s">
        <v>277</v>
      </c>
      <c r="D107" s="10" t="s">
        <v>278</v>
      </c>
      <c r="E107" s="10" t="s">
        <v>279</v>
      </c>
      <c r="F107" s="10">
        <v>10</v>
      </c>
      <c r="G107" s="10">
        <v>3</v>
      </c>
      <c r="H107" s="17">
        <v>60</v>
      </c>
      <c r="I107" s="26">
        <f t="shared" ref="I107:I121" si="6">F107*G107*H107</f>
        <v>1800</v>
      </c>
    </row>
    <row r="108" spans="2:9" s="1" customFormat="1" ht="15" customHeight="1">
      <c r="B108" s="206"/>
      <c r="C108" s="18" t="s">
        <v>280</v>
      </c>
      <c r="D108" s="18" t="s">
        <v>281</v>
      </c>
      <c r="E108" s="18" t="s">
        <v>168</v>
      </c>
      <c r="F108" s="18">
        <v>1</v>
      </c>
      <c r="G108" s="18">
        <v>1</v>
      </c>
      <c r="H108" s="84">
        <v>500</v>
      </c>
      <c r="I108" s="26">
        <f t="shared" si="6"/>
        <v>500</v>
      </c>
    </row>
    <row r="109" spans="2:9" s="1" customFormat="1" ht="15" customHeight="1">
      <c r="B109" s="206"/>
      <c r="C109" s="33" t="s">
        <v>282</v>
      </c>
      <c r="D109" s="90" t="s">
        <v>283</v>
      </c>
      <c r="E109" s="33" t="s">
        <v>237</v>
      </c>
      <c r="F109" s="33">
        <v>1</v>
      </c>
      <c r="G109" s="33">
        <v>1</v>
      </c>
      <c r="H109" s="93">
        <v>0</v>
      </c>
      <c r="I109" s="26">
        <f t="shared" si="6"/>
        <v>0</v>
      </c>
    </row>
    <row r="110" spans="2:9" s="3" customFormat="1" ht="15" customHeight="1">
      <c r="B110" s="206"/>
      <c r="C110" s="33" t="s">
        <v>284</v>
      </c>
      <c r="D110" s="90" t="s">
        <v>283</v>
      </c>
      <c r="E110" s="33" t="s">
        <v>237</v>
      </c>
      <c r="F110" s="33">
        <v>1</v>
      </c>
      <c r="G110" s="33">
        <v>1</v>
      </c>
      <c r="H110" s="93">
        <v>3500</v>
      </c>
      <c r="I110" s="26">
        <f t="shared" si="6"/>
        <v>3500</v>
      </c>
    </row>
    <row r="111" spans="2:9" s="3" customFormat="1" ht="15" customHeight="1">
      <c r="B111" s="206"/>
      <c r="C111" s="33" t="s">
        <v>285</v>
      </c>
      <c r="D111" s="90"/>
      <c r="E111" s="33" t="s">
        <v>237</v>
      </c>
      <c r="F111" s="33">
        <v>4</v>
      </c>
      <c r="G111" s="33">
        <v>1</v>
      </c>
      <c r="H111" s="93">
        <v>2500</v>
      </c>
      <c r="I111" s="26">
        <f t="shared" si="6"/>
        <v>10000</v>
      </c>
    </row>
    <row r="112" spans="2:9" s="1" customFormat="1" ht="15" customHeight="1">
      <c r="B112" s="206"/>
      <c r="C112" s="33" t="s">
        <v>286</v>
      </c>
      <c r="D112" s="90" t="s">
        <v>287</v>
      </c>
      <c r="E112" s="33" t="s">
        <v>237</v>
      </c>
      <c r="F112" s="33">
        <v>5</v>
      </c>
      <c r="G112" s="33">
        <v>1</v>
      </c>
      <c r="H112" s="93">
        <v>2500</v>
      </c>
      <c r="I112" s="26">
        <f t="shared" si="6"/>
        <v>12500</v>
      </c>
    </row>
    <row r="113" spans="2:9" s="1" customFormat="1" ht="15" customHeight="1">
      <c r="B113" s="206"/>
      <c r="C113" s="33" t="s">
        <v>288</v>
      </c>
      <c r="D113" s="90" t="s">
        <v>289</v>
      </c>
      <c r="E113" s="33" t="s">
        <v>237</v>
      </c>
      <c r="F113" s="33">
        <v>6</v>
      </c>
      <c r="G113" s="33">
        <v>1</v>
      </c>
      <c r="H113" s="93">
        <v>2500</v>
      </c>
      <c r="I113" s="26">
        <f t="shared" si="6"/>
        <v>15000</v>
      </c>
    </row>
    <row r="114" spans="2:9" s="1" customFormat="1" ht="15" customHeight="1">
      <c r="B114" s="206"/>
      <c r="C114" s="33" t="s">
        <v>290</v>
      </c>
      <c r="D114" s="90" t="s">
        <v>291</v>
      </c>
      <c r="E114" s="33" t="s">
        <v>237</v>
      </c>
      <c r="F114" s="33">
        <v>2</v>
      </c>
      <c r="G114" s="33">
        <v>1</v>
      </c>
      <c r="H114" s="93">
        <v>2000</v>
      </c>
      <c r="I114" s="26">
        <f t="shared" si="6"/>
        <v>4000</v>
      </c>
    </row>
    <row r="115" spans="2:9" s="3" customFormat="1" ht="15" customHeight="1">
      <c r="B115" s="206"/>
      <c r="C115" s="33" t="s">
        <v>292</v>
      </c>
      <c r="D115" s="90" t="s">
        <v>293</v>
      </c>
      <c r="E115" s="33" t="s">
        <v>237</v>
      </c>
      <c r="F115" s="33">
        <v>1</v>
      </c>
      <c r="G115" s="33">
        <v>2</v>
      </c>
      <c r="H115" s="93">
        <v>2000</v>
      </c>
      <c r="I115" s="26">
        <f t="shared" si="6"/>
        <v>4000</v>
      </c>
    </row>
    <row r="116" spans="2:9" s="1" customFormat="1" ht="32.4" customHeight="1">
      <c r="B116" s="206"/>
      <c r="C116" s="33" t="s">
        <v>294</v>
      </c>
      <c r="D116" s="90" t="s">
        <v>313</v>
      </c>
      <c r="E116" s="33" t="s">
        <v>295</v>
      </c>
      <c r="F116" s="33">
        <v>60</v>
      </c>
      <c r="G116" s="33">
        <v>1</v>
      </c>
      <c r="H116" s="93">
        <v>300</v>
      </c>
      <c r="I116" s="26">
        <f t="shared" si="6"/>
        <v>18000</v>
      </c>
    </row>
    <row r="117" spans="2:9" s="1" customFormat="1" ht="16.8" customHeight="1">
      <c r="B117" s="206"/>
      <c r="C117" s="33" t="s">
        <v>296</v>
      </c>
      <c r="D117" s="90" t="s">
        <v>297</v>
      </c>
      <c r="E117" s="33" t="s">
        <v>237</v>
      </c>
      <c r="F117" s="33">
        <v>1</v>
      </c>
      <c r="G117" s="33">
        <v>1.5</v>
      </c>
      <c r="H117" s="93">
        <v>1000</v>
      </c>
      <c r="I117" s="26">
        <f t="shared" si="6"/>
        <v>1500</v>
      </c>
    </row>
    <row r="118" spans="2:9" s="1" customFormat="1" ht="15" customHeight="1">
      <c r="B118" s="206"/>
      <c r="C118" s="33" t="s">
        <v>296</v>
      </c>
      <c r="D118" s="33" t="s">
        <v>298</v>
      </c>
      <c r="E118" s="33" t="s">
        <v>237</v>
      </c>
      <c r="F118" s="33">
        <v>3</v>
      </c>
      <c r="G118" s="33">
        <v>1.5</v>
      </c>
      <c r="H118" s="93">
        <v>500</v>
      </c>
      <c r="I118" s="26">
        <f t="shared" si="6"/>
        <v>2250</v>
      </c>
    </row>
    <row r="119" spans="2:9" s="1" customFormat="1" ht="15" customHeight="1">
      <c r="B119" s="206"/>
      <c r="C119" s="33" t="s">
        <v>299</v>
      </c>
      <c r="D119" s="33" t="s">
        <v>300</v>
      </c>
      <c r="E119" s="33" t="s">
        <v>237</v>
      </c>
      <c r="F119" s="33">
        <v>1</v>
      </c>
      <c r="G119" s="33">
        <v>1.5</v>
      </c>
      <c r="H119" s="93">
        <v>9800</v>
      </c>
      <c r="I119" s="26">
        <f t="shared" si="6"/>
        <v>14700</v>
      </c>
    </row>
    <row r="120" spans="2:9" s="3" customFormat="1" ht="15" customHeight="1">
      <c r="B120" s="206"/>
      <c r="C120" s="33" t="s">
        <v>301</v>
      </c>
      <c r="D120" s="33" t="s">
        <v>302</v>
      </c>
      <c r="E120" s="33" t="s">
        <v>237</v>
      </c>
      <c r="F120" s="33">
        <v>3</v>
      </c>
      <c r="G120" s="33">
        <v>1</v>
      </c>
      <c r="H120" s="93">
        <v>1200</v>
      </c>
      <c r="I120" s="26">
        <f t="shared" si="6"/>
        <v>3600</v>
      </c>
    </row>
    <row r="121" spans="2:9" s="1" customFormat="1" ht="15" customHeight="1">
      <c r="B121" s="202"/>
      <c r="C121" s="10" t="s">
        <v>301</v>
      </c>
      <c r="D121" s="10" t="s">
        <v>303</v>
      </c>
      <c r="E121" s="10" t="s">
        <v>237</v>
      </c>
      <c r="F121" s="10">
        <v>12</v>
      </c>
      <c r="G121" s="10">
        <v>1</v>
      </c>
      <c r="H121" s="17">
        <v>1200</v>
      </c>
      <c r="I121" s="26">
        <f t="shared" si="6"/>
        <v>14400</v>
      </c>
    </row>
    <row r="122" spans="2:9" s="5" customFormat="1" ht="15" customHeight="1">
      <c r="B122" s="28"/>
      <c r="C122" s="184" t="s">
        <v>174</v>
      </c>
      <c r="D122" s="184"/>
      <c r="E122" s="184"/>
      <c r="F122" s="184"/>
      <c r="G122" s="184"/>
      <c r="H122" s="184"/>
      <c r="I122" s="27">
        <f>SUM(I106:I121)</f>
        <v>108750</v>
      </c>
    </row>
    <row r="123" spans="2:9" ht="15" customHeight="1">
      <c r="B123" s="186" t="s">
        <v>304</v>
      </c>
      <c r="C123" s="187"/>
      <c r="D123" s="186"/>
      <c r="E123" s="186"/>
      <c r="F123" s="186"/>
      <c r="G123" s="186"/>
      <c r="H123" s="186"/>
      <c r="I123" s="35">
        <f>I122+I103+I79+I71+I66+I55+I44+I31</f>
        <v>491729</v>
      </c>
    </row>
    <row r="124" spans="2:9" ht="19.95" customHeight="1">
      <c r="B124" s="185" t="s">
        <v>273</v>
      </c>
      <c r="C124" s="185"/>
      <c r="D124" s="185"/>
      <c r="E124" s="185"/>
      <c r="F124" s="185"/>
      <c r="G124" s="185"/>
      <c r="H124" s="185"/>
      <c r="I124" s="185"/>
    </row>
    <row r="125" spans="2:9" ht="27" customHeight="1">
      <c r="B125" s="182" t="s">
        <v>4</v>
      </c>
      <c r="C125" s="183"/>
      <c r="D125" s="9" t="s">
        <v>116</v>
      </c>
      <c r="E125" s="9" t="s">
        <v>6</v>
      </c>
      <c r="F125" s="9" t="s">
        <v>7</v>
      </c>
      <c r="G125" s="9" t="s">
        <v>117</v>
      </c>
      <c r="H125" s="9" t="s">
        <v>8</v>
      </c>
      <c r="I125" s="9" t="s">
        <v>9</v>
      </c>
    </row>
    <row r="126" spans="2:9" s="1" customFormat="1" ht="15" customHeight="1">
      <c r="B126" s="28"/>
      <c r="C126" s="11" t="s">
        <v>305</v>
      </c>
      <c r="D126" s="30">
        <v>0.1</v>
      </c>
      <c r="E126" s="10" t="s">
        <v>168</v>
      </c>
      <c r="F126" s="10">
        <v>1</v>
      </c>
      <c r="G126" s="10">
        <v>1</v>
      </c>
      <c r="H126" s="26">
        <v>0.1</v>
      </c>
      <c r="I126" s="26">
        <f>I123*H126</f>
        <v>49172.9</v>
      </c>
    </row>
    <row r="127" spans="2:9" s="5" customFormat="1" ht="15" customHeight="1">
      <c r="B127" s="28"/>
      <c r="C127" s="188" t="s">
        <v>174</v>
      </c>
      <c r="D127" s="188"/>
      <c r="E127" s="188"/>
      <c r="F127" s="188"/>
      <c r="G127" s="188"/>
      <c r="H127" s="188"/>
      <c r="I127" s="27">
        <f>I126</f>
        <v>49172.9</v>
      </c>
    </row>
    <row r="128" spans="2:9" ht="15" customHeight="1">
      <c r="B128" s="186" t="s">
        <v>304</v>
      </c>
      <c r="C128" s="187"/>
      <c r="D128" s="186"/>
      <c r="E128" s="186"/>
      <c r="F128" s="186"/>
      <c r="G128" s="186"/>
      <c r="H128" s="186"/>
      <c r="I128" s="35">
        <f>I123+I127</f>
        <v>540901.9</v>
      </c>
    </row>
    <row r="129" spans="2:9" ht="15" customHeight="1">
      <c r="B129" s="186" t="s">
        <v>306</v>
      </c>
      <c r="C129" s="187"/>
      <c r="D129" s="186"/>
      <c r="E129" s="186"/>
      <c r="F129" s="186"/>
      <c r="G129" s="186"/>
      <c r="H129" s="186"/>
      <c r="I129" s="35">
        <f>I128*0.06</f>
        <v>32454.114000000001</v>
      </c>
    </row>
    <row r="130" spans="2:9" ht="15" customHeight="1">
      <c r="B130" s="186" t="s">
        <v>307</v>
      </c>
      <c r="C130" s="187"/>
      <c r="D130" s="186"/>
      <c r="E130" s="186"/>
      <c r="F130" s="186"/>
      <c r="G130" s="186"/>
      <c r="H130" s="186"/>
      <c r="I130" s="35">
        <f>I128+I129</f>
        <v>573356.01399999997</v>
      </c>
    </row>
    <row r="131" spans="2:9" ht="109.8" customHeight="1">
      <c r="B131" s="207" t="s">
        <v>308</v>
      </c>
      <c r="C131" s="208"/>
      <c r="D131" s="207"/>
      <c r="E131" s="207"/>
      <c r="F131" s="207"/>
      <c r="G131" s="207"/>
      <c r="H131" s="207"/>
      <c r="I131" s="207"/>
    </row>
    <row r="132" spans="2:9" ht="28.95" customHeight="1">
      <c r="B132" s="209" t="s">
        <v>309</v>
      </c>
      <c r="C132" s="191"/>
      <c r="D132" s="209"/>
      <c r="E132" s="191" t="s">
        <v>310</v>
      </c>
      <c r="F132" s="191"/>
      <c r="G132" s="191"/>
      <c r="H132" s="191"/>
      <c r="I132" s="191"/>
    </row>
    <row r="133" spans="2:9" ht="18.45" customHeight="1">
      <c r="B133" s="189" t="s">
        <v>311</v>
      </c>
      <c r="C133" s="190"/>
      <c r="D133" s="189"/>
      <c r="E133" s="191" t="s">
        <v>312</v>
      </c>
      <c r="F133" s="191"/>
      <c r="G133" s="191"/>
      <c r="H133" s="191"/>
      <c r="I133" s="191"/>
    </row>
  </sheetData>
  <mergeCells count="46">
    <mergeCell ref="B133:D133"/>
    <mergeCell ref="E133:I133"/>
    <mergeCell ref="B5:B10"/>
    <mergeCell ref="B11:B30"/>
    <mergeCell ref="B34:B43"/>
    <mergeCell ref="B47:B54"/>
    <mergeCell ref="B58:B65"/>
    <mergeCell ref="B69:B70"/>
    <mergeCell ref="B74:B78"/>
    <mergeCell ref="B81:B102"/>
    <mergeCell ref="B106:B121"/>
    <mergeCell ref="B129:H129"/>
    <mergeCell ref="B130:H130"/>
    <mergeCell ref="B131:I131"/>
    <mergeCell ref="B132:D132"/>
    <mergeCell ref="E132:I132"/>
    <mergeCell ref="B123:H123"/>
    <mergeCell ref="B124:I124"/>
    <mergeCell ref="B125:C125"/>
    <mergeCell ref="C127:H127"/>
    <mergeCell ref="B128:H128"/>
    <mergeCell ref="B80:C80"/>
    <mergeCell ref="C103:H103"/>
    <mergeCell ref="B104:I104"/>
    <mergeCell ref="B105:C105"/>
    <mergeCell ref="C122:H122"/>
    <mergeCell ref="B68:C68"/>
    <mergeCell ref="C71:H71"/>
    <mergeCell ref="B72:I72"/>
    <mergeCell ref="B73:C73"/>
    <mergeCell ref="C79:H79"/>
    <mergeCell ref="C55:H55"/>
    <mergeCell ref="B56:I56"/>
    <mergeCell ref="B57:C57"/>
    <mergeCell ref="C66:H66"/>
    <mergeCell ref="B67:I67"/>
    <mergeCell ref="B32:I32"/>
    <mergeCell ref="B33:C33"/>
    <mergeCell ref="C44:H44"/>
    <mergeCell ref="B45:I45"/>
    <mergeCell ref="B46:C46"/>
    <mergeCell ref="B1:I1"/>
    <mergeCell ref="B2:I2"/>
    <mergeCell ref="B3:I3"/>
    <mergeCell ref="B4:C4"/>
    <mergeCell ref="C31:H31"/>
  </mergeCells>
  <phoneticPr fontId="31" type="noConversion"/>
  <pageMargins left="0.69930555555555596" right="0.69930555555555596" top="0.75" bottom="0.75" header="0.3" footer="0.3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（金翎奖）活动预算</vt:lpstr>
      <vt:lpstr>搭建人员时间安排</vt:lpstr>
      <vt:lpstr>报价单</vt:lpstr>
      <vt:lpstr>报价单!Print_Area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86134</cp:lastModifiedBy>
  <cp:lastPrinted>2021-07-11T16:16:00Z</cp:lastPrinted>
  <dcterms:created xsi:type="dcterms:W3CDTF">2014-12-08T15:25:00Z</dcterms:created>
  <dcterms:modified xsi:type="dcterms:W3CDTF">2021-11-29T08:36:12Z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ICV">
    <vt:lpwstr>5D68B728E06446BDAD87C1933BD193C3</vt:lpwstr>
  </property>
</Properties>
</file>