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mc:AlternateContent xmlns:mc="http://schemas.openxmlformats.org/markup-compatibility/2006">
    <mc:Choice Requires="x15">
      <x15ac:absPath xmlns:x15ac="http://schemas.microsoft.com/office/spreadsheetml/2010/11/ac" url="C:\Users\86139\Desktop\工作\上海凯迪\"/>
    </mc:Choice>
  </mc:AlternateContent>
  <xr:revisionPtr revIDLastSave="0" documentId="13_ncr:1_{D4B90CFD-9A8B-4760-A226-9C4CDE30C1E1}" xr6:coauthVersionLast="45" xr6:coauthVersionMax="45" xr10:uidLastSave="{00000000-0000-0000-0000-000000000000}"/>
  <bookViews>
    <workbookView xWindow="-103" yWindow="-103" windowWidth="16663" windowHeight="8863" firstSheet="2" activeTab="2" xr2:uid="{00000000-000D-0000-FFFF-FFFF00000000}"/>
  </bookViews>
  <sheets>
    <sheet name="总计" sheetId="21" state="hidden" r:id="rId1"/>
    <sheet name="Sheet3" sheetId="24" state="hidden" r:id="rId2"/>
    <sheet name="SOW" sheetId="23" r:id="rId3"/>
    <sheet name="杂费" sheetId="25" r:id="rId4"/>
    <sheet name="机票-六折版 " sheetId="20" state="hidden" r:id="rId5"/>
    <sheet name="希尔顿" sheetId="8" state="hidden" r:id="rId6"/>
  </sheets>
  <calcPr calcId="18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8" i="23" l="1"/>
  <c r="G37" i="23"/>
  <c r="G36" i="23"/>
  <c r="G35" i="23"/>
  <c r="G34" i="23"/>
  <c r="G33" i="23"/>
  <c r="G32" i="23"/>
  <c r="G31" i="23"/>
  <c r="G30" i="23"/>
  <c r="G29" i="23"/>
  <c r="G28" i="23"/>
  <c r="G27" i="23"/>
  <c r="G26" i="23"/>
  <c r="G25" i="23"/>
  <c r="G24" i="23"/>
  <c r="G23" i="23"/>
  <c r="G22" i="23"/>
  <c r="G21" i="23"/>
  <c r="G19" i="23"/>
  <c r="G18" i="23"/>
  <c r="G17" i="23"/>
  <c r="G16" i="23"/>
  <c r="G15" i="23"/>
  <c r="G14" i="23"/>
  <c r="G13" i="23"/>
  <c r="G12" i="23"/>
  <c r="G11" i="23"/>
  <c r="G10" i="23"/>
  <c r="G9" i="23"/>
  <c r="G8" i="23"/>
  <c r="G40" i="23"/>
  <c r="G41" i="23"/>
  <c r="B16" i="25"/>
  <c r="G43" i="23"/>
  <c r="G9" i="8"/>
  <c r="G10" i="8"/>
  <c r="G11" i="8"/>
  <c r="G46" i="8"/>
  <c r="G12" i="8"/>
  <c r="G13" i="8"/>
  <c r="G14" i="8"/>
  <c r="G15" i="8"/>
  <c r="G16" i="8"/>
  <c r="G17" i="8"/>
  <c r="G19" i="8"/>
  <c r="G21" i="8"/>
  <c r="G22" i="8"/>
  <c r="G23" i="8"/>
  <c r="G24" i="8"/>
  <c r="G25" i="8"/>
  <c r="G26" i="8"/>
  <c r="G27" i="8"/>
  <c r="G28" i="8"/>
  <c r="G29" i="8"/>
  <c r="G30" i="8"/>
  <c r="G31" i="8"/>
  <c r="G32" i="8"/>
  <c r="G33" i="8"/>
  <c r="G34" i="8"/>
  <c r="G35" i="8"/>
  <c r="G36" i="8"/>
  <c r="G37" i="8"/>
  <c r="G38" i="8"/>
  <c r="G40" i="8"/>
  <c r="G41" i="8"/>
  <c r="G43" i="8"/>
  <c r="G44" i="8"/>
  <c r="G45" i="8"/>
  <c r="I7" i="20"/>
  <c r="I8" i="20"/>
  <c r="I14" i="20"/>
  <c r="C3" i="21"/>
  <c r="I9" i="20"/>
  <c r="I10" i="20"/>
  <c r="I11" i="20"/>
  <c r="I12" i="20"/>
  <c r="I13" i="20"/>
  <c r="C2" i="24"/>
  <c r="C4" i="24"/>
  <c r="C2" i="21"/>
  <c r="C4" i="21"/>
  <c r="G44" i="23"/>
  <c r="G47" i="8"/>
  <c r="G48" i="8"/>
  <c r="G49" i="8"/>
  <c r="G45" i="23"/>
  <c r="G46" i="23"/>
  <c r="C3" i="24"/>
</calcChain>
</file>

<file path=xl/sharedStrings.xml><?xml version="1.0" encoding="utf-8"?>
<sst xmlns="http://schemas.openxmlformats.org/spreadsheetml/2006/main" count="230" uniqueCount="179">
  <si>
    <t>凯迪拉克XT6实拍&amp;设计品鉴
预算（机票六折）</t>
  </si>
  <si>
    <t>旅行社
Agency</t>
  </si>
  <si>
    <t>机票</t>
  </si>
  <si>
    <t>合计
Grand Total</t>
  </si>
  <si>
    <t>凯迪拉克XT6 项目</t>
  </si>
  <si>
    <t>设计品鉴
Agency</t>
  </si>
  <si>
    <t>科技品鉴</t>
  </si>
  <si>
    <t>申请费用-395000</t>
  </si>
  <si>
    <t xml:space="preserve">Event:                 </t>
  </si>
  <si>
    <t xml:space="preserve">Date:                  </t>
  </si>
  <si>
    <t xml:space="preserve">VENUE:                  </t>
  </si>
  <si>
    <t xml:space="preserve">Project No:               </t>
  </si>
  <si>
    <t xml:space="preserve">Number of person:       </t>
  </si>
  <si>
    <t xml:space="preserve">项目 Item </t>
  </si>
  <si>
    <t>明细 Description</t>
  </si>
  <si>
    <t>单价 Unit Cost</t>
  </si>
  <si>
    <t>次数 Time</t>
  </si>
  <si>
    <t>数量 Qty.</t>
  </si>
  <si>
    <t>合计 Total</t>
  </si>
  <si>
    <t>备注 Remark</t>
  </si>
  <si>
    <t>Hotel-酒店住宿</t>
  </si>
  <si>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</si>
  <si>
    <t>公付房费</t>
  </si>
  <si>
    <t>大床房
one-bed room</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</si>
  <si>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</si>
  <si>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其他</t>
  </si>
  <si>
    <t>固定费用</t>
  </si>
  <si>
    <t>Transportation/大巴需求（根据媒体具体航班调整需求）</t>
  </si>
  <si>
    <t>GL8</t>
  </si>
  <si>
    <t>媒体相关</t>
  </si>
  <si>
    <t>媒体交通补贴
Media Traffic Reimbursement</t>
  </si>
  <si>
    <t>Others/其他</t>
  </si>
  <si>
    <t>工作人员交通费报销</t>
  </si>
  <si>
    <t>9月9-12日</t>
  </si>
  <si>
    <r>
      <rPr>
        <sz val="9"/>
        <rFont val="微软雅黑"/>
        <family val="2"/>
        <charset val="134"/>
      </rPr>
      <t>总计（Net）</t>
    </r>
  </si>
  <si>
    <t>总计（不含增值税6%）</t>
  </si>
  <si>
    <t>Client:</t>
  </si>
  <si>
    <r>
      <rPr>
        <sz val="9"/>
        <rFont val="宋体"/>
        <family val="3"/>
        <charset val="134"/>
      </rPr>
      <t>凯迪拉克</t>
    </r>
  </si>
  <si>
    <t>To:</t>
  </si>
  <si>
    <t>Fax:</t>
  </si>
  <si>
    <t>From:</t>
  </si>
  <si>
    <t>Date</t>
  </si>
  <si>
    <t>Project:</t>
  </si>
  <si>
    <t>凯迪拉克XT6实拍&amp;设计品鉴</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</si>
  <si>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</si>
  <si>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</si>
  <si>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</si>
  <si>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</si>
  <si>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</si>
  <si>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t>折扣</t>
  </si>
  <si>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</si>
  <si>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</si>
  <si>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</si>
  <si>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</si>
  <si>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</si>
  <si>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宋体"/>
        <family val="3"/>
        <charset val="134"/>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</si>
  <si>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</si>
  <si>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</si>
  <si>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媒体往返机票
（</t>
    </r>
    <r>
      <rPr>
        <sz val="9"/>
        <rFont val="Arial"/>
        <family val="2"/>
      </rPr>
      <t xml:space="preserve">CC-SH-CC) Economy </t>
    </r>
  </si>
  <si>
    <r>
      <rPr>
        <sz val="9"/>
        <rFont val="宋体"/>
        <family val="3"/>
        <charset val="134"/>
      </rPr>
      <t>媒体往返机票
（</t>
    </r>
    <r>
      <rPr>
        <sz val="9"/>
        <rFont val="Arial"/>
        <family val="2"/>
      </rPr>
      <t xml:space="preserve">CQ-SH-CQ) Economy </t>
    </r>
  </si>
  <si>
    <r>
      <rPr>
        <sz val="9"/>
        <rFont val="宋体"/>
        <family val="3"/>
        <charset val="134"/>
      </rPr>
      <t>媒体往返机票
（</t>
    </r>
    <r>
      <rPr>
        <sz val="9"/>
        <rFont val="Arial"/>
        <family val="2"/>
      </rPr>
      <t xml:space="preserve">SZ-SH-SZ) Economy </t>
    </r>
  </si>
  <si>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</si>
  <si>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</si>
  <si>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</si>
  <si>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SGM2017成都车展&amp;凯迪拉克XT5试驾</t>
  </si>
  <si>
    <t>8月23日-27日</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</si>
  <si>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</si>
  <si>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</si>
  <si>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</si>
  <si>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</si>
  <si>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</si>
  <si>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</si>
  <si>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</si>
  <si>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</si>
  <si>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</si>
  <si>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</si>
  <si>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</si>
  <si>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</si>
  <si>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</si>
  <si>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</si>
  <si>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</si>
  <si>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</si>
  <si>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</si>
  <si>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房内welcome package</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</si>
  <si>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</si>
  <si>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</si>
  <si>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</si>
  <si>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</si>
  <si>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</si>
  <si>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</si>
  <si>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</si>
  <si>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</si>
  <si>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</si>
  <si>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</si>
  <si>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</si>
  <si>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</si>
  <si>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</si>
  <si>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</si>
  <si>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</si>
  <si>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</si>
  <si>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</si>
  <si>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</si>
  <si>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</si>
  <si>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</si>
  <si>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</si>
  <si>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</si>
  <si>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</si>
  <si>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</si>
  <si>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</si>
  <si>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第一、三批试驾媒体午餐及过路过桥费用报销（以实际支出报销）（以车为单位）</t>
  </si>
  <si>
    <t>第二批试驾媒体过路过桥费用报销（以实际支出报销）（以车为单位）</t>
  </si>
  <si>
    <t>车内备品</t>
  </si>
  <si>
    <t>摄像费</t>
  </si>
  <si>
    <t>Final Image</t>
  </si>
  <si>
    <t>媒体交通费用报销</t>
  </si>
  <si>
    <t>实报实销</t>
  </si>
  <si>
    <t>服务费</t>
  </si>
  <si>
    <t>税金</t>
  </si>
  <si>
    <r>
      <rPr>
        <b/>
        <sz val="9"/>
        <rFont val="宋体"/>
        <family val="3"/>
        <charset val="134"/>
      </rPr>
      <t>总计</t>
    </r>
  </si>
  <si>
    <t>考斯特</t>
    <phoneticPr fontId="43" type="noConversion"/>
  </si>
  <si>
    <t>9.10-9.13</t>
  </si>
  <si>
    <t>Cadillac House@Shanghai</t>
  </si>
  <si>
    <t>工作人员标间
Standard room</t>
  </si>
  <si>
    <t>公关公司工作人员房间
For PR AGENCY STAFF
9.9-9.12</t>
  </si>
  <si>
    <t>媒体欢迎小食
welcome package</t>
    <phoneticPr fontId="7" type="noConversion"/>
  </si>
  <si>
    <t>房内
welcome package</t>
    <phoneticPr fontId="7" type="noConversion"/>
  </si>
  <si>
    <t>房内welcome package：甜点、水果等Dessert, fruit, etc</t>
  </si>
  <si>
    <t>媒体晚餐 9/10
Media Dinner</t>
  </si>
  <si>
    <t>媒体相关
Media Related
27位外地媒体及5位媒体组同事陪同
27 OOT media and 5 media team members</t>
  </si>
  <si>
    <t>媒体午餐 9/11
Media Lunch</t>
  </si>
  <si>
    <t>公付房费/Hotel Rooms</t>
  </si>
  <si>
    <t>媒体用餐/Media Dinning</t>
  </si>
  <si>
    <t>媒体晚餐 9/11
Media Dinner</t>
  </si>
  <si>
    <t>媒体相关
Media Related
15位媒体及5位媒体组同事陪同
15 OOT media and 5 media team members</t>
  </si>
  <si>
    <t>媒体相关
Media Related
29位媒体及10位媒体组同事陪同
29 OOT media and 10 media team members</t>
  </si>
  <si>
    <t>媒体相关
Media Related
24位媒体及10位媒体组同事陪同
24 OOT media and 10 media team members</t>
  </si>
  <si>
    <t>媒体相关
Media Related
36位媒体及10位媒体组同事陪同
36 OOT media and 10 media team members</t>
  </si>
  <si>
    <t>媒体晚餐 9/12
Media Dinner</t>
  </si>
  <si>
    <t>杂费 Sundry Charges</t>
  </si>
  <si>
    <t xml:space="preserve">9日 工作人员踩点  Staff check </t>
  </si>
  <si>
    <t>考斯特</t>
  </si>
  <si>
    <t xml:space="preserve">实报实销
Not more than 500 yuan ,Invoice reimbursement </t>
  </si>
  <si>
    <t>10日接机（浦东和虹桥机场）Media connection ( Airport-Hotel)</t>
  </si>
  <si>
    <t>11日接机（浦东和虹桥机场）Media connection ( Airport-Hotel)</t>
  </si>
  <si>
    <t>12日接机（浦东和虹桥机场）Media connection ( Airport-Hotel)</t>
  </si>
  <si>
    <t>11日送机（浦东和虹桥机场）Media connection ( Hotel-Airport)</t>
  </si>
  <si>
    <t>12日送机（浦东和虹桥机场）Media connection (Hotel-Airport)</t>
  </si>
  <si>
    <t>媒体午餐 9/12
Media Lunch</t>
  </si>
  <si>
    <r>
      <t xml:space="preserve">媒体相关
Media Related
78位外地媒体房间
78 OOT Media rooms
</t>
    </r>
    <r>
      <rPr>
        <sz val="9"/>
        <color rgb="FFFF0000"/>
        <rFont val="微软雅黑"/>
        <family val="2"/>
        <charset val="134"/>
      </rPr>
      <t xml:space="preserve">注：活动时间为暑期高峰期，酒店价格上涨，考虑到本次活动为设计品鉴，酒店需满足媒体对凯迪拉克豪华感及品牌格调的体验，所以酒店房间预算为1300/晚
Because of the time of the event is peak tourism period, the price of hotel rooms are rising. Furthermore, the event hotel should also express   brand image of sophisticated and premium to media, so the budget of hotel room is 1300RMB a night / Per person </t>
    </r>
  </si>
  <si>
    <t>包括但不限于临时产生的打印费、物料快递、因天气原因导致媒体航班延误增加的额外交通费、餐费
Including but not limited to printing costs，delivery costs and additional transportation and meal costs due to flight delay</t>
  </si>
  <si>
    <t>康辉集团北京国际会议展览有限公司</t>
    <phoneticPr fontId="43" type="noConversion"/>
  </si>
  <si>
    <r>
      <t>2</t>
    </r>
    <r>
      <rPr>
        <sz val="10"/>
        <rFont val="微软雅黑"/>
        <family val="2"/>
        <charset val="134"/>
      </rPr>
      <t>019.8.28</t>
    </r>
    <phoneticPr fontId="43" type="noConversion"/>
  </si>
  <si>
    <t>凯迪拉克CT5设计品鉴活动
Cadillac CT5 Media Design Workshop</t>
    <phoneticPr fontId="43" type="noConversion"/>
  </si>
  <si>
    <t>凯迪拉克CT5设计品鉴活动</t>
    <phoneticPr fontId="43" type="noConversion"/>
  </si>
  <si>
    <t>13日送机（浦东和虹桥机场）Media connection  (Hotel-Airport)</t>
    <phoneticPr fontId="43" type="noConversion"/>
  </si>
  <si>
    <t>11日上海市区-活动场地-上海市区 Media use vehicle</t>
    <phoneticPr fontId="43" type="noConversion"/>
  </si>
  <si>
    <t>12日上海市区-活动场地-上海市区 Media use vehicle</t>
  </si>
  <si>
    <t>13日上海市区-活动场地-上海市区 Media use vehicle</t>
  </si>
  <si>
    <r>
      <t>3</t>
    </r>
    <r>
      <rPr>
        <sz val="9"/>
        <rFont val="微软雅黑"/>
        <family val="2"/>
        <charset val="134"/>
      </rPr>
      <t>3座</t>
    </r>
    <phoneticPr fontId="43" type="noConversion"/>
  </si>
  <si>
    <t>快递费</t>
    <phoneticPr fontId="8" type="noConversion"/>
  </si>
  <si>
    <t>星巴克</t>
    <phoneticPr fontId="8" type="noConversion"/>
  </si>
  <si>
    <t>专车</t>
    <phoneticPr fontId="8" type="noConversion"/>
  </si>
  <si>
    <t>新元素</t>
    <phoneticPr fontId="8" type="noConversion"/>
  </si>
  <si>
    <t>瑞吉</t>
    <phoneticPr fontId="8" type="noConversion"/>
  </si>
  <si>
    <t>报销</t>
    <phoneticPr fontId="8" type="noConversion"/>
  </si>
  <si>
    <t>餐费</t>
    <phoneticPr fontId="8" type="noConversion"/>
  </si>
  <si>
    <t>ric</t>
    <phoneticPr fontId="8" type="noConversion"/>
  </si>
  <si>
    <t>斯韵</t>
    <phoneticPr fontId="8" type="noConversion"/>
  </si>
  <si>
    <t>摄影师房费</t>
    <phoneticPr fontId="8" type="noConversion"/>
  </si>
  <si>
    <t>大床房-工程师
one-bed room</t>
    <phoneticPr fontId="8" type="noConversion"/>
  </si>
  <si>
    <t>媒体午餐 9/13
Media Lunch</t>
    <phoneticPr fontId="8" type="noConversion"/>
  </si>
  <si>
    <t>房内-月饼
welcome package</t>
    <phoneticPr fontId="8" type="noConversion"/>
  </si>
  <si>
    <t>宫撰</t>
    <phoneticPr fontId="8" type="noConversion"/>
  </si>
  <si>
    <t>10日酒店-活动场地-酒店（全天使用）Staff use vehicle</t>
    <phoneticPr fontId="43" type="noConversion"/>
  </si>
  <si>
    <t>11日酒店-活动场地-酒店（全天使用）Staff use vehicle</t>
    <phoneticPr fontId="43" type="noConversion"/>
  </si>
  <si>
    <t>12日酒店-活动场地-酒店（全天使用）Staff use vehicle</t>
    <phoneticPr fontId="43" type="noConversion"/>
  </si>
  <si>
    <t>13日酒店-活动场地-酒店（全天使用）Staff use vehicle</t>
    <phoneticPr fontId="43" type="noConversion"/>
  </si>
  <si>
    <t>专车</t>
    <phoneticPr fontId="43" type="noConversion"/>
  </si>
  <si>
    <t>合同金额</t>
    <phoneticPr fontId="4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</si>
</sst>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76" formatCode="_ &quot;￥&quot;* #,##0.00_ ;_ &quot;￥&quot;* \-#,##0.00_ ;_ &quot;￥&quot;* &quot;-&quot;??_ ;_ @_ "/>
    <numFmt numFmtId="177" formatCode="#,##0_ "/>
    <numFmt numFmtId="178" formatCode="[$￥-804]#,##0;[Red][$￥-804]#,##0"/>
    <numFmt numFmtId="179" formatCode="0_);[Red]\(0\)"/>
    <numFmt numFmtId="180" formatCode="_-* #,##0.00\ [$€-1]_-;\-* #,##0.00\ [$€-1]_-;_-* &quot;-&quot;??\ [$€-1]_-"/>
    <numFmt numFmtId="181" formatCode="0.00_);[Red]\(0.00\)"/>
    <numFmt numFmtId="182" formatCode="#,##0;[Red]#,##0"/>
  </numFmts>
  <fonts count="47">
    <font>
      <sz val="12"/>
      <name val="宋体"/>
      <charset val="134"/>
    </font>
    <font>
      <sz val="9"/>
      <name val="微软雅黑"/>
      <family val="2"/>
      <charset val="134"/>
    </font>
    <font>
      <sz val="9"/>
      <name val="Arial"/>
      <family val="2"/>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b/>
      <sz val="9"/>
      <name val="Arial"/>
      <family val="2"/>
    </font>
    <font>
      <sz val="9"/>
      <name val="宋体"/>
      <family val="3"/>
      <charset val="134"/>
    </font>
    <font>
      <b/>
      <sz val="9"/>
      <color indexed="9"/>
      <name val="Arial"/>
      <family val="2"/>
    </font>
    <font>
      <b/>
      <sz val="9"/>
      <color indexed="9"/>
      <name val="宋体"/>
      <family val="3"/>
      <charset val="134"/>
    </font>
    <font>
      <sz val="12"/>
      <name val="Arial"/>
      <family val="2"/>
    </font>
    <font>
      <b/>
      <sz val="9"/>
      <color theme="0"/>
      <name val="微软雅黑"/>
      <family val="2"/>
      <charset val="134"/>
    </font>
    <font>
      <sz val="9"/>
      <color theme="0"/>
      <name val="微软雅黑"/>
      <family val="2"/>
      <charset val="134"/>
    </font>
    <font>
      <b/>
      <sz val="16"/>
      <name val="微软雅黑"/>
      <family val="2"/>
      <charset val="134"/>
    </font>
    <font>
      <b/>
      <sz val="12"/>
      <name val="宋体"/>
      <family val="3"/>
      <charset val="134"/>
    </font>
    <font>
      <sz val="11"/>
      <color theme="1"/>
      <name val="宋体"/>
      <family val="2"/>
      <scheme val="minor"/>
    </font>
    <font>
      <sz val="11"/>
      <color indexed="9"/>
      <name val="宋体"/>
      <family val="3"/>
      <charset val="134"/>
    </font>
    <font>
      <sz val="11"/>
      <color theme="0"/>
      <name val="宋体"/>
      <family val="2"/>
      <scheme val="minor"/>
    </font>
    <font>
      <sz val="11"/>
      <color indexed="10"/>
      <name val="宋体"/>
      <family val="3"/>
      <charset val="134"/>
    </font>
    <font>
      <sz val="12"/>
      <name val="Times New Roman"/>
      <family val="1"/>
    </font>
    <font>
      <sz val="11"/>
      <color indexed="20"/>
      <name val="宋体"/>
      <family val="3"/>
      <charset val="134"/>
    </font>
    <font>
      <b/>
      <sz val="11"/>
      <color indexed="8"/>
      <name val="宋体"/>
      <family val="3"/>
      <charset val="134"/>
    </font>
    <font>
      <sz val="11"/>
      <name val="明朝"/>
      <charset val="134"/>
    </font>
    <font>
      <sz val="11"/>
      <color indexed="8"/>
      <name val="宋体"/>
      <family val="3"/>
      <charset val="134"/>
    </font>
    <font>
      <b/>
      <sz val="11"/>
      <color indexed="56"/>
      <name val="宋体"/>
      <family val="3"/>
      <charset val="134"/>
    </font>
    <font>
      <sz val="11"/>
      <color indexed="17"/>
      <name val="宋体"/>
      <family val="3"/>
      <charset val="134"/>
    </font>
    <font>
      <b/>
      <sz val="11"/>
      <color indexed="52"/>
      <name val="宋体"/>
      <family val="3"/>
      <charset val="134"/>
    </font>
    <font>
      <sz val="10"/>
      <name val="Arial"/>
      <family val="2"/>
    </font>
    <font>
      <sz val="11"/>
      <color indexed="62"/>
      <name val="宋体"/>
      <family val="3"/>
      <charset val="134"/>
    </font>
    <font>
      <b/>
      <sz val="11"/>
      <color indexed="9"/>
      <name val="宋体"/>
      <family val="3"/>
      <charset val="134"/>
    </font>
    <font>
      <i/>
      <sz val="11"/>
      <color indexed="23"/>
      <name val="宋体"/>
      <family val="3"/>
      <charset val="134"/>
    </font>
    <font>
      <b/>
      <sz val="15"/>
      <color indexed="56"/>
      <name val="宋体"/>
      <family val="3"/>
      <charset val="134"/>
    </font>
    <font>
      <b/>
      <sz val="13"/>
      <color indexed="56"/>
      <name val="宋体"/>
      <family val="3"/>
      <charset val="134"/>
    </font>
    <font>
      <sz val="11"/>
      <color indexed="52"/>
      <name val="宋体"/>
      <family val="3"/>
      <charset val="134"/>
    </font>
    <font>
      <sz val="11"/>
      <color indexed="60"/>
      <name val="宋体"/>
      <family val="3"/>
      <charset val="134"/>
    </font>
    <font>
      <sz val="10"/>
      <name val="Verdana"/>
      <family val="2"/>
    </font>
    <font>
      <sz val="10"/>
      <name val="宋体"/>
      <family val="3"/>
      <charset val="134"/>
    </font>
    <font>
      <b/>
      <sz val="11"/>
      <color indexed="63"/>
      <name val="宋体"/>
      <family val="3"/>
      <charset val="134"/>
    </font>
    <font>
      <b/>
      <sz val="18"/>
      <color indexed="56"/>
      <name val="宋体"/>
      <family val="3"/>
      <charset val="134"/>
    </font>
    <font>
      <b/>
      <sz val="9"/>
      <name val="宋体"/>
      <family val="3"/>
      <charset val="134"/>
    </font>
    <font>
      <sz val="12"/>
      <name val="宋体"/>
      <family val="3"/>
      <charset val="134"/>
    </font>
    <font>
      <sz val="9"/>
      <name val="微软雅黑"/>
      <family val="2"/>
      <charset val="134"/>
    </font>
    <font>
      <sz val="9"/>
      <name val="宋体"/>
      <family val="3"/>
      <charset val="134"/>
    </font>
    <font>
      <sz val="9"/>
      <color rgb="FFFF0000"/>
      <name val="微软雅黑"/>
      <family val="2"/>
      <charset val="134"/>
    </font>
    <font>
      <sz val="10"/>
      <name val="微软雅黑"/>
      <family val="2"/>
      <charset val="134"/>
    </font>
    <font>
      <sz val="12"/>
      <color rgb="FFFF0000"/>
      <name val="宋体"/>
      <family val="3"/>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indexed="63"/>
        <bgColor indexed="64"/>
      </patternFill>
    </fill>
    <fill>
      <patternFill patternType="solid">
        <fgColor indexed="8"/>
        <bgColor indexed="64"/>
      </patternFill>
    </fill>
    <fill>
      <patternFill patternType="solid">
        <fgColor rgb="FFFFCC99"/>
        <bgColor indexed="64"/>
      </patternFill>
    </fill>
    <fill>
      <patternFill patternType="solid">
        <fgColor theme="1"/>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indexed="53"/>
        <bgColor indexed="64"/>
      </patternFill>
    </fill>
    <fill>
      <patternFill patternType="solid">
        <fgColor theme="4"/>
        <bgColor indexed="64"/>
      </patternFill>
    </fill>
    <fill>
      <patternFill patternType="solid">
        <fgColor indexed="20"/>
        <bgColor indexed="64"/>
      </patternFill>
    </fill>
    <fill>
      <patternFill patternType="solid">
        <fgColor indexed="11"/>
        <bgColor indexed="64"/>
      </patternFill>
    </fill>
    <fill>
      <patternFill patternType="solid">
        <fgColor indexed="45"/>
        <bgColor indexed="64"/>
      </patternFill>
    </fill>
    <fill>
      <patternFill patternType="solid">
        <fgColor theme="5" tint="0.39994506668294322"/>
        <bgColor indexed="64"/>
      </patternFill>
    </fill>
    <fill>
      <patternFill patternType="solid">
        <fgColor indexed="57"/>
        <bgColor indexed="64"/>
      </patternFill>
    </fill>
    <fill>
      <patternFill patternType="solid">
        <fgColor indexed="49"/>
        <bgColor indexed="64"/>
      </patternFill>
    </fill>
    <fill>
      <patternFill patternType="solid">
        <fgColor indexed="46"/>
        <bgColor indexed="64"/>
      </patternFill>
    </fill>
    <fill>
      <patternFill patternType="solid">
        <fgColor indexed="42"/>
        <bgColor indexed="64"/>
      </patternFill>
    </fill>
    <fill>
      <patternFill patternType="solid">
        <fgColor theme="8"/>
        <bgColor indexed="64"/>
      </patternFill>
    </fill>
    <fill>
      <patternFill patternType="solid">
        <fgColor indexed="44"/>
        <bgColor indexed="64"/>
      </patternFill>
    </fill>
    <fill>
      <patternFill patternType="solid">
        <fgColor indexed="27"/>
        <bgColor indexed="64"/>
      </patternFill>
    </fill>
    <fill>
      <patternFill patternType="solid">
        <fgColor theme="8" tint="0.79995117038483843"/>
        <bgColor indexed="64"/>
      </patternFill>
    </fill>
    <fill>
      <patternFill patternType="solid">
        <fgColor indexed="31"/>
        <bgColor indexed="64"/>
      </patternFill>
    </fill>
    <fill>
      <patternFill patternType="solid">
        <fgColor indexed="29"/>
        <bgColor indexed="64"/>
      </patternFill>
    </fill>
    <fill>
      <patternFill patternType="solid">
        <fgColor indexed="51"/>
        <bgColor indexed="64"/>
      </patternFill>
    </fill>
    <fill>
      <patternFill patternType="solid">
        <fgColor indexed="43"/>
        <bgColor indexed="64"/>
      </patternFill>
    </fill>
    <fill>
      <patternFill patternType="solid">
        <fgColor indexed="30"/>
        <bgColor indexed="64"/>
      </patternFill>
    </fill>
    <fill>
      <patternFill patternType="solid">
        <fgColor indexed="26"/>
        <bgColor indexed="64"/>
      </patternFill>
    </fill>
    <fill>
      <patternFill patternType="solid">
        <fgColor indexed="52"/>
        <bgColor indexed="64"/>
      </patternFill>
    </fill>
    <fill>
      <patternFill patternType="solid">
        <fgColor indexed="6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top style="hair">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style="thin">
        <color indexed="62"/>
      </top>
      <bottom style="double">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66">
    <xf numFmtId="0" fontId="0" fillId="0" borderId="0">
      <alignment vertical="center"/>
    </xf>
    <xf numFmtId="0" fontId="24" fillId="22" borderId="0" applyNumberFormat="0" applyBorder="0" applyProtection="0">
      <alignment vertical="center"/>
    </xf>
    <xf numFmtId="0" fontId="18" fillId="19" borderId="0" applyNumberFormat="0" applyBorder="0" applyAlignment="0" applyProtection="0">
      <alignment vertical="center"/>
    </xf>
    <xf numFmtId="0" fontId="28" fillId="0" borderId="0" applyNumberFormat="0" applyBorder="0" applyAlignment="0" applyProtection="0">
      <alignment vertical="center"/>
    </xf>
    <xf numFmtId="0" fontId="20" fillId="0" borderId="0" applyNumberFormat="0" applyBorder="0" applyAlignment="0" applyProtection="0">
      <alignment vertical="center"/>
    </xf>
    <xf numFmtId="0" fontId="29" fillId="6" borderId="32" applyNumberFormat="0" applyProtection="0">
      <alignment vertical="center"/>
    </xf>
    <xf numFmtId="0" fontId="25" fillId="0" borderId="31" applyNumberFormat="0" applyProtection="0">
      <alignment vertical="center"/>
    </xf>
    <xf numFmtId="0" fontId="16" fillId="27" borderId="0" applyNumberFormat="0" applyBorder="0" applyAlignment="0" applyProtection="0">
      <alignment vertical="center"/>
    </xf>
    <xf numFmtId="0" fontId="18" fillId="15" borderId="0" applyNumberFormat="0" applyBorder="0" applyAlignment="0" applyProtection="0">
      <alignment vertical="center"/>
    </xf>
    <xf numFmtId="0" fontId="24" fillId="18" borderId="0" applyNumberFormat="0" applyBorder="0" applyProtection="0">
      <alignment vertical="center"/>
    </xf>
    <xf numFmtId="0" fontId="24" fillId="23" borderId="0" applyNumberFormat="0" applyBorder="0" applyProtection="0">
      <alignment vertical="center"/>
    </xf>
    <xf numFmtId="0" fontId="24" fillId="26" borderId="0" applyNumberFormat="0" applyBorder="0" applyProtection="0">
      <alignment vertical="center"/>
    </xf>
    <xf numFmtId="0" fontId="18" fillId="24" borderId="0" applyNumberFormat="0" applyBorder="0" applyAlignment="0" applyProtection="0">
      <alignment vertical="center"/>
    </xf>
    <xf numFmtId="0" fontId="24" fillId="6" borderId="0" applyNumberFormat="0" applyBorder="0" applyProtection="0">
      <alignment vertical="center"/>
    </xf>
    <xf numFmtId="0" fontId="24" fillId="17" borderId="0" applyNumberFormat="0" applyBorder="0" applyProtection="0">
      <alignment vertical="center"/>
    </xf>
    <xf numFmtId="0" fontId="2" fillId="0" borderId="0"/>
    <xf numFmtId="0" fontId="41" fillId="0" borderId="0"/>
    <xf numFmtId="0" fontId="24" fillId="28" borderId="0" applyNumberFormat="0" applyBorder="0" applyProtection="0">
      <alignment vertical="center"/>
    </xf>
    <xf numFmtId="0" fontId="24" fillId="25" borderId="0" applyNumberFormat="0" applyBorder="0" applyProtection="0">
      <alignment vertical="center"/>
    </xf>
    <xf numFmtId="0" fontId="24" fillId="29" borderId="0" applyNumberFormat="0" applyBorder="0" applyProtection="0">
      <alignment vertical="center"/>
    </xf>
    <xf numFmtId="0" fontId="24" fillId="22" borderId="0" applyNumberFormat="0" applyBorder="0" applyProtection="0">
      <alignment vertical="center"/>
    </xf>
    <xf numFmtId="0" fontId="24" fillId="25" borderId="0" applyNumberFormat="0" applyBorder="0" applyProtection="0">
      <alignment vertical="center"/>
    </xf>
    <xf numFmtId="0" fontId="24" fillId="30" borderId="0" applyNumberFormat="0" applyBorder="0" applyProtection="0">
      <alignment vertical="center"/>
    </xf>
    <xf numFmtId="0" fontId="17" fillId="32" borderId="0" applyNumberFormat="0" applyBorder="0" applyProtection="0">
      <alignment vertical="center"/>
    </xf>
    <xf numFmtId="0" fontId="17" fillId="29" borderId="0" applyNumberFormat="0" applyBorder="0" applyProtection="0">
      <alignment vertical="center"/>
    </xf>
    <xf numFmtId="0" fontId="17" fillId="17" borderId="0" applyNumberFormat="0" applyBorder="0" applyProtection="0">
      <alignment vertical="center"/>
    </xf>
    <xf numFmtId="0" fontId="17" fillId="16" borderId="0" applyNumberFormat="0" applyBorder="0" applyProtection="0">
      <alignment vertical="center"/>
    </xf>
    <xf numFmtId="0" fontId="17" fillId="21" borderId="0" applyNumberFormat="0" applyBorder="0" applyProtection="0">
      <alignment vertical="center"/>
    </xf>
    <xf numFmtId="0" fontId="17" fillId="34" borderId="0" applyNumberFormat="0" applyBorder="0" applyProtection="0">
      <alignment vertical="center"/>
    </xf>
    <xf numFmtId="0" fontId="21" fillId="18" borderId="0" applyNumberFormat="0" applyBorder="0" applyAlignment="0" applyProtection="0">
      <alignment vertical="center"/>
    </xf>
    <xf numFmtId="0" fontId="17" fillId="35" borderId="0" applyNumberFormat="0" applyBorder="0" applyProtection="0">
      <alignment vertical="center"/>
    </xf>
    <xf numFmtId="0" fontId="17" fillId="7" borderId="0" applyNumberFormat="0" applyBorder="0" applyProtection="0">
      <alignment vertical="center"/>
    </xf>
    <xf numFmtId="0" fontId="17" fillId="20" borderId="0" applyNumberFormat="0" applyBorder="0" applyProtection="0">
      <alignment vertical="center"/>
    </xf>
    <xf numFmtId="0" fontId="17" fillId="16" borderId="0" applyNumberFormat="0" applyBorder="0" applyProtection="0">
      <alignment vertical="center"/>
    </xf>
    <xf numFmtId="0" fontId="17" fillId="21" borderId="0" applyNumberFormat="0" applyBorder="0" applyProtection="0">
      <alignment vertical="center"/>
    </xf>
    <xf numFmtId="0" fontId="17" fillId="14" borderId="0" applyNumberFormat="0" applyBorder="0" applyProtection="0">
      <alignment vertical="center"/>
    </xf>
    <xf numFmtId="0" fontId="21" fillId="18" borderId="0" applyNumberFormat="0" applyBorder="0" applyProtection="0">
      <alignment vertical="center"/>
    </xf>
    <xf numFmtId="0" fontId="27" fillId="4" borderId="32" applyNumberFormat="0" applyProtection="0">
      <alignment vertical="center"/>
    </xf>
    <xf numFmtId="0" fontId="30" fillId="5" borderId="33" applyNumberFormat="0" applyProtection="0">
      <alignment vertical="center"/>
    </xf>
    <xf numFmtId="0" fontId="21" fillId="18" borderId="0" applyNumberFormat="0" applyBorder="0" applyAlignment="0" applyProtection="0">
      <alignment vertical="center"/>
    </xf>
    <xf numFmtId="176" fontId="41" fillId="0" borderId="0" applyFont="0" applyFill="0" applyBorder="0" applyAlignment="0" applyProtection="0"/>
    <xf numFmtId="0" fontId="31" fillId="0" borderId="0" applyNumberFormat="0" applyBorder="0" applyProtection="0">
      <alignment vertical="center"/>
    </xf>
    <xf numFmtId="0" fontId="26" fillId="23" borderId="0" applyNumberFormat="0" applyBorder="0" applyProtection="0">
      <alignment vertical="center"/>
    </xf>
    <xf numFmtId="0" fontId="32" fillId="0" borderId="34" applyNumberFormat="0" applyProtection="0">
      <alignment vertical="center"/>
    </xf>
    <xf numFmtId="0" fontId="33" fillId="0" borderId="35" applyNumberFormat="0" applyProtection="0">
      <alignment vertical="center"/>
    </xf>
    <xf numFmtId="0" fontId="25" fillId="0" borderId="0" applyNumberFormat="0" applyBorder="0" applyProtection="0">
      <alignment vertical="center"/>
    </xf>
    <xf numFmtId="0" fontId="34" fillId="0" borderId="36" applyNumberFormat="0" applyProtection="0">
      <alignment vertical="center"/>
    </xf>
    <xf numFmtId="0" fontId="35" fillId="31" borderId="0" applyNumberFormat="0" applyBorder="0" applyProtection="0">
      <alignment vertical="center"/>
    </xf>
    <xf numFmtId="0" fontId="36" fillId="0" borderId="0"/>
    <xf numFmtId="0" fontId="41" fillId="0" borderId="0">
      <alignment vertical="center"/>
    </xf>
    <xf numFmtId="178" fontId="37" fillId="0" borderId="0"/>
    <xf numFmtId="0" fontId="41" fillId="33" borderId="37" applyNumberFormat="0" applyProtection="0">
      <alignment vertical="center"/>
    </xf>
    <xf numFmtId="0" fontId="38" fillId="4" borderId="38" applyNumberFormat="0" applyProtection="0">
      <alignment vertical="center"/>
    </xf>
    <xf numFmtId="0" fontId="28" fillId="0" borderId="0"/>
    <xf numFmtId="0" fontId="41" fillId="0" borderId="0">
      <alignment vertical="center"/>
    </xf>
    <xf numFmtId="0" fontId="39" fillId="0" borderId="0" applyNumberFormat="0" applyBorder="0" applyProtection="0">
      <alignment vertical="center"/>
    </xf>
    <xf numFmtId="0" fontId="22" fillId="0" borderId="30" applyNumberFormat="0" applyProtection="0">
      <alignment vertical="center"/>
    </xf>
    <xf numFmtId="0" fontId="19" fillId="0" borderId="0" applyNumberFormat="0" applyBorder="0" applyProtection="0">
      <alignment vertical="center"/>
    </xf>
    <xf numFmtId="0" fontId="23" fillId="0" borderId="0"/>
    <xf numFmtId="0" fontId="41" fillId="0" borderId="0"/>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43" fontId="41" fillId="0" borderId="0" applyFont="0" applyFill="0" applyBorder="0" applyAlignment="0" applyProtection="0">
      <alignment vertical="center"/>
    </xf>
    <xf numFmtId="0" fontId="20" fillId="0" borderId="0" applyNumberFormat="0" applyBorder="0" applyAlignment="0" applyProtection="0">
      <alignment vertical="center"/>
    </xf>
    <xf numFmtId="0" fontId="20" fillId="0" borderId="0"/>
    <xf numFmtId="0" fontId="28" fillId="0" borderId="0" applyNumberFormat="0" applyBorder="0" applyAlignment="0" applyProtection="0">
      <alignment vertical="center"/>
    </xf>
  </cellStyleXfs>
  <cellXfs count="192">
    <xf numFmtId="0" fontId="0" fillId="0" borderId="0" xfId="0">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2" fillId="2" borderId="0" xfId="0" applyFont="1" applyFill="1">
      <alignment vertical="center"/>
    </xf>
    <xf numFmtId="0" fontId="1" fillId="2" borderId="0" xfId="0" applyFont="1" applyFill="1">
      <alignment vertical="center"/>
    </xf>
    <xf numFmtId="0" fontId="1" fillId="2" borderId="0" xfId="0" applyFont="1" applyFill="1" applyAlignment="1">
      <alignment horizontal="left" vertical="center"/>
    </xf>
    <xf numFmtId="177" fontId="1" fillId="2" borderId="0" xfId="0" applyNumberFormat="1" applyFont="1" applyFill="1" applyAlignment="1">
      <alignment horizontal="center" vertical="center"/>
    </xf>
    <xf numFmtId="0" fontId="1" fillId="2" borderId="0" xfId="0" applyFont="1" applyFill="1" applyAlignment="1">
      <alignment vertical="center" wrapText="1"/>
    </xf>
    <xf numFmtId="14" fontId="1" fillId="2" borderId="0" xfId="0" applyNumberFormat="1" applyFont="1" applyFill="1" applyAlignment="1">
      <alignment horizontal="left" vertical="center"/>
    </xf>
    <xf numFmtId="0" fontId="3" fillId="2" borderId="1" xfId="0" applyFont="1" applyFill="1" applyBorder="1" applyAlignment="1">
      <alignment horizontal="center" vertical="center" wrapText="1"/>
    </xf>
    <xf numFmtId="177"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14" fontId="1" fillId="0" borderId="1" xfId="0" applyNumberFormat="1" applyFont="1" applyBorder="1" applyAlignment="1">
      <alignment horizontal="left" vertical="center" wrapText="1"/>
    </xf>
    <xf numFmtId="177"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8"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177" fontId="5" fillId="0" borderId="1" xfId="0" applyNumberFormat="1" applyFont="1" applyBorder="1" applyAlignment="1">
      <alignment horizontal="center" vertical="center"/>
    </xf>
    <xf numFmtId="0" fontId="1" fillId="5" borderId="1" xfId="0" applyFont="1" applyFill="1" applyBorder="1" applyAlignment="1">
      <alignment horizontal="left" vertical="center" wrapText="1"/>
    </xf>
    <xf numFmtId="0" fontId="1" fillId="0" borderId="1" xfId="0" applyFont="1" applyBorder="1" applyAlignment="1">
      <alignment horizontal="left" vertical="center" wrapText="1" readingOrder="1"/>
    </xf>
    <xf numFmtId="177" fontId="1" fillId="0" borderId="9" xfId="0" applyNumberFormat="1" applyFont="1" applyBorder="1" applyAlignment="1">
      <alignment horizontal="center" vertical="center"/>
    </xf>
    <xf numFmtId="0" fontId="6" fillId="6" borderId="1" xfId="0" applyFont="1" applyFill="1" applyBorder="1" applyAlignment="1">
      <alignment horizontal="center" vertical="center"/>
    </xf>
    <xf numFmtId="177" fontId="6" fillId="6" borderId="1" xfId="0" applyNumberFormat="1" applyFont="1" applyFill="1" applyBorder="1" applyAlignment="1">
      <alignment horizontal="center" vertical="center"/>
    </xf>
    <xf numFmtId="177" fontId="7" fillId="7" borderId="1" xfId="0" applyNumberFormat="1" applyFont="1" applyFill="1" applyBorder="1" applyAlignment="1">
      <alignment horizontal="center" vertical="center"/>
    </xf>
    <xf numFmtId="0" fontId="2" fillId="0" borderId="0" xfId="15"/>
    <xf numFmtId="0" fontId="7" fillId="0" borderId="0" xfId="15" applyFont="1" applyAlignment="1">
      <alignment vertical="center"/>
    </xf>
    <xf numFmtId="0" fontId="2" fillId="0" borderId="0" xfId="15" applyAlignment="1">
      <alignment vertical="center"/>
    </xf>
    <xf numFmtId="40" fontId="2" fillId="0" borderId="0" xfId="15" applyNumberFormat="1" applyAlignment="1">
      <alignment horizontal="right" vertical="center"/>
    </xf>
    <xf numFmtId="0" fontId="2" fillId="0" borderId="0" xfId="15" applyAlignment="1">
      <alignment horizontal="center" vertical="center"/>
    </xf>
    <xf numFmtId="49" fontId="2" fillId="0" borderId="12" xfId="15" applyNumberFormat="1" applyBorder="1" applyAlignment="1">
      <alignment horizontal="left" vertical="top"/>
    </xf>
    <xf numFmtId="0" fontId="2" fillId="2" borderId="12" xfId="15" applyFill="1" applyBorder="1" applyAlignment="1">
      <alignment horizontal="left" vertical="top"/>
    </xf>
    <xf numFmtId="0" fontId="2" fillId="2" borderId="12" xfId="15" applyFill="1" applyBorder="1" applyAlignment="1">
      <alignment horizontal="left" vertical="top" wrapText="1"/>
    </xf>
    <xf numFmtId="49" fontId="2" fillId="0" borderId="13" xfId="15" applyNumberFormat="1" applyBorder="1" applyAlignment="1">
      <alignment horizontal="left" vertical="top"/>
    </xf>
    <xf numFmtId="0" fontId="8" fillId="2" borderId="12" xfId="15" applyFont="1" applyFill="1" applyBorder="1" applyAlignment="1">
      <alignment horizontal="left" vertical="top"/>
    </xf>
    <xf numFmtId="0" fontId="9" fillId="8" borderId="14" xfId="54" applyFont="1" applyFill="1" applyBorder="1">
      <alignment vertical="center"/>
    </xf>
    <xf numFmtId="0" fontId="9" fillId="8" borderId="15" xfId="54" applyFont="1" applyFill="1" applyBorder="1">
      <alignment vertical="center"/>
    </xf>
    <xf numFmtId="40" fontId="9" fillId="8" borderId="15" xfId="62" applyNumberFormat="1" applyFont="1" applyFill="1" applyBorder="1" applyAlignment="1">
      <alignment horizontal="right" vertical="center"/>
    </xf>
    <xf numFmtId="40" fontId="10" fillId="8" borderId="15" xfId="62" applyNumberFormat="1" applyFont="1" applyFill="1" applyBorder="1" applyAlignment="1">
      <alignment horizontal="right" vertical="center"/>
    </xf>
    <xf numFmtId="0" fontId="7" fillId="5" borderId="16" xfId="54" applyFont="1" applyFill="1" applyBorder="1" applyAlignment="1">
      <alignment horizontal="left" vertical="center"/>
    </xf>
    <xf numFmtId="0" fontId="7" fillId="5" borderId="12" xfId="54" applyFont="1" applyFill="1" applyBorder="1">
      <alignment vertical="center"/>
    </xf>
    <xf numFmtId="0" fontId="2" fillId="0" borderId="16" xfId="54" applyFont="1" applyBorder="1" applyAlignment="1">
      <alignment horizontal="center" vertical="center"/>
    </xf>
    <xf numFmtId="0" fontId="11" fillId="0" borderId="17" xfId="54" applyFont="1" applyBorder="1" applyAlignment="1" applyProtection="1">
      <alignment horizontal="left" vertical="center" wrapText="1"/>
      <protection hidden="1"/>
    </xf>
    <xf numFmtId="0" fontId="2" fillId="0" borderId="17" xfId="59" applyFont="1" applyBorder="1" applyAlignment="1" applyProtection="1">
      <alignment horizontal="left" vertical="center" wrapText="1"/>
      <protection locked="0"/>
    </xf>
    <xf numFmtId="40" fontId="2" fillId="0" borderId="17" xfId="62" applyNumberFormat="1" applyFont="1" applyBorder="1" applyAlignment="1">
      <alignment horizontal="right" vertical="center"/>
    </xf>
    <xf numFmtId="0" fontId="2" fillId="0" borderId="17" xfId="54" applyFont="1" applyBorder="1">
      <alignment vertical="center"/>
    </xf>
    <xf numFmtId="0" fontId="2" fillId="0" borderId="18" xfId="54" applyFont="1" applyBorder="1" applyAlignment="1">
      <alignment horizontal="center" vertical="center"/>
    </xf>
    <xf numFmtId="0" fontId="2" fillId="0" borderId="17" xfId="54" applyFont="1" applyBorder="1" applyAlignment="1" applyProtection="1">
      <alignment horizontal="left" vertical="center" wrapText="1"/>
      <protection hidden="1"/>
    </xf>
    <xf numFmtId="40" fontId="2" fillId="2" borderId="12" xfId="15" applyNumberFormat="1" applyFill="1" applyBorder="1" applyAlignment="1">
      <alignment horizontal="right"/>
    </xf>
    <xf numFmtId="40" fontId="2" fillId="2" borderId="13" xfId="15" applyNumberFormat="1" applyFill="1" applyBorder="1" applyAlignment="1">
      <alignment horizontal="right"/>
    </xf>
    <xf numFmtId="40" fontId="9" fillId="8" borderId="21" xfId="62" applyNumberFormat="1" applyFont="1" applyFill="1" applyBorder="1" applyAlignment="1">
      <alignment horizontal="right" vertical="center"/>
    </xf>
    <xf numFmtId="0" fontId="7" fillId="0" borderId="0" xfId="15" applyFont="1" applyAlignment="1">
      <alignment horizontal="center" vertical="center"/>
    </xf>
    <xf numFmtId="40" fontId="7" fillId="5" borderId="20" xfId="54" applyNumberFormat="1" applyFont="1" applyFill="1" applyBorder="1" applyAlignment="1">
      <alignment horizontal="right" vertical="center"/>
    </xf>
    <xf numFmtId="40" fontId="2" fillId="0" borderId="20" xfId="54" applyNumberFormat="1" applyFont="1" applyBorder="1" applyAlignment="1">
      <alignment horizontal="right" vertical="center"/>
    </xf>
    <xf numFmtId="40" fontId="9" fillId="9" borderId="20" xfId="62" applyNumberFormat="1" applyFont="1" applyFill="1" applyBorder="1" applyAlignment="1">
      <alignment horizontal="right" vertical="center"/>
    </xf>
    <xf numFmtId="0" fontId="1" fillId="2" borderId="0" xfId="49" applyFont="1" applyFill="1" applyAlignment="1">
      <alignment horizontal="center" vertical="center"/>
    </xf>
    <xf numFmtId="0" fontId="1" fillId="0" borderId="0" xfId="49" applyFont="1" applyAlignment="1">
      <alignment horizontal="center" vertical="center"/>
    </xf>
    <xf numFmtId="180" fontId="1" fillId="0" borderId="0" xfId="54" applyNumberFormat="1" applyFont="1" applyFill="1" applyAlignment="1">
      <alignment horizontal="center" vertical="center"/>
    </xf>
    <xf numFmtId="0" fontId="1" fillId="10" borderId="0" xfId="49" applyFont="1" applyFill="1">
      <alignment vertical="center"/>
    </xf>
    <xf numFmtId="0" fontId="1" fillId="2" borderId="0" xfId="49" applyFont="1" applyFill="1">
      <alignment vertical="center"/>
    </xf>
    <xf numFmtId="0" fontId="1" fillId="2" borderId="0" xfId="49" applyFont="1" applyFill="1" applyAlignment="1">
      <alignment horizontal="left" vertical="center"/>
    </xf>
    <xf numFmtId="177" fontId="1" fillId="2" borderId="0" xfId="49" applyNumberFormat="1" applyFont="1" applyFill="1" applyAlignment="1">
      <alignment horizontal="center" vertical="center"/>
    </xf>
    <xf numFmtId="0" fontId="1" fillId="2" borderId="0" xfId="49" applyFont="1" applyFill="1" applyAlignment="1">
      <alignment vertical="center" wrapText="1"/>
    </xf>
    <xf numFmtId="0" fontId="1" fillId="2" borderId="22" xfId="49" applyFont="1" applyFill="1" applyBorder="1" applyAlignment="1">
      <alignment horizontal="left" vertical="center"/>
    </xf>
    <xf numFmtId="0" fontId="1" fillId="2" borderId="18" xfId="49" applyFont="1" applyFill="1" applyBorder="1" applyAlignment="1">
      <alignment horizontal="left" vertical="center"/>
    </xf>
    <xf numFmtId="14" fontId="1" fillId="2" borderId="20" xfId="49" applyNumberFormat="1" applyFont="1" applyFill="1" applyBorder="1" applyAlignment="1">
      <alignment vertical="center"/>
    </xf>
    <xf numFmtId="14" fontId="1" fillId="2" borderId="17" xfId="49" applyNumberFormat="1" applyFont="1" applyFill="1" applyBorder="1" applyAlignment="1">
      <alignment vertical="center"/>
    </xf>
    <xf numFmtId="0" fontId="1" fillId="2" borderId="20" xfId="49" applyFont="1" applyFill="1" applyBorder="1" applyAlignment="1">
      <alignment vertical="center"/>
    </xf>
    <xf numFmtId="0" fontId="1" fillId="2" borderId="17" xfId="49" applyFont="1" applyFill="1" applyBorder="1" applyAlignment="1">
      <alignment vertical="center"/>
    </xf>
    <xf numFmtId="0" fontId="1" fillId="2" borderId="25" xfId="49" applyFont="1" applyFill="1" applyBorder="1" applyAlignment="1">
      <alignment horizontal="left" vertical="center"/>
    </xf>
    <xf numFmtId="0" fontId="1" fillId="2" borderId="26" xfId="49" applyFont="1" applyFill="1" applyBorder="1" applyAlignment="1">
      <alignment horizontal="left" vertical="center"/>
    </xf>
    <xf numFmtId="0" fontId="12" fillId="11" borderId="1" xfId="49" applyFont="1" applyFill="1" applyBorder="1" applyAlignment="1">
      <alignment horizontal="center" vertical="center" wrapText="1"/>
    </xf>
    <xf numFmtId="177" fontId="12" fillId="11" borderId="1" xfId="49" applyNumberFormat="1" applyFont="1" applyFill="1" applyBorder="1" applyAlignment="1">
      <alignment horizontal="center" vertical="center"/>
    </xf>
    <xf numFmtId="0" fontId="13" fillId="11" borderId="1" xfId="49" applyFont="1" applyFill="1" applyBorder="1" applyAlignment="1">
      <alignment horizontal="center" vertical="center" wrapText="1"/>
    </xf>
    <xf numFmtId="177" fontId="1" fillId="0" borderId="1" xfId="49" applyNumberFormat="1" applyFont="1" applyBorder="1" applyAlignment="1">
      <alignment horizontal="center" vertical="center"/>
    </xf>
    <xf numFmtId="0" fontId="1" fillId="0" borderId="1" xfId="49" applyFont="1" applyBorder="1" applyAlignment="1">
      <alignment horizontal="center" vertical="center" wrapText="1"/>
    </xf>
    <xf numFmtId="0" fontId="4" fillId="12" borderId="27" xfId="49" applyFont="1" applyFill="1" applyBorder="1" applyAlignment="1">
      <alignment vertical="center" wrapText="1"/>
    </xf>
    <xf numFmtId="0" fontId="4" fillId="12" borderId="10" xfId="49" applyFont="1" applyFill="1" applyBorder="1" applyAlignment="1">
      <alignment vertical="center" wrapText="1"/>
    </xf>
    <xf numFmtId="0" fontId="4" fillId="12" borderId="11" xfId="49" applyFont="1" applyFill="1" applyBorder="1" applyAlignment="1">
      <alignment vertical="center" wrapText="1"/>
    </xf>
    <xf numFmtId="177" fontId="1" fillId="0" borderId="1" xfId="0" applyNumberFormat="1" applyFont="1" applyFill="1" applyBorder="1" applyAlignment="1">
      <alignment horizontal="center" vertical="center"/>
    </xf>
    <xf numFmtId="180" fontId="1" fillId="0" borderId="1" xfId="54" applyNumberFormat="1" applyFont="1" applyFill="1" applyBorder="1" applyAlignment="1">
      <alignment vertical="center" wrapText="1"/>
    </xf>
    <xf numFmtId="0" fontId="1" fillId="0" borderId="1" xfId="49" applyFont="1" applyBorder="1" applyAlignment="1">
      <alignment horizontal="left" vertical="center" wrapText="1" readingOrder="1"/>
    </xf>
    <xf numFmtId="177" fontId="6" fillId="6" borderId="1" xfId="49" applyNumberFormat="1" applyFont="1" applyFill="1" applyBorder="1" applyAlignment="1">
      <alignment horizontal="center" vertical="center"/>
    </xf>
    <xf numFmtId="182" fontId="6" fillId="6" borderId="1" xfId="49" applyNumberFormat="1" applyFont="1" applyFill="1" applyBorder="1" applyAlignment="1">
      <alignment horizontal="center" vertical="center"/>
    </xf>
    <xf numFmtId="177" fontId="3" fillId="10" borderId="1" xfId="49" applyNumberFormat="1" applyFont="1" applyFill="1" applyBorder="1" applyAlignment="1">
      <alignment horizontal="center" vertical="center"/>
    </xf>
    <xf numFmtId="180" fontId="1" fillId="0" borderId="0" xfId="54" applyNumberFormat="1" applyFont="1" applyFill="1" applyAlignment="1">
      <alignment horizontal="left" vertical="center"/>
    </xf>
    <xf numFmtId="40" fontId="4" fillId="3" borderId="1" xfId="50" applyNumberFormat="1" applyFont="1" applyFill="1" applyBorder="1" applyAlignment="1">
      <alignment horizontal="center" vertical="center"/>
    </xf>
    <xf numFmtId="0" fontId="42" fillId="0" borderId="1" xfId="54" applyFont="1" applyFill="1" applyBorder="1" applyAlignment="1">
      <alignment horizontal="center" vertical="center" wrapText="1"/>
    </xf>
    <xf numFmtId="180" fontId="42" fillId="0" borderId="1" xfId="54" applyNumberFormat="1" applyFont="1" applyFill="1" applyBorder="1" applyAlignment="1">
      <alignment horizontal="center" vertical="center" wrapText="1"/>
    </xf>
    <xf numFmtId="0" fontId="45" fillId="0" borderId="0" xfId="0" applyFont="1" applyFill="1" applyBorder="1" applyAlignment="1">
      <alignment horizontal="left" vertical="center"/>
    </xf>
    <xf numFmtId="14" fontId="45" fillId="0" borderId="0" xfId="0" applyNumberFormat="1" applyFont="1" applyFill="1" applyBorder="1" applyAlignment="1">
      <alignment horizontal="left" vertical="center"/>
    </xf>
    <xf numFmtId="0" fontId="42" fillId="0" borderId="1" xfId="0" applyFont="1" applyFill="1" applyBorder="1" applyAlignment="1">
      <alignment horizontal="left" vertical="center" wrapText="1"/>
    </xf>
    <xf numFmtId="0" fontId="1" fillId="0" borderId="39" xfId="0" applyFont="1" applyFill="1" applyBorder="1" applyAlignment="1">
      <alignment horizontal="left" vertical="center" wrapText="1"/>
    </xf>
    <xf numFmtId="0" fontId="41" fillId="0" borderId="0" xfId="0" applyFont="1">
      <alignment vertical="center"/>
    </xf>
    <xf numFmtId="0" fontId="46" fillId="0" borderId="0" xfId="0" applyFont="1">
      <alignment vertical="center"/>
    </xf>
    <xf numFmtId="0" fontId="1" fillId="0" borderId="27"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4" fillId="13" borderId="2" xfId="50" applyNumberFormat="1" applyFont="1" applyFill="1" applyBorder="1" applyAlignment="1">
      <alignment horizontal="center" vertical="center" wrapText="1"/>
    </xf>
    <xf numFmtId="0" fontId="14" fillId="13" borderId="29" xfId="50" applyNumberFormat="1" applyFont="1" applyFill="1" applyBorder="1" applyAlignment="1">
      <alignment horizontal="center" vertical="center"/>
    </xf>
    <xf numFmtId="0" fontId="14" fillId="13" borderId="3" xfId="50" applyNumberFormat="1" applyFont="1" applyFill="1" applyBorder="1" applyAlignment="1">
      <alignment horizontal="center" vertical="center"/>
    </xf>
    <xf numFmtId="0" fontId="4" fillId="3" borderId="27" xfId="50" applyNumberFormat="1" applyFont="1" applyFill="1" applyBorder="1" applyAlignment="1">
      <alignment horizontal="center" vertical="center" wrapText="1"/>
    </xf>
    <xf numFmtId="0" fontId="4" fillId="3" borderId="11" xfId="50" applyNumberFormat="1" applyFont="1" applyFill="1" applyBorder="1" applyAlignment="1">
      <alignment horizontal="center" vertical="center"/>
    </xf>
    <xf numFmtId="0" fontId="4" fillId="3" borderId="11" xfId="50" applyNumberFormat="1" applyFont="1" applyFill="1" applyBorder="1" applyAlignment="1">
      <alignment horizontal="center" vertical="center" wrapText="1"/>
    </xf>
    <xf numFmtId="40" fontId="4" fillId="3" borderId="27" xfId="50" applyNumberFormat="1" applyFont="1" applyFill="1" applyBorder="1" applyAlignment="1">
      <alignment horizontal="center" vertical="center"/>
    </xf>
    <xf numFmtId="0" fontId="4" fillId="3" borderId="10" xfId="50" applyNumberFormat="1" applyFont="1" applyFill="1" applyBorder="1" applyAlignment="1">
      <alignment horizontal="center" vertical="center"/>
    </xf>
    <xf numFmtId="0" fontId="15" fillId="0" borderId="27"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4" fillId="13" borderId="4" xfId="50" applyNumberFormat="1" applyFont="1" applyFill="1" applyBorder="1" applyAlignment="1">
      <alignment horizontal="center" vertical="center" wrapText="1"/>
    </xf>
    <xf numFmtId="0" fontId="14" fillId="13" borderId="0" xfId="50" applyNumberFormat="1" applyFont="1" applyFill="1" applyBorder="1" applyAlignment="1">
      <alignment horizontal="center" vertical="center"/>
    </xf>
    <xf numFmtId="40" fontId="4" fillId="3" borderId="10" xfId="50" applyNumberFormat="1" applyFont="1" applyFill="1" applyBorder="1" applyAlignment="1">
      <alignment horizontal="center" vertical="center"/>
    </xf>
    <xf numFmtId="40" fontId="4" fillId="3" borderId="11" xfId="50" applyNumberFormat="1" applyFont="1" applyFill="1" applyBorder="1" applyAlignment="1">
      <alignment horizontal="center" vertical="center"/>
    </xf>
    <xf numFmtId="0" fontId="1" fillId="0" borderId="27"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3" fillId="10" borderId="1" xfId="0" applyFont="1" applyFill="1" applyBorder="1" applyAlignment="1">
      <alignment horizontal="center" vertical="center"/>
    </xf>
    <xf numFmtId="180" fontId="1" fillId="0" borderId="27" xfId="54" applyNumberFormat="1" applyFont="1" applyFill="1" applyBorder="1" applyAlignment="1">
      <alignment horizontal="left" vertical="center" wrapText="1"/>
    </xf>
    <xf numFmtId="180" fontId="1" fillId="0" borderId="11" xfId="54" applyNumberFormat="1" applyFont="1" applyFill="1" applyBorder="1" applyAlignment="1">
      <alignment horizontal="left" vertical="center" wrapText="1"/>
    </xf>
    <xf numFmtId="180" fontId="1" fillId="0" borderId="10" xfId="54" applyNumberFormat="1" applyFont="1" applyFill="1" applyBorder="1" applyAlignment="1">
      <alignment horizontal="left" vertical="center" wrapText="1"/>
    </xf>
    <xf numFmtId="0" fontId="1" fillId="2" borderId="8" xfId="49" applyFont="1" applyFill="1" applyBorder="1" applyAlignment="1">
      <alignment horizontal="center" vertical="center"/>
    </xf>
    <xf numFmtId="0" fontId="1" fillId="2" borderId="28" xfId="49" applyFont="1" applyFill="1" applyBorder="1" applyAlignment="1">
      <alignment horizontal="center" vertical="center"/>
    </xf>
    <xf numFmtId="0" fontId="1" fillId="2" borderId="9" xfId="49" applyFont="1" applyFill="1" applyBorder="1" applyAlignment="1">
      <alignment horizontal="center" vertical="center"/>
    </xf>
    <xf numFmtId="0" fontId="1" fillId="0" borderId="29" xfId="49" applyFont="1" applyBorder="1" applyAlignment="1">
      <alignment horizontal="left" vertical="center" wrapText="1"/>
    </xf>
    <xf numFmtId="0" fontId="1" fillId="0" borderId="3" xfId="49" applyFont="1" applyBorder="1" applyAlignment="1">
      <alignment horizontal="left" vertical="center" wrapText="1"/>
    </xf>
    <xf numFmtId="0" fontId="6" fillId="6" borderId="1" xfId="49" applyFont="1" applyFill="1" applyBorder="1" applyAlignment="1">
      <alignment horizontal="center" vertical="center"/>
    </xf>
    <xf numFmtId="0" fontId="42" fillId="2" borderId="23" xfId="49" applyFont="1" applyFill="1" applyBorder="1" applyAlignment="1">
      <alignment vertical="center" wrapText="1"/>
    </xf>
    <xf numFmtId="0" fontId="1" fillId="2" borderId="24" xfId="49" applyFont="1" applyFill="1" applyBorder="1" applyAlignment="1">
      <alignment vertical="center" wrapText="1"/>
    </xf>
    <xf numFmtId="0" fontId="1" fillId="2" borderId="22" xfId="49" applyFont="1" applyFill="1" applyBorder="1" applyAlignment="1">
      <alignment vertical="center" wrapText="1"/>
    </xf>
    <xf numFmtId="0" fontId="12" fillId="11" borderId="1" xfId="49" applyFont="1" applyFill="1" applyBorder="1" applyAlignment="1">
      <alignment horizontal="center" vertical="center" wrapText="1"/>
    </xf>
    <xf numFmtId="0" fontId="4" fillId="12" borderId="27" xfId="49" applyFont="1" applyFill="1" applyBorder="1" applyAlignment="1">
      <alignment horizontal="left" vertical="center" wrapText="1"/>
    </xf>
    <xf numFmtId="0" fontId="4" fillId="12" borderId="10" xfId="49" applyFont="1" applyFill="1" applyBorder="1" applyAlignment="1">
      <alignment horizontal="left" vertical="center" wrapText="1"/>
    </xf>
    <xf numFmtId="0" fontId="4" fillId="12" borderId="11" xfId="49" applyFont="1" applyFill="1" applyBorder="1" applyAlignment="1">
      <alignment horizontal="left" vertical="center" wrapText="1"/>
    </xf>
    <xf numFmtId="0" fontId="42" fillId="0" borderId="27" xfId="0" applyFont="1" applyFill="1" applyBorder="1" applyAlignment="1">
      <alignment horizontal="left" vertical="center" wrapText="1"/>
    </xf>
    <xf numFmtId="0" fontId="42" fillId="0" borderId="11" xfId="0" applyFont="1" applyFill="1" applyBorder="1" applyAlignment="1">
      <alignment horizontal="left" vertical="center" wrapText="1"/>
    </xf>
    <xf numFmtId="0" fontId="6" fillId="6" borderId="1" xfId="0" applyFont="1" applyFill="1" applyBorder="1" applyAlignment="1">
      <alignment horizontal="center" vertical="center"/>
    </xf>
    <xf numFmtId="0" fontId="2" fillId="2" borderId="12" xfId="15" applyFill="1" applyBorder="1" applyAlignment="1">
      <alignment horizontal="center" vertical="top"/>
    </xf>
    <xf numFmtId="179" fontId="9" fillId="8" borderId="15" xfId="54" applyNumberFormat="1" applyFont="1" applyFill="1" applyBorder="1">
      <alignment vertical="center"/>
    </xf>
    <xf numFmtId="0" fontId="9" fillId="8" borderId="15" xfId="54" applyFont="1" applyFill="1" applyBorder="1">
      <alignment vertical="center"/>
    </xf>
    <xf numFmtId="0" fontId="9" fillId="9" borderId="19" xfId="54" applyFont="1" applyFill="1" applyBorder="1" applyAlignment="1">
      <alignment horizontal="right" vertical="center" wrapText="1"/>
    </xf>
    <xf numFmtId="0" fontId="9" fillId="9" borderId="12" xfId="54" applyFont="1" applyFill="1" applyBorder="1" applyAlignment="1">
      <alignment horizontal="right" vertical="center" wrapText="1"/>
    </xf>
    <xf numFmtId="0" fontId="9" fillId="9" borderId="20" xfId="54" applyFont="1" applyFill="1" applyBorder="1" applyAlignment="1">
      <alignment horizontal="right" vertical="center" wrapText="1"/>
    </xf>
    <xf numFmtId="0" fontId="1" fillId="3" borderId="0" xfId="0" applyFont="1" applyFill="1" applyAlignment="1">
      <alignment horizontal="center" vertical="center"/>
    </xf>
    <xf numFmtId="0" fontId="1" fillId="2" borderId="0" xfId="0" applyFont="1" applyFill="1" applyAlignment="1">
      <alignment horizontal="left" vertical="center" wrapText="1"/>
    </xf>
    <xf numFmtId="0" fontId="3"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7" fillId="7"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49" applyFont="1" applyFill="1" applyBorder="1" applyAlignment="1">
      <alignment horizontal="left" vertical="center" wrapText="1"/>
    </xf>
    <xf numFmtId="0" fontId="1" fillId="0" borderId="8" xfId="49" applyFont="1" applyFill="1" applyBorder="1" applyAlignment="1">
      <alignment horizontal="center" vertical="center" wrapText="1"/>
    </xf>
    <xf numFmtId="14" fontId="1" fillId="0" borderId="39" xfId="49" applyNumberFormat="1" applyFont="1" applyFill="1" applyBorder="1" applyAlignment="1">
      <alignment horizontal="left" vertical="center" wrapText="1"/>
    </xf>
    <xf numFmtId="177" fontId="1" fillId="0" borderId="39" xfId="49" applyNumberFormat="1" applyFont="1" applyFill="1" applyBorder="1" applyAlignment="1">
      <alignment horizontal="center" vertical="center"/>
    </xf>
    <xf numFmtId="0" fontId="1" fillId="0" borderId="39" xfId="49" applyFont="1" applyFill="1" applyBorder="1" applyAlignment="1">
      <alignment horizontal="center" vertical="center" wrapText="1"/>
    </xf>
    <xf numFmtId="0" fontId="1" fillId="0" borderId="0" xfId="49" applyFont="1" applyFill="1" applyAlignment="1">
      <alignment horizontal="center" vertical="center"/>
    </xf>
    <xf numFmtId="0" fontId="1" fillId="0" borderId="28" xfId="49" applyFont="1" applyFill="1" applyBorder="1" applyAlignment="1">
      <alignment horizontal="left" vertical="center" wrapText="1"/>
    </xf>
    <xf numFmtId="0" fontId="1" fillId="0" borderId="28" xfId="49" applyFont="1" applyFill="1" applyBorder="1" applyAlignment="1">
      <alignment horizontal="center" vertical="center" wrapText="1"/>
    </xf>
    <xf numFmtId="0" fontId="1" fillId="0" borderId="9" xfId="49" applyFont="1" applyFill="1" applyBorder="1" applyAlignment="1">
      <alignment horizontal="center" vertical="center" wrapText="1"/>
    </xf>
    <xf numFmtId="0" fontId="1" fillId="0" borderId="39" xfId="49" applyFont="1" applyFill="1" applyBorder="1" applyAlignment="1">
      <alignment horizontal="center" vertical="center"/>
    </xf>
    <xf numFmtId="0" fontId="1" fillId="0" borderId="39" xfId="0" applyFont="1" applyFill="1" applyBorder="1" applyAlignment="1">
      <alignment horizontal="center" vertical="center" wrapText="1"/>
    </xf>
    <xf numFmtId="14" fontId="1" fillId="0" borderId="8" xfId="49" applyNumberFormat="1" applyFont="1" applyFill="1" applyBorder="1" applyAlignment="1">
      <alignment horizontal="left" vertical="center" wrapText="1"/>
    </xf>
    <xf numFmtId="0" fontId="1" fillId="0" borderId="9" xfId="49" applyFont="1" applyFill="1" applyBorder="1" applyAlignment="1">
      <alignment horizontal="left" vertical="center" wrapText="1"/>
    </xf>
    <xf numFmtId="0" fontId="1" fillId="0" borderId="9" xfId="49" applyFont="1" applyFill="1" applyBorder="1" applyAlignment="1">
      <alignment horizontal="center" vertical="center" wrapText="1"/>
    </xf>
    <xf numFmtId="0" fontId="1" fillId="0" borderId="39" xfId="0" applyFont="1" applyFill="1" applyBorder="1" applyAlignment="1">
      <alignment vertical="center" wrapText="1"/>
    </xf>
    <xf numFmtId="14" fontId="1" fillId="0" borderId="39" xfId="0" applyNumberFormat="1" applyFont="1" applyFill="1" applyBorder="1" applyAlignment="1">
      <alignment horizontal="left" vertical="center" wrapText="1"/>
    </xf>
    <xf numFmtId="0" fontId="4" fillId="0" borderId="27" xfId="49" applyFont="1" applyFill="1" applyBorder="1" applyAlignment="1">
      <alignment vertical="center" wrapText="1"/>
    </xf>
    <xf numFmtId="0" fontId="4" fillId="0" borderId="10" xfId="49" applyFont="1" applyFill="1" applyBorder="1" applyAlignment="1">
      <alignment vertical="center" wrapText="1"/>
    </xf>
    <xf numFmtId="0" fontId="4" fillId="0" borderId="11" xfId="49" applyFont="1" applyFill="1" applyBorder="1" applyAlignment="1">
      <alignment vertical="center" wrapText="1"/>
    </xf>
    <xf numFmtId="177" fontId="1" fillId="0" borderId="39" xfId="0" applyNumberFormat="1" applyFont="1" applyFill="1" applyBorder="1" applyAlignment="1">
      <alignment horizontal="center" vertical="center"/>
    </xf>
    <xf numFmtId="0" fontId="4" fillId="0" borderId="11" xfId="49" applyFont="1" applyFill="1" applyBorder="1" applyAlignment="1">
      <alignment horizontal="left" vertical="center" wrapText="1"/>
    </xf>
    <xf numFmtId="180" fontId="3" fillId="0" borderId="27" xfId="54" applyNumberFormat="1" applyFont="1" applyFill="1" applyBorder="1" applyAlignment="1">
      <alignment horizontal="left" vertical="center" wrapText="1"/>
    </xf>
    <xf numFmtId="180" fontId="3" fillId="0" borderId="11" xfId="54" applyNumberFormat="1" applyFont="1" applyFill="1" applyBorder="1" applyAlignment="1">
      <alignment horizontal="left" vertical="center" wrapText="1"/>
    </xf>
    <xf numFmtId="180" fontId="3" fillId="0" borderId="1" xfId="54" applyNumberFormat="1" applyFont="1" applyFill="1" applyBorder="1" applyAlignment="1">
      <alignment vertical="center" wrapText="1"/>
    </xf>
    <xf numFmtId="181" fontId="3" fillId="0" borderId="1" xfId="54" applyNumberFormat="1" applyFont="1" applyFill="1" applyBorder="1" applyAlignment="1">
      <alignment horizontal="center" vertical="center" wrapText="1"/>
    </xf>
    <xf numFmtId="38" fontId="3" fillId="0" borderId="1" xfId="54" applyNumberFormat="1" applyFont="1" applyFill="1" applyBorder="1" applyAlignment="1">
      <alignment horizontal="left" vertical="center" wrapText="1"/>
    </xf>
    <xf numFmtId="181" fontId="3" fillId="0" borderId="1" xfId="54" applyNumberFormat="1" applyFont="1" applyFill="1" applyBorder="1" applyAlignment="1">
      <alignment horizontal="left" vertical="center" wrapText="1"/>
    </xf>
    <xf numFmtId="180" fontId="1" fillId="0" borderId="1" xfId="54" applyNumberFormat="1" applyFont="1" applyFill="1" applyBorder="1" applyAlignment="1">
      <alignment horizontal="center" vertical="center" wrapText="1"/>
    </xf>
    <xf numFmtId="38" fontId="1" fillId="0" borderId="39" xfId="54" applyNumberFormat="1" applyFont="1" applyFill="1" applyBorder="1" applyAlignment="1">
      <alignment horizontal="center" vertical="center"/>
    </xf>
  </cellXfs>
  <cellStyles count="66">
    <cellStyle name="_ET_STYLE_NoName_00_" xfId="3" xr:uid="{00000000-0005-0000-0000-000000000000}"/>
    <cellStyle name="0,0_x000a__x000a_NA_x000a__x000a_" xfId="15" xr:uid="{00000000-0005-0000-0000-000001000000}"/>
    <cellStyle name="0,0_x000d__x000a_NA_x000d__x000a_" xfId="4" xr:uid="{00000000-0005-0000-0000-000002000000}"/>
    <cellStyle name="0,0_x000d__x000a_NA_x000d__x000a_ 2" xfId="16" xr:uid="{00000000-0005-0000-0000-000003000000}"/>
    <cellStyle name="20% - Accent1" xfId="17" xr:uid="{00000000-0005-0000-0000-000004000000}"/>
    <cellStyle name="20% - Accent2" xfId="9" xr:uid="{00000000-0005-0000-0000-000005000000}"/>
    <cellStyle name="20% - Accent3" xfId="10" xr:uid="{00000000-0005-0000-0000-000006000000}"/>
    <cellStyle name="20% - Accent4" xfId="1" xr:uid="{00000000-0005-0000-0000-000007000000}"/>
    <cellStyle name="20% - Accent5" xfId="11" xr:uid="{00000000-0005-0000-0000-000008000000}"/>
    <cellStyle name="20% - Accent6" xfId="13" xr:uid="{00000000-0005-0000-0000-000009000000}"/>
    <cellStyle name="20% - 着色 5" xfId="7" xr:uid="{00000000-0005-0000-0000-00000A000000}"/>
    <cellStyle name="40% - Accent1" xfId="18" xr:uid="{00000000-0005-0000-0000-00000B000000}"/>
    <cellStyle name="40% - Accent2" xfId="19" xr:uid="{00000000-0005-0000-0000-00000C000000}"/>
    <cellStyle name="40% - Accent3" xfId="14" xr:uid="{00000000-0005-0000-0000-00000D000000}"/>
    <cellStyle name="40% - Accent4" xfId="20" xr:uid="{00000000-0005-0000-0000-00000E000000}"/>
    <cellStyle name="40% - Accent5" xfId="21" xr:uid="{00000000-0005-0000-0000-00000F000000}"/>
    <cellStyle name="40% - Accent6" xfId="22" xr:uid="{00000000-0005-0000-0000-000010000000}"/>
    <cellStyle name="60% - Accent1" xfId="23" xr:uid="{00000000-0005-0000-0000-000011000000}"/>
    <cellStyle name="60% - Accent2" xfId="24" xr:uid="{00000000-0005-0000-0000-000012000000}"/>
    <cellStyle name="60% - Accent3" xfId="25" xr:uid="{00000000-0005-0000-0000-000013000000}"/>
    <cellStyle name="60% - Accent4" xfId="26" xr:uid="{00000000-0005-0000-0000-000014000000}"/>
    <cellStyle name="60% - Accent5" xfId="27" xr:uid="{00000000-0005-0000-0000-000015000000}"/>
    <cellStyle name="60% - Accent6" xfId="28" xr:uid="{00000000-0005-0000-0000-000016000000}"/>
    <cellStyle name="60% - 着色 2" xfId="2" xr:uid="{00000000-0005-0000-0000-000017000000}"/>
    <cellStyle name="Accent1" xfId="30" xr:uid="{00000000-0005-0000-0000-000018000000}"/>
    <cellStyle name="Accent2" xfId="31" xr:uid="{00000000-0005-0000-0000-000019000000}"/>
    <cellStyle name="Accent3" xfId="32" xr:uid="{00000000-0005-0000-0000-00001A000000}"/>
    <cellStyle name="Accent4" xfId="33" xr:uid="{00000000-0005-0000-0000-00001B000000}"/>
    <cellStyle name="Accent5" xfId="34" xr:uid="{00000000-0005-0000-0000-00001C000000}"/>
    <cellStyle name="Accent6" xfId="35" xr:uid="{00000000-0005-0000-0000-00001D000000}"/>
    <cellStyle name="Bad" xfId="36" xr:uid="{00000000-0005-0000-0000-00001E000000}"/>
    <cellStyle name="Calculation" xfId="37" xr:uid="{00000000-0005-0000-0000-00001F000000}"/>
    <cellStyle name="Check Cell" xfId="38" xr:uid="{00000000-0005-0000-0000-000020000000}"/>
    <cellStyle name="Currency 2" xfId="40" xr:uid="{00000000-0005-0000-0000-000021000000}"/>
    <cellStyle name="Explanatory Text" xfId="41" xr:uid="{00000000-0005-0000-0000-000022000000}"/>
    <cellStyle name="Good" xfId="42" xr:uid="{00000000-0005-0000-0000-000023000000}"/>
    <cellStyle name="Heading 1" xfId="43" xr:uid="{00000000-0005-0000-0000-000024000000}"/>
    <cellStyle name="Heading 2" xfId="44" xr:uid="{00000000-0005-0000-0000-000025000000}"/>
    <cellStyle name="Heading 3" xfId="6" xr:uid="{00000000-0005-0000-0000-000026000000}"/>
    <cellStyle name="Heading 4" xfId="45" xr:uid="{00000000-0005-0000-0000-000027000000}"/>
    <cellStyle name="Input" xfId="5" xr:uid="{00000000-0005-0000-0000-000028000000}"/>
    <cellStyle name="Linked Cell" xfId="46" xr:uid="{00000000-0005-0000-0000-000029000000}"/>
    <cellStyle name="Neutral" xfId="47" xr:uid="{00000000-0005-0000-0000-00002A000000}"/>
    <cellStyle name="Normal 2" xfId="48" xr:uid="{00000000-0005-0000-0000-00002C000000}"/>
    <cellStyle name="Normal 3" xfId="49" xr:uid="{00000000-0005-0000-0000-00002D000000}"/>
    <cellStyle name="Normal 4" xfId="50" xr:uid="{00000000-0005-0000-0000-00002E000000}"/>
    <cellStyle name="Note" xfId="51" xr:uid="{00000000-0005-0000-0000-00002F000000}"/>
    <cellStyle name="Output" xfId="52" xr:uid="{00000000-0005-0000-0000-000030000000}"/>
    <cellStyle name="Standard_budget BMW Deal…ng 20070530.xls" xfId="53" xr:uid="{00000000-0005-0000-0000-000031000000}"/>
    <cellStyle name="Title" xfId="55" xr:uid="{00000000-0005-0000-0000-000032000000}"/>
    <cellStyle name="Total" xfId="56" xr:uid="{00000000-0005-0000-0000-000033000000}"/>
    <cellStyle name="Warning Text" xfId="57" xr:uid="{00000000-0005-0000-0000-000034000000}"/>
    <cellStyle name="標準_見積例" xfId="58" xr:uid="{00000000-0005-0000-0000-00003F000000}"/>
    <cellStyle name="差_ATSL试驾活动" xfId="29" xr:uid="{00000000-0005-0000-0000-000039000000}"/>
    <cellStyle name="差_Copy of Copy of ATSL上市发布会+试驾 旅行社SOW (第三轮）" xfId="39" xr:uid="{00000000-0005-0000-0000-00003A000000}"/>
    <cellStyle name="常规" xfId="0" builtinId="0"/>
    <cellStyle name="常规 2" xfId="54" xr:uid="{00000000-0005-0000-0000-00003B000000}"/>
    <cellStyle name="常规_Sheet1" xfId="59" xr:uid="{00000000-0005-0000-0000-00003C000000}"/>
    <cellStyle name="好_ATSL试驾活动" xfId="60" xr:uid="{00000000-0005-0000-0000-000037000000}"/>
    <cellStyle name="好_Copy of Copy of ATSL上市发布会+试驾 旅行社SOW (第三轮）" xfId="61" xr:uid="{00000000-0005-0000-0000-000038000000}"/>
    <cellStyle name="千位分隔 2" xfId="62" xr:uid="{00000000-0005-0000-0000-000036000000}"/>
    <cellStyle name="样式 1" xfId="63" xr:uid="{00000000-0005-0000-0000-00003D000000}"/>
    <cellStyle name="样式 1 2" xfId="64" xr:uid="{00000000-0005-0000-0000-00003E000000}"/>
    <cellStyle name="一般_Sheet1" xfId="65" xr:uid="{00000000-0005-0000-0000-000035000000}"/>
    <cellStyle name="着色 1" xfId="8" xr:uid="{00000000-0005-0000-0000-000040000000}"/>
    <cellStyle name="着色 5" xfId="12" xr:uid="{00000000-0005-0000-0000-000041000000}"/>
  </cellStyles>
  <dxfs count="0"/>
  <tableStyles count="0" defaultTableStyle="TableStyleMedium9" defaultPivotStyle="PivotStyleLight16"/>
  <colors>
    <mruColors>
      <color rgb="FFFFCC99"/>
      <color rgb="FFC0C0C0"/>
      <color rgb="FFB8CCE4"/>
      <color rgb="FF333333"/>
      <color rgb="FFFF0000"/>
      <color rgb="FF969696"/>
      <color rgb="FF808080"/>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
  <sheetViews>
    <sheetView workbookViewId="0">
      <selection sqref="A1:C1"/>
    </sheetView>
  </sheetViews>
  <sheetFormatPr defaultColWidth="9" defaultRowHeight="15"/>
  <cols>
    <col min="3" max="3" width="36" customWidth="1"/>
  </cols>
  <sheetData>
    <row r="1" spans="1:3" ht="74.25" customHeight="1">
      <c r="A1" s="101" t="s">
        <v>0</v>
      </c>
      <c r="B1" s="102"/>
      <c r="C1" s="103"/>
    </row>
    <row r="2" spans="1:3" ht="37.5" customHeight="1">
      <c r="A2" s="104" t="s">
        <v>1</v>
      </c>
      <c r="B2" s="105"/>
      <c r="C2" s="89" t="e">
        <f>#REF!</f>
        <v>#REF!</v>
      </c>
    </row>
    <row r="3" spans="1:3" ht="15.45">
      <c r="A3" s="104" t="s">
        <v>2</v>
      </c>
      <c r="B3" s="106"/>
      <c r="C3" s="89">
        <f>'机票-六折版 '!I14</f>
        <v>101952</v>
      </c>
    </row>
    <row r="4" spans="1:3" ht="15.45">
      <c r="A4" s="104" t="s">
        <v>3</v>
      </c>
      <c r="B4" s="105"/>
      <c r="C4" s="89" t="e">
        <f>SUM(C2:C3)</f>
        <v>#REF!</v>
      </c>
    </row>
  </sheetData>
  <mergeCells count="4">
    <mergeCell ref="A1:C1"/>
    <mergeCell ref="A2:B2"/>
    <mergeCell ref="A3:B3"/>
    <mergeCell ref="A4:B4"/>
  </mergeCells>
  <phoneticPr fontId="4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K3" sqref="K3"/>
    </sheetView>
  </sheetViews>
  <sheetFormatPr defaultColWidth="9" defaultRowHeight="15"/>
  <sheetData>
    <row r="1" spans="1:5" ht="23.15">
      <c r="A1" s="112" t="s">
        <v>4</v>
      </c>
      <c r="B1" s="113"/>
      <c r="C1" s="113"/>
      <c r="D1" s="113"/>
      <c r="E1" s="113"/>
    </row>
    <row r="2" spans="1:5" ht="15.45">
      <c r="A2" s="104" t="s">
        <v>5</v>
      </c>
      <c r="B2" s="105"/>
      <c r="C2" s="107" t="e">
        <f>#REF!</f>
        <v>#REF!</v>
      </c>
      <c r="D2" s="114"/>
      <c r="E2" s="115"/>
    </row>
    <row r="3" spans="1:5" ht="15.45">
      <c r="A3" s="104" t="s">
        <v>6</v>
      </c>
      <c r="B3" s="106"/>
      <c r="C3" s="107">
        <f>SOW!G46</f>
        <v>295222.65299999999</v>
      </c>
      <c r="D3" s="114"/>
      <c r="E3" s="115"/>
    </row>
    <row r="4" spans="1:5" ht="15.45">
      <c r="A4" s="104" t="s">
        <v>3</v>
      </c>
      <c r="B4" s="105"/>
      <c r="C4" s="107" t="e">
        <f>SUM(C2:E3)</f>
        <v>#REF!</v>
      </c>
      <c r="D4" s="108"/>
      <c r="E4" s="105"/>
    </row>
    <row r="5" spans="1:5">
      <c r="A5" s="109" t="s">
        <v>7</v>
      </c>
      <c r="B5" s="110"/>
      <c r="C5" s="110"/>
      <c r="D5" s="110"/>
      <c r="E5" s="111"/>
    </row>
  </sheetData>
  <mergeCells count="8">
    <mergeCell ref="A4:B4"/>
    <mergeCell ref="C4:E4"/>
    <mergeCell ref="A5:E5"/>
    <mergeCell ref="A1:E1"/>
    <mergeCell ref="A2:B2"/>
    <mergeCell ref="C2:E2"/>
    <mergeCell ref="A3:B3"/>
    <mergeCell ref="C3:E3"/>
  </mergeCells>
  <phoneticPr fontId="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7"/>
  <sheetViews>
    <sheetView tabSelected="1" zoomScale="60" zoomScaleNormal="60" workbookViewId="0">
      <selection activeCell="B8" sqref="B8:B10"/>
    </sheetView>
  </sheetViews>
  <sheetFormatPr defaultColWidth="19.5703125" defaultRowHeight="12.9"/>
  <cols>
    <col min="1" max="1" width="66" style="62" customWidth="1"/>
    <col min="2" max="2" width="33.78515625" style="63" customWidth="1"/>
    <col min="3" max="3" width="31.5703125" style="63"/>
    <col min="4" max="7" width="12.0703125" style="64" customWidth="1"/>
    <col min="8" max="8" width="53.7109375" style="65" customWidth="1"/>
    <col min="9" max="16384" width="19.5703125" style="62"/>
  </cols>
  <sheetData>
    <row r="1" spans="1:8" ht="32.15" customHeight="1">
      <c r="A1" s="66" t="s">
        <v>8</v>
      </c>
      <c r="B1" s="129" t="s">
        <v>152</v>
      </c>
      <c r="C1" s="130"/>
      <c r="D1" s="130"/>
      <c r="E1" s="130"/>
      <c r="F1" s="130"/>
      <c r="G1" s="130"/>
      <c r="H1" s="131"/>
    </row>
    <row r="2" spans="1:8" ht="13.75">
      <c r="A2" s="67" t="s">
        <v>9</v>
      </c>
      <c r="B2" s="68" t="s">
        <v>120</v>
      </c>
      <c r="C2" s="69"/>
      <c r="D2" s="69"/>
      <c r="E2" s="69"/>
      <c r="F2" s="69"/>
      <c r="G2" s="69"/>
      <c r="H2" s="92" t="s">
        <v>150</v>
      </c>
    </row>
    <row r="3" spans="1:8" ht="13.75">
      <c r="A3" s="67" t="s">
        <v>10</v>
      </c>
      <c r="B3" s="70" t="s">
        <v>121</v>
      </c>
      <c r="C3" s="71"/>
      <c r="D3" s="71"/>
      <c r="E3" s="71"/>
      <c r="F3" s="71"/>
      <c r="G3" s="71"/>
      <c r="H3" s="93" t="s">
        <v>151</v>
      </c>
    </row>
    <row r="4" spans="1:8" ht="15" customHeight="1">
      <c r="A4" s="67" t="s">
        <v>11</v>
      </c>
      <c r="B4" s="70"/>
      <c r="C4" s="71"/>
      <c r="D4" s="71"/>
      <c r="E4" s="71"/>
      <c r="F4" s="71"/>
      <c r="G4" s="71"/>
      <c r="H4" s="92" t="s">
        <v>153</v>
      </c>
    </row>
    <row r="5" spans="1:8">
      <c r="A5" s="72" t="s">
        <v>12</v>
      </c>
      <c r="B5" s="73"/>
    </row>
    <row r="6" spans="1:8" s="58" customFormat="1">
      <c r="A6" s="132" t="s">
        <v>13</v>
      </c>
      <c r="B6" s="132"/>
      <c r="C6" s="74" t="s">
        <v>14</v>
      </c>
      <c r="D6" s="75" t="s">
        <v>15</v>
      </c>
      <c r="E6" s="75" t="s">
        <v>16</v>
      </c>
      <c r="F6" s="75" t="s">
        <v>17</v>
      </c>
      <c r="G6" s="75" t="s">
        <v>18</v>
      </c>
      <c r="H6" s="76" t="s">
        <v>19</v>
      </c>
    </row>
    <row r="7" spans="1:8" s="58" customFormat="1" ht="15.45">
      <c r="A7" s="133" t="s">
        <v>20</v>
      </c>
      <c r="B7" s="134"/>
      <c r="C7" s="134"/>
      <c r="D7" s="134"/>
      <c r="E7" s="134"/>
      <c r="F7" s="134"/>
      <c r="G7" s="134"/>
      <c r="H7" s="135"/>
    </row>
    <row r="8" spans="1:8" s="168" customFormat="1" ht="133.85" customHeight="1">
      <c r="A8" s="163" t="s">
        <v>21</v>
      </c>
      <c r="B8" s="164" t="s">
        <v>130</v>
      </c>
      <c r="C8" s="165" t="s">
        <v>23</v>
      </c>
      <c r="D8" s="166">
        <v>1000</v>
      </c>
      <c r="E8" s="166">
        <v>1</v>
      </c>
      <c r="F8" s="166">
        <v>57</v>
      </c>
      <c r="G8" s="166">
        <f>D8*E8*F8</f>
        <v>57000</v>
      </c>
      <c r="H8" s="167" t="s">
        <v>148</v>
      </c>
    </row>
    <row r="9" spans="1:8" s="168" customFormat="1" ht="85.85" customHeight="1">
      <c r="A9" s="169"/>
      <c r="B9" s="170"/>
      <c r="C9" s="165" t="s">
        <v>169</v>
      </c>
      <c r="D9" s="166">
        <v>1000</v>
      </c>
      <c r="E9" s="166">
        <v>1</v>
      </c>
      <c r="F9" s="166">
        <v>9</v>
      </c>
      <c r="G9" s="166">
        <f>D9*E9*F9</f>
        <v>9000</v>
      </c>
      <c r="H9" s="171"/>
    </row>
    <row r="10" spans="1:8" s="168" customFormat="1" ht="85.2" customHeight="1">
      <c r="A10" s="169"/>
      <c r="B10" s="170"/>
      <c r="C10" s="165" t="s">
        <v>122</v>
      </c>
      <c r="D10" s="166">
        <v>1200</v>
      </c>
      <c r="E10" s="166">
        <v>3</v>
      </c>
      <c r="F10" s="166">
        <v>5</v>
      </c>
      <c r="G10" s="166">
        <f t="shared" ref="G10:G19" si="0">D10*E10*F10</f>
        <v>18000</v>
      </c>
      <c r="H10" s="171" t="s">
        <v>123</v>
      </c>
    </row>
    <row r="11" spans="1:8" s="168" customFormat="1" ht="85.2" customHeight="1">
      <c r="A11" s="163" t="s">
        <v>24</v>
      </c>
      <c r="B11" s="164" t="s">
        <v>131</v>
      </c>
      <c r="C11" s="165" t="s">
        <v>127</v>
      </c>
      <c r="D11" s="166">
        <v>250</v>
      </c>
      <c r="E11" s="172">
        <v>1</v>
      </c>
      <c r="F11" s="172">
        <v>32</v>
      </c>
      <c r="G11" s="166">
        <f t="shared" si="0"/>
        <v>8000</v>
      </c>
      <c r="H11" s="173" t="s">
        <v>128</v>
      </c>
    </row>
    <row r="12" spans="1:8" s="168" customFormat="1" ht="85.2" customHeight="1">
      <c r="A12" s="169"/>
      <c r="B12" s="170"/>
      <c r="C12" s="165" t="s">
        <v>129</v>
      </c>
      <c r="D12" s="166">
        <v>60</v>
      </c>
      <c r="E12" s="172">
        <v>1</v>
      </c>
      <c r="F12" s="172">
        <v>44</v>
      </c>
      <c r="G12" s="166">
        <f t="shared" si="0"/>
        <v>2640</v>
      </c>
      <c r="H12" s="173" t="s">
        <v>134</v>
      </c>
    </row>
    <row r="13" spans="1:8" s="168" customFormat="1" ht="85.2" customHeight="1">
      <c r="A13" s="169"/>
      <c r="B13" s="170"/>
      <c r="C13" s="165" t="s">
        <v>132</v>
      </c>
      <c r="D13" s="166">
        <v>250</v>
      </c>
      <c r="E13" s="172">
        <v>1</v>
      </c>
      <c r="F13" s="172">
        <v>14</v>
      </c>
      <c r="G13" s="166">
        <f t="shared" si="0"/>
        <v>3500</v>
      </c>
      <c r="H13" s="173" t="s">
        <v>133</v>
      </c>
    </row>
    <row r="14" spans="1:8" s="168" customFormat="1" ht="85.2" customHeight="1">
      <c r="A14" s="169"/>
      <c r="B14" s="170"/>
      <c r="C14" s="174" t="s">
        <v>147</v>
      </c>
      <c r="D14" s="166">
        <v>60</v>
      </c>
      <c r="E14" s="172">
        <v>1</v>
      </c>
      <c r="F14" s="172">
        <v>25</v>
      </c>
      <c r="G14" s="166">
        <f t="shared" si="0"/>
        <v>1500</v>
      </c>
      <c r="H14" s="173" t="s">
        <v>135</v>
      </c>
    </row>
    <row r="15" spans="1:8" s="168" customFormat="1" ht="76.849999999999994" customHeight="1">
      <c r="A15" s="169"/>
      <c r="B15" s="170"/>
      <c r="C15" s="174" t="s">
        <v>137</v>
      </c>
      <c r="D15" s="166">
        <v>250</v>
      </c>
      <c r="E15" s="172">
        <v>1</v>
      </c>
      <c r="F15" s="172">
        <v>16</v>
      </c>
      <c r="G15" s="166">
        <f t="shared" si="0"/>
        <v>4000</v>
      </c>
      <c r="H15" s="173" t="s">
        <v>136</v>
      </c>
    </row>
    <row r="16" spans="1:8" s="168" customFormat="1" ht="55.85" customHeight="1">
      <c r="A16" s="169"/>
      <c r="B16" s="170"/>
      <c r="C16" s="174" t="s">
        <v>170</v>
      </c>
      <c r="D16" s="166">
        <v>200</v>
      </c>
      <c r="E16" s="172">
        <v>1</v>
      </c>
      <c r="F16" s="172">
        <v>20</v>
      </c>
      <c r="G16" s="166">
        <f t="shared" si="0"/>
        <v>4000</v>
      </c>
      <c r="H16" s="173" t="s">
        <v>172</v>
      </c>
    </row>
    <row r="17" spans="1:8" s="168" customFormat="1" ht="67.849999999999994" customHeight="1">
      <c r="A17" s="175"/>
      <c r="B17" s="176"/>
      <c r="C17" s="174" t="s">
        <v>170</v>
      </c>
      <c r="D17" s="166">
        <v>188</v>
      </c>
      <c r="E17" s="172">
        <v>1</v>
      </c>
      <c r="F17" s="172">
        <v>2</v>
      </c>
      <c r="G17" s="166">
        <f t="shared" si="0"/>
        <v>376</v>
      </c>
      <c r="H17" s="173" t="s">
        <v>136</v>
      </c>
    </row>
    <row r="18" spans="1:8" s="168" customFormat="1" ht="67.849999999999994" customHeight="1">
      <c r="A18" s="177" t="s">
        <v>126</v>
      </c>
      <c r="B18" s="173" t="s">
        <v>124</v>
      </c>
      <c r="C18" s="178" t="s">
        <v>125</v>
      </c>
      <c r="D18" s="166">
        <v>120</v>
      </c>
      <c r="E18" s="172">
        <v>1</v>
      </c>
      <c r="F18" s="172">
        <v>57</v>
      </c>
      <c r="G18" s="166">
        <f t="shared" si="0"/>
        <v>6840</v>
      </c>
    </row>
    <row r="19" spans="1:8" s="168" customFormat="1" ht="67.849999999999994" customHeight="1">
      <c r="A19" s="177"/>
      <c r="B19" s="173"/>
      <c r="C19" s="178" t="s">
        <v>171</v>
      </c>
      <c r="D19" s="166">
        <v>158</v>
      </c>
      <c r="E19" s="172">
        <v>1</v>
      </c>
      <c r="F19" s="172">
        <v>57</v>
      </c>
      <c r="G19" s="166">
        <f t="shared" si="0"/>
        <v>9006</v>
      </c>
    </row>
    <row r="20" spans="1:8" s="168" customFormat="1" ht="15" customHeight="1">
      <c r="A20" s="179" t="s">
        <v>27</v>
      </c>
      <c r="B20" s="180"/>
      <c r="C20" s="180"/>
      <c r="D20" s="180"/>
      <c r="E20" s="180"/>
      <c r="F20" s="180"/>
      <c r="G20" s="180"/>
      <c r="H20" s="181"/>
    </row>
    <row r="21" spans="1:8" s="168" customFormat="1" ht="15" customHeight="1">
      <c r="A21" s="136" t="s">
        <v>139</v>
      </c>
      <c r="B21" s="137"/>
      <c r="C21" s="94" t="s">
        <v>119</v>
      </c>
      <c r="D21" s="182">
        <v>1500</v>
      </c>
      <c r="E21" s="182">
        <v>1</v>
      </c>
      <c r="F21" s="182">
        <v>1</v>
      </c>
      <c r="G21" s="182">
        <f t="shared" ref="G21:G38" si="1">D21*E21*F21</f>
        <v>1500</v>
      </c>
      <c r="H21" s="183"/>
    </row>
    <row r="22" spans="1:8" s="168" customFormat="1" ht="19.100000000000001" customHeight="1">
      <c r="A22" s="136" t="s">
        <v>142</v>
      </c>
      <c r="B22" s="137"/>
      <c r="C22" s="100" t="s">
        <v>28</v>
      </c>
      <c r="D22" s="182">
        <v>400</v>
      </c>
      <c r="E22" s="182">
        <v>1</v>
      </c>
      <c r="F22" s="182">
        <v>8</v>
      </c>
      <c r="G22" s="182">
        <f t="shared" si="1"/>
        <v>3200</v>
      </c>
      <c r="H22" s="183"/>
    </row>
    <row r="23" spans="1:8" s="168" customFormat="1" ht="19.100000000000001" customHeight="1">
      <c r="A23" s="136" t="s">
        <v>142</v>
      </c>
      <c r="B23" s="137"/>
      <c r="C23" s="94" t="s">
        <v>119</v>
      </c>
      <c r="D23" s="182">
        <v>800</v>
      </c>
      <c r="E23" s="182">
        <v>1</v>
      </c>
      <c r="F23" s="182">
        <v>3</v>
      </c>
      <c r="G23" s="182">
        <f t="shared" si="1"/>
        <v>2400</v>
      </c>
      <c r="H23" s="183"/>
    </row>
    <row r="24" spans="1:8" s="168" customFormat="1" ht="19.100000000000001" customHeight="1">
      <c r="A24" s="116" t="s">
        <v>145</v>
      </c>
      <c r="B24" s="117"/>
      <c r="C24" s="94" t="s">
        <v>119</v>
      </c>
      <c r="D24" s="182">
        <v>800</v>
      </c>
      <c r="E24" s="182">
        <v>1</v>
      </c>
      <c r="F24" s="182">
        <v>3</v>
      </c>
      <c r="G24" s="182">
        <f t="shared" si="1"/>
        <v>2400</v>
      </c>
      <c r="H24" s="183"/>
    </row>
    <row r="25" spans="1:8" s="168" customFormat="1" ht="19.100000000000001" customHeight="1">
      <c r="A25" s="136" t="s">
        <v>143</v>
      </c>
      <c r="B25" s="137"/>
      <c r="C25" s="94" t="s">
        <v>119</v>
      </c>
      <c r="D25" s="182">
        <v>800</v>
      </c>
      <c r="E25" s="182">
        <v>1</v>
      </c>
      <c r="F25" s="182">
        <v>3</v>
      </c>
      <c r="G25" s="182">
        <f t="shared" si="1"/>
        <v>2400</v>
      </c>
      <c r="H25" s="183"/>
    </row>
    <row r="26" spans="1:8" s="168" customFormat="1" ht="19.100000000000001" customHeight="1">
      <c r="A26" s="116" t="s">
        <v>143</v>
      </c>
      <c r="B26" s="117"/>
      <c r="C26" s="100" t="s">
        <v>28</v>
      </c>
      <c r="D26" s="182">
        <v>400</v>
      </c>
      <c r="E26" s="182">
        <v>1</v>
      </c>
      <c r="F26" s="182">
        <v>4</v>
      </c>
      <c r="G26" s="182">
        <f t="shared" si="1"/>
        <v>1600</v>
      </c>
      <c r="H26" s="183"/>
    </row>
    <row r="27" spans="1:8" s="168" customFormat="1" ht="19.100000000000001" customHeight="1">
      <c r="A27" s="116" t="s">
        <v>144</v>
      </c>
      <c r="B27" s="117"/>
      <c r="C27" s="100" t="s">
        <v>140</v>
      </c>
      <c r="D27" s="182">
        <v>800</v>
      </c>
      <c r="E27" s="182">
        <v>1</v>
      </c>
      <c r="F27" s="182">
        <v>3</v>
      </c>
      <c r="G27" s="182">
        <f t="shared" si="1"/>
        <v>2400</v>
      </c>
      <c r="H27" s="183"/>
    </row>
    <row r="28" spans="1:8" s="168" customFormat="1" ht="19.100000000000001" customHeight="1">
      <c r="A28" s="116" t="s">
        <v>144</v>
      </c>
      <c r="B28" s="117"/>
      <c r="C28" s="100" t="s">
        <v>28</v>
      </c>
      <c r="D28" s="182">
        <v>400</v>
      </c>
      <c r="E28" s="182">
        <v>1</v>
      </c>
      <c r="F28" s="182">
        <v>5</v>
      </c>
      <c r="G28" s="182">
        <f t="shared" si="1"/>
        <v>2000</v>
      </c>
      <c r="H28" s="183"/>
    </row>
    <row r="29" spans="1:8" s="168" customFormat="1" ht="19.100000000000001" customHeight="1">
      <c r="A29" s="118" t="s">
        <v>146</v>
      </c>
      <c r="B29" s="118"/>
      <c r="C29" s="94" t="s">
        <v>119</v>
      </c>
      <c r="D29" s="182">
        <v>800</v>
      </c>
      <c r="E29" s="182">
        <v>1</v>
      </c>
      <c r="F29" s="182">
        <v>3</v>
      </c>
      <c r="G29" s="182">
        <f t="shared" si="1"/>
        <v>2400</v>
      </c>
      <c r="H29" s="183"/>
    </row>
    <row r="30" spans="1:8" s="168" customFormat="1" ht="19.100000000000001" customHeight="1">
      <c r="A30" s="116" t="s">
        <v>154</v>
      </c>
      <c r="B30" s="117"/>
      <c r="C30" s="94" t="s">
        <v>140</v>
      </c>
      <c r="D30" s="182">
        <v>800</v>
      </c>
      <c r="E30" s="182">
        <v>1</v>
      </c>
      <c r="F30" s="182">
        <v>3</v>
      </c>
      <c r="G30" s="182">
        <f t="shared" si="1"/>
        <v>2400</v>
      </c>
      <c r="H30" s="183"/>
    </row>
    <row r="31" spans="1:8" s="168" customFormat="1" ht="19.100000000000001" customHeight="1">
      <c r="A31" s="98" t="s">
        <v>155</v>
      </c>
      <c r="B31" s="99"/>
      <c r="C31" s="95" t="s">
        <v>158</v>
      </c>
      <c r="D31" s="182">
        <v>2200</v>
      </c>
      <c r="E31" s="182">
        <v>1</v>
      </c>
      <c r="F31" s="182">
        <v>3</v>
      </c>
      <c r="G31" s="182">
        <f t="shared" si="1"/>
        <v>6600</v>
      </c>
      <c r="H31" s="183"/>
    </row>
    <row r="32" spans="1:8" s="168" customFormat="1" ht="19.100000000000001" customHeight="1">
      <c r="A32" s="98" t="s">
        <v>156</v>
      </c>
      <c r="B32" s="99"/>
      <c r="C32" s="95" t="s">
        <v>158</v>
      </c>
      <c r="D32" s="182">
        <v>2200</v>
      </c>
      <c r="E32" s="182">
        <v>1</v>
      </c>
      <c r="F32" s="182">
        <v>3</v>
      </c>
      <c r="G32" s="182">
        <f t="shared" si="1"/>
        <v>6600</v>
      </c>
      <c r="H32" s="183"/>
    </row>
    <row r="33" spans="1:9" s="168" customFormat="1" ht="19.100000000000001" customHeight="1">
      <c r="A33" s="98" t="s">
        <v>157</v>
      </c>
      <c r="B33" s="99"/>
      <c r="C33" s="95" t="s">
        <v>158</v>
      </c>
      <c r="D33" s="182">
        <v>2200</v>
      </c>
      <c r="E33" s="182">
        <v>1</v>
      </c>
      <c r="F33" s="182">
        <v>3</v>
      </c>
      <c r="G33" s="182">
        <f t="shared" si="1"/>
        <v>6600</v>
      </c>
      <c r="H33" s="183"/>
    </row>
    <row r="34" spans="1:9" s="168" customFormat="1" ht="19.100000000000001" customHeight="1">
      <c r="A34" s="118" t="s">
        <v>173</v>
      </c>
      <c r="B34" s="118"/>
      <c r="C34" s="100" t="s">
        <v>28</v>
      </c>
      <c r="D34" s="182">
        <v>1000</v>
      </c>
      <c r="E34" s="182">
        <v>1</v>
      </c>
      <c r="F34" s="182">
        <v>2</v>
      </c>
      <c r="G34" s="182">
        <f t="shared" si="1"/>
        <v>2000</v>
      </c>
      <c r="H34" s="183"/>
    </row>
    <row r="35" spans="1:9" s="168" customFormat="1" ht="19.100000000000001" customHeight="1">
      <c r="A35" s="118" t="s">
        <v>174</v>
      </c>
      <c r="B35" s="118"/>
      <c r="C35" s="100" t="s">
        <v>28</v>
      </c>
      <c r="D35" s="182">
        <v>1000</v>
      </c>
      <c r="E35" s="182">
        <v>1</v>
      </c>
      <c r="F35" s="182">
        <v>2</v>
      </c>
      <c r="G35" s="182">
        <f t="shared" si="1"/>
        <v>2000</v>
      </c>
      <c r="H35" s="183"/>
    </row>
    <row r="36" spans="1:9" s="168" customFormat="1" ht="19.100000000000001" customHeight="1">
      <c r="A36" s="118" t="s">
        <v>175</v>
      </c>
      <c r="B36" s="118"/>
      <c r="C36" s="100" t="s">
        <v>28</v>
      </c>
      <c r="D36" s="182">
        <v>1000</v>
      </c>
      <c r="E36" s="182">
        <v>1</v>
      </c>
      <c r="F36" s="182">
        <v>2</v>
      </c>
      <c r="G36" s="182">
        <f t="shared" si="1"/>
        <v>2000</v>
      </c>
      <c r="H36" s="183"/>
    </row>
    <row r="37" spans="1:9" s="168" customFormat="1" ht="19.100000000000001" customHeight="1">
      <c r="A37" s="118" t="s">
        <v>176</v>
      </c>
      <c r="B37" s="118"/>
      <c r="C37" s="100" t="s">
        <v>28</v>
      </c>
      <c r="D37" s="182">
        <v>1000</v>
      </c>
      <c r="E37" s="182">
        <v>1</v>
      </c>
      <c r="F37" s="182">
        <v>2</v>
      </c>
      <c r="G37" s="182">
        <f t="shared" si="1"/>
        <v>2000</v>
      </c>
      <c r="H37" s="183"/>
    </row>
    <row r="38" spans="1:9" s="168" customFormat="1" ht="19.100000000000001" customHeight="1">
      <c r="A38" s="98" t="s">
        <v>177</v>
      </c>
      <c r="B38" s="99"/>
      <c r="C38" s="95"/>
      <c r="D38" s="182">
        <v>6600</v>
      </c>
      <c r="E38" s="182">
        <v>1</v>
      </c>
      <c r="F38" s="182">
        <v>1</v>
      </c>
      <c r="G38" s="182">
        <f t="shared" si="1"/>
        <v>6600</v>
      </c>
      <c r="H38" s="183"/>
    </row>
    <row r="39" spans="1:9" s="60" customFormat="1">
      <c r="A39" s="184" t="s">
        <v>29</v>
      </c>
      <c r="B39" s="185"/>
      <c r="C39" s="186"/>
      <c r="D39" s="187"/>
      <c r="E39" s="188"/>
      <c r="F39" s="188"/>
      <c r="G39" s="189"/>
      <c r="H39" s="190"/>
      <c r="I39" s="88"/>
    </row>
    <row r="40" spans="1:9" s="60" customFormat="1" ht="34.1" customHeight="1">
      <c r="A40" s="120" t="s">
        <v>30</v>
      </c>
      <c r="B40" s="121"/>
      <c r="C40" s="83"/>
      <c r="D40" s="182">
        <v>466.03</v>
      </c>
      <c r="E40" s="191">
        <v>1</v>
      </c>
      <c r="F40" s="191">
        <v>88</v>
      </c>
      <c r="G40" s="182">
        <f t="shared" ref="G40" si="2">D40*E40*F40</f>
        <v>41010.639999999999</v>
      </c>
      <c r="H40" s="90" t="s">
        <v>141</v>
      </c>
      <c r="I40" s="88"/>
    </row>
    <row r="41" spans="1:9" s="60" customFormat="1" ht="51.45">
      <c r="A41" s="120" t="s">
        <v>138</v>
      </c>
      <c r="B41" s="122"/>
      <c r="C41" s="122"/>
      <c r="D41" s="122"/>
      <c r="E41" s="122"/>
      <c r="F41" s="121"/>
      <c r="G41" s="82">
        <f>杂费!B16</f>
        <v>40011.589999999997</v>
      </c>
      <c r="H41" s="91" t="s">
        <v>149</v>
      </c>
      <c r="I41" s="88"/>
    </row>
    <row r="42" spans="1:9" s="59" customFormat="1" ht="16.5" customHeight="1">
      <c r="A42" s="79" t="s">
        <v>31</v>
      </c>
      <c r="B42" s="80"/>
      <c r="C42" s="80"/>
      <c r="D42" s="80"/>
      <c r="E42" s="80"/>
      <c r="F42" s="80"/>
      <c r="G42" s="80"/>
      <c r="H42" s="81"/>
    </row>
    <row r="43" spans="1:9" s="59" customFormat="1" ht="16.5" customHeight="1">
      <c r="A43" s="126" t="s">
        <v>32</v>
      </c>
      <c r="B43" s="127"/>
      <c r="C43" s="84" t="s">
        <v>33</v>
      </c>
      <c r="D43" s="77">
        <v>400</v>
      </c>
      <c r="E43" s="77">
        <v>4</v>
      </c>
      <c r="F43" s="77">
        <v>4</v>
      </c>
      <c r="G43" s="77">
        <f>D43*E43*F43</f>
        <v>6400</v>
      </c>
      <c r="H43" s="78"/>
    </row>
    <row r="44" spans="1:9" ht="15" customHeight="1">
      <c r="A44" s="128" t="s">
        <v>34</v>
      </c>
      <c r="B44" s="128"/>
      <c r="C44" s="128"/>
      <c r="D44" s="128"/>
      <c r="E44" s="128"/>
      <c r="F44" s="128"/>
      <c r="G44" s="85">
        <f>SUM(G8:G43)</f>
        <v>268384.23</v>
      </c>
      <c r="H44" s="123"/>
    </row>
    <row r="45" spans="1:9" ht="12.75" customHeight="1">
      <c r="A45" s="138" t="s">
        <v>116</v>
      </c>
      <c r="B45" s="138"/>
      <c r="C45" s="138"/>
      <c r="D45" s="138"/>
      <c r="E45" s="138"/>
      <c r="F45" s="138"/>
      <c r="G45" s="86">
        <f>G44*0.1</f>
        <v>26838.422999999999</v>
      </c>
      <c r="H45" s="124"/>
    </row>
    <row r="46" spans="1:9" s="61" customFormat="1" ht="15" customHeight="1">
      <c r="A46" s="119" t="s">
        <v>35</v>
      </c>
      <c r="B46" s="119"/>
      <c r="C46" s="119"/>
      <c r="D46" s="119"/>
      <c r="E46" s="119"/>
      <c r="F46" s="119"/>
      <c r="G46" s="87">
        <f>SUM(G44:G45)</f>
        <v>295222.65299999999</v>
      </c>
      <c r="H46" s="125"/>
    </row>
    <row r="47" spans="1:9">
      <c r="A47" s="119" t="s">
        <v>178</v>
      </c>
      <c r="B47" s="119"/>
      <c r="C47" s="119"/>
      <c r="D47" s="119"/>
      <c r="E47" s="119"/>
      <c r="F47" s="119"/>
      <c r="G47" s="87">
        <v>292864</v>
      </c>
    </row>
  </sheetData>
  <mergeCells count="30">
    <mergeCell ref="A47:F47"/>
    <mergeCell ref="H44:H46"/>
    <mergeCell ref="A43:B43"/>
    <mergeCell ref="A44:F44"/>
    <mergeCell ref="B1:H1"/>
    <mergeCell ref="A6:B6"/>
    <mergeCell ref="A7:H7"/>
    <mergeCell ref="A22:B22"/>
    <mergeCell ref="A24:B24"/>
    <mergeCell ref="A23:B23"/>
    <mergeCell ref="A8:A10"/>
    <mergeCell ref="B8:B10"/>
    <mergeCell ref="A11:A17"/>
    <mergeCell ref="B11:B17"/>
    <mergeCell ref="A25:B25"/>
    <mergeCell ref="A21:B21"/>
    <mergeCell ref="A45:F45"/>
    <mergeCell ref="A46:F46"/>
    <mergeCell ref="A40:B40"/>
    <mergeCell ref="A41:F41"/>
    <mergeCell ref="A27:B27"/>
    <mergeCell ref="A28:B28"/>
    <mergeCell ref="A30:B30"/>
    <mergeCell ref="A26:B26"/>
    <mergeCell ref="A29:B29"/>
    <mergeCell ref="A35:B35"/>
    <mergeCell ref="A36:B36"/>
    <mergeCell ref="A39:B39"/>
    <mergeCell ref="A37:B37"/>
    <mergeCell ref="A34:B34"/>
  </mergeCells>
  <phoneticPr fontId="43" type="noConversion"/>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79552-9EB0-4617-A5CA-A75F8EF6E89F}">
  <dimension ref="A3:B16"/>
  <sheetViews>
    <sheetView workbookViewId="0">
      <selection activeCell="C6" sqref="C6"/>
    </sheetView>
  </sheetViews>
  <sheetFormatPr defaultRowHeight="15"/>
  <cols>
    <col min="1" max="1" width="11.2109375" bestFit="1" customWidth="1"/>
  </cols>
  <sheetData>
    <row r="3" spans="1:2">
      <c r="A3" s="96" t="s">
        <v>159</v>
      </c>
      <c r="B3">
        <v>39</v>
      </c>
    </row>
    <row r="4" spans="1:2">
      <c r="A4" s="96" t="s">
        <v>160</v>
      </c>
      <c r="B4">
        <v>221</v>
      </c>
    </row>
    <row r="5" spans="1:2">
      <c r="A5" s="96" t="s">
        <v>161</v>
      </c>
      <c r="B5">
        <v>4718.59</v>
      </c>
    </row>
    <row r="6" spans="1:2">
      <c r="A6" s="96" t="s">
        <v>162</v>
      </c>
      <c r="B6">
        <v>1010</v>
      </c>
    </row>
    <row r="7" spans="1:2">
      <c r="A7" s="96" t="s">
        <v>162</v>
      </c>
      <c r="B7">
        <v>1406</v>
      </c>
    </row>
    <row r="8" spans="1:2">
      <c r="A8" s="96" t="s">
        <v>163</v>
      </c>
      <c r="B8">
        <v>1690</v>
      </c>
    </row>
    <row r="9" spans="1:2">
      <c r="A9" s="97" t="s">
        <v>164</v>
      </c>
      <c r="B9">
        <v>1679</v>
      </c>
    </row>
    <row r="10" spans="1:2">
      <c r="A10" s="97" t="s">
        <v>165</v>
      </c>
      <c r="B10">
        <v>2435</v>
      </c>
    </row>
    <row r="11" spans="1:2">
      <c r="A11" s="97" t="s">
        <v>166</v>
      </c>
      <c r="B11">
        <v>19431</v>
      </c>
    </row>
    <row r="12" spans="1:2">
      <c r="A12" s="97" t="s">
        <v>167</v>
      </c>
      <c r="B12">
        <v>6120</v>
      </c>
    </row>
    <row r="13" spans="1:2">
      <c r="A13" s="96" t="s">
        <v>168</v>
      </c>
      <c r="B13">
        <v>1262</v>
      </c>
    </row>
    <row r="14" spans="1:2">
      <c r="A14" s="96"/>
    </row>
    <row r="16" spans="1:2">
      <c r="B16">
        <f>SUM(B3:B13)</f>
        <v>40011.589999999997</v>
      </c>
    </row>
  </sheetData>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
  <sheetViews>
    <sheetView topLeftCell="A3" workbookViewId="0">
      <selection activeCell="I14" sqref="I14"/>
    </sheetView>
  </sheetViews>
  <sheetFormatPr defaultColWidth="7.92578125" defaultRowHeight="11.6"/>
  <cols>
    <col min="1" max="1" width="6.92578125" style="30" customWidth="1"/>
    <col min="2" max="2" width="28.5703125" style="30" customWidth="1"/>
    <col min="3" max="3" width="34.2109375" style="30" customWidth="1"/>
    <col min="4" max="4" width="23.0703125" style="30" customWidth="1"/>
    <col min="5" max="6" width="12.5703125" style="31" customWidth="1"/>
    <col min="7" max="7" width="5.5703125" style="30"/>
    <col min="8" max="8" width="7" style="32" customWidth="1"/>
    <col min="9" max="9" width="15.92578125" style="31"/>
    <col min="10" max="10" width="10.92578125" style="30" customWidth="1"/>
    <col min="11" max="16384" width="7.92578125" style="30"/>
  </cols>
  <sheetData>
    <row r="1" spans="1:11" s="28" customFormat="1">
      <c r="A1" s="33" t="s">
        <v>36</v>
      </c>
      <c r="B1" s="34" t="s">
        <v>37</v>
      </c>
      <c r="C1" s="34"/>
      <c r="D1" s="34"/>
      <c r="E1" s="139"/>
      <c r="F1" s="139"/>
      <c r="G1" s="139"/>
      <c r="H1" s="139"/>
      <c r="I1" s="51"/>
    </row>
    <row r="2" spans="1:11" s="28" customFormat="1">
      <c r="A2" s="33" t="s">
        <v>38</v>
      </c>
      <c r="B2" s="34"/>
      <c r="C2" s="35" t="s">
        <v>39</v>
      </c>
      <c r="D2" s="34"/>
      <c r="E2" s="139"/>
      <c r="F2" s="139"/>
      <c r="G2" s="139"/>
      <c r="H2" s="139"/>
      <c r="I2" s="51"/>
    </row>
    <row r="3" spans="1:11" s="28" customFormat="1">
      <c r="A3" s="33" t="s">
        <v>40</v>
      </c>
      <c r="B3" s="34"/>
      <c r="C3" s="34" t="s">
        <v>41</v>
      </c>
      <c r="D3" s="34"/>
      <c r="E3" s="139"/>
      <c r="F3" s="139"/>
      <c r="G3" s="139"/>
      <c r="H3" s="139"/>
      <c r="I3" s="51"/>
    </row>
    <row r="4" spans="1:11" s="28" customFormat="1" ht="14.25" customHeight="1">
      <c r="A4" s="36" t="s">
        <v>42</v>
      </c>
      <c r="B4" s="37" t="s">
        <v>43</v>
      </c>
      <c r="C4" s="34"/>
      <c r="D4" s="34"/>
      <c r="E4" s="34"/>
      <c r="F4" s="34"/>
      <c r="G4" s="34"/>
      <c r="H4" s="34"/>
      <c r="I4" s="52"/>
    </row>
    <row r="5" spans="1:11" s="29" customFormat="1" ht="21" customHeight="1">
      <c r="A5" s="38" t="s">
        <v>44</v>
      </c>
      <c r="B5" s="39" t="s">
        <v>45</v>
      </c>
      <c r="C5" s="39" t="s">
        <v>46</v>
      </c>
      <c r="D5" s="39" t="s">
        <v>47</v>
      </c>
      <c r="E5" s="40" t="s">
        <v>48</v>
      </c>
      <c r="F5" s="41" t="s">
        <v>49</v>
      </c>
      <c r="G5" s="140" t="s">
        <v>50</v>
      </c>
      <c r="H5" s="141"/>
      <c r="I5" s="53" t="s">
        <v>51</v>
      </c>
      <c r="J5" s="54"/>
    </row>
    <row r="6" spans="1:11" s="29" customFormat="1" ht="21" customHeight="1">
      <c r="A6" s="42">
        <v>1.1000000000000001</v>
      </c>
      <c r="B6" s="43" t="s">
        <v>52</v>
      </c>
      <c r="C6" s="43"/>
      <c r="D6" s="43"/>
      <c r="E6" s="43"/>
      <c r="F6" s="43"/>
      <c r="G6" s="43"/>
      <c r="H6" s="43"/>
      <c r="I6" s="55"/>
    </row>
    <row r="7" spans="1:11" ht="26.15" customHeight="1">
      <c r="A7" s="44">
        <v>1</v>
      </c>
      <c r="B7" s="45" t="s">
        <v>53</v>
      </c>
      <c r="C7" s="46" t="s">
        <v>54</v>
      </c>
      <c r="D7" s="45"/>
      <c r="E7" s="47">
        <v>2880</v>
      </c>
      <c r="F7" s="47">
        <v>0.6</v>
      </c>
      <c r="G7" s="48">
        <v>32</v>
      </c>
      <c r="H7" s="49" t="s">
        <v>55</v>
      </c>
      <c r="I7" s="56">
        <f t="shared" ref="I7:I13" si="0">E7*F7*G7</f>
        <v>55296</v>
      </c>
    </row>
    <row r="8" spans="1:11" ht="26.15" customHeight="1">
      <c r="A8" s="44">
        <v>2</v>
      </c>
      <c r="B8" s="50" t="s">
        <v>53</v>
      </c>
      <c r="C8" s="46" t="s">
        <v>56</v>
      </c>
      <c r="D8" s="45"/>
      <c r="E8" s="47">
        <v>3080</v>
      </c>
      <c r="F8" s="47">
        <v>0.6</v>
      </c>
      <c r="G8" s="48">
        <v>8</v>
      </c>
      <c r="H8" s="49" t="s">
        <v>55</v>
      </c>
      <c r="I8" s="56">
        <f t="shared" si="0"/>
        <v>14784</v>
      </c>
    </row>
    <row r="9" spans="1:11" ht="26.15" customHeight="1">
      <c r="A9" s="44">
        <v>3</v>
      </c>
      <c r="B9" s="50" t="s">
        <v>53</v>
      </c>
      <c r="C9" s="46" t="s">
        <v>57</v>
      </c>
      <c r="D9" s="45"/>
      <c r="E9" s="47">
        <v>3640</v>
      </c>
      <c r="F9" s="47">
        <v>0.6</v>
      </c>
      <c r="G9" s="48">
        <v>2</v>
      </c>
      <c r="H9" s="49" t="s">
        <v>55</v>
      </c>
      <c r="I9" s="56">
        <f t="shared" si="0"/>
        <v>4368</v>
      </c>
    </row>
    <row r="10" spans="1:11" ht="26.15" customHeight="1">
      <c r="A10" s="44">
        <v>4</v>
      </c>
      <c r="B10" s="50" t="s">
        <v>53</v>
      </c>
      <c r="C10" s="46" t="s">
        <v>58</v>
      </c>
      <c r="D10" s="45"/>
      <c r="E10" s="47">
        <v>3340</v>
      </c>
      <c r="F10" s="47">
        <v>0.6</v>
      </c>
      <c r="G10" s="48">
        <v>1</v>
      </c>
      <c r="H10" s="49" t="s">
        <v>55</v>
      </c>
      <c r="I10" s="56">
        <f t="shared" si="0"/>
        <v>2004</v>
      </c>
    </row>
    <row r="11" spans="1:11" ht="26.15" customHeight="1">
      <c r="A11" s="44">
        <v>5</v>
      </c>
      <c r="B11" s="50" t="s">
        <v>53</v>
      </c>
      <c r="C11" s="46" t="s">
        <v>59</v>
      </c>
      <c r="D11" s="45"/>
      <c r="E11" s="47">
        <v>3820</v>
      </c>
      <c r="F11" s="47">
        <v>0.6</v>
      </c>
      <c r="G11" s="48">
        <v>3</v>
      </c>
      <c r="H11" s="49" t="s">
        <v>55</v>
      </c>
      <c r="I11" s="56">
        <f t="shared" si="0"/>
        <v>6876</v>
      </c>
    </row>
    <row r="12" spans="1:11" ht="26.15" customHeight="1">
      <c r="A12" s="44">
        <v>6</v>
      </c>
      <c r="B12" s="50" t="s">
        <v>53</v>
      </c>
      <c r="C12" s="46" t="s">
        <v>60</v>
      </c>
      <c r="D12" s="45"/>
      <c r="E12" s="47">
        <v>2240</v>
      </c>
      <c r="F12" s="47">
        <v>0.6</v>
      </c>
      <c r="G12" s="48">
        <v>1</v>
      </c>
      <c r="H12" s="49" t="s">
        <v>55</v>
      </c>
      <c r="I12" s="56">
        <f t="shared" si="0"/>
        <v>1344</v>
      </c>
    </row>
    <row r="13" spans="1:11" ht="26.15" customHeight="1">
      <c r="A13" s="44">
        <v>7</v>
      </c>
      <c r="B13" s="45" t="s">
        <v>61</v>
      </c>
      <c r="C13" s="46" t="s">
        <v>62</v>
      </c>
      <c r="D13" s="45"/>
      <c r="E13" s="47">
        <v>2880</v>
      </c>
      <c r="F13" s="47">
        <v>0.6</v>
      </c>
      <c r="G13" s="48">
        <v>10</v>
      </c>
      <c r="H13" s="49" t="s">
        <v>55</v>
      </c>
      <c r="I13" s="56">
        <f t="shared" si="0"/>
        <v>17280</v>
      </c>
    </row>
    <row r="14" spans="1:11" s="29" customFormat="1" ht="26.25" customHeight="1">
      <c r="A14" s="142" t="s">
        <v>63</v>
      </c>
      <c r="B14" s="143"/>
      <c r="C14" s="143"/>
      <c r="D14" s="143"/>
      <c r="E14" s="143"/>
      <c r="F14" s="143"/>
      <c r="G14" s="143"/>
      <c r="H14" s="144"/>
      <c r="I14" s="57">
        <f>SUM(I7:I13)</f>
        <v>101952</v>
      </c>
      <c r="J14" s="30"/>
      <c r="K14" s="30"/>
    </row>
  </sheetData>
  <mergeCells count="5">
    <mergeCell ref="E1:H1"/>
    <mergeCell ref="E2:H2"/>
    <mergeCell ref="E3:H3"/>
    <mergeCell ref="G5:H5"/>
    <mergeCell ref="A14:H14"/>
  </mergeCells>
  <phoneticPr fontId="4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9"/>
  <sheetViews>
    <sheetView topLeftCell="A13" workbookViewId="0">
      <selection activeCell="H10" sqref="H10"/>
    </sheetView>
  </sheetViews>
  <sheetFormatPr defaultColWidth="19.5703125" defaultRowHeight="12.9"/>
  <cols>
    <col min="1" max="1" width="30.0703125" style="4" customWidth="1" collapsed="1"/>
    <col min="2" max="2" width="17.5" style="5" customWidth="1" collapsed="1"/>
    <col min="3" max="3" width="31.5703125" style="5"/>
    <col min="4" max="7" width="12.0703125" style="6" customWidth="1"/>
    <col min="8" max="8" width="11.5" style="7" customWidth="1"/>
    <col min="9" max="16384" width="19.5703125" style="4"/>
  </cols>
  <sheetData>
    <row r="1" spans="1:8" ht="46.1" customHeight="1">
      <c r="A1" s="145"/>
      <c r="B1" s="145"/>
      <c r="C1" s="145"/>
    </row>
    <row r="2" spans="1:8" ht="32.15" customHeight="1">
      <c r="A2" s="5" t="s">
        <v>8</v>
      </c>
      <c r="B2" s="146" t="s">
        <v>64</v>
      </c>
      <c r="C2" s="146"/>
      <c r="D2" s="146"/>
      <c r="E2" s="146"/>
    </row>
    <row r="3" spans="1:8">
      <c r="A3" s="5" t="s">
        <v>9</v>
      </c>
      <c r="B3" s="8" t="s">
        <v>65</v>
      </c>
    </row>
    <row r="4" spans="1:8">
      <c r="A4" s="5" t="s">
        <v>10</v>
      </c>
    </row>
    <row r="5" spans="1:8" ht="9.75" hidden="1" customHeight="1">
      <c r="A5" s="5" t="s">
        <v>11</v>
      </c>
    </row>
    <row r="6" spans="1:8" hidden="1">
      <c r="A6" s="5" t="s">
        <v>12</v>
      </c>
    </row>
    <row r="7" spans="1:8" s="1" customFormat="1">
      <c r="A7" s="147" t="s">
        <v>66</v>
      </c>
      <c r="B7" s="147"/>
      <c r="C7" s="9" t="s">
        <v>67</v>
      </c>
      <c r="D7" s="10" t="s">
        <v>68</v>
      </c>
      <c r="E7" s="10" t="s">
        <v>69</v>
      </c>
      <c r="F7" s="10" t="s">
        <v>70</v>
      </c>
      <c r="G7" s="10" t="s">
        <v>71</v>
      </c>
      <c r="H7" s="11" t="s">
        <v>72</v>
      </c>
    </row>
    <row r="8" spans="1:8" s="1" customFormat="1" ht="15.45">
      <c r="A8" s="148" t="s">
        <v>73</v>
      </c>
      <c r="B8" s="148"/>
      <c r="C8" s="148"/>
      <c r="D8" s="148"/>
      <c r="E8" s="148"/>
      <c r="F8" s="148"/>
      <c r="G8" s="12"/>
      <c r="H8" s="13"/>
    </row>
    <row r="9" spans="1:8" s="2" customFormat="1" ht="43.4" customHeight="1">
      <c r="A9" s="155" t="s">
        <v>74</v>
      </c>
      <c r="B9" s="160" t="s">
        <v>22</v>
      </c>
      <c r="C9" s="14" t="s">
        <v>75</v>
      </c>
      <c r="D9" s="15">
        <v>1000</v>
      </c>
      <c r="E9" s="15">
        <v>1</v>
      </c>
      <c r="F9" s="15">
        <v>25</v>
      </c>
      <c r="G9" s="15">
        <f t="shared" ref="G9:G17" si="0">D9*E9*F9</f>
        <v>25000</v>
      </c>
      <c r="H9" s="16"/>
    </row>
    <row r="10" spans="1:8" s="2" customFormat="1" ht="43.4" customHeight="1">
      <c r="A10" s="156"/>
      <c r="B10" s="161"/>
      <c r="C10" s="14" t="s">
        <v>76</v>
      </c>
      <c r="D10" s="15">
        <v>1000</v>
      </c>
      <c r="E10" s="15">
        <v>1</v>
      </c>
      <c r="F10" s="15">
        <v>78</v>
      </c>
      <c r="G10" s="15">
        <f t="shared" si="0"/>
        <v>78000</v>
      </c>
      <c r="H10" s="16"/>
    </row>
    <row r="11" spans="1:8" s="2" customFormat="1" ht="42.65" customHeight="1">
      <c r="A11" s="156"/>
      <c r="B11" s="161"/>
      <c r="C11" s="14" t="s">
        <v>77</v>
      </c>
      <c r="D11" s="15">
        <v>1000</v>
      </c>
      <c r="E11" s="15">
        <v>1</v>
      </c>
      <c r="F11" s="15">
        <v>75</v>
      </c>
      <c r="G11" s="15">
        <f t="shared" si="0"/>
        <v>75000</v>
      </c>
      <c r="H11" s="16"/>
    </row>
    <row r="12" spans="1:8" s="2" customFormat="1" ht="42.65" customHeight="1">
      <c r="A12" s="156"/>
      <c r="B12" s="161"/>
      <c r="C12" s="14" t="s">
        <v>78</v>
      </c>
      <c r="D12" s="15">
        <v>1000</v>
      </c>
      <c r="E12" s="15">
        <v>1</v>
      </c>
      <c r="F12" s="15">
        <v>24</v>
      </c>
      <c r="G12" s="15">
        <f t="shared" si="0"/>
        <v>24000</v>
      </c>
      <c r="H12" s="16"/>
    </row>
    <row r="13" spans="1:8" s="2" customFormat="1" ht="42.65" customHeight="1">
      <c r="A13" s="156"/>
      <c r="B13" s="161"/>
      <c r="C13" s="14" t="s">
        <v>79</v>
      </c>
      <c r="D13" s="15">
        <v>1000</v>
      </c>
      <c r="E13" s="15">
        <v>5</v>
      </c>
      <c r="F13" s="15">
        <v>5</v>
      </c>
      <c r="G13" s="15">
        <f t="shared" si="0"/>
        <v>25000</v>
      </c>
      <c r="H13" s="16"/>
    </row>
    <row r="14" spans="1:8" s="2" customFormat="1" ht="42.65" customHeight="1">
      <c r="A14" s="157"/>
      <c r="B14" s="162"/>
      <c r="C14" s="14" t="s">
        <v>80</v>
      </c>
      <c r="D14" s="15">
        <v>1000</v>
      </c>
      <c r="E14" s="15">
        <v>2</v>
      </c>
      <c r="F14" s="15">
        <v>2</v>
      </c>
      <c r="G14" s="15">
        <f t="shared" si="0"/>
        <v>4000</v>
      </c>
      <c r="H14" s="16"/>
    </row>
    <row r="15" spans="1:8" s="2" customFormat="1" ht="30.65" customHeight="1">
      <c r="A15" s="155" t="s">
        <v>81</v>
      </c>
      <c r="B15" s="160"/>
      <c r="C15" s="14" t="s">
        <v>82</v>
      </c>
      <c r="D15" s="15">
        <v>30000</v>
      </c>
      <c r="E15" s="17">
        <v>1</v>
      </c>
      <c r="F15" s="17">
        <v>5</v>
      </c>
      <c r="G15" s="15">
        <f t="shared" si="0"/>
        <v>150000</v>
      </c>
      <c r="H15" s="16"/>
    </row>
    <row r="16" spans="1:8" s="2" customFormat="1" ht="28.1" customHeight="1">
      <c r="A16" s="157"/>
      <c r="B16" s="162"/>
      <c r="C16" s="14" t="s">
        <v>83</v>
      </c>
      <c r="D16" s="15">
        <v>150</v>
      </c>
      <c r="E16" s="17">
        <v>1</v>
      </c>
      <c r="F16" s="17">
        <v>102</v>
      </c>
      <c r="G16" s="15">
        <f t="shared" si="0"/>
        <v>15300</v>
      </c>
      <c r="H16" s="16"/>
    </row>
    <row r="17" spans="1:8" s="2" customFormat="1" ht="89.25" customHeight="1">
      <c r="A17" s="158" t="s">
        <v>84</v>
      </c>
      <c r="B17" s="18" t="s">
        <v>85</v>
      </c>
      <c r="C17" s="19" t="s">
        <v>86</v>
      </c>
      <c r="D17" s="15">
        <v>300</v>
      </c>
      <c r="E17" s="15">
        <v>1</v>
      </c>
      <c r="F17" s="17">
        <v>222</v>
      </c>
      <c r="G17" s="15">
        <f t="shared" si="0"/>
        <v>66600</v>
      </c>
      <c r="H17" s="16"/>
    </row>
    <row r="18" spans="1:8" s="2" customFormat="1" ht="33.65" customHeight="1">
      <c r="A18" s="159"/>
      <c r="B18" s="16"/>
      <c r="C18" s="20"/>
      <c r="D18" s="21"/>
      <c r="E18" s="15"/>
      <c r="F18" s="17"/>
      <c r="G18" s="15"/>
      <c r="H18" s="16"/>
    </row>
    <row r="19" spans="1:8" s="2" customFormat="1" ht="27.75" customHeight="1">
      <c r="A19" s="16" t="s">
        <v>87</v>
      </c>
      <c r="B19" s="16" t="s">
        <v>88</v>
      </c>
      <c r="C19" s="19"/>
      <c r="D19" s="15">
        <v>4000</v>
      </c>
      <c r="E19" s="15">
        <v>6</v>
      </c>
      <c r="F19" s="15">
        <v>1</v>
      </c>
      <c r="G19" s="15">
        <f>D19*E19*F19</f>
        <v>24000</v>
      </c>
      <c r="H19" s="16"/>
    </row>
    <row r="20" spans="1:8" s="1" customFormat="1" ht="15" customHeight="1">
      <c r="A20" s="149" t="s">
        <v>89</v>
      </c>
      <c r="B20" s="149"/>
      <c r="C20" s="149"/>
      <c r="D20" s="149"/>
      <c r="E20" s="149"/>
      <c r="F20" s="149"/>
      <c r="G20" s="22"/>
      <c r="H20" s="22"/>
    </row>
    <row r="21" spans="1:8" s="1" customFormat="1" ht="15" customHeight="1">
      <c r="A21" s="152" t="s">
        <v>90</v>
      </c>
      <c r="B21" s="152"/>
      <c r="C21" s="19" t="s">
        <v>91</v>
      </c>
      <c r="D21" s="15">
        <v>1500</v>
      </c>
      <c r="E21" s="15">
        <v>1</v>
      </c>
      <c r="F21" s="15">
        <v>1</v>
      </c>
      <c r="G21" s="15">
        <f>D21*E21*F21</f>
        <v>1500</v>
      </c>
      <c r="H21" s="19"/>
    </row>
    <row r="22" spans="1:8" s="2" customFormat="1" ht="14.25" customHeight="1">
      <c r="A22" s="153" t="s">
        <v>92</v>
      </c>
      <c r="B22" s="153"/>
      <c r="C22" s="19" t="s">
        <v>93</v>
      </c>
      <c r="D22" s="15">
        <v>600</v>
      </c>
      <c r="E22" s="15">
        <v>1</v>
      </c>
      <c r="F22" s="15">
        <v>3</v>
      </c>
      <c r="G22" s="15">
        <f>D22*E22*F22</f>
        <v>1800</v>
      </c>
      <c r="H22" s="19"/>
    </row>
    <row r="23" spans="1:8" s="2" customFormat="1" ht="14.25" customHeight="1">
      <c r="A23" s="153"/>
      <c r="B23" s="153"/>
      <c r="C23" s="19" t="s">
        <v>94</v>
      </c>
      <c r="D23" s="15">
        <v>1100</v>
      </c>
      <c r="E23" s="15">
        <v>1</v>
      </c>
      <c r="F23" s="15">
        <v>1</v>
      </c>
      <c r="G23" s="15">
        <f>D22*E23*F22</f>
        <v>1800</v>
      </c>
      <c r="H23" s="19"/>
    </row>
    <row r="24" spans="1:8" s="2" customFormat="1">
      <c r="A24" s="153" t="s">
        <v>95</v>
      </c>
      <c r="B24" s="153"/>
      <c r="C24" s="19" t="s">
        <v>96</v>
      </c>
      <c r="D24" s="15">
        <v>2800</v>
      </c>
      <c r="E24" s="17">
        <v>1</v>
      </c>
      <c r="F24" s="15">
        <v>2</v>
      </c>
      <c r="G24" s="17">
        <f>D23*E24*F23</f>
        <v>1100</v>
      </c>
      <c r="H24" s="19"/>
    </row>
    <row r="25" spans="1:8" s="2" customFormat="1" ht="14.25" customHeight="1">
      <c r="A25" s="153" t="s">
        <v>97</v>
      </c>
      <c r="B25" s="153"/>
      <c r="C25" s="19" t="s">
        <v>98</v>
      </c>
      <c r="D25" s="15">
        <v>1000</v>
      </c>
      <c r="E25" s="15">
        <v>1</v>
      </c>
      <c r="F25" s="15">
        <v>1</v>
      </c>
      <c r="G25" s="15">
        <f>D24*E25*F24</f>
        <v>5600</v>
      </c>
      <c r="H25" s="19"/>
    </row>
    <row r="26" spans="1:8" s="2" customFormat="1" ht="14.25" customHeight="1">
      <c r="A26" s="153"/>
      <c r="B26" s="153"/>
      <c r="C26" s="20" t="s">
        <v>99</v>
      </c>
      <c r="D26" s="15">
        <v>1500</v>
      </c>
      <c r="E26" s="15">
        <v>1</v>
      </c>
      <c r="F26" s="17">
        <v>1</v>
      </c>
      <c r="G26" s="15">
        <f>D25*E26*F25</f>
        <v>1000</v>
      </c>
      <c r="H26" s="19"/>
    </row>
    <row r="27" spans="1:8" s="2" customFormat="1">
      <c r="A27" s="153" t="s">
        <v>100</v>
      </c>
      <c r="B27" s="153"/>
      <c r="C27" s="19" t="s">
        <v>101</v>
      </c>
      <c r="D27" s="15">
        <v>1000</v>
      </c>
      <c r="E27" s="15">
        <v>1</v>
      </c>
      <c r="F27" s="15">
        <v>2</v>
      </c>
      <c r="G27" s="15">
        <f>D27*E27*F27</f>
        <v>2000</v>
      </c>
      <c r="H27" s="19"/>
    </row>
    <row r="28" spans="1:8" s="2" customFormat="1" ht="14.25" customHeight="1">
      <c r="A28" s="153"/>
      <c r="B28" s="153"/>
      <c r="C28" s="19" t="s">
        <v>94</v>
      </c>
      <c r="D28" s="15">
        <v>1100</v>
      </c>
      <c r="E28" s="15">
        <v>1</v>
      </c>
      <c r="F28" s="15">
        <v>1</v>
      </c>
      <c r="G28" s="15">
        <f>D28*E28*F28</f>
        <v>1100</v>
      </c>
      <c r="H28" s="19"/>
    </row>
    <row r="29" spans="1:8" s="2" customFormat="1" ht="14.25" customHeight="1">
      <c r="A29" s="153"/>
      <c r="B29" s="153"/>
      <c r="C29" s="20" t="s">
        <v>99</v>
      </c>
      <c r="D29" s="15">
        <v>1500</v>
      </c>
      <c r="E29" s="17">
        <v>1</v>
      </c>
      <c r="F29" s="17">
        <v>2</v>
      </c>
      <c r="G29" s="17">
        <f>D29*E29*F29</f>
        <v>3000</v>
      </c>
      <c r="H29" s="19"/>
    </row>
    <row r="30" spans="1:8" s="2" customFormat="1" ht="14.25" customHeight="1">
      <c r="A30" s="153" t="s">
        <v>102</v>
      </c>
      <c r="B30" s="153"/>
      <c r="C30" s="19" t="s">
        <v>103</v>
      </c>
      <c r="D30" s="15">
        <v>4500</v>
      </c>
      <c r="E30" s="15">
        <v>1</v>
      </c>
      <c r="F30" s="15">
        <v>2</v>
      </c>
      <c r="G30" s="15">
        <f t="shared" ref="G30:G38" si="1">D30*E30*F30</f>
        <v>9000</v>
      </c>
      <c r="H30" s="19"/>
    </row>
    <row r="31" spans="1:8" s="2" customFormat="1">
      <c r="A31" s="153" t="s">
        <v>104</v>
      </c>
      <c r="B31" s="153"/>
      <c r="C31" s="19" t="s">
        <v>98</v>
      </c>
      <c r="D31" s="15">
        <v>1000</v>
      </c>
      <c r="E31" s="15">
        <v>1</v>
      </c>
      <c r="F31" s="15">
        <v>3</v>
      </c>
      <c r="G31" s="15">
        <f t="shared" si="1"/>
        <v>3000</v>
      </c>
      <c r="H31" s="19"/>
    </row>
    <row r="32" spans="1:8" s="2" customFormat="1" ht="14.25" customHeight="1">
      <c r="A32" s="153"/>
      <c r="B32" s="153"/>
      <c r="C32" s="19" t="s">
        <v>94</v>
      </c>
      <c r="D32" s="15">
        <v>1100</v>
      </c>
      <c r="E32" s="15">
        <v>1</v>
      </c>
      <c r="F32" s="15">
        <v>1</v>
      </c>
      <c r="G32" s="15">
        <f t="shared" si="1"/>
        <v>1100</v>
      </c>
      <c r="H32" s="19"/>
    </row>
    <row r="33" spans="1:8" s="2" customFormat="1" ht="14.25" customHeight="1">
      <c r="A33" s="153" t="s">
        <v>105</v>
      </c>
      <c r="B33" s="153"/>
      <c r="C33" s="19" t="s">
        <v>93</v>
      </c>
      <c r="D33" s="15">
        <v>600</v>
      </c>
      <c r="E33" s="15">
        <v>1</v>
      </c>
      <c r="F33" s="15">
        <v>3</v>
      </c>
      <c r="G33" s="15">
        <f t="shared" si="1"/>
        <v>1800</v>
      </c>
      <c r="H33" s="19"/>
    </row>
    <row r="34" spans="1:8" s="2" customFormat="1" ht="14.25" customHeight="1">
      <c r="A34" s="153"/>
      <c r="B34" s="153"/>
      <c r="C34" s="19" t="s">
        <v>94</v>
      </c>
      <c r="D34" s="15">
        <v>1100</v>
      </c>
      <c r="E34" s="15">
        <v>1</v>
      </c>
      <c r="F34" s="15">
        <v>1</v>
      </c>
      <c r="G34" s="15">
        <f t="shared" si="1"/>
        <v>1100</v>
      </c>
      <c r="H34" s="19"/>
    </row>
    <row r="35" spans="1:8" s="2" customFormat="1" ht="14.25" customHeight="1">
      <c r="A35" s="153" t="s">
        <v>106</v>
      </c>
      <c r="B35" s="153"/>
      <c r="C35" s="19" t="s">
        <v>107</v>
      </c>
      <c r="D35" s="15">
        <v>600</v>
      </c>
      <c r="E35" s="15">
        <v>1</v>
      </c>
      <c r="F35" s="15">
        <v>3</v>
      </c>
      <c r="G35" s="15">
        <f t="shared" si="1"/>
        <v>1800</v>
      </c>
      <c r="H35" s="19"/>
    </row>
    <row r="36" spans="1:8" s="2" customFormat="1" ht="14.25" customHeight="1">
      <c r="A36" s="153"/>
      <c r="B36" s="153"/>
      <c r="C36" s="19" t="s">
        <v>94</v>
      </c>
      <c r="D36" s="15">
        <v>1100</v>
      </c>
      <c r="E36" s="15">
        <v>1</v>
      </c>
      <c r="F36" s="15">
        <v>1</v>
      </c>
      <c r="G36" s="15">
        <f t="shared" si="1"/>
        <v>1100</v>
      </c>
      <c r="H36" s="19"/>
    </row>
    <row r="37" spans="1:8" s="2" customFormat="1">
      <c r="A37" s="153" t="s">
        <v>108</v>
      </c>
      <c r="B37" s="153"/>
      <c r="C37" s="19" t="s">
        <v>98</v>
      </c>
      <c r="D37" s="15">
        <v>1000</v>
      </c>
      <c r="E37" s="15">
        <v>1</v>
      </c>
      <c r="F37" s="15">
        <v>3</v>
      </c>
      <c r="G37" s="15">
        <f t="shared" si="1"/>
        <v>3000</v>
      </c>
      <c r="H37" s="19"/>
    </row>
    <row r="38" spans="1:8" s="2" customFormat="1" ht="14.25" customHeight="1">
      <c r="A38" s="153"/>
      <c r="B38" s="153"/>
      <c r="C38" s="19" t="s">
        <v>94</v>
      </c>
      <c r="D38" s="15">
        <v>1100</v>
      </c>
      <c r="E38" s="15">
        <v>1</v>
      </c>
      <c r="F38" s="15">
        <v>1</v>
      </c>
      <c r="G38" s="15">
        <f t="shared" si="1"/>
        <v>1100</v>
      </c>
      <c r="H38" s="19"/>
    </row>
    <row r="39" spans="1:8" s="2" customFormat="1" ht="16.5" customHeight="1">
      <c r="A39" s="149" t="s">
        <v>29</v>
      </c>
      <c r="B39" s="149"/>
      <c r="C39" s="149"/>
      <c r="D39" s="149"/>
      <c r="E39" s="149"/>
      <c r="F39" s="149"/>
      <c r="G39" s="13"/>
      <c r="H39" s="13"/>
    </row>
    <row r="40" spans="1:8" s="2" customFormat="1" ht="30.75" customHeight="1">
      <c r="A40" s="150" t="s">
        <v>109</v>
      </c>
      <c r="B40" s="151"/>
      <c r="C40" s="23"/>
      <c r="D40" s="15">
        <v>800</v>
      </c>
      <c r="E40" s="15">
        <v>2</v>
      </c>
      <c r="F40" s="15">
        <v>12</v>
      </c>
      <c r="G40" s="15">
        <f>D40*E40*F40</f>
        <v>19200</v>
      </c>
      <c r="H40" s="16" t="s">
        <v>26</v>
      </c>
    </row>
    <row r="41" spans="1:8" s="2" customFormat="1" ht="30.75" customHeight="1">
      <c r="A41" s="150" t="s">
        <v>110</v>
      </c>
      <c r="B41" s="151"/>
      <c r="C41" s="23"/>
      <c r="D41" s="15">
        <v>100</v>
      </c>
      <c r="E41" s="15">
        <v>1</v>
      </c>
      <c r="F41" s="15">
        <v>12</v>
      </c>
      <c r="G41" s="15">
        <f>D41*E41*F41</f>
        <v>1200</v>
      </c>
      <c r="H41" s="16" t="s">
        <v>26</v>
      </c>
    </row>
    <row r="42" spans="1:8" s="2" customFormat="1" ht="16.5" customHeight="1">
      <c r="A42" s="149" t="s">
        <v>25</v>
      </c>
      <c r="B42" s="149"/>
      <c r="C42" s="149"/>
      <c r="D42" s="149"/>
      <c r="E42" s="149"/>
      <c r="F42" s="149"/>
      <c r="G42" s="13"/>
      <c r="H42" s="13"/>
    </row>
    <row r="43" spans="1:8" s="2" customFormat="1" ht="28.5" customHeight="1">
      <c r="A43" s="150" t="s">
        <v>111</v>
      </c>
      <c r="B43" s="151"/>
      <c r="C43" s="19"/>
      <c r="D43" s="24">
        <v>200</v>
      </c>
      <c r="E43" s="24">
        <v>3</v>
      </c>
      <c r="F43" s="15">
        <v>12</v>
      </c>
      <c r="G43" s="15">
        <f>D43*E43*F43</f>
        <v>7200</v>
      </c>
      <c r="H43" s="16" t="s">
        <v>26</v>
      </c>
    </row>
    <row r="44" spans="1:8" s="2" customFormat="1" ht="30.75" customHeight="1">
      <c r="A44" s="150" t="s">
        <v>112</v>
      </c>
      <c r="B44" s="151"/>
      <c r="C44" s="23" t="s">
        <v>113</v>
      </c>
      <c r="D44" s="15">
        <v>20000</v>
      </c>
      <c r="E44" s="15">
        <v>1</v>
      </c>
      <c r="F44" s="15">
        <v>1</v>
      </c>
      <c r="G44" s="15">
        <f>D44*E44*F44</f>
        <v>20000</v>
      </c>
      <c r="H44" s="16" t="s">
        <v>26</v>
      </c>
    </row>
    <row r="45" spans="1:8" s="2" customFormat="1" ht="30.75" customHeight="1">
      <c r="A45" s="150" t="s">
        <v>114</v>
      </c>
      <c r="B45" s="151"/>
      <c r="C45" s="23"/>
      <c r="D45" s="15">
        <v>500</v>
      </c>
      <c r="E45" s="15">
        <v>1</v>
      </c>
      <c r="F45" s="15">
        <v>94</v>
      </c>
      <c r="G45" s="15">
        <f>D45*E45*F45</f>
        <v>47000</v>
      </c>
      <c r="H45" s="16" t="s">
        <v>115</v>
      </c>
    </row>
    <row r="46" spans="1:8" s="3" customFormat="1" ht="15" customHeight="1">
      <c r="A46" s="138" t="s">
        <v>34</v>
      </c>
      <c r="B46" s="138"/>
      <c r="C46" s="138"/>
      <c r="D46" s="138"/>
      <c r="E46" s="138"/>
      <c r="F46" s="138"/>
      <c r="G46" s="26">
        <f>SUM(G9:G45)</f>
        <v>623400</v>
      </c>
    </row>
    <row r="47" spans="1:8" s="3" customFormat="1" ht="15" customHeight="1">
      <c r="A47" s="138" t="s">
        <v>116</v>
      </c>
      <c r="B47" s="138"/>
      <c r="C47" s="138"/>
      <c r="D47" s="138"/>
      <c r="E47" s="138"/>
      <c r="F47" s="138"/>
      <c r="G47" s="25">
        <f>G46*0.1</f>
        <v>62340</v>
      </c>
    </row>
    <row r="48" spans="1:8" s="3" customFormat="1" ht="15" customHeight="1">
      <c r="A48" s="138" t="s">
        <v>117</v>
      </c>
      <c r="B48" s="138"/>
      <c r="C48" s="138"/>
      <c r="D48" s="138"/>
      <c r="E48" s="138"/>
      <c r="F48" s="138"/>
      <c r="G48" s="25">
        <f>G47*0.055</f>
        <v>3428.7</v>
      </c>
    </row>
    <row r="49" spans="1:7" s="3" customFormat="1" ht="15" customHeight="1">
      <c r="A49" s="154" t="s">
        <v>118</v>
      </c>
      <c r="B49" s="154"/>
      <c r="C49" s="154"/>
      <c r="D49" s="154"/>
      <c r="E49" s="154"/>
      <c r="F49" s="154"/>
      <c r="G49" s="27">
        <f>SUM(G46:G48)</f>
        <v>689168.7</v>
      </c>
    </row>
  </sheetData>
  <mergeCells count="3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 ref="A42:F42"/>
    <mergeCell ref="A43:B43"/>
    <mergeCell ref="A44:B44"/>
    <mergeCell ref="A45:B45"/>
    <mergeCell ref="A21:B21"/>
    <mergeCell ref="A24:B24"/>
    <mergeCell ref="A30:B30"/>
    <mergeCell ref="A39:F39"/>
    <mergeCell ref="A40:B40"/>
    <mergeCell ref="A1:C1"/>
    <mergeCell ref="B2:E2"/>
    <mergeCell ref="A7:B7"/>
    <mergeCell ref="A8:F8"/>
    <mergeCell ref="A20:F20"/>
  </mergeCells>
  <phoneticPr fontId="4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6</vt:i4>
      </vt:variant>
    </vt:vector>
  </HeadingPairs>
  <TitlesOfParts>
    <vt:vector size="6" baseType="lpstr">
      <vt:lpstr>总计</vt:lpstr>
      <vt:lpstr>Sheet3</vt:lpstr>
      <vt:lpstr>SOW</vt:lpstr>
      <vt:lpstr>杂费</vt:lpstr>
      <vt:lpstr>机票-六折版 </vt:lpstr>
      <vt:lpstr>希尔顿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1</cp:revision>
  <cp:lastPrinted>2019-10-16T12:13:02Z</cp:lastPrinted>
  <dcterms:created xsi:type="dcterms:W3CDTF">1996-12-17T01:32:00Z</dcterms:created>
  <dcterms:modified xsi:type="dcterms:W3CDTF">2019-10-22T04:27:29Z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2052-11.1.0.8907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