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22552" windowHeight="11205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<sst xmlns="http://schemas.openxmlformats.org/spreadsheetml/2006/main" count="1288" uniqueCount="544">
  <si>
    <r>
      <rPr>
        <b/>
        <sz val="9"/>
        <color rgb="FF000000"/>
        <rFont val="微软雅黑"/>
        <charset val="134"/>
      </rPr>
      <t>报价注意事项</t>
    </r>
    <r>
      <rPr>
        <sz val="9"/>
        <color rgb="FF000000"/>
        <rFont val="微软雅黑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</si>
  <si>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</si>
  <si>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</si>
  <si>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</si>
  <si>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</si>
  <si>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</si>
  <si>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</si>
  <si>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</si>
  <si>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</si>
  <si>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</si>
  <si>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</si>
  <si>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</si>
  <si>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</si>
  <si>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</si>
  <si>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</si>
  <si>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</si>
  <si>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餐饮</t>
  </si>
  <si>
    <t>模块5</t>
  </si>
  <si>
    <t>工作人员</t>
  </si>
  <si>
    <t>模块6</t>
  </si>
  <si>
    <t>物料制作</t>
  </si>
  <si>
    <t>模块7</t>
  </si>
  <si>
    <t>保险</t>
  </si>
  <si>
    <t>模块8</t>
  </si>
  <si>
    <t>运营费用</t>
  </si>
  <si>
    <t>合计</t>
  </si>
  <si>
    <t>模块9</t>
  </si>
  <si>
    <t>服务费</t>
  </si>
  <si>
    <t>模块10</t>
  </si>
  <si>
    <t>税费</t>
  </si>
  <si>
    <t>总计</t>
  </si>
  <si>
    <t>客户名称</t>
  </si>
  <si>
    <t>快手</t>
  </si>
  <si>
    <t>业务联系人</t>
  </si>
  <si>
    <t>杨燕</t>
  </si>
  <si>
    <t>联系方式</t>
  </si>
  <si>
    <t>项目名称</t>
  </si>
  <si>
    <t>《主播大擂台·户外季》</t>
  </si>
  <si>
    <t>采购联系人</t>
  </si>
  <si>
    <t>项目日期</t>
  </si>
  <si>
    <t>7/3-7/5</t>
  </si>
  <si>
    <t>接待人数</t>
  </si>
  <si>
    <t>47人</t>
  </si>
  <si>
    <t>目的地</t>
  </si>
  <si>
    <t>报价时间</t>
  </si>
  <si>
    <t>项目经理</t>
  </si>
  <si>
    <t>马可</t>
  </si>
  <si>
    <t>邮箱地址</t>
  </si>
  <si>
    <t>yoyoisyoyo@qq.com</t>
  </si>
  <si>
    <t>收入明细</t>
  </si>
  <si>
    <t>项目</t>
  </si>
  <si>
    <t>舱位等级</t>
  </si>
  <si>
    <t>单位</t>
  </si>
  <si>
    <t>单价</t>
  </si>
  <si>
    <t>预估采购金额</t>
  </si>
  <si>
    <t>机票</t>
  </si>
  <si>
    <t>经济舱（境内）</t>
  </si>
  <si>
    <t>次</t>
  </si>
  <si>
    <t>商务舱（境内）</t>
  </si>
  <si>
    <t>高铁</t>
  </si>
  <si>
    <t>火车票</t>
  </si>
  <si>
    <t>刘小拉团队2人二等座报销（替票）</t>
  </si>
  <si>
    <t>单项小计：</t>
  </si>
  <si>
    <t>车辆等级</t>
  </si>
  <si>
    <t>室内交通</t>
  </si>
  <si>
    <t>7月4日考斯特1</t>
  </si>
  <si>
    <t>19-22座普通小巴</t>
  </si>
  <si>
    <t>台</t>
  </si>
  <si>
    <t>天</t>
  </si>
  <si>
    <t>元</t>
  </si>
  <si>
    <t>考斯特全天包车 1600（100公里8小时），超公里8元/公里，120元/小时
* 机场开始计算公里数
其他费用：
空调50元/小时。原地空开空调约2小时/辆/天</t>
  </si>
  <si>
    <t>7月4日考斯特2</t>
  </si>
  <si>
    <t>7月5日商务车1</t>
  </si>
  <si>
    <t>7座普通商务车</t>
  </si>
  <si>
    <t>商务车全天包车 1100（100公里8小时）
超公里6元/公里，100元/小时. 
* 机场开始计算公里数</t>
  </si>
  <si>
    <t>7月5日商务车2</t>
  </si>
  <si>
    <t>7月5日商务车3</t>
  </si>
  <si>
    <t>7月5日商务车4</t>
  </si>
  <si>
    <t>7月5日考斯特1</t>
  </si>
  <si>
    <t>7月5日考斯特2</t>
  </si>
  <si>
    <t>7月5日大巴1</t>
  </si>
  <si>
    <t>53座大巴</t>
  </si>
  <si>
    <t>一口价</t>
  </si>
  <si>
    <t>7月5日大巴2</t>
  </si>
  <si>
    <t>一口价（含7/5日送溧水聚餐到凌晨1点）</t>
  </si>
  <si>
    <t>7月2日-7月6日</t>
  </si>
  <si>
    <t>4座普通小车</t>
  </si>
  <si>
    <t>活动场地更改，活动现场工作车</t>
  </si>
  <si>
    <t>其他</t>
  </si>
  <si>
    <t>加油费</t>
  </si>
  <si>
    <t>达人自驾及高铁打车</t>
  </si>
  <si>
    <t>/</t>
  </si>
  <si>
    <t>高铁打车到机场酒店及7/5日聚餐打车，实报实销</t>
  </si>
  <si>
    <t>pcs</t>
  </si>
  <si>
    <t>达人鲜哥自驾实报实销</t>
  </si>
  <si>
    <t>单项小计:</t>
  </si>
  <si>
    <t>费用合计</t>
  </si>
  <si>
    <t>房间类型</t>
  </si>
  <si>
    <t>南京禄口机场铂尔曼大酒店</t>
  </si>
  <si>
    <t>高级大床/双床</t>
  </si>
  <si>
    <t>间</t>
  </si>
  <si>
    <t>/晚</t>
  </si>
  <si>
    <t>套房</t>
  </si>
  <si>
    <t>禄口机场铂尔曼大酒店（5日化妆）</t>
  </si>
  <si>
    <t>化妆间</t>
  </si>
  <si>
    <t>需求类型</t>
  </si>
  <si>
    <t>餐费</t>
  </si>
  <si>
    <t>宝石组接待花费</t>
  </si>
  <si>
    <t>宝石组实报实销</t>
  </si>
  <si>
    <t>丫蛋儿组接待</t>
  </si>
  <si>
    <t>酒店挂账消费</t>
  </si>
  <si>
    <t>郭潇雨组接待</t>
  </si>
  <si>
    <t>7月4日午餐+晚餐</t>
  </si>
  <si>
    <t>份</t>
  </si>
  <si>
    <t>午餐，晚餐酒店盒饭</t>
  </si>
  <si>
    <t>7月5日午餐+晚餐</t>
  </si>
  <si>
    <t>达人组（3日）</t>
  </si>
  <si>
    <t>达人组餐费实报实销</t>
  </si>
  <si>
    <t>茶歇+京东实报实销</t>
  </si>
  <si>
    <t>京东采购，7月4日增加水果，开市客采购，7月5日增加星巴克咖啡采购，加急费，宝石老舅饮料零食增加</t>
  </si>
  <si>
    <t>5日三明治</t>
  </si>
  <si>
    <t>人</t>
  </si>
  <si>
    <t>大巴观众三明治+矿泉水一套（含工作人员摆放和运输）</t>
  </si>
  <si>
    <t>矿泉水</t>
  </si>
  <si>
    <t>物料</t>
  </si>
  <si>
    <t>箱</t>
  </si>
  <si>
    <t>活动现场两天</t>
  </si>
  <si>
    <t>参会人员保险（达人）</t>
  </si>
  <si>
    <t>人/次</t>
  </si>
  <si>
    <t>50万保额</t>
  </si>
  <si>
    <t>参会人员保险（艺人）</t>
  </si>
  <si>
    <t>100万保额</t>
  </si>
  <si>
    <t>参会人员保险（随行，工作人员）</t>
  </si>
  <si>
    <t>10万保额</t>
  </si>
  <si>
    <t>参会人员保险（宝石）</t>
  </si>
  <si>
    <t>500万保额</t>
  </si>
  <si>
    <t>制作物料</t>
  </si>
  <si>
    <t>KT板+伸缩杆</t>
  </si>
  <si>
    <t>m2</t>
  </si>
  <si>
    <t>接机牌（写真加伸缩杆）</t>
  </si>
  <si>
    <t>车贴</t>
  </si>
  <si>
    <t>面</t>
  </si>
  <si>
    <t>2台考斯特</t>
  </si>
  <si>
    <t>水牌</t>
  </si>
  <si>
    <t>套</t>
  </si>
  <si>
    <t>酒店签到指引（丽萍展架）</t>
  </si>
  <si>
    <t>buffer</t>
  </si>
  <si>
    <t>7/3加急物料运输费，巴黎水增加</t>
  </si>
  <si>
    <t>活动现场前期运营</t>
  </si>
  <si>
    <t>人/天</t>
  </si>
  <si>
    <t>工作时长8小时、项目筹备供应商自有人员</t>
  </si>
  <si>
    <t>机场工作人员-接机</t>
  </si>
  <si>
    <t>两个艺人接机，一位艺人凌晨3点半到机场</t>
  </si>
  <si>
    <t>活动现场执行人员</t>
  </si>
  <si>
    <t>超时费</t>
  </si>
  <si>
    <t>工作时长8小时，7月4日：9:00—24:00，15小时
7月5日：10:00—24:30，14.5小时</t>
  </si>
  <si>
    <t>人员补助</t>
  </si>
  <si>
    <t>餐补</t>
  </si>
  <si>
    <t>实报实销</t>
  </si>
  <si>
    <t>住宿</t>
  </si>
  <si>
    <t>晚</t>
  </si>
  <si>
    <t>南京滨江端享酒店</t>
  </si>
  <si>
    <t>项目人员火车票</t>
  </si>
  <si>
    <t>交通</t>
  </si>
  <si>
    <t>人/来回</t>
  </si>
  <si>
    <t>2名项目人员火车票</t>
  </si>
  <si>
    <t>培训费用</t>
  </si>
  <si>
    <t>备用金</t>
  </si>
  <si>
    <t>快递费</t>
  </si>
  <si>
    <t>酒店内破损</t>
  </si>
  <si>
    <t>其他不可预见</t>
  </si>
  <si>
    <t>合计（货币单位）</t>
  </si>
  <si>
    <t>服务费（人民币：元）</t>
  </si>
  <si>
    <t>增值税专用发票税6%（人民币：元）</t>
  </si>
  <si>
    <t>方案费用总计（人民币）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</si>
  <si>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</si>
  <si>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</si>
  <si>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</si>
  <si>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</si>
  <si>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</si>
  <si>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</si>
  <si>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</si>
  <si>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</si>
  <si>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</si>
  <si>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参会人员保险</t>
  </si>
  <si>
    <t>同程人员</t>
  </si>
  <si>
    <t>第三方人员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</si>
  <si>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</si>
  <si>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</si>
  <si>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</si>
  <si>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</si>
  <si>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</si>
  <si>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</si>
  <si>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</si>
  <si>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</si>
  <si>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</si>
  <si>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</si>
  <si>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</si>
  <si>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车*次</t>
  </si>
  <si>
    <t>4座豪华小车</t>
  </si>
  <si>
    <t>车次</t>
  </si>
  <si>
    <t>7座豪华商务车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</si>
  <si>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</si>
  <si>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</si>
  <si>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</si>
  <si>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</si>
  <si>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</si>
  <si>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</si>
  <si>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57座大巴</t>
  </si>
  <si>
    <t>包车</t>
  </si>
  <si>
    <t>车次*天</t>
  </si>
  <si>
    <t>其他车辆费用</t>
  </si>
  <si>
    <t>车辆超时费</t>
  </si>
  <si>
    <t>中台核心工作组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</si>
  <si>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</si>
  <si>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</si>
  <si>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</si>
  <si>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</si>
  <si>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</si>
  <si>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</si>
  <si>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</si>
  <si>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</si>
  <si>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</si>
  <si>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</si>
  <si>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</si>
  <si>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</si>
  <si>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</si>
  <si>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</si>
  <si>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</si>
  <si>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差旅补助</t>
  </si>
  <si>
    <t>住宿补助</t>
  </si>
  <si>
    <t>交通补助</t>
  </si>
  <si>
    <t>条目明细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</si>
  <si>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</si>
  <si>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</si>
  <si>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</si>
  <si>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</si>
  <si>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</si>
  <si>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</si>
  <si>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</si>
  <si>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</si>
  <si>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</si>
  <si>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</si>
  <si>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</si>
  <si>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</si>
  <si>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</si>
  <si>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</si>
  <si>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</si>
  <si>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</si>
  <si>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</si>
  <si>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</si>
  <si>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</si>
  <si>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</si>
  <si>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</si>
  <si>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</si>
  <si>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</si>
  <si>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</si>
  <si>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</si>
  <si>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</si>
  <si>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</si>
  <si>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</si>
  <si>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</si>
  <si>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</si>
  <si>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</si>
  <si>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</si>
  <si>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</si>
  <si>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</si>
  <si>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</si>
  <si>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</si>
  <si>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</si>
  <si>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</si>
  <si>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</si>
  <si>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</si>
  <si>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</si>
  <si>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</si>
  <si>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</si>
  <si>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</si>
  <si>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</si>
  <si>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</si>
  <si>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</si>
  <si>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</si>
  <si>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</si>
  <si>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发光KT板</t>
  </si>
  <si>
    <t>防疫物品</t>
  </si>
  <si>
    <t>车头牌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</si>
  <si>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</si>
  <si>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</si>
  <si>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</si>
  <si>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</si>
  <si>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</si>
  <si>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</si>
  <si>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</si>
  <si>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个</t>
  </si>
  <si>
    <t>房间物料集合</t>
  </si>
  <si>
    <t>客房欢迎礼物</t>
  </si>
  <si>
    <t>瓶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</si>
  <si>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</si>
  <si>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</si>
  <si>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</si>
  <si>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</si>
  <si>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</si>
  <si>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</si>
  <si>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</si>
  <si>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</si>
  <si>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</si>
  <si>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</si>
  <si>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</si>
  <si>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</si>
  <si>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</si>
  <si>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</si>
  <si>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</si>
  <si>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</si>
  <si>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</si>
  <si>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</si>
  <si>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</si>
  <si>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</si>
  <si>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</si>
  <si>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</si>
  <si>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</si>
  <si>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</si>
  <si>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</si>
  <si>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</si>
  <si>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</si>
  <si>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</si>
  <si>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</si>
  <si>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</si>
  <si>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</si>
  <si>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</si>
  <si>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</si>
  <si>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</si>
  <si>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</si>
  <si>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</si>
  <si>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</si>
  <si>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</si>
  <si>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</si>
  <si>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</si>
  <si>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</si>
  <si>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</si>
  <si>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</si>
  <si>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</si>
  <si>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</si>
  <si>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</si>
  <si>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</si>
  <si>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</si>
  <si>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</si>
  <si>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</si>
  <si>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</si>
  <si>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</si>
  <si>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</si>
  <si>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</si>
  <si>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</si>
  <si>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</si>
  <si>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</si>
  <si>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</si>
  <si>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</si>
  <si>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</si>
  <si>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</si>
  <si>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</si>
  <si>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</si>
  <si>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</si>
  <si>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</si>
  <si>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</si>
  <si>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</si>
  <si>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</si>
  <si>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</si>
  <si>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</si>
  <si>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</si>
  <si>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</si>
  <si>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</si>
  <si>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</si>
  <si>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</si>
  <si>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</si>
  <si>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</si>
  <si>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</si>
  <si>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</si>
  <si>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</si>
  <si>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</si>
  <si>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</si>
  <si>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</si>
  <si>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</si>
  <si>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</si>
  <si>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</si>
  <si>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</si>
  <si>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</si>
  <si>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</si>
  <si>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</si>
  <si>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</si>
  <si>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</si>
  <si>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</si>
  <si>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</si>
  <si>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</si>
  <si>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</si>
  <si>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</si>
  <si>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</si>
  <si>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</si>
  <si>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</si>
  <si>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</si>
  <si>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</si>
  <si>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</si>
  <si>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</si>
  <si>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</si>
  <si>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</si>
  <si>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</si>
  <si>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</si>
  <si>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</si>
  <si>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</si>
  <si>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</si>
  <si>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</si>
  <si>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</si>
  <si>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</si>
  <si>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</si>
  <si>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</si>
  <si>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</si>
  <si>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</si>
  <si>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</si>
  <si>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</si>
  <si>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</si>
  <si>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</si>
  <si>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</si>
  <si>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</si>
  <si>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</si>
  <si>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</si>
  <si>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</si>
  <si>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</si>
  <si>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</si>
  <si>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</si>
  <si>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</si>
  <si>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</si>
  <si>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</si>
  <si>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</si>
  <si>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</si>
  <si>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</si>
  <si>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</si>
  <si>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</si>
  <si>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</si>
  <si>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</si>
  <si>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</si>
  <si>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</si>
  <si>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</si>
  <si>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</si>
  <si>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</si>
  <si>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</si>
  <si>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</si>
  <si>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</si>
  <si>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</si>
  <si>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</si>
  <si>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</si>
  <si>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</si>
  <si>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</si>
  <si>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</si>
  <si>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</si>
  <si>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</si>
  <si>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</si>
  <si>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</si>
  <si>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</si>
  <si>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</si>
  <si>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</si>
  <si>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</si>
  <si>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</si>
  <si>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</si>
  <si>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</si>
  <si>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</si>
  <si>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</si>
  <si>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</si>
  <si>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</si>
  <si>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</si>
  <si>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</si>
  <si>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</si>
  <si>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</si>
  <si>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</si>
  <si>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</si>
  <si>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</si>
  <si>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</si>
  <si>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</si>
  <si>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</si>
  <si>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</si>
  <si>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</si>
  <si>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</si>
  <si>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</si>
  <si>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</si>
  <si>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</si>
  <si>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</si>
  <si>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</si>
  <si>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</si>
  <si>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</si>
  <si>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</si>
  <si>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</si>
  <si>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</si>
  <si>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</si>
  <si>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</si>
  <si>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</si>
  <si>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</si>
  <si>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</si>
  <si>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</si>
  <si>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</si>
  <si>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</si>
  <si>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</si>
  <si>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</si>
  <si>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</si>
  <si>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</si>
  <si>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</si>
  <si>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</si>
  <si>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</si>
  <si>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</si>
  <si>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</si>
  <si>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</si>
  <si>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</si>
  <si>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</si>
  <si>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王璐露</t>
  </si>
  <si>
    <t>频次</t>
  </si>
  <si>
    <t>青岛-北京</t>
  </si>
  <si>
    <t>单程</t>
  </si>
  <si>
    <t>重庆-北京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</si>
  <si>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</si>
  <si>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</si>
  <si>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</si>
  <si>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</si>
  <si>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</si>
  <si>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</si>
  <si>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</si>
  <si>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</si>
  <si>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</si>
  <si>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</si>
  <si>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</si>
  <si>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</si>
  <si>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</si>
  <si>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高级大床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</si>
  <si>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</si>
  <si>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</si>
  <si>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</si>
  <si>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</si>
  <si>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</si>
  <si>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</si>
  <si>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</si>
  <si>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</si>
  <si>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</si>
  <si>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茶歇</t>
  </si>
  <si>
    <t>自助午餐</t>
  </si>
  <si>
    <t>接机牌</t>
  </si>
  <si>
    <t>赠送</t>
  </si>
  <si>
    <t>活动现场工作人员</t>
  </si>
  <si>
    <t>工作时长8小时</t>
  </si>
  <si>
    <t>服务费4%（人民币：元）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</si>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</sst>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  <numFmt numFmtId="185" formatCode="#,##0.00_ "/>
  </numFmts>
  <fonts count="89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9"/>
      <name val="微软雅黑 Light"/>
      <charset val="134"/>
    </font>
    <font>
      <sz val="10"/>
      <name val="微软雅黑 Light"/>
      <charset val="134"/>
    </font>
    <font>
      <b/>
      <i/>
      <sz val="9"/>
      <color rgb="FFC00000"/>
      <name val="微软雅黑"/>
      <charset val="134"/>
    </font>
    <font>
      <sz val="9"/>
      <color theme="1"/>
      <name val="微软雅黑"/>
      <charset val="134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i/>
      <sz val="9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00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12"/>
      <name val="微软雅黑"/>
      <charset val="134"/>
    </font>
    <font>
      <sz val="9"/>
      <name val="Times New Roman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2" fontId="67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center"/>
    </xf>
    <xf numFmtId="0" fontId="67" fillId="19" borderId="37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38" applyNumberFormat="0" applyFill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75" fillId="0" borderId="3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20" borderId="40" applyNumberFormat="0" applyAlignment="0" applyProtection="0">
      <alignment vertical="center"/>
    </xf>
    <xf numFmtId="0" fontId="77" fillId="21" borderId="41" applyNumberFormat="0" applyAlignment="0" applyProtection="0">
      <alignment vertical="center"/>
    </xf>
    <xf numFmtId="0" fontId="78" fillId="21" borderId="40" applyNumberFormat="0" applyAlignment="0" applyProtection="0">
      <alignment vertical="center"/>
    </xf>
    <xf numFmtId="0" fontId="79" fillId="22" borderId="42" applyNumberFormat="0" applyAlignment="0" applyProtection="0">
      <alignment vertical="center"/>
    </xf>
    <xf numFmtId="0" fontId="80" fillId="0" borderId="43" applyNumberFormat="0" applyFill="0" applyAlignment="0" applyProtection="0">
      <alignment vertical="center"/>
    </xf>
    <xf numFmtId="0" fontId="81" fillId="0" borderId="44" applyNumberFormat="0" applyFill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6" fillId="27" borderId="0" applyNumberFormat="0" applyBorder="0" applyAlignment="0" applyProtection="0">
      <alignment vertical="center"/>
    </xf>
    <xf numFmtId="0" fontId="86" fillId="28" borderId="0" applyNumberFormat="0" applyBorder="0" applyAlignment="0" applyProtection="0">
      <alignment vertical="center"/>
    </xf>
    <xf numFmtId="0" fontId="85" fillId="29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6" fillId="31" borderId="0" applyNumberFormat="0" applyBorder="0" applyAlignment="0" applyProtection="0">
      <alignment vertical="center"/>
    </xf>
    <xf numFmtId="0" fontId="86" fillId="32" borderId="0" applyNumberFormat="0" applyBorder="0" applyAlignment="0" applyProtection="0">
      <alignment vertical="center"/>
    </xf>
    <xf numFmtId="0" fontId="85" fillId="33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86" fillId="36" borderId="0" applyNumberFormat="0" applyBorder="0" applyAlignment="0" applyProtection="0">
      <alignment vertical="center"/>
    </xf>
    <xf numFmtId="0" fontId="85" fillId="37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40" borderId="0" applyNumberFormat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5" fillId="42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43" borderId="0" applyNumberFormat="0" applyBorder="0" applyAlignment="0" applyProtection="0">
      <alignment vertical="center"/>
    </xf>
    <xf numFmtId="0" fontId="85" fillId="44" borderId="0" applyNumberFormat="0" applyBorder="0" applyAlignment="0" applyProtection="0">
      <alignment vertical="center"/>
    </xf>
    <xf numFmtId="0" fontId="85" fillId="45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5" fillId="47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39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14" fontId="4" fillId="0" borderId="2" xfId="6" applyNumberFormat="1" applyFont="1" applyFill="1" applyBorder="1" applyAlignment="1" applyProtection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54" fillId="0" borderId="2" xfId="6" applyNumberFormat="1" applyFont="1" applyFill="1" applyBorder="1" applyAlignment="1" applyProtection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14" fontId="54" fillId="0" borderId="2" xfId="6" applyNumberFormat="1" applyFont="1" applyFill="1" applyBorder="1" applyAlignment="1" applyProtection="1">
      <alignment horizontal="center" vertical="center"/>
    </xf>
    <xf numFmtId="14" fontId="53" fillId="0" borderId="3" xfId="0" applyNumberFormat="1" applyFont="1" applyBorder="1" applyAlignment="1">
      <alignment horizontal="center" vertical="center"/>
    </xf>
    <xf numFmtId="14" fontId="53" fillId="0" borderId="4" xfId="0" applyNumberFormat="1" applyFont="1" applyBorder="1" applyAlignment="1">
      <alignment horizontal="center" vertical="center"/>
    </xf>
    <xf numFmtId="181" fontId="6" fillId="3" borderId="2" xfId="1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179" fontId="1" fillId="0" borderId="14" xfId="1" applyNumberFormat="1" applyFont="1" applyFill="1" applyBorder="1" applyAlignment="1">
      <alignment horizontal="center" vertical="center"/>
    </xf>
    <xf numFmtId="179" fontId="1" fillId="0" borderId="5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2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horizontal="right" vertical="center"/>
    </xf>
    <xf numFmtId="181" fontId="1" fillId="5" borderId="2" xfId="1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179" fontId="1" fillId="0" borderId="7" xfId="1" applyNumberFormat="1" applyFont="1" applyFill="1" applyBorder="1" applyAlignment="1">
      <alignment horizontal="center" vertical="center"/>
    </xf>
    <xf numFmtId="0" fontId="1" fillId="0" borderId="34" xfId="1" applyNumberFormat="1" applyFont="1" applyFill="1" applyBorder="1" applyAlignment="1">
      <alignment horizontal="center" vertical="center"/>
    </xf>
    <xf numFmtId="0" fontId="1" fillId="0" borderId="25" xfId="1" applyNumberFormat="1" applyFont="1" applyFill="1" applyBorder="1" applyAlignment="1">
      <alignment horizontal="center" vertical="center"/>
    </xf>
    <xf numFmtId="181" fontId="1" fillId="5" borderId="34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5" xfId="1" applyNumberFormat="1" applyFont="1" applyBorder="1" applyAlignment="1">
      <alignment horizontal="right" vertical="center"/>
    </xf>
    <xf numFmtId="181" fontId="1" fillId="5" borderId="5" xfId="1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180" fontId="1" fillId="0" borderId="5" xfId="1" applyNumberFormat="1" applyFont="1" applyFill="1" applyBorder="1" applyAlignment="1">
      <alignment horizontal="center" vertical="center"/>
    </xf>
    <xf numFmtId="180" fontId="1" fillId="0" borderId="5" xfId="1" applyNumberFormat="1" applyFont="1" applyFill="1" applyBorder="1" applyAlignment="1">
      <alignment horizontal="right" vertical="center"/>
    </xf>
    <xf numFmtId="180" fontId="1" fillId="5" borderId="5" xfId="1" applyNumberFormat="1" applyFont="1" applyFill="1" applyBorder="1" applyAlignment="1">
      <alignment horizontal="center" vertical="center"/>
    </xf>
    <xf numFmtId="180" fontId="55" fillId="4" borderId="1" xfId="1" applyNumberFormat="1" applyFont="1" applyFill="1" applyBorder="1" applyAlignment="1">
      <alignment horizontal="right" vertical="center"/>
    </xf>
    <xf numFmtId="180" fontId="55" fillId="4" borderId="3" xfId="1" applyNumberFormat="1" applyFont="1" applyFill="1" applyBorder="1" applyAlignment="1">
      <alignment horizontal="right" vertical="center"/>
    </xf>
    <xf numFmtId="0" fontId="21" fillId="0" borderId="6" xfId="0" applyFont="1" applyBorder="1" applyAlignment="1">
      <alignment horizontal="center" vertical="center" wrapText="1"/>
    </xf>
    <xf numFmtId="58" fontId="56" fillId="0" borderId="5" xfId="0" applyNumberFormat="1" applyFont="1" applyBorder="1" applyAlignment="1">
      <alignment horizontal="center" vertical="center" wrapText="1"/>
    </xf>
    <xf numFmtId="179" fontId="56" fillId="0" borderId="5" xfId="1" applyNumberFormat="1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right" vertical="center"/>
    </xf>
    <xf numFmtId="0" fontId="56" fillId="0" borderId="5" xfId="1" applyNumberFormat="1" applyFont="1" applyFill="1" applyBorder="1" applyAlignment="1">
      <alignment horizontal="center" vertical="center"/>
    </xf>
    <xf numFmtId="0" fontId="56" fillId="0" borderId="5" xfId="1" applyNumberFormat="1" applyFont="1" applyFill="1" applyBorder="1" applyAlignment="1">
      <alignment horizontal="right" vertical="center"/>
    </xf>
    <xf numFmtId="181" fontId="57" fillId="5" borderId="5" xfId="1" applyNumberFormat="1" applyFont="1" applyFill="1" applyBorder="1" applyAlignment="1">
      <alignment vertical="center"/>
    </xf>
    <xf numFmtId="0" fontId="5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81" fontId="58" fillId="5" borderId="5" xfId="1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1" applyNumberFormat="1" applyFont="1" applyFill="1" applyBorder="1" applyAlignment="1">
      <alignment horizontal="right" vertical="center"/>
    </xf>
    <xf numFmtId="181" fontId="58" fillId="5" borderId="5" xfId="1" applyNumberFormat="1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2" xfId="1" applyNumberFormat="1" applyFont="1" applyFill="1" applyBorder="1" applyAlignment="1">
      <alignment horizontal="center" vertical="center"/>
    </xf>
    <xf numFmtId="0" fontId="21" fillId="3" borderId="4" xfId="1" applyNumberFormat="1" applyFont="1" applyFill="1" applyBorder="1" applyAlignment="1">
      <alignment horizontal="center" vertical="center"/>
    </xf>
    <xf numFmtId="180" fontId="56" fillId="0" borderId="5" xfId="1" applyNumberFormat="1" applyFont="1" applyFill="1" applyBorder="1" applyAlignment="1">
      <alignment horizontal="center" vertical="center"/>
    </xf>
    <xf numFmtId="180" fontId="56" fillId="0" borderId="5" xfId="1" applyNumberFormat="1" applyFont="1" applyFill="1" applyBorder="1" applyAlignment="1">
      <alignment horizontal="right" vertical="center"/>
    </xf>
    <xf numFmtId="181" fontId="59" fillId="5" borderId="5" xfId="0" applyNumberFormat="1" applyFont="1" applyFill="1" applyBorder="1" applyAlignment="1">
      <alignment horizontal="right" vertical="center"/>
    </xf>
    <xf numFmtId="181" fontId="59" fillId="5" borderId="5" xfId="1" applyNumberFormat="1" applyFont="1" applyFill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181" fontId="56" fillId="5" borderId="5" xfId="1" applyNumberFormat="1" applyFont="1" applyFill="1" applyBorder="1" applyAlignment="1">
      <alignment vertical="center"/>
    </xf>
    <xf numFmtId="181" fontId="56" fillId="5" borderId="5" xfId="1" applyNumberFormat="1" applyFont="1" applyFill="1" applyBorder="1" applyAlignment="1">
      <alignment horizontal="right" vertical="center"/>
    </xf>
    <xf numFmtId="180" fontId="24" fillId="0" borderId="5" xfId="1" applyNumberFormat="1" applyFont="1" applyFill="1" applyBorder="1" applyAlignment="1">
      <alignment horizontal="center" vertical="center"/>
    </xf>
    <xf numFmtId="0" fontId="24" fillId="0" borderId="5" xfId="1" applyNumberFormat="1" applyFont="1" applyFill="1" applyBorder="1" applyAlignment="1">
      <alignment horizontal="center" vertical="center"/>
    </xf>
    <xf numFmtId="181" fontId="24" fillId="5" borderId="5" xfId="1" applyNumberFormat="1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horizontal="center" vertical="center" wrapText="1"/>
    </xf>
    <xf numFmtId="0" fontId="56" fillId="0" borderId="5" xfId="50" applyFont="1" applyBorder="1" applyAlignment="1">
      <alignment horizontal="center" vertical="center" wrapText="1"/>
    </xf>
    <xf numFmtId="0" fontId="56" fillId="0" borderId="2" xfId="1" applyNumberFormat="1" applyFont="1" applyFill="1" applyBorder="1" applyAlignment="1">
      <alignment horizontal="center" vertical="center"/>
    </xf>
    <xf numFmtId="0" fontId="56" fillId="0" borderId="4" xfId="1" applyNumberFormat="1" applyFont="1" applyFill="1" applyBorder="1" applyAlignment="1">
      <alignment horizontal="center" vertical="center"/>
    </xf>
    <xf numFmtId="0" fontId="56" fillId="0" borderId="2" xfId="1" applyNumberFormat="1" applyFont="1" applyBorder="1" applyAlignment="1">
      <alignment horizontal="center" vertical="center"/>
    </xf>
    <xf numFmtId="0" fontId="56" fillId="0" borderId="4" xfId="1" applyNumberFormat="1" applyFont="1" applyBorder="1" applyAlignment="1">
      <alignment horizontal="center" vertical="center"/>
    </xf>
    <xf numFmtId="180" fontId="55" fillId="4" borderId="6" xfId="1" applyNumberFormat="1" applyFont="1" applyFill="1" applyBorder="1" applyAlignment="1">
      <alignment horizontal="right" vertical="center"/>
    </xf>
    <xf numFmtId="180" fontId="55" fillId="4" borderId="5" xfId="1" applyNumberFormat="1" applyFont="1" applyFill="1" applyBorder="1" applyAlignment="1">
      <alignment horizontal="right" vertical="center"/>
    </xf>
    <xf numFmtId="0" fontId="21" fillId="0" borderId="33" xfId="0" applyFont="1" applyBorder="1" applyAlignment="1">
      <alignment horizontal="center" vertical="center" wrapText="1"/>
    </xf>
    <xf numFmtId="40" fontId="56" fillId="5" borderId="5" xfId="1" applyNumberFormat="1" applyFont="1" applyFill="1" applyBorder="1" applyAlignment="1">
      <alignment vertical="center"/>
    </xf>
    <xf numFmtId="185" fontId="56" fillId="5" borderId="5" xfId="1" applyNumberFormat="1" applyFont="1" applyFill="1" applyBorder="1" applyAlignment="1">
      <alignment vertical="center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56" fillId="0" borderId="2" xfId="1" applyNumberFormat="1" applyFont="1" applyFill="1" applyBorder="1" applyAlignment="1">
      <alignment horizontal="right" vertical="center"/>
    </xf>
    <xf numFmtId="185" fontId="56" fillId="5" borderId="5" xfId="0" applyNumberFormat="1" applyFont="1" applyFill="1" applyBorder="1" applyAlignment="1">
      <alignment horizontal="right" vertical="center" wrapText="1"/>
    </xf>
    <xf numFmtId="0" fontId="3" fillId="0" borderId="5" xfId="1" applyNumberFormat="1" applyFont="1" applyFill="1" applyBorder="1" applyAlignment="1">
      <alignment horizontal="right" vertical="center"/>
    </xf>
    <xf numFmtId="185" fontId="1" fillId="5" borderId="5" xfId="0" applyNumberFormat="1" applyFont="1" applyFill="1" applyBorder="1" applyAlignment="1">
      <alignment horizontal="right" vertical="center" wrapText="1"/>
    </xf>
    <xf numFmtId="0" fontId="3" fillId="0" borderId="2" xfId="1" applyNumberFormat="1" applyFont="1" applyFill="1" applyBorder="1" applyAlignment="1">
      <alignment horizontal="right" vertical="center"/>
    </xf>
    <xf numFmtId="0" fontId="60" fillId="0" borderId="5" xfId="0" applyFont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right" vertical="center"/>
    </xf>
    <xf numFmtId="0" fontId="53" fillId="0" borderId="30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81" fontId="6" fillId="3" borderId="4" xfId="1" applyNumberFormat="1" applyFont="1" applyFill="1" applyBorder="1" applyAlignment="1">
      <alignment horizontal="center" vertical="center"/>
    </xf>
    <xf numFmtId="181" fontId="1" fillId="5" borderId="4" xfId="1" applyNumberFormat="1" applyFont="1" applyFill="1" applyBorder="1" applyAlignment="1">
      <alignment horizontal="center" vertical="center"/>
    </xf>
    <xf numFmtId="181" fontId="1" fillId="0" borderId="5" xfId="1" applyNumberFormat="1" applyFont="1" applyBorder="1" applyAlignment="1">
      <alignment vertical="center"/>
    </xf>
    <xf numFmtId="179" fontId="56" fillId="0" borderId="5" xfId="1" applyNumberFormat="1" applyFont="1" applyFill="1" applyBorder="1" applyAlignment="1">
      <alignment horizontal="center" vertical="center" wrapText="1"/>
    </xf>
    <xf numFmtId="0" fontId="61" fillId="0" borderId="0" xfId="0" applyFont="1">
      <alignment vertical="center"/>
    </xf>
    <xf numFmtId="181" fontId="1" fillId="5" borderId="25" xfId="1" applyNumberFormat="1" applyFont="1" applyFill="1" applyBorder="1" applyAlignment="1">
      <alignment horizontal="center" vertical="center"/>
    </xf>
    <xf numFmtId="179" fontId="1" fillId="0" borderId="5" xfId="1" applyNumberFormat="1" applyFont="1" applyFill="1" applyBorder="1" applyAlignment="1">
      <alignment horizontal="center" vertical="center" wrapText="1"/>
    </xf>
    <xf numFmtId="181" fontId="1" fillId="0" borderId="5" xfId="49" applyNumberFormat="1" applyFont="1" applyFill="1" applyBorder="1" applyAlignment="1">
      <alignment horizontal="right" vertical="center"/>
    </xf>
    <xf numFmtId="179" fontId="13" fillId="0" borderId="5" xfId="1" applyNumberFormat="1" applyFont="1" applyFill="1" applyBorder="1" applyAlignment="1">
      <alignment horizontal="center" vertical="center" wrapText="1"/>
    </xf>
    <xf numFmtId="180" fontId="55" fillId="4" borderId="4" xfId="1" applyNumberFormat="1" applyFont="1" applyFill="1" applyBorder="1" applyAlignment="1">
      <alignment horizontal="right" vertical="center"/>
    </xf>
    <xf numFmtId="181" fontId="55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center" vertical="center" wrapText="1"/>
    </xf>
    <xf numFmtId="181" fontId="56" fillId="15" borderId="4" xfId="1" applyNumberFormat="1" applyFont="1" applyFill="1" applyBorder="1" applyAlignment="1">
      <alignment horizontal="right" vertical="center"/>
    </xf>
    <xf numFmtId="181" fontId="56" fillId="0" borderId="5" xfId="1" applyNumberFormat="1" applyFont="1" applyBorder="1" applyAlignment="1">
      <alignment horizontal="right" vertical="center"/>
    </xf>
    <xf numFmtId="179" fontId="56" fillId="15" borderId="17" xfId="1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179" fontId="1" fillId="0" borderId="17" xfId="1" applyNumberFormat="1" applyFont="1" applyFill="1" applyBorder="1" applyAlignment="1">
      <alignment horizontal="center" vertical="center" wrapText="1"/>
    </xf>
    <xf numFmtId="181" fontId="1" fillId="0" borderId="4" xfId="1" applyNumberFormat="1" applyFont="1" applyFill="1" applyBorder="1" applyAlignment="1">
      <alignment horizontal="right" vertical="center"/>
    </xf>
    <xf numFmtId="181" fontId="1" fillId="0" borderId="5" xfId="1" applyNumberFormat="1" applyFont="1" applyBorder="1" applyAlignment="1">
      <alignment horizontal="right" vertical="center"/>
    </xf>
    <xf numFmtId="179" fontId="24" fillId="0" borderId="17" xfId="1" applyNumberFormat="1" applyFont="1" applyFill="1" applyBorder="1" applyAlignment="1">
      <alignment horizontal="center" vertical="center" wrapText="1"/>
    </xf>
    <xf numFmtId="181" fontId="56" fillId="0" borderId="5" xfId="1" applyNumberFormat="1" applyFont="1" applyFill="1" applyBorder="1" applyAlignment="1">
      <alignment horizontal="right" vertical="center"/>
    </xf>
    <xf numFmtId="179" fontId="56" fillId="0" borderId="1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79" fontId="62" fillId="4" borderId="17" xfId="1" applyNumberFormat="1" applyFont="1" applyFill="1" applyBorder="1" applyAlignment="1">
      <alignment horizontal="center" vertical="center" wrapText="1"/>
    </xf>
    <xf numFmtId="181" fontId="21" fillId="3" borderId="5" xfId="1" applyNumberFormat="1" applyFont="1" applyFill="1" applyBorder="1" applyAlignment="1">
      <alignment horizontal="center" vertical="center"/>
    </xf>
    <xf numFmtId="179" fontId="21" fillId="3" borderId="17" xfId="1" applyNumberFormat="1" applyFont="1" applyFill="1" applyBorder="1" applyAlignment="1">
      <alignment horizontal="center" vertical="center"/>
    </xf>
    <xf numFmtId="181" fontId="56" fillId="0" borderId="5" xfId="1" applyNumberFormat="1" applyFont="1" applyBorder="1" applyAlignment="1">
      <alignment vertical="center"/>
    </xf>
    <xf numFmtId="58" fontId="56" fillId="0" borderId="17" xfId="1" applyNumberFormat="1" applyFont="1" applyFill="1" applyBorder="1" applyAlignment="1">
      <alignment horizontal="center" vertical="center" wrapText="1"/>
    </xf>
    <xf numFmtId="181" fontId="55" fillId="16" borderId="5" xfId="1" applyNumberFormat="1" applyFont="1" applyFill="1" applyBorder="1" applyAlignment="1">
      <alignment vertical="center"/>
    </xf>
    <xf numFmtId="58" fontId="56" fillId="16" borderId="19" xfId="1" applyNumberFormat="1" applyFont="1" applyFill="1" applyBorder="1" applyAlignment="1">
      <alignment horizontal="center" vertical="center" wrapText="1"/>
    </xf>
    <xf numFmtId="180" fontId="24" fillId="0" borderId="5" xfId="1" applyNumberFormat="1" applyFont="1" applyFill="1" applyBorder="1" applyAlignment="1">
      <alignment horizontal="right" vertical="center"/>
    </xf>
    <xf numFmtId="181" fontId="24" fillId="0" borderId="5" xfId="1" applyNumberFormat="1" applyFont="1" applyFill="1" applyBorder="1" applyAlignment="1">
      <alignment horizontal="right" vertical="center"/>
    </xf>
    <xf numFmtId="40" fontId="56" fillId="0" borderId="11" xfId="1" applyNumberFormat="1" applyFont="1" applyBorder="1" applyAlignment="1">
      <alignment horizontal="right" vertical="center"/>
    </xf>
    <xf numFmtId="181" fontId="56" fillId="0" borderId="7" xfId="1" applyNumberFormat="1" applyFont="1" applyBorder="1" applyAlignment="1">
      <alignment vertical="center"/>
    </xf>
    <xf numFmtId="40" fontId="56" fillId="0" borderId="5" xfId="1" applyNumberFormat="1" applyFont="1" applyFill="1" applyBorder="1" applyAlignment="1">
      <alignment horizontal="right" vertical="center"/>
    </xf>
    <xf numFmtId="40" fontId="56" fillId="0" borderId="5" xfId="1" applyNumberFormat="1" applyFont="1" applyBorder="1" applyAlignment="1">
      <alignment horizontal="right" vertical="center"/>
    </xf>
    <xf numFmtId="40" fontId="3" fillId="0" borderId="5" xfId="1" applyNumberFormat="1" applyFont="1" applyBorder="1" applyAlignment="1">
      <alignment horizontal="right" vertical="center"/>
    </xf>
    <xf numFmtId="181" fontId="3" fillId="0" borderId="5" xfId="1" applyNumberFormat="1" applyFont="1" applyBorder="1" applyAlignment="1">
      <alignment horizontal="right" vertical="center"/>
    </xf>
    <xf numFmtId="0" fontId="32" fillId="15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40" fontId="1" fillId="0" borderId="5" xfId="1" applyNumberFormat="1" applyFont="1" applyBorder="1" applyAlignment="1">
      <alignment horizontal="right" vertical="center"/>
    </xf>
    <xf numFmtId="179" fontId="56" fillId="0" borderId="1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27" fillId="0" borderId="6" xfId="0" applyFont="1" applyBorder="1" applyAlignment="1">
      <alignment horizontal="center" vertical="center" wrapText="1"/>
    </xf>
    <xf numFmtId="181" fontId="24" fillId="0" borderId="5" xfId="1" applyNumberFormat="1" applyFont="1" applyFill="1" applyBorder="1" applyAlignment="1">
      <alignment vertical="center"/>
    </xf>
    <xf numFmtId="0" fontId="27" fillId="15" borderId="6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81" fontId="1" fillId="0" borderId="5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center" vertical="center" wrapText="1"/>
    </xf>
    <xf numFmtId="180" fontId="16" fillId="2" borderId="17" xfId="49" applyNumberFormat="1" applyFont="1" applyFill="1" applyBorder="1" applyAlignment="1">
      <alignment horizontal="center" vertical="center" wrapText="1"/>
    </xf>
    <xf numFmtId="9" fontId="63" fillId="5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0" fontId="11" fillId="15" borderId="21" xfId="0" applyFont="1" applyFill="1" applyBorder="1" applyAlignment="1">
      <alignment horizontal="center" vertical="center"/>
    </xf>
    <xf numFmtId="181" fontId="11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0" fontId="64" fillId="0" borderId="5" xfId="0" applyFont="1" applyBorder="1" applyAlignment="1">
      <alignment horizontal="left" vertical="center" wrapText="1"/>
    </xf>
    <xf numFmtId="177" fontId="65" fillId="17" borderId="5" xfId="2" applyFont="1" applyFill="1" applyBorder="1" applyAlignment="1" applyProtection="1">
      <alignment horizontal="center" vertical="center" wrapText="1"/>
    </xf>
    <xf numFmtId="177" fontId="65" fillId="17" borderId="5" xfId="2" applyFont="1" applyFill="1" applyBorder="1" applyAlignment="1" applyProtection="1">
      <alignment horizontal="center" vertical="center" wrapText="1"/>
      <protection locked="0"/>
    </xf>
    <xf numFmtId="0" fontId="64" fillId="0" borderId="5" xfId="0" applyFont="1" applyBorder="1" applyAlignment="1">
      <alignment horizontal="center" vertical="center"/>
    </xf>
    <xf numFmtId="176" fontId="64" fillId="0" borderId="5" xfId="1" applyFont="1" applyBorder="1" applyAlignment="1">
      <alignment horizontal="center" vertical="center"/>
    </xf>
    <xf numFmtId="0" fontId="64" fillId="18" borderId="5" xfId="0" applyFont="1" applyFill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176" fontId="64" fillId="0" borderId="7" xfId="1" applyFont="1" applyBorder="1" applyAlignment="1">
      <alignment horizontal="center" vertical="center"/>
    </xf>
    <xf numFmtId="0" fontId="64" fillId="18" borderId="7" xfId="0" applyFont="1" applyFill="1" applyBorder="1" applyAlignment="1">
      <alignment horizontal="center" vertical="center" wrapText="1"/>
    </xf>
    <xf numFmtId="0" fontId="64" fillId="5" borderId="5" xfId="0" applyFont="1" applyFill="1" applyBorder="1" applyAlignment="1">
      <alignment horizontal="center" vertical="center"/>
    </xf>
    <xf numFmtId="0" fontId="66" fillId="5" borderId="5" xfId="0" applyFont="1" applyFill="1" applyBorder="1" applyAlignment="1">
      <alignment horizontal="center" vertical="center"/>
    </xf>
    <xf numFmtId="9" fontId="56" fillId="5" borderId="5" xfId="0" applyNumberFormat="1" applyFont="1" applyFill="1" applyBorder="1">
      <alignment vertical="center"/>
    </xf>
    <xf numFmtId="0" fontId="64" fillId="5" borderId="5" xfId="0" applyFont="1" applyFill="1" applyBorder="1" applyAlignment="1">
      <alignment horizontal="center" vertical="center" wrapText="1"/>
    </xf>
    <xf numFmtId="176" fontId="66" fillId="5" borderId="5" xfId="1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9" fontId="56" fillId="0" borderId="5" xfId="0" applyNumberFormat="1" applyFont="1" applyBorder="1">
      <alignment vertical="center"/>
    </xf>
    <xf numFmtId="176" fontId="66" fillId="0" borderId="5" xfId="1" applyFont="1" applyBorder="1" applyAlignment="1">
      <alignment horizontal="center" vertical="center"/>
    </xf>
    <xf numFmtId="0" fontId="66" fillId="5" borderId="5" xfId="0" applyFont="1" applyFill="1" applyBorder="1" applyAlignment="1">
      <alignment horizontal="center" vertical="center" wrapText="1"/>
    </xf>
    <xf numFmtId="0" fontId="51" fillId="5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9322253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oyoisyoyo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zoomScale="110" zoomScaleNormal="110" workbookViewId="0">
      <selection activeCell="E21" sqref="E21"/>
    </sheetView>
  </sheetViews>
  <sheetFormatPr defaultColWidth="11" defaultRowHeight="15" outlineLevelCol="6"/>
  <cols>
    <col min="1" max="1" width="43.1640625" customWidth="1"/>
    <col min="7" max="7" width="13.5"/>
  </cols>
  <sheetData>
    <row r="1" ht="96" customHeight="1" spans="1:1">
      <c r="A1" s="378" t="s">
        <v>0</v>
      </c>
    </row>
    <row r="2" spans="1:1">
      <c r="A2" s="161"/>
    </row>
    <row r="3" spans="1:7">
      <c r="A3" s="379" t="s">
        <v>1</v>
      </c>
      <c r="B3" s="379" t="s">
        <v>2</v>
      </c>
      <c r="C3" s="380" t="s">
        <v>3</v>
      </c>
      <c r="D3" s="380" t="s">
        <v>4</v>
      </c>
      <c r="E3" s="380" t="s">
        <v>5</v>
      </c>
      <c r="F3" s="380" t="s">
        <v>6</v>
      </c>
      <c r="G3" s="379" t="s">
        <v>7</v>
      </c>
    </row>
    <row r="4" spans="1:7">
      <c r="A4" s="381" t="s">
        <v>8</v>
      </c>
      <c r="B4" s="381" t="s">
        <v>9</v>
      </c>
      <c r="C4" s="381" t="s">
        <v>10</v>
      </c>
      <c r="D4" s="382"/>
      <c r="E4" s="383">
        <v>1</v>
      </c>
      <c r="F4" s="382">
        <f>报价单拟制!J11</f>
        <v>63942.5</v>
      </c>
      <c r="G4" s="381"/>
    </row>
    <row r="5" spans="1:7">
      <c r="A5" s="381" t="s">
        <v>11</v>
      </c>
      <c r="B5" s="381" t="s">
        <v>12</v>
      </c>
      <c r="C5" s="381" t="s">
        <v>10</v>
      </c>
      <c r="D5" s="382"/>
      <c r="E5" s="383">
        <v>1</v>
      </c>
      <c r="F5" s="382">
        <f>报价单拟制!J27</f>
        <v>33649.93</v>
      </c>
      <c r="G5" s="381"/>
    </row>
    <row r="6" spans="1:7">
      <c r="A6" s="381" t="s">
        <v>13</v>
      </c>
      <c r="B6" s="381" t="s">
        <v>14</v>
      </c>
      <c r="C6" s="381" t="s">
        <v>10</v>
      </c>
      <c r="D6" s="382"/>
      <c r="E6" s="383">
        <v>1</v>
      </c>
      <c r="F6" s="382">
        <f>报价单拟制!J32</f>
        <v>47800</v>
      </c>
      <c r="G6" s="381"/>
    </row>
    <row r="7" spans="1:7">
      <c r="A7" s="381" t="s">
        <v>15</v>
      </c>
      <c r="B7" s="381" t="s">
        <v>16</v>
      </c>
      <c r="C7" s="381" t="s">
        <v>10</v>
      </c>
      <c r="D7" s="382"/>
      <c r="E7" s="383">
        <v>1</v>
      </c>
      <c r="F7" s="382">
        <f>报价单拟制!J43</f>
        <v>24530.19</v>
      </c>
      <c r="G7" s="381"/>
    </row>
    <row r="8" spans="1:7">
      <c r="A8" s="381" t="s">
        <v>17</v>
      </c>
      <c r="B8" s="381" t="s">
        <v>18</v>
      </c>
      <c r="C8" s="381" t="s">
        <v>10</v>
      </c>
      <c r="D8" s="382"/>
      <c r="E8" s="383">
        <v>1</v>
      </c>
      <c r="F8" s="382">
        <f>报价单拟制!J66</f>
        <v>18745</v>
      </c>
      <c r="G8" s="381"/>
    </row>
    <row r="9" spans="1:7">
      <c r="A9" s="381" t="s">
        <v>19</v>
      </c>
      <c r="B9" s="381" t="s">
        <v>20</v>
      </c>
      <c r="C9" s="381" t="s">
        <v>10</v>
      </c>
      <c r="D9" s="382"/>
      <c r="E9" s="383">
        <v>1</v>
      </c>
      <c r="F9" s="382">
        <f>报价单拟制!J55</f>
        <v>2030</v>
      </c>
      <c r="G9" s="381"/>
    </row>
    <row r="10" spans="1:7">
      <c r="A10" s="381" t="s">
        <v>21</v>
      </c>
      <c r="B10" s="381" t="s">
        <v>22</v>
      </c>
      <c r="C10" s="381" t="s">
        <v>10</v>
      </c>
      <c r="D10" s="382"/>
      <c r="E10" s="383">
        <v>1</v>
      </c>
      <c r="F10" s="382">
        <f>报价单拟制!J49</f>
        <v>6250</v>
      </c>
      <c r="G10" s="381"/>
    </row>
    <row r="11" spans="1:7">
      <c r="A11" s="384" t="s">
        <v>23</v>
      </c>
      <c r="B11" s="385" t="s">
        <v>24</v>
      </c>
      <c r="C11" s="384" t="s">
        <v>10</v>
      </c>
      <c r="D11" s="386"/>
      <c r="E11" s="387">
        <v>1</v>
      </c>
      <c r="F11" s="386"/>
      <c r="G11" s="384"/>
    </row>
    <row r="12" spans="1:7">
      <c r="A12" s="388"/>
      <c r="B12" s="389" t="s">
        <v>25</v>
      </c>
      <c r="C12" s="388"/>
      <c r="D12" s="390"/>
      <c r="E12" s="391">
        <v>1</v>
      </c>
      <c r="F12" s="392">
        <f>SUM(F4:F11)</f>
        <v>196947.62</v>
      </c>
      <c r="G12" s="389"/>
    </row>
    <row r="13" spans="1:7">
      <c r="A13" s="381" t="s">
        <v>26</v>
      </c>
      <c r="B13" s="393" t="s">
        <v>27</v>
      </c>
      <c r="C13" s="381" t="s">
        <v>10</v>
      </c>
      <c r="D13" s="394">
        <v>0.06</v>
      </c>
      <c r="E13" s="383">
        <v>1</v>
      </c>
      <c r="F13" s="395">
        <f>F12*D13</f>
        <v>11816.8572</v>
      </c>
      <c r="G13" s="393"/>
    </row>
    <row r="14" spans="1:7">
      <c r="A14" s="381" t="s">
        <v>28</v>
      </c>
      <c r="B14" s="393" t="s">
        <v>29</v>
      </c>
      <c r="C14" s="381" t="s">
        <v>10</v>
      </c>
      <c r="D14" s="394">
        <v>0.06</v>
      </c>
      <c r="E14" s="383">
        <v>1</v>
      </c>
      <c r="F14" s="395">
        <f>(F12+F13)*D14</f>
        <v>12525.868632</v>
      </c>
      <c r="G14" s="180"/>
    </row>
    <row r="15" ht="16.85" spans="6:7">
      <c r="F15" s="396" t="s">
        <v>30</v>
      </c>
      <c r="G15" s="397">
        <f>F12+F13+F14</f>
        <v>221290.345832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A28" sqref="A28:H29"/>
    </sheetView>
  </sheetViews>
  <sheetFormatPr defaultColWidth="22.5" defaultRowHeight="15" outlineLevelCol="7"/>
  <cols>
    <col min="2" max="2" width="22.5" customWidth="1"/>
  </cols>
  <sheetData>
    <row r="1" ht="20.25" spans="1:7">
      <c r="A1" s="86" t="s">
        <v>449</v>
      </c>
      <c r="B1" s="87"/>
      <c r="C1" s="86"/>
      <c r="D1" s="86"/>
      <c r="E1" s="86"/>
      <c r="F1" s="86"/>
      <c r="G1" s="87"/>
    </row>
    <row r="2" spans="1:7">
      <c r="A2" s="88" t="s">
        <v>306</v>
      </c>
      <c r="B2" s="89" t="s">
        <v>50</v>
      </c>
      <c r="C2" s="88" t="s">
        <v>5</v>
      </c>
      <c r="D2" s="88" t="s">
        <v>307</v>
      </c>
      <c r="E2" s="88" t="s">
        <v>53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93"/>
    </row>
    <row r="4" ht="24.75" spans="1:7">
      <c r="A4" s="94">
        <v>1</v>
      </c>
      <c r="B4" s="95" t="s">
        <v>450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451</v>
      </c>
    </row>
    <row r="5" ht="24.75" spans="1:7">
      <c r="A5" s="94">
        <v>2</v>
      </c>
      <c r="B5" s="95" t="s">
        <v>452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316</v>
      </c>
    </row>
    <row r="6" ht="24.75" spans="1:7">
      <c r="A6" s="94">
        <v>5</v>
      </c>
      <c r="B6" s="95" t="s">
        <v>317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453</v>
      </c>
    </row>
    <row r="7" spans="1:7">
      <c r="A7" s="94">
        <v>6</v>
      </c>
      <c r="B7" s="95" t="s">
        <v>318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319</v>
      </c>
    </row>
    <row r="8" spans="1:7">
      <c r="A8" s="99" t="s">
        <v>320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182</v>
      </c>
      <c r="C9" s="92"/>
      <c r="D9" s="92"/>
      <c r="E9" s="92"/>
      <c r="F9" s="92"/>
      <c r="G9" s="93"/>
    </row>
    <row r="10" ht="24.75" spans="1:7">
      <c r="A10" s="94">
        <v>1</v>
      </c>
      <c r="B10" s="95" t="s">
        <v>454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4.75" spans="1:7">
      <c r="A11" s="94">
        <v>2</v>
      </c>
      <c r="B11" s="95" t="s">
        <v>455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456</v>
      </c>
    </row>
    <row r="12" spans="1:7">
      <c r="A12" s="94">
        <v>3</v>
      </c>
      <c r="B12" s="95" t="s">
        <v>457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458</v>
      </c>
    </row>
    <row r="13" ht="24.75" spans="1:7">
      <c r="A13" s="94">
        <v>4</v>
      </c>
      <c r="B13" s="95" t="s">
        <v>459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456</v>
      </c>
    </row>
    <row r="14" ht="24.75" spans="1:7">
      <c r="A14" s="94">
        <v>5</v>
      </c>
      <c r="B14" s="95" t="s">
        <v>460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320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332</v>
      </c>
      <c r="C16" s="92"/>
      <c r="D16" s="92"/>
      <c r="E16" s="92"/>
      <c r="F16" s="92"/>
      <c r="G16" s="93"/>
    </row>
    <row r="17" spans="1:7">
      <c r="A17" s="94">
        <v>1</v>
      </c>
      <c r="B17" s="103" t="s">
        <v>461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4.75" spans="1:8">
      <c r="A18" s="104">
        <v>2</v>
      </c>
      <c r="B18" s="105" t="s">
        <v>462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463</v>
      </c>
      <c r="H18" t="s">
        <v>464</v>
      </c>
    </row>
    <row r="19" ht="24.75" spans="1:7">
      <c r="A19" s="94">
        <v>3</v>
      </c>
      <c r="B19" s="103" t="s">
        <v>465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spans="1:7">
      <c r="A20" s="94">
        <v>4</v>
      </c>
      <c r="B20" s="103" t="s">
        <v>466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49.5" spans="1:7">
      <c r="A21" s="94">
        <v>5</v>
      </c>
      <c r="B21" s="109" t="s">
        <v>467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468</v>
      </c>
    </row>
    <row r="22" ht="49.5" spans="1:7">
      <c r="A22" s="104">
        <v>6</v>
      </c>
      <c r="B22" s="110" t="s">
        <v>469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470</v>
      </c>
    </row>
    <row r="23" ht="24.75" spans="1:7">
      <c r="A23" s="94">
        <v>7</v>
      </c>
      <c r="B23" s="109" t="s">
        <v>471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4.75" spans="1:7">
      <c r="A24" s="94">
        <v>8</v>
      </c>
      <c r="B24" s="103" t="s">
        <v>349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350</v>
      </c>
    </row>
    <row r="25" spans="1:7">
      <c r="A25" s="99" t="s">
        <v>320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16</v>
      </c>
      <c r="C26" s="92"/>
      <c r="D26" s="92"/>
      <c r="E26" s="92"/>
      <c r="F26" s="92"/>
      <c r="G26" s="93"/>
    </row>
    <row r="27" ht="37.15" spans="1:7">
      <c r="A27" s="94">
        <v>1</v>
      </c>
      <c r="B27" s="109" t="s">
        <v>472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473</v>
      </c>
    </row>
    <row r="28" ht="37.15" spans="1:7">
      <c r="A28" s="94">
        <v>2</v>
      </c>
      <c r="B28" s="109" t="s">
        <v>474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475</v>
      </c>
    </row>
    <row r="29" spans="1:7">
      <c r="A29" s="99" t="s">
        <v>320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363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184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476</v>
      </c>
    </row>
    <row r="32" spans="1:7">
      <c r="A32" s="99" t="s">
        <v>320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372</v>
      </c>
      <c r="C33" s="92"/>
      <c r="D33" s="92"/>
      <c r="E33" s="92"/>
      <c r="F33" s="92"/>
      <c r="G33" s="93"/>
    </row>
    <row r="34" ht="24.75" spans="1:7">
      <c r="A34" s="94">
        <v>1</v>
      </c>
      <c r="B34" s="95" t="s">
        <v>477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478</v>
      </c>
    </row>
    <row r="35" ht="37.15" spans="1:7">
      <c r="A35" s="94">
        <v>3</v>
      </c>
      <c r="B35" s="95" t="s">
        <v>479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478</v>
      </c>
    </row>
    <row r="36" ht="24.75" spans="1:7">
      <c r="A36" s="94">
        <v>4</v>
      </c>
      <c r="B36" s="95" t="s">
        <v>480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478</v>
      </c>
    </row>
    <row r="37" spans="1:7">
      <c r="A37" s="94">
        <v>5</v>
      </c>
      <c r="B37" s="95" t="s">
        <v>481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478</v>
      </c>
    </row>
    <row r="38" spans="1:7">
      <c r="A38" s="94">
        <v>6</v>
      </c>
      <c r="B38" s="95" t="s">
        <v>379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380</v>
      </c>
    </row>
    <row r="39" spans="1:7">
      <c r="A39" s="94">
        <v>7</v>
      </c>
      <c r="B39" s="95" t="s">
        <v>381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382</v>
      </c>
    </row>
    <row r="40" ht="24.75" spans="1:7">
      <c r="A40" s="94">
        <v>8</v>
      </c>
      <c r="B40" s="95" t="s">
        <v>383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384</v>
      </c>
    </row>
    <row r="41" spans="1:7">
      <c r="A41" s="94">
        <v>9</v>
      </c>
      <c r="B41" s="95" t="s">
        <v>385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380</v>
      </c>
    </row>
    <row r="42" spans="1:7">
      <c r="A42" s="94">
        <v>10</v>
      </c>
      <c r="B42" s="95" t="s">
        <v>386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380</v>
      </c>
    </row>
    <row r="43" spans="1:7">
      <c r="A43" s="99" t="s">
        <v>320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387</v>
      </c>
      <c r="C44" s="92"/>
      <c r="D44" s="92"/>
      <c r="E44" s="92"/>
      <c r="F44" s="92"/>
      <c r="G44" s="93"/>
    </row>
    <row r="45" ht="61.9" spans="1:7">
      <c r="A45" s="94">
        <v>1</v>
      </c>
      <c r="B45" s="95" t="s">
        <v>482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483</v>
      </c>
    </row>
    <row r="46" ht="61.9" spans="1:7">
      <c r="A46" s="94">
        <v>2</v>
      </c>
      <c r="B46" s="95" t="s">
        <v>484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485</v>
      </c>
    </row>
    <row r="47" ht="61.9" spans="1:7">
      <c r="A47" s="94">
        <v>3</v>
      </c>
      <c r="B47" s="95" t="s">
        <v>486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487</v>
      </c>
    </row>
    <row r="48" ht="49.5" spans="1:7">
      <c r="A48" s="94">
        <v>4</v>
      </c>
      <c r="B48" s="95" t="s">
        <v>488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489</v>
      </c>
    </row>
    <row r="49" ht="49.5" spans="1:7">
      <c r="A49" s="94">
        <v>5</v>
      </c>
      <c r="B49" s="95" t="s">
        <v>490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489</v>
      </c>
    </row>
    <row r="50" spans="1:7">
      <c r="A50" s="94">
        <v>6</v>
      </c>
      <c r="B50" s="95" t="s">
        <v>410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491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4.75" spans="1:7">
      <c r="A52" s="94">
        <v>8</v>
      </c>
      <c r="B52" s="95" t="s">
        <v>413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4.75" spans="1:7">
      <c r="A53" s="94">
        <v>9</v>
      </c>
      <c r="B53" s="95" t="s">
        <v>492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320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415</v>
      </c>
      <c r="C55" s="92"/>
      <c r="D55" s="92"/>
      <c r="E55" s="92"/>
      <c r="F55" s="92"/>
      <c r="G55" s="93"/>
    </row>
    <row r="56" spans="1:7">
      <c r="A56" s="94">
        <v>1</v>
      </c>
      <c r="B56" s="95" t="s">
        <v>493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237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4.75" spans="1:7">
      <c r="A58" s="94">
        <v>3</v>
      </c>
      <c r="B58" s="95" t="s">
        <v>494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418</v>
      </c>
    </row>
    <row r="59" spans="1:7">
      <c r="A59" s="94">
        <v>4</v>
      </c>
      <c r="B59" s="95" t="s">
        <v>495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262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320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187</v>
      </c>
      <c r="C62" s="92"/>
      <c r="D62" s="92"/>
      <c r="E62" s="92"/>
      <c r="F62" s="92"/>
      <c r="G62" s="93"/>
    </row>
    <row r="63" ht="24.75" spans="1:7">
      <c r="A63" s="94">
        <v>1</v>
      </c>
      <c r="B63" s="95" t="s">
        <v>442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496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497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440</v>
      </c>
    </row>
    <row r="66" spans="1:7">
      <c r="A66" s="99" t="s">
        <v>320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444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498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320</v>
      </c>
      <c r="B69" s="99"/>
      <c r="C69" s="99"/>
      <c r="D69" s="99"/>
      <c r="E69" s="99"/>
      <c r="F69" s="100">
        <f>SUM(F68:F68)</f>
        <v>100000</v>
      </c>
      <c r="G69" s="101"/>
    </row>
    <row r="70" ht="15.75" spans="1:7">
      <c r="A70" s="114" t="s">
        <v>446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5.75" spans="1:7">
      <c r="A71" s="118"/>
      <c r="B71" s="119"/>
      <c r="C71" s="118"/>
      <c r="D71" s="118"/>
      <c r="E71" s="118" t="s">
        <v>447</v>
      </c>
      <c r="F71" s="120">
        <f>F70*4%</f>
        <v>126930.56</v>
      </c>
      <c r="G71" s="103"/>
    </row>
    <row r="72" ht="15.75" spans="1:7">
      <c r="A72" s="94"/>
      <c r="B72" s="103"/>
      <c r="C72" s="94"/>
      <c r="D72" s="94"/>
      <c r="E72" s="118" t="s">
        <v>499</v>
      </c>
      <c r="F72" s="120">
        <f>(F70+F71)*6%</f>
        <v>198011.6736</v>
      </c>
      <c r="G72" s="103"/>
    </row>
    <row r="73" ht="15.75" spans="1:7">
      <c r="A73" s="121"/>
      <c r="B73" s="122"/>
      <c r="C73" s="123"/>
      <c r="D73" s="123"/>
      <c r="E73" s="118" t="s">
        <v>30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28" sqref="A28:H29"/>
    </sheetView>
  </sheetViews>
  <sheetFormatPr defaultColWidth="11" defaultRowHeight="15"/>
  <cols>
    <col min="2" max="2" width="29" customWidth="1"/>
    <col min="3" max="3" width="12.1640625" customWidth="1"/>
    <col min="10" max="10" width="17.3359375" customWidth="1"/>
  </cols>
  <sheetData>
    <row r="1" spans="1:11">
      <c r="A1" s="1" t="s">
        <v>500</v>
      </c>
      <c r="B1" s="2" t="s">
        <v>501</v>
      </c>
      <c r="C1" s="3"/>
      <c r="D1" s="3"/>
      <c r="E1" s="3"/>
      <c r="F1" s="4"/>
      <c r="G1" s="5" t="s">
        <v>502</v>
      </c>
      <c r="H1" s="2" t="s">
        <v>503</v>
      </c>
      <c r="I1" s="4"/>
      <c r="J1" s="55" t="s">
        <v>35</v>
      </c>
      <c r="K1" s="56"/>
    </row>
    <row r="2" spans="1:11">
      <c r="A2" s="1" t="s">
        <v>39</v>
      </c>
      <c r="B2" s="6" t="s">
        <v>504</v>
      </c>
      <c r="C2" s="7" t="s">
        <v>505</v>
      </c>
      <c r="D2" s="8" t="s">
        <v>506</v>
      </c>
      <c r="E2" s="9"/>
      <c r="F2" s="10"/>
      <c r="G2" s="11" t="s">
        <v>43</v>
      </c>
      <c r="H2" s="12" t="s">
        <v>507</v>
      </c>
      <c r="I2" s="57"/>
      <c r="J2" s="16" t="s">
        <v>44</v>
      </c>
      <c r="K2" s="58"/>
    </row>
    <row r="3" spans="1:11">
      <c r="A3" s="1" t="s">
        <v>45</v>
      </c>
      <c r="B3" s="6" t="s">
        <v>508</v>
      </c>
      <c r="C3" s="7" t="s">
        <v>47</v>
      </c>
      <c r="D3" s="13"/>
      <c r="E3" s="14"/>
      <c r="F3" s="15"/>
      <c r="G3" s="16" t="s">
        <v>35</v>
      </c>
      <c r="H3" s="17"/>
      <c r="I3" s="59"/>
      <c r="J3" s="60"/>
      <c r="K3" s="61"/>
    </row>
    <row r="4" spans="1:11">
      <c r="A4" s="18" t="s">
        <v>49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50</v>
      </c>
      <c r="B5" s="21"/>
      <c r="C5" s="22"/>
      <c r="D5" s="23" t="s">
        <v>5</v>
      </c>
      <c r="E5" s="24" t="s">
        <v>52</v>
      </c>
      <c r="F5" s="23" t="s">
        <v>509</v>
      </c>
      <c r="G5" s="24" t="s">
        <v>52</v>
      </c>
      <c r="H5" s="25" t="s">
        <v>53</v>
      </c>
      <c r="I5" s="63" t="s">
        <v>52</v>
      </c>
      <c r="J5" s="64" t="s">
        <v>6</v>
      </c>
      <c r="K5" s="65" t="s">
        <v>7</v>
      </c>
    </row>
    <row r="6" spans="1:11">
      <c r="A6" s="26" t="s">
        <v>9</v>
      </c>
      <c r="B6" s="27" t="s">
        <v>510</v>
      </c>
      <c r="C6" s="28" t="s">
        <v>60</v>
      </c>
      <c r="D6" s="29">
        <v>3</v>
      </c>
      <c r="E6" s="30" t="s">
        <v>121</v>
      </c>
      <c r="F6" s="31">
        <v>2</v>
      </c>
      <c r="G6" s="32" t="s">
        <v>511</v>
      </c>
      <c r="H6" s="33">
        <v>362</v>
      </c>
      <c r="I6" s="66" t="s">
        <v>69</v>
      </c>
      <c r="J6" s="33">
        <f>H6*F6*D6</f>
        <v>2172</v>
      </c>
      <c r="K6" s="67"/>
    </row>
    <row r="7" ht="37.15" spans="1:11">
      <c r="A7" s="34"/>
      <c r="B7" s="27" t="s">
        <v>512</v>
      </c>
      <c r="C7" s="28" t="s">
        <v>56</v>
      </c>
      <c r="D7" s="29">
        <v>1</v>
      </c>
      <c r="E7" s="30" t="s">
        <v>121</v>
      </c>
      <c r="F7" s="31">
        <v>2</v>
      </c>
      <c r="G7" s="32" t="s">
        <v>511</v>
      </c>
      <c r="H7" s="33">
        <v>2089</v>
      </c>
      <c r="I7" s="66" t="s">
        <v>69</v>
      </c>
      <c r="J7" s="33">
        <f>H7*F7*D7</f>
        <v>4178</v>
      </c>
      <c r="K7" s="67" t="s">
        <v>513</v>
      </c>
    </row>
    <row r="8" ht="37.15" spans="1:11">
      <c r="A8" s="34"/>
      <c r="B8" s="27" t="s">
        <v>514</v>
      </c>
      <c r="C8" s="28" t="s">
        <v>56</v>
      </c>
      <c r="D8" s="29">
        <v>1</v>
      </c>
      <c r="E8" s="30" t="s">
        <v>121</v>
      </c>
      <c r="F8" s="31">
        <v>2</v>
      </c>
      <c r="G8" s="32" t="s">
        <v>511</v>
      </c>
      <c r="H8" s="33">
        <v>1578</v>
      </c>
      <c r="I8" s="66" t="s">
        <v>69</v>
      </c>
      <c r="J8" s="33">
        <f>H8*F8*D8</f>
        <v>3156</v>
      </c>
      <c r="K8" s="67" t="s">
        <v>513</v>
      </c>
    </row>
    <row r="9" ht="37.15" spans="1:11">
      <c r="A9" s="34"/>
      <c r="B9" s="27" t="s">
        <v>515</v>
      </c>
      <c r="C9" s="28" t="s">
        <v>56</v>
      </c>
      <c r="D9" s="29">
        <v>2</v>
      </c>
      <c r="E9" s="30" t="s">
        <v>121</v>
      </c>
      <c r="F9" s="31">
        <v>2</v>
      </c>
      <c r="G9" s="32" t="s">
        <v>511</v>
      </c>
      <c r="H9" s="33">
        <v>2243</v>
      </c>
      <c r="I9" s="66" t="s">
        <v>69</v>
      </c>
      <c r="J9" s="33">
        <f t="shared" ref="J9:J15" si="0">H9*F9*D9</f>
        <v>8972</v>
      </c>
      <c r="K9" s="67" t="s">
        <v>513</v>
      </c>
    </row>
    <row r="10" ht="37.15" spans="1:11">
      <c r="A10" s="35"/>
      <c r="B10" s="27" t="s">
        <v>516</v>
      </c>
      <c r="C10" s="28" t="s">
        <v>56</v>
      </c>
      <c r="D10" s="29">
        <v>4</v>
      </c>
      <c r="E10" s="30" t="s">
        <v>121</v>
      </c>
      <c r="F10" s="31">
        <v>2</v>
      </c>
      <c r="G10" s="32" t="s">
        <v>511</v>
      </c>
      <c r="H10" s="33">
        <v>2432</v>
      </c>
      <c r="I10" s="66" t="s">
        <v>69</v>
      </c>
      <c r="J10" s="33">
        <f t="shared" si="0"/>
        <v>19456</v>
      </c>
      <c r="K10" s="67" t="s">
        <v>513</v>
      </c>
    </row>
    <row r="11" spans="1:11">
      <c r="A11" s="36" t="s">
        <v>95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24.75" spans="1:11">
      <c r="A12" s="26" t="s">
        <v>12</v>
      </c>
      <c r="B12" s="39" t="s">
        <v>517</v>
      </c>
      <c r="C12" s="39" t="s">
        <v>73</v>
      </c>
      <c r="D12" s="40">
        <v>11</v>
      </c>
      <c r="E12" s="28" t="s">
        <v>518</v>
      </c>
      <c r="F12" s="40">
        <v>1</v>
      </c>
      <c r="G12" s="32" t="s">
        <v>511</v>
      </c>
      <c r="H12" s="41">
        <v>500</v>
      </c>
      <c r="I12" s="66" t="s">
        <v>69</v>
      </c>
      <c r="J12" s="33">
        <f t="shared" si="0"/>
        <v>5500</v>
      </c>
      <c r="K12" s="67" t="s">
        <v>519</v>
      </c>
    </row>
    <row r="13" ht="24.75" spans="1:11">
      <c r="A13" s="34"/>
      <c r="B13" s="28" t="s">
        <v>520</v>
      </c>
      <c r="C13" s="28" t="s">
        <v>73</v>
      </c>
      <c r="D13" s="40">
        <v>11</v>
      </c>
      <c r="E13" s="28" t="s">
        <v>518</v>
      </c>
      <c r="F13" s="40">
        <v>1</v>
      </c>
      <c r="G13" s="32" t="s">
        <v>511</v>
      </c>
      <c r="H13" s="41">
        <v>800</v>
      </c>
      <c r="I13" s="66" t="s">
        <v>69</v>
      </c>
      <c r="J13" s="33">
        <f t="shared" si="0"/>
        <v>8800</v>
      </c>
      <c r="K13" s="67" t="s">
        <v>519</v>
      </c>
    </row>
    <row r="14" ht="35" customHeight="1" spans="1:11">
      <c r="A14" s="34"/>
      <c r="B14" s="28" t="s">
        <v>521</v>
      </c>
      <c r="C14" s="28" t="s">
        <v>73</v>
      </c>
      <c r="D14" s="40">
        <v>5</v>
      </c>
      <c r="E14" s="28" t="s">
        <v>522</v>
      </c>
      <c r="F14" s="40">
        <v>1</v>
      </c>
      <c r="G14" s="32" t="s">
        <v>523</v>
      </c>
      <c r="H14" s="41">
        <v>1200</v>
      </c>
      <c r="I14" s="66" t="s">
        <v>69</v>
      </c>
      <c r="J14" s="33">
        <f t="shared" si="0"/>
        <v>6000</v>
      </c>
      <c r="K14" s="67"/>
    </row>
    <row r="15" ht="24.75" spans="1:11">
      <c r="A15" s="35"/>
      <c r="B15" s="28" t="s">
        <v>521</v>
      </c>
      <c r="C15" s="28" t="s">
        <v>66</v>
      </c>
      <c r="D15" s="40">
        <v>1</v>
      </c>
      <c r="E15" s="28" t="s">
        <v>522</v>
      </c>
      <c r="F15" s="40">
        <v>0</v>
      </c>
      <c r="G15" s="32" t="s">
        <v>523</v>
      </c>
      <c r="H15" s="41">
        <v>1800</v>
      </c>
      <c r="I15" s="66" t="s">
        <v>69</v>
      </c>
      <c r="J15" s="33">
        <f t="shared" si="0"/>
        <v>0</v>
      </c>
      <c r="K15" s="67" t="s">
        <v>524</v>
      </c>
    </row>
    <row r="16" spans="1:11">
      <c r="A16" s="36" t="s">
        <v>95</v>
      </c>
      <c r="B16" s="37"/>
      <c r="C16" s="37"/>
      <c r="D16" s="37"/>
      <c r="E16" s="37"/>
      <c r="F16" s="37"/>
      <c r="G16" s="37"/>
      <c r="H16" s="37" t="s">
        <v>96</v>
      </c>
      <c r="I16" s="68"/>
      <c r="J16" s="69">
        <f>SUM(J12:J15)</f>
        <v>20300</v>
      </c>
      <c r="K16" s="70"/>
    </row>
    <row r="17" spans="1:11">
      <c r="A17" s="26" t="s">
        <v>14</v>
      </c>
      <c r="B17" s="30" t="s">
        <v>525</v>
      </c>
      <c r="C17" s="30" t="s">
        <v>526</v>
      </c>
      <c r="D17" s="42">
        <v>10</v>
      </c>
      <c r="E17" s="30" t="s">
        <v>100</v>
      </c>
      <c r="F17" s="42">
        <v>1</v>
      </c>
      <c r="G17" s="30" t="s">
        <v>160</v>
      </c>
      <c r="H17" s="41">
        <v>1450</v>
      </c>
      <c r="I17" s="66" t="s">
        <v>69</v>
      </c>
      <c r="J17" s="33">
        <f>H17*F17*D17</f>
        <v>14500</v>
      </c>
      <c r="K17" s="71" t="s">
        <v>527</v>
      </c>
    </row>
    <row r="18" spans="1:11">
      <c r="A18" s="35"/>
      <c r="B18" s="28" t="s">
        <v>528</v>
      </c>
      <c r="C18" s="28" t="s">
        <v>526</v>
      </c>
      <c r="D18" s="40">
        <v>10</v>
      </c>
      <c r="E18" s="30" t="s">
        <v>100</v>
      </c>
      <c r="F18" s="42">
        <v>1</v>
      </c>
      <c r="G18" s="30" t="s">
        <v>160</v>
      </c>
      <c r="H18" s="41">
        <v>680</v>
      </c>
      <c r="I18" s="66" t="s">
        <v>69</v>
      </c>
      <c r="J18" s="33">
        <f>H18*F18*D18</f>
        <v>6800</v>
      </c>
      <c r="K18" s="72"/>
    </row>
    <row r="19" spans="1:11">
      <c r="A19" s="36" t="s">
        <v>95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529</v>
      </c>
      <c r="B20" s="30" t="s">
        <v>530</v>
      </c>
      <c r="C20" s="30" t="s">
        <v>531</v>
      </c>
      <c r="D20" s="42">
        <v>1</v>
      </c>
      <c r="E20" s="30" t="s">
        <v>292</v>
      </c>
      <c r="F20" s="42">
        <v>1</v>
      </c>
      <c r="G20" s="30" t="s">
        <v>532</v>
      </c>
      <c r="H20" s="41">
        <v>150000</v>
      </c>
      <c r="I20" s="66" t="s">
        <v>69</v>
      </c>
      <c r="J20" s="33">
        <f>H20*F20*D20</f>
        <v>150000</v>
      </c>
      <c r="K20" s="71"/>
    </row>
    <row r="21" spans="1:11">
      <c r="A21" s="34"/>
      <c r="B21" s="30" t="s">
        <v>533</v>
      </c>
      <c r="C21" s="30" t="s">
        <v>534</v>
      </c>
      <c r="D21" s="42">
        <v>1</v>
      </c>
      <c r="E21" s="30" t="s">
        <v>292</v>
      </c>
      <c r="F21" s="42">
        <v>1</v>
      </c>
      <c r="G21" s="30" t="s">
        <v>535</v>
      </c>
      <c r="H21" s="41">
        <v>90000</v>
      </c>
      <c r="I21" s="66" t="s">
        <v>69</v>
      </c>
      <c r="J21" s="33">
        <f>H21*F21*D21</f>
        <v>90000</v>
      </c>
      <c r="K21" s="71"/>
    </row>
    <row r="22" spans="1:11">
      <c r="A22" s="35"/>
      <c r="B22" s="30" t="s">
        <v>533</v>
      </c>
      <c r="C22" s="28" t="s">
        <v>536</v>
      </c>
      <c r="D22" s="40">
        <v>100</v>
      </c>
      <c r="E22" s="30" t="s">
        <v>121</v>
      </c>
      <c r="F22" s="42">
        <v>1</v>
      </c>
      <c r="G22" s="30" t="s">
        <v>57</v>
      </c>
      <c r="H22" s="43">
        <v>30</v>
      </c>
      <c r="I22" s="66" t="s">
        <v>69</v>
      </c>
      <c r="J22" s="33">
        <f>H22*F22*D22</f>
        <v>3000</v>
      </c>
      <c r="K22" s="71"/>
    </row>
    <row r="23" spans="1:11">
      <c r="A23" s="36" t="s">
        <v>95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16</v>
      </c>
      <c r="B24" s="40" t="s">
        <v>525</v>
      </c>
      <c r="C24" s="40" t="s">
        <v>537</v>
      </c>
      <c r="D24" s="40">
        <v>150</v>
      </c>
      <c r="E24" s="28" t="s">
        <v>121</v>
      </c>
      <c r="F24" s="40">
        <v>1</v>
      </c>
      <c r="G24" s="28" t="s">
        <v>57</v>
      </c>
      <c r="H24" s="41">
        <v>358</v>
      </c>
      <c r="I24" s="66" t="s">
        <v>69</v>
      </c>
      <c r="J24" s="33">
        <f t="shared" ref="J24:J29" si="1">H24*F24*D24</f>
        <v>53700</v>
      </c>
      <c r="K24" s="67"/>
    </row>
    <row r="25" spans="1:11">
      <c r="A25" s="36" t="s">
        <v>95</v>
      </c>
      <c r="B25" s="37"/>
      <c r="C25" s="37"/>
      <c r="D25" s="37"/>
      <c r="E25" s="37"/>
      <c r="F25" s="37"/>
      <c r="G25" s="37"/>
      <c r="H25" s="37" t="s">
        <v>96</v>
      </c>
      <c r="I25" s="68"/>
      <c r="J25" s="69">
        <f>SUM(J24:J24)</f>
        <v>53700</v>
      </c>
      <c r="K25" s="70"/>
    </row>
    <row r="26" spans="1:11">
      <c r="A26" s="35" t="s">
        <v>22</v>
      </c>
      <c r="B26" s="40" t="s">
        <v>184</v>
      </c>
      <c r="C26" s="28" t="s">
        <v>22</v>
      </c>
      <c r="D26" s="40">
        <v>11</v>
      </c>
      <c r="E26" s="28" t="s">
        <v>121</v>
      </c>
      <c r="F26" s="40">
        <v>1</v>
      </c>
      <c r="G26" s="28" t="s">
        <v>57</v>
      </c>
      <c r="H26" s="41">
        <v>50</v>
      </c>
      <c r="I26" s="66" t="s">
        <v>69</v>
      </c>
      <c r="J26" s="33">
        <f t="shared" si="1"/>
        <v>550</v>
      </c>
      <c r="K26" s="67"/>
    </row>
    <row r="27" spans="1:11">
      <c r="A27" s="36" t="s">
        <v>95</v>
      </c>
      <c r="B27" s="37"/>
      <c r="C27" s="37"/>
      <c r="D27" s="37"/>
      <c r="E27" s="37"/>
      <c r="F27" s="37"/>
      <c r="G27" s="37"/>
      <c r="H27" s="37" t="s">
        <v>96</v>
      </c>
      <c r="I27" s="68"/>
      <c r="J27" s="69">
        <f>SUM(J26:J26)</f>
        <v>550</v>
      </c>
      <c r="K27" s="70"/>
    </row>
    <row r="28" spans="1:11">
      <c r="A28" s="26" t="s">
        <v>136</v>
      </c>
      <c r="B28" s="40" t="s">
        <v>538</v>
      </c>
      <c r="C28" s="39" t="s">
        <v>88</v>
      </c>
      <c r="D28" s="40">
        <v>2</v>
      </c>
      <c r="E28" s="44" t="s">
        <v>292</v>
      </c>
      <c r="F28" s="45">
        <v>0</v>
      </c>
      <c r="G28" s="44" t="s">
        <v>57</v>
      </c>
      <c r="H28" s="46">
        <v>50</v>
      </c>
      <c r="I28" s="66" t="s">
        <v>69</v>
      </c>
      <c r="J28" s="33">
        <f t="shared" si="1"/>
        <v>0</v>
      </c>
      <c r="K28" s="67" t="s">
        <v>539</v>
      </c>
    </row>
    <row r="29" spans="1:11">
      <c r="A29" s="35"/>
      <c r="B29" s="40" t="s">
        <v>284</v>
      </c>
      <c r="C29" s="39" t="s">
        <v>88</v>
      </c>
      <c r="D29" s="40">
        <v>6</v>
      </c>
      <c r="E29" s="44" t="s">
        <v>292</v>
      </c>
      <c r="F29" s="45">
        <v>0</v>
      </c>
      <c r="G29" s="44" t="s">
        <v>57</v>
      </c>
      <c r="H29" s="46">
        <v>50</v>
      </c>
      <c r="I29" s="66" t="s">
        <v>69</v>
      </c>
      <c r="J29" s="33">
        <f t="shared" si="1"/>
        <v>0</v>
      </c>
      <c r="K29" s="67" t="s">
        <v>539</v>
      </c>
    </row>
    <row r="30" spans="1:11">
      <c r="A30" s="36" t="s">
        <v>95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spans="1:11">
      <c r="A31" s="26" t="s">
        <v>18</v>
      </c>
      <c r="B31" s="40" t="s">
        <v>540</v>
      </c>
      <c r="C31" s="39" t="s">
        <v>18</v>
      </c>
      <c r="D31" s="40">
        <v>4</v>
      </c>
      <c r="E31" s="44" t="s">
        <v>121</v>
      </c>
      <c r="F31" s="45">
        <v>2</v>
      </c>
      <c r="G31" s="44" t="s">
        <v>68</v>
      </c>
      <c r="H31" s="46">
        <v>800</v>
      </c>
      <c r="I31" s="66" t="s">
        <v>69</v>
      </c>
      <c r="J31" s="33">
        <f>H31*F31*D31</f>
        <v>6400</v>
      </c>
      <c r="K31" s="67" t="s">
        <v>541</v>
      </c>
    </row>
    <row r="32" spans="1:11">
      <c r="A32" s="35"/>
      <c r="B32" s="40" t="s">
        <v>540</v>
      </c>
      <c r="C32" s="39" t="s">
        <v>106</v>
      </c>
      <c r="D32" s="40">
        <v>4</v>
      </c>
      <c r="E32" s="44" t="s">
        <v>121</v>
      </c>
      <c r="F32" s="45">
        <v>2</v>
      </c>
      <c r="G32" s="44" t="s">
        <v>68</v>
      </c>
      <c r="H32" s="46">
        <v>60</v>
      </c>
      <c r="I32" s="66" t="s">
        <v>69</v>
      </c>
      <c r="J32" s="33">
        <f>H32*F32*D32</f>
        <v>480</v>
      </c>
      <c r="K32" s="73"/>
    </row>
    <row r="33" spans="1:11">
      <c r="A33" s="36" t="s">
        <v>95</v>
      </c>
      <c r="B33" s="37"/>
      <c r="C33" s="37"/>
      <c r="D33" s="37"/>
      <c r="E33" s="37"/>
      <c r="F33" s="37"/>
      <c r="G33" s="37"/>
      <c r="H33" s="37" t="s">
        <v>96</v>
      </c>
      <c r="I33" s="68"/>
      <c r="J33" s="69">
        <f>SUM(J31:J32)</f>
        <v>6880</v>
      </c>
      <c r="K33" s="70"/>
    </row>
    <row r="34" spans="1:11">
      <c r="A34" s="35" t="s">
        <v>24</v>
      </c>
      <c r="B34" s="40" t="s">
        <v>167</v>
      </c>
      <c r="C34" s="28" t="s">
        <v>88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69</v>
      </c>
      <c r="J34" s="33">
        <f>H34*F34*D34</f>
        <v>10000</v>
      </c>
      <c r="K34" s="67"/>
    </row>
    <row r="35" spans="1:11">
      <c r="A35" s="36" t="s">
        <v>95</v>
      </c>
      <c r="B35" s="37"/>
      <c r="C35" s="37"/>
      <c r="D35" s="37"/>
      <c r="E35" s="37"/>
      <c r="F35" s="37"/>
      <c r="G35" s="37"/>
      <c r="H35" s="37" t="s">
        <v>96</v>
      </c>
      <c r="I35" s="68"/>
      <c r="J35" s="69">
        <f>SUM(J34)</f>
        <v>10000</v>
      </c>
      <c r="K35" s="70"/>
    </row>
    <row r="36" spans="1:11">
      <c r="A36" s="47" t="s">
        <v>171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spans="1:11">
      <c r="A37" s="49" t="s">
        <v>542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173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7.6" spans="1:11">
      <c r="A39" s="53" t="s">
        <v>543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7"/>
  <sheetViews>
    <sheetView tabSelected="1" zoomScale="67" zoomScaleNormal="67" topLeftCell="A26" workbookViewId="0">
      <selection activeCell="N60" sqref="N60"/>
    </sheetView>
  </sheetViews>
  <sheetFormatPr defaultColWidth="11" defaultRowHeight="16.1"/>
  <cols>
    <col min="1" max="1" width="17.8359375" customWidth="1"/>
    <col min="2" max="2" width="44.6640625" customWidth="1"/>
    <col min="3" max="3" width="16.8359375" customWidth="1"/>
    <col min="4" max="5" width="10.8359375" style="205"/>
    <col min="6" max="6" width="10.5" customWidth="1"/>
    <col min="8" max="8" width="13.3359375" customWidth="1"/>
    <col min="9" max="9" width="14.1640625" customWidth="1"/>
    <col min="10" max="10" width="15.5" customWidth="1"/>
    <col min="11" max="11" width="35.859375" style="161" customWidth="1"/>
  </cols>
  <sheetData>
    <row r="1" ht="15" spans="1:11">
      <c r="A1" s="223" t="s">
        <v>31</v>
      </c>
      <c r="B1" s="224" t="s">
        <v>32</v>
      </c>
      <c r="C1" s="225"/>
      <c r="D1" s="225"/>
      <c r="E1" s="225"/>
      <c r="F1" s="226"/>
      <c r="G1" s="227" t="s">
        <v>33</v>
      </c>
      <c r="H1" s="228" t="s">
        <v>34</v>
      </c>
      <c r="I1" s="310"/>
      <c r="J1" s="311" t="s">
        <v>35</v>
      </c>
      <c r="K1" s="312">
        <v>13585523855</v>
      </c>
    </row>
    <row r="2" ht="15" spans="1:11">
      <c r="A2" s="1" t="s">
        <v>36</v>
      </c>
      <c r="B2" s="2" t="s">
        <v>37</v>
      </c>
      <c r="C2" s="3"/>
      <c r="D2" s="3"/>
      <c r="E2" s="3"/>
      <c r="F2" s="4"/>
      <c r="G2" s="5" t="s">
        <v>38</v>
      </c>
      <c r="H2" s="2"/>
      <c r="I2" s="4"/>
      <c r="J2" s="55" t="s">
        <v>35</v>
      </c>
      <c r="K2" s="56"/>
    </row>
    <row r="3" ht="15" spans="1:11">
      <c r="A3" s="1" t="s">
        <v>39</v>
      </c>
      <c r="B3" s="229" t="s">
        <v>40</v>
      </c>
      <c r="C3" s="7" t="s">
        <v>41</v>
      </c>
      <c r="D3" s="230" t="s">
        <v>42</v>
      </c>
      <c r="E3" s="231"/>
      <c r="F3" s="232"/>
      <c r="G3" s="11" t="s">
        <v>43</v>
      </c>
      <c r="H3" s="12"/>
      <c r="I3" s="57"/>
      <c r="J3" s="16" t="s">
        <v>44</v>
      </c>
      <c r="K3" s="313">
        <v>45475</v>
      </c>
    </row>
    <row r="4" ht="15" spans="1:11">
      <c r="A4" s="1" t="s">
        <v>45</v>
      </c>
      <c r="B4" s="229" t="s">
        <v>46</v>
      </c>
      <c r="C4" s="7" t="s">
        <v>47</v>
      </c>
      <c r="D4" s="233" t="s">
        <v>48</v>
      </c>
      <c r="E4" s="234"/>
      <c r="F4" s="235"/>
      <c r="G4" s="16" t="s">
        <v>35</v>
      </c>
      <c r="H4" s="17"/>
      <c r="I4" s="314">
        <v>13585523855</v>
      </c>
      <c r="J4" s="9"/>
      <c r="K4" s="315"/>
    </row>
    <row r="5" ht="15" spans="1:11">
      <c r="A5" s="18" t="s">
        <v>49</v>
      </c>
      <c r="B5" s="19"/>
      <c r="C5" s="19"/>
      <c r="D5" s="19"/>
      <c r="E5" s="19"/>
      <c r="F5" s="19"/>
      <c r="G5" s="19"/>
      <c r="H5" s="19"/>
      <c r="I5" s="19"/>
      <c r="J5" s="19"/>
      <c r="K5" s="62"/>
    </row>
    <row r="6" ht="15" spans="1:11">
      <c r="A6" s="189" t="s">
        <v>50</v>
      </c>
      <c r="B6" s="190"/>
      <c r="C6" s="191" t="s">
        <v>51</v>
      </c>
      <c r="D6" s="192" t="s">
        <v>5</v>
      </c>
      <c r="E6" s="193"/>
      <c r="F6" s="192" t="s">
        <v>52</v>
      </c>
      <c r="G6" s="193"/>
      <c r="H6" s="236" t="s">
        <v>53</v>
      </c>
      <c r="I6" s="316"/>
      <c r="J6" s="25" t="s">
        <v>54</v>
      </c>
      <c r="K6" s="65" t="s">
        <v>7</v>
      </c>
    </row>
    <row r="7" ht="15" spans="1:14">
      <c r="A7" s="237" t="s">
        <v>9</v>
      </c>
      <c r="B7" s="238" t="s">
        <v>55</v>
      </c>
      <c r="C7" s="239" t="s">
        <v>56</v>
      </c>
      <c r="D7" s="240">
        <v>51</v>
      </c>
      <c r="E7" s="241"/>
      <c r="F7" s="242" t="s">
        <v>57</v>
      </c>
      <c r="G7" s="243"/>
      <c r="H7" s="244">
        <v>50219</v>
      </c>
      <c r="I7" s="317"/>
      <c r="J7" s="318">
        <f>H7</f>
        <v>50219</v>
      </c>
      <c r="K7" s="319"/>
      <c r="L7" s="320"/>
      <c r="M7" s="320"/>
      <c r="N7" s="320"/>
    </row>
    <row r="8" ht="15" spans="1:14">
      <c r="A8" s="245"/>
      <c r="B8" s="238" t="s">
        <v>55</v>
      </c>
      <c r="C8" s="246" t="s">
        <v>58</v>
      </c>
      <c r="D8" s="247">
        <v>4</v>
      </c>
      <c r="E8" s="248"/>
      <c r="F8" s="242" t="s">
        <v>57</v>
      </c>
      <c r="G8" s="243"/>
      <c r="H8" s="249">
        <v>8846</v>
      </c>
      <c r="I8" s="321"/>
      <c r="J8" s="318">
        <f>H8</f>
        <v>8846</v>
      </c>
      <c r="K8" s="322"/>
      <c r="L8" s="320"/>
      <c r="M8" s="320"/>
      <c r="N8" s="320"/>
    </row>
    <row r="9" ht="15" spans="1:14">
      <c r="A9" s="245"/>
      <c r="B9" s="239" t="s">
        <v>59</v>
      </c>
      <c r="C9" s="239" t="s">
        <v>60</v>
      </c>
      <c r="D9" s="250">
        <v>11</v>
      </c>
      <c r="E9" s="250"/>
      <c r="F9" s="251" t="s">
        <v>57</v>
      </c>
      <c r="G9" s="251"/>
      <c r="H9" s="252">
        <v>4383.5</v>
      </c>
      <c r="I9" s="252"/>
      <c r="J9" s="318">
        <f>H9</f>
        <v>4383.5</v>
      </c>
      <c r="K9" s="322"/>
      <c r="L9" s="320"/>
      <c r="M9" s="320"/>
      <c r="N9" s="320"/>
    </row>
    <row r="10" ht="15" spans="1:11">
      <c r="A10" s="253"/>
      <c r="B10" s="254" t="s">
        <v>59</v>
      </c>
      <c r="C10" s="254" t="s">
        <v>60</v>
      </c>
      <c r="D10" s="250">
        <v>4</v>
      </c>
      <c r="E10" s="250"/>
      <c r="F10" s="255" t="s">
        <v>57</v>
      </c>
      <c r="G10" s="255"/>
      <c r="H10" s="256">
        <v>494</v>
      </c>
      <c r="I10" s="256"/>
      <c r="J10" s="323">
        <f>H10</f>
        <v>494</v>
      </c>
      <c r="K10" s="324" t="s">
        <v>61</v>
      </c>
    </row>
    <row r="11" ht="15" spans="1:11">
      <c r="A11" s="257" t="s">
        <v>62</v>
      </c>
      <c r="B11" s="258"/>
      <c r="C11" s="258"/>
      <c r="D11" s="258"/>
      <c r="E11" s="258"/>
      <c r="F11" s="258"/>
      <c r="G11" s="258"/>
      <c r="H11" s="258"/>
      <c r="I11" s="325"/>
      <c r="J11" s="326">
        <f>SUM(J7:J10)</f>
        <v>63942.5</v>
      </c>
      <c r="K11" s="327"/>
    </row>
    <row r="12" ht="30" customHeight="1" spans="1:11">
      <c r="A12" s="189" t="s">
        <v>50</v>
      </c>
      <c r="B12" s="190"/>
      <c r="C12" s="191" t="s">
        <v>63</v>
      </c>
      <c r="D12" s="192" t="s">
        <v>5</v>
      </c>
      <c r="E12" s="193"/>
      <c r="F12" s="192" t="s">
        <v>52</v>
      </c>
      <c r="G12" s="193"/>
      <c r="H12" s="192" t="s">
        <v>53</v>
      </c>
      <c r="I12" s="193"/>
      <c r="J12" s="25" t="s">
        <v>54</v>
      </c>
      <c r="K12" s="65" t="s">
        <v>7</v>
      </c>
    </row>
    <row r="13" ht="45" customHeight="1" spans="1:12">
      <c r="A13" s="259" t="s">
        <v>64</v>
      </c>
      <c r="B13" s="260" t="s">
        <v>65</v>
      </c>
      <c r="C13" s="261" t="s">
        <v>66</v>
      </c>
      <c r="D13" s="262">
        <v>1</v>
      </c>
      <c r="E13" s="263" t="s">
        <v>67</v>
      </c>
      <c r="F13" s="264">
        <v>1</v>
      </c>
      <c r="G13" s="265" t="s">
        <v>68</v>
      </c>
      <c r="H13" s="266">
        <v>3374</v>
      </c>
      <c r="I13" s="328" t="s">
        <v>69</v>
      </c>
      <c r="J13" s="329">
        <f t="shared" ref="J13:J23" si="0">D13*F13*H13</f>
        <v>3374</v>
      </c>
      <c r="K13" s="330" t="s">
        <v>70</v>
      </c>
      <c r="L13" s="161"/>
    </row>
    <row r="14" ht="34" customHeight="1" spans="1:12">
      <c r="A14" s="259"/>
      <c r="B14" s="260" t="s">
        <v>71</v>
      </c>
      <c r="C14" s="261" t="s">
        <v>66</v>
      </c>
      <c r="D14" s="262">
        <v>1</v>
      </c>
      <c r="E14" s="263" t="s">
        <v>67</v>
      </c>
      <c r="F14" s="264">
        <v>1</v>
      </c>
      <c r="G14" s="265" t="s">
        <v>68</v>
      </c>
      <c r="H14" s="266">
        <v>2919</v>
      </c>
      <c r="I14" s="328" t="s">
        <v>69</v>
      </c>
      <c r="J14" s="329">
        <f t="shared" si="0"/>
        <v>2919</v>
      </c>
      <c r="K14" s="330"/>
      <c r="L14" s="161"/>
    </row>
    <row r="15" ht="30" customHeight="1" spans="1:12">
      <c r="A15" s="259"/>
      <c r="B15" s="267" t="s">
        <v>72</v>
      </c>
      <c r="C15" s="261" t="s">
        <v>73</v>
      </c>
      <c r="D15" s="262">
        <v>1</v>
      </c>
      <c r="E15" s="263" t="s">
        <v>67</v>
      </c>
      <c r="F15" s="264">
        <v>1</v>
      </c>
      <c r="G15" s="265" t="s">
        <v>68</v>
      </c>
      <c r="H15" s="266">
        <v>2050</v>
      </c>
      <c r="I15" s="328" t="s">
        <v>69</v>
      </c>
      <c r="J15" s="329">
        <f t="shared" si="0"/>
        <v>2050</v>
      </c>
      <c r="K15" s="330" t="s">
        <v>74</v>
      </c>
      <c r="L15" s="161"/>
    </row>
    <row r="16" ht="30" customHeight="1" spans="1:12">
      <c r="A16" s="259"/>
      <c r="B16" s="260" t="s">
        <v>75</v>
      </c>
      <c r="C16" s="261" t="s">
        <v>73</v>
      </c>
      <c r="D16" s="262">
        <v>1</v>
      </c>
      <c r="E16" s="263" t="s">
        <v>67</v>
      </c>
      <c r="F16" s="264">
        <v>1</v>
      </c>
      <c r="G16" s="265" t="s">
        <v>68</v>
      </c>
      <c r="H16" s="266">
        <v>2852</v>
      </c>
      <c r="I16" s="328" t="s">
        <v>69</v>
      </c>
      <c r="J16" s="329">
        <f t="shared" si="0"/>
        <v>2852</v>
      </c>
      <c r="K16" s="330"/>
      <c r="L16" s="161"/>
    </row>
    <row r="17" ht="30" customHeight="1" spans="1:12">
      <c r="A17" s="259"/>
      <c r="B17" s="260" t="s">
        <v>76</v>
      </c>
      <c r="C17" s="261" t="s">
        <v>73</v>
      </c>
      <c r="D17" s="262">
        <v>1</v>
      </c>
      <c r="E17" s="263" t="s">
        <v>67</v>
      </c>
      <c r="F17" s="264">
        <v>1</v>
      </c>
      <c r="G17" s="265" t="s">
        <v>68</v>
      </c>
      <c r="H17" s="266">
        <v>2070</v>
      </c>
      <c r="I17" s="328" t="s">
        <v>69</v>
      </c>
      <c r="J17" s="329">
        <f t="shared" si="0"/>
        <v>2070</v>
      </c>
      <c r="K17" s="330"/>
      <c r="L17" s="161"/>
    </row>
    <row r="18" ht="30" customHeight="1" spans="1:12">
      <c r="A18" s="259"/>
      <c r="B18" s="260" t="s">
        <v>77</v>
      </c>
      <c r="C18" s="239" t="s">
        <v>73</v>
      </c>
      <c r="D18" s="268">
        <v>1</v>
      </c>
      <c r="E18" s="263" t="s">
        <v>67</v>
      </c>
      <c r="F18" s="250">
        <v>1</v>
      </c>
      <c r="G18" s="265" t="s">
        <v>68</v>
      </c>
      <c r="H18" s="269">
        <v>1935</v>
      </c>
      <c r="I18" s="328" t="s">
        <v>69</v>
      </c>
      <c r="J18" s="329">
        <f t="shared" si="0"/>
        <v>1935</v>
      </c>
      <c r="K18" s="330"/>
      <c r="L18" s="331"/>
    </row>
    <row r="19" ht="30" customHeight="1" spans="1:12">
      <c r="A19" s="259"/>
      <c r="B19" s="262" t="s">
        <v>78</v>
      </c>
      <c r="C19" s="239" t="s">
        <v>66</v>
      </c>
      <c r="D19" s="268">
        <v>1</v>
      </c>
      <c r="E19" s="263" t="s">
        <v>67</v>
      </c>
      <c r="F19" s="250">
        <v>1</v>
      </c>
      <c r="G19" s="265" t="s">
        <v>68</v>
      </c>
      <c r="H19" s="269">
        <v>2415</v>
      </c>
      <c r="I19" s="328" t="s">
        <v>69</v>
      </c>
      <c r="J19" s="329">
        <f t="shared" si="0"/>
        <v>2415</v>
      </c>
      <c r="K19" s="332" t="s">
        <v>70</v>
      </c>
      <c r="L19" s="331"/>
    </row>
    <row r="20" ht="30" customHeight="1" spans="1:12">
      <c r="A20" s="259"/>
      <c r="B20" s="262" t="s">
        <v>79</v>
      </c>
      <c r="C20" s="239" t="s">
        <v>66</v>
      </c>
      <c r="D20" s="268">
        <v>1</v>
      </c>
      <c r="E20" s="263" t="s">
        <v>67</v>
      </c>
      <c r="F20" s="250">
        <v>1</v>
      </c>
      <c r="G20" s="265" t="s">
        <v>68</v>
      </c>
      <c r="H20" s="269">
        <v>2524</v>
      </c>
      <c r="I20" s="328" t="s">
        <v>69</v>
      </c>
      <c r="J20" s="329">
        <f t="shared" si="0"/>
        <v>2524</v>
      </c>
      <c r="K20" s="332"/>
      <c r="L20" s="331"/>
    </row>
    <row r="21" ht="30" customHeight="1" spans="1:12">
      <c r="A21" s="259"/>
      <c r="B21" s="262" t="s">
        <v>80</v>
      </c>
      <c r="C21" s="239" t="s">
        <v>81</v>
      </c>
      <c r="D21" s="268">
        <v>1</v>
      </c>
      <c r="E21" s="263" t="s">
        <v>67</v>
      </c>
      <c r="F21" s="250">
        <v>1</v>
      </c>
      <c r="G21" s="265" t="s">
        <v>68</v>
      </c>
      <c r="H21" s="269">
        <v>2800</v>
      </c>
      <c r="I21" s="328" t="s">
        <v>69</v>
      </c>
      <c r="J21" s="329">
        <f t="shared" si="0"/>
        <v>2800</v>
      </c>
      <c r="K21" s="332" t="s">
        <v>82</v>
      </c>
      <c r="L21" s="331"/>
    </row>
    <row r="22" ht="30" customHeight="1" spans="1:12">
      <c r="A22" s="259"/>
      <c r="B22" s="262" t="s">
        <v>83</v>
      </c>
      <c r="C22" s="239" t="s">
        <v>81</v>
      </c>
      <c r="D22" s="268">
        <v>1</v>
      </c>
      <c r="E22" s="263" t="s">
        <v>67</v>
      </c>
      <c r="F22" s="250">
        <v>1</v>
      </c>
      <c r="G22" s="265" t="s">
        <v>68</v>
      </c>
      <c r="H22" s="269">
        <v>3200</v>
      </c>
      <c r="I22" s="328" t="s">
        <v>69</v>
      </c>
      <c r="J22" s="329">
        <f t="shared" si="0"/>
        <v>3200</v>
      </c>
      <c r="K22" s="332" t="s">
        <v>84</v>
      </c>
      <c r="L22" s="331"/>
    </row>
    <row r="23" ht="30" customHeight="1" spans="1:12">
      <c r="A23" s="259"/>
      <c r="B23" s="262" t="s">
        <v>85</v>
      </c>
      <c r="C23" s="239" t="s">
        <v>86</v>
      </c>
      <c r="D23" s="268">
        <v>1</v>
      </c>
      <c r="E23" s="270" t="s">
        <v>67</v>
      </c>
      <c r="F23" s="250">
        <v>5</v>
      </c>
      <c r="G23" s="271" t="s">
        <v>68</v>
      </c>
      <c r="H23" s="269">
        <v>600</v>
      </c>
      <c r="I23" s="333" t="s">
        <v>69</v>
      </c>
      <c r="J23" s="334">
        <f t="shared" si="0"/>
        <v>3000</v>
      </c>
      <c r="K23" s="332" t="s">
        <v>87</v>
      </c>
      <c r="L23" s="331"/>
    </row>
    <row r="24" ht="30" customHeight="1" spans="1:12">
      <c r="A24" s="259"/>
      <c r="B24" s="262" t="s">
        <v>85</v>
      </c>
      <c r="C24" s="239" t="s">
        <v>88</v>
      </c>
      <c r="D24" s="268">
        <v>1</v>
      </c>
      <c r="E24" s="270" t="s">
        <v>57</v>
      </c>
      <c r="F24" s="250">
        <v>1</v>
      </c>
      <c r="G24" s="271" t="s">
        <v>68</v>
      </c>
      <c r="H24" s="272">
        <v>333.1</v>
      </c>
      <c r="I24" s="333" t="s">
        <v>69</v>
      </c>
      <c r="J24" s="334">
        <f>H24</f>
        <v>333.1</v>
      </c>
      <c r="K24" s="332" t="s">
        <v>89</v>
      </c>
      <c r="L24" s="320"/>
    </row>
    <row r="25" ht="30" customHeight="1" spans="1:12">
      <c r="A25" s="259"/>
      <c r="B25" s="262" t="s">
        <v>90</v>
      </c>
      <c r="C25" s="239" t="s">
        <v>88</v>
      </c>
      <c r="D25" s="268" t="s">
        <v>91</v>
      </c>
      <c r="E25" s="268"/>
      <c r="F25" s="250" t="s">
        <v>91</v>
      </c>
      <c r="G25" s="250"/>
      <c r="H25" s="272">
        <v>328.83</v>
      </c>
      <c r="I25" s="333" t="s">
        <v>69</v>
      </c>
      <c r="J25" s="334">
        <v>328.83</v>
      </c>
      <c r="K25" s="335" t="s">
        <v>92</v>
      </c>
      <c r="L25" s="320"/>
    </row>
    <row r="26" ht="30" customHeight="1" spans="1:12">
      <c r="A26" s="259"/>
      <c r="B26" s="262"/>
      <c r="C26" s="261" t="s">
        <v>88</v>
      </c>
      <c r="D26" s="262">
        <v>1</v>
      </c>
      <c r="E26" s="262"/>
      <c r="F26" s="264" t="s">
        <v>93</v>
      </c>
      <c r="G26" s="264"/>
      <c r="H26" s="266">
        <v>3849</v>
      </c>
      <c r="I26" s="336" t="s">
        <v>69</v>
      </c>
      <c r="J26" s="329">
        <f>H26</f>
        <v>3849</v>
      </c>
      <c r="K26" s="337" t="s">
        <v>94</v>
      </c>
      <c r="L26" s="338"/>
    </row>
    <row r="27" ht="15" spans="1:12">
      <c r="A27" s="257" t="s">
        <v>95</v>
      </c>
      <c r="B27" s="258"/>
      <c r="C27" s="258"/>
      <c r="D27" s="258"/>
      <c r="E27" s="258"/>
      <c r="F27" s="258"/>
      <c r="G27" s="258"/>
      <c r="H27" s="258" t="s">
        <v>96</v>
      </c>
      <c r="I27" s="325"/>
      <c r="J27" s="326">
        <f>SUM(J13:J26)</f>
        <v>33649.93</v>
      </c>
      <c r="K27" s="339"/>
      <c r="L27" s="338"/>
    </row>
    <row r="28" ht="15" spans="1:12">
      <c r="A28" s="273" t="s">
        <v>50</v>
      </c>
      <c r="B28" s="274"/>
      <c r="C28" s="275" t="s">
        <v>97</v>
      </c>
      <c r="D28" s="276" t="s">
        <v>5</v>
      </c>
      <c r="E28" s="277"/>
      <c r="F28" s="276" t="s">
        <v>52</v>
      </c>
      <c r="G28" s="277"/>
      <c r="H28" s="276" t="s">
        <v>53</v>
      </c>
      <c r="I28" s="277"/>
      <c r="J28" s="340" t="s">
        <v>54</v>
      </c>
      <c r="K28" s="341" t="s">
        <v>7</v>
      </c>
      <c r="L28" s="338"/>
    </row>
    <row r="29" ht="15" spans="1:12">
      <c r="A29" s="259" t="s">
        <v>14</v>
      </c>
      <c r="B29" s="261" t="s">
        <v>98</v>
      </c>
      <c r="C29" s="278" t="s">
        <v>99</v>
      </c>
      <c r="D29" s="264">
        <v>70</v>
      </c>
      <c r="E29" s="279" t="s">
        <v>100</v>
      </c>
      <c r="F29" s="279" t="s">
        <v>101</v>
      </c>
      <c r="G29" s="279"/>
      <c r="H29" s="280">
        <v>600</v>
      </c>
      <c r="I29" s="279" t="s">
        <v>69</v>
      </c>
      <c r="J29" s="342">
        <f>D29*H29</f>
        <v>42000</v>
      </c>
      <c r="K29" s="337"/>
      <c r="L29" s="161"/>
    </row>
    <row r="30" ht="15" spans="1:12">
      <c r="A30" s="259"/>
      <c r="B30" s="261" t="s">
        <v>98</v>
      </c>
      <c r="C30" s="278" t="s">
        <v>102</v>
      </c>
      <c r="D30" s="264">
        <v>4</v>
      </c>
      <c r="E30" s="279" t="s">
        <v>100</v>
      </c>
      <c r="F30" s="265" t="s">
        <v>101</v>
      </c>
      <c r="G30" s="265"/>
      <c r="H30" s="281">
        <v>1050</v>
      </c>
      <c r="I30" s="279" t="s">
        <v>69</v>
      </c>
      <c r="J30" s="342">
        <f>D30*H30</f>
        <v>4200</v>
      </c>
      <c r="K30" s="343"/>
      <c r="L30" s="161"/>
    </row>
    <row r="31" ht="15" spans="1:12">
      <c r="A31" s="259"/>
      <c r="B31" s="278" t="s">
        <v>103</v>
      </c>
      <c r="C31" s="278" t="s">
        <v>104</v>
      </c>
      <c r="D31" s="264">
        <v>1</v>
      </c>
      <c r="E31" s="279" t="s">
        <v>100</v>
      </c>
      <c r="F31" s="279" t="s">
        <v>101</v>
      </c>
      <c r="G31" s="279"/>
      <c r="H31" s="281">
        <v>1600</v>
      </c>
      <c r="I31" s="279" t="s">
        <v>69</v>
      </c>
      <c r="J31" s="342">
        <f>D31*H31</f>
        <v>1600</v>
      </c>
      <c r="K31" s="343"/>
      <c r="L31" s="161"/>
    </row>
    <row r="32" ht="15" spans="1:11">
      <c r="A32" s="257" t="s">
        <v>95</v>
      </c>
      <c r="B32" s="258"/>
      <c r="C32" s="258"/>
      <c r="D32" s="258"/>
      <c r="E32" s="258"/>
      <c r="F32" s="258"/>
      <c r="G32" s="258"/>
      <c r="H32" s="258"/>
      <c r="I32" s="325"/>
      <c r="J32" s="344">
        <f>SUM(J29:J31)</f>
        <v>47800</v>
      </c>
      <c r="K32" s="345"/>
    </row>
    <row r="33" ht="15" spans="1:11">
      <c r="A33" s="273" t="s">
        <v>50</v>
      </c>
      <c r="B33" s="274"/>
      <c r="C33" s="275" t="s">
        <v>105</v>
      </c>
      <c r="D33" s="276" t="s">
        <v>5</v>
      </c>
      <c r="E33" s="277"/>
      <c r="F33" s="276" t="s">
        <v>52</v>
      </c>
      <c r="G33" s="277"/>
      <c r="H33" s="276" t="s">
        <v>53</v>
      </c>
      <c r="I33" s="277"/>
      <c r="J33" s="340" t="s">
        <v>54</v>
      </c>
      <c r="K33" s="341" t="s">
        <v>7</v>
      </c>
    </row>
    <row r="34" ht="15" spans="1:11">
      <c r="A34" s="282" t="s">
        <v>106</v>
      </c>
      <c r="B34" s="264" t="s">
        <v>107</v>
      </c>
      <c r="C34" s="264" t="s">
        <v>88</v>
      </c>
      <c r="D34" s="264" t="s">
        <v>91</v>
      </c>
      <c r="E34" s="264"/>
      <c r="F34" s="264" t="s">
        <v>91</v>
      </c>
      <c r="G34" s="264"/>
      <c r="H34" s="283">
        <v>2757.41</v>
      </c>
      <c r="I34" s="336" t="s">
        <v>69</v>
      </c>
      <c r="J34" s="336">
        <f>H34</f>
        <v>2757.41</v>
      </c>
      <c r="K34" s="337" t="s">
        <v>108</v>
      </c>
    </row>
    <row r="35" ht="15" spans="1:11">
      <c r="A35" s="282"/>
      <c r="B35" s="264" t="s">
        <v>109</v>
      </c>
      <c r="C35" s="264" t="s">
        <v>88</v>
      </c>
      <c r="D35" s="264" t="s">
        <v>91</v>
      </c>
      <c r="E35" s="264"/>
      <c r="F35" s="264" t="s">
        <v>91</v>
      </c>
      <c r="G35" s="264"/>
      <c r="H35" s="283">
        <v>1724</v>
      </c>
      <c r="I35" s="336" t="s">
        <v>69</v>
      </c>
      <c r="J35" s="336">
        <f>H35</f>
        <v>1724</v>
      </c>
      <c r="K35" s="337" t="s">
        <v>110</v>
      </c>
    </row>
    <row r="36" ht="15" spans="1:11">
      <c r="A36" s="282"/>
      <c r="B36" s="264" t="s">
        <v>111</v>
      </c>
      <c r="C36" s="264" t="s">
        <v>88</v>
      </c>
      <c r="D36" s="264" t="s">
        <v>91</v>
      </c>
      <c r="E36" s="264"/>
      <c r="F36" s="264" t="s">
        <v>91</v>
      </c>
      <c r="G36" s="264"/>
      <c r="H36" s="283">
        <v>553</v>
      </c>
      <c r="I36" s="336" t="s">
        <v>69</v>
      </c>
      <c r="J36" s="336">
        <f>H36</f>
        <v>553</v>
      </c>
      <c r="K36" s="337" t="s">
        <v>110</v>
      </c>
    </row>
    <row r="37" ht="15" spans="1:11">
      <c r="A37" s="282"/>
      <c r="B37" s="264" t="s">
        <v>112</v>
      </c>
      <c r="C37" s="264" t="s">
        <v>88</v>
      </c>
      <c r="D37" s="264">
        <v>69</v>
      </c>
      <c r="E37" s="265" t="s">
        <v>113</v>
      </c>
      <c r="F37" s="264">
        <v>1</v>
      </c>
      <c r="G37" s="265" t="s">
        <v>68</v>
      </c>
      <c r="H37" s="283">
        <v>60</v>
      </c>
      <c r="I37" s="336" t="s">
        <v>69</v>
      </c>
      <c r="J37" s="336">
        <f>D37*F37*H37</f>
        <v>4140</v>
      </c>
      <c r="K37" s="337" t="s">
        <v>114</v>
      </c>
    </row>
    <row r="38" ht="15" spans="1:11">
      <c r="A38" s="282"/>
      <c r="B38" s="278" t="s">
        <v>115</v>
      </c>
      <c r="C38" s="278" t="s">
        <v>88</v>
      </c>
      <c r="D38" s="264">
        <v>90</v>
      </c>
      <c r="E38" s="265" t="s">
        <v>113</v>
      </c>
      <c r="F38" s="264">
        <v>1</v>
      </c>
      <c r="G38" s="265" t="s">
        <v>68</v>
      </c>
      <c r="H38" s="284">
        <v>60</v>
      </c>
      <c r="I38" s="279"/>
      <c r="J38" s="336">
        <f>D38*F38*H38</f>
        <v>5400</v>
      </c>
      <c r="K38" s="337" t="s">
        <v>114</v>
      </c>
    </row>
    <row r="39" ht="15" spans="1:12">
      <c r="A39" s="282"/>
      <c r="B39" s="254" t="s">
        <v>116</v>
      </c>
      <c r="C39" s="285" t="s">
        <v>88</v>
      </c>
      <c r="D39" s="286" t="s">
        <v>91</v>
      </c>
      <c r="E39" s="286"/>
      <c r="F39" s="286" t="s">
        <v>91</v>
      </c>
      <c r="G39" s="286"/>
      <c r="H39" s="287">
        <v>554</v>
      </c>
      <c r="I39" s="346" t="s">
        <v>69</v>
      </c>
      <c r="J39" s="347">
        <v>554</v>
      </c>
      <c r="K39" s="335" t="s">
        <v>117</v>
      </c>
      <c r="L39" s="320"/>
    </row>
    <row r="40" ht="24.75" spans="1:11">
      <c r="A40" s="282"/>
      <c r="B40" s="278" t="s">
        <v>118</v>
      </c>
      <c r="C40" s="278" t="s">
        <v>88</v>
      </c>
      <c r="D40" s="264" t="s">
        <v>91</v>
      </c>
      <c r="E40" s="264"/>
      <c r="F40" s="264" t="s">
        <v>91</v>
      </c>
      <c r="G40" s="264"/>
      <c r="H40" s="284">
        <v>6817.78</v>
      </c>
      <c r="I40" s="279" t="s">
        <v>69</v>
      </c>
      <c r="J40" s="336">
        <f>H40</f>
        <v>6817.78</v>
      </c>
      <c r="K40" s="337" t="s">
        <v>119</v>
      </c>
    </row>
    <row r="41" ht="15" spans="1:12">
      <c r="A41" s="282"/>
      <c r="B41" s="278" t="s">
        <v>120</v>
      </c>
      <c r="C41" s="278" t="s">
        <v>88</v>
      </c>
      <c r="D41" s="264">
        <v>110</v>
      </c>
      <c r="E41" s="279" t="s">
        <v>121</v>
      </c>
      <c r="F41" s="264">
        <v>1</v>
      </c>
      <c r="G41" s="278" t="s">
        <v>68</v>
      </c>
      <c r="H41" s="284">
        <v>20</v>
      </c>
      <c r="I41" s="279" t="s">
        <v>69</v>
      </c>
      <c r="J41" s="336">
        <f>D41*F41*H41</f>
        <v>2200</v>
      </c>
      <c r="K41" s="337" t="s">
        <v>122</v>
      </c>
      <c r="L41" s="161"/>
    </row>
    <row r="42" ht="15" spans="1:11">
      <c r="A42" s="288"/>
      <c r="B42" s="289" t="s">
        <v>123</v>
      </c>
      <c r="C42" s="262" t="s">
        <v>124</v>
      </c>
      <c r="D42" s="290">
        <v>8</v>
      </c>
      <c r="E42" s="291"/>
      <c r="F42" s="292" t="s">
        <v>125</v>
      </c>
      <c r="G42" s="293"/>
      <c r="H42" s="283">
        <v>48</v>
      </c>
      <c r="I42" s="348" t="s">
        <v>69</v>
      </c>
      <c r="J42" s="349">
        <f>D42*H42</f>
        <v>384</v>
      </c>
      <c r="K42" s="330" t="s">
        <v>126</v>
      </c>
    </row>
    <row r="43" ht="15" spans="1:11">
      <c r="A43" s="294" t="s">
        <v>95</v>
      </c>
      <c r="B43" s="295"/>
      <c r="C43" s="295"/>
      <c r="D43" s="295"/>
      <c r="E43" s="295"/>
      <c r="F43" s="295"/>
      <c r="G43" s="295"/>
      <c r="H43" s="295" t="s">
        <v>96</v>
      </c>
      <c r="I43" s="295"/>
      <c r="J43" s="326">
        <f>SUM(J34:J42)</f>
        <v>24530.19</v>
      </c>
      <c r="K43" s="339"/>
    </row>
    <row r="44" ht="15" spans="1:11">
      <c r="A44" s="273" t="s">
        <v>50</v>
      </c>
      <c r="B44" s="274"/>
      <c r="C44" s="275" t="s">
        <v>105</v>
      </c>
      <c r="D44" s="276" t="s">
        <v>5</v>
      </c>
      <c r="E44" s="277"/>
      <c r="F44" s="276" t="s">
        <v>52</v>
      </c>
      <c r="G44" s="277"/>
      <c r="H44" s="276" t="s">
        <v>53</v>
      </c>
      <c r="I44" s="277"/>
      <c r="J44" s="340" t="s">
        <v>54</v>
      </c>
      <c r="K44" s="341" t="s">
        <v>7</v>
      </c>
    </row>
    <row r="45" ht="15" spans="1:11">
      <c r="A45" s="296" t="s">
        <v>22</v>
      </c>
      <c r="B45" s="264" t="s">
        <v>127</v>
      </c>
      <c r="C45" s="261" t="s">
        <v>22</v>
      </c>
      <c r="D45" s="264">
        <v>15</v>
      </c>
      <c r="E45" s="264"/>
      <c r="F45" s="264" t="s">
        <v>128</v>
      </c>
      <c r="G45" s="264"/>
      <c r="H45" s="297">
        <v>160</v>
      </c>
      <c r="I45" s="350" t="s">
        <v>69</v>
      </c>
      <c r="J45" s="336">
        <f>D45*H45</f>
        <v>2400</v>
      </c>
      <c r="K45" s="337" t="s">
        <v>129</v>
      </c>
    </row>
    <row r="46" ht="15" spans="1:11">
      <c r="A46" s="296"/>
      <c r="B46" s="278" t="s">
        <v>130</v>
      </c>
      <c r="C46" s="278" t="s">
        <v>22</v>
      </c>
      <c r="D46" s="264">
        <v>2</v>
      </c>
      <c r="E46" s="264"/>
      <c r="F46" s="264" t="s">
        <v>128</v>
      </c>
      <c r="G46" s="264"/>
      <c r="H46" s="298">
        <v>350</v>
      </c>
      <c r="I46" s="279" t="s">
        <v>69</v>
      </c>
      <c r="J46" s="336">
        <f>D46*H46</f>
        <v>700</v>
      </c>
      <c r="K46" s="337" t="s">
        <v>131</v>
      </c>
    </row>
    <row r="47" ht="15" spans="1:11">
      <c r="A47" s="299"/>
      <c r="B47" s="278" t="s">
        <v>132</v>
      </c>
      <c r="C47" s="278" t="s">
        <v>22</v>
      </c>
      <c r="D47" s="264">
        <v>27</v>
      </c>
      <c r="E47" s="264"/>
      <c r="F47" s="264" t="s">
        <v>128</v>
      </c>
      <c r="G47" s="264"/>
      <c r="H47" s="284">
        <v>50</v>
      </c>
      <c r="I47" s="279" t="s">
        <v>69</v>
      </c>
      <c r="J47" s="336">
        <f>D47*H47</f>
        <v>1350</v>
      </c>
      <c r="K47" s="337" t="s">
        <v>133</v>
      </c>
    </row>
    <row r="48" ht="15" spans="1:11">
      <c r="A48" s="300"/>
      <c r="B48" s="278" t="s">
        <v>134</v>
      </c>
      <c r="C48" s="278" t="s">
        <v>22</v>
      </c>
      <c r="D48" s="264">
        <v>1</v>
      </c>
      <c r="E48" s="264"/>
      <c r="F48" s="264" t="s">
        <v>128</v>
      </c>
      <c r="G48" s="264"/>
      <c r="H48" s="284">
        <v>1800</v>
      </c>
      <c r="I48" s="279" t="s">
        <v>69</v>
      </c>
      <c r="J48" s="336">
        <f>D48*H48</f>
        <v>1800</v>
      </c>
      <c r="K48" s="337" t="s">
        <v>135</v>
      </c>
    </row>
    <row r="49" ht="15" spans="1:11">
      <c r="A49" s="257" t="s">
        <v>95</v>
      </c>
      <c r="B49" s="258"/>
      <c r="C49" s="258"/>
      <c r="D49" s="258"/>
      <c r="E49" s="258"/>
      <c r="F49" s="258"/>
      <c r="G49" s="258"/>
      <c r="H49" s="258" t="s">
        <v>96</v>
      </c>
      <c r="I49" s="325"/>
      <c r="J49" s="326">
        <f>SUM(J45:J48)</f>
        <v>6250</v>
      </c>
      <c r="K49" s="339"/>
    </row>
    <row r="50" ht="15" spans="1:11">
      <c r="A50" s="273" t="s">
        <v>50</v>
      </c>
      <c r="B50" s="274"/>
      <c r="C50" s="275" t="s">
        <v>105</v>
      </c>
      <c r="D50" s="276" t="s">
        <v>5</v>
      </c>
      <c r="E50" s="277"/>
      <c r="F50" s="276" t="s">
        <v>52</v>
      </c>
      <c r="G50" s="277"/>
      <c r="H50" s="276" t="s">
        <v>53</v>
      </c>
      <c r="I50" s="277"/>
      <c r="J50" s="340" t="s">
        <v>54</v>
      </c>
      <c r="K50" s="341" t="s">
        <v>7</v>
      </c>
    </row>
    <row r="51" ht="15" spans="1:11">
      <c r="A51" s="301" t="s">
        <v>136</v>
      </c>
      <c r="B51" s="289" t="s">
        <v>137</v>
      </c>
      <c r="C51" s="262" t="s">
        <v>124</v>
      </c>
      <c r="D51" s="290">
        <v>2</v>
      </c>
      <c r="E51" s="291"/>
      <c r="F51" s="292" t="s">
        <v>138</v>
      </c>
      <c r="G51" s="293"/>
      <c r="H51" s="283">
        <v>65</v>
      </c>
      <c r="I51" s="348" t="s">
        <v>69</v>
      </c>
      <c r="J51" s="349">
        <f>D51*H51</f>
        <v>130</v>
      </c>
      <c r="K51" s="337" t="s">
        <v>139</v>
      </c>
    </row>
    <row r="52" ht="18" customHeight="1" spans="1:11">
      <c r="A52" s="282"/>
      <c r="B52" s="289" t="s">
        <v>140</v>
      </c>
      <c r="C52" s="262" t="s">
        <v>124</v>
      </c>
      <c r="D52" s="290">
        <v>4</v>
      </c>
      <c r="E52" s="291"/>
      <c r="F52" s="292" t="s">
        <v>141</v>
      </c>
      <c r="G52" s="293"/>
      <c r="H52" s="283">
        <v>200</v>
      </c>
      <c r="I52" s="348" t="s">
        <v>69</v>
      </c>
      <c r="J52" s="349">
        <f>D52*H52</f>
        <v>800</v>
      </c>
      <c r="K52" s="330" t="s">
        <v>142</v>
      </c>
    </row>
    <row r="53" ht="18" customHeight="1" spans="1:11">
      <c r="A53" s="282"/>
      <c r="B53" s="289" t="s">
        <v>143</v>
      </c>
      <c r="C53" s="262" t="s">
        <v>124</v>
      </c>
      <c r="D53" s="290">
        <v>2</v>
      </c>
      <c r="E53" s="291"/>
      <c r="F53" s="292" t="s">
        <v>144</v>
      </c>
      <c r="G53" s="293"/>
      <c r="H53" s="283">
        <v>350</v>
      </c>
      <c r="I53" s="348" t="s">
        <v>69</v>
      </c>
      <c r="J53" s="349">
        <f>D53*H53</f>
        <v>700</v>
      </c>
      <c r="K53" s="330" t="s">
        <v>145</v>
      </c>
    </row>
    <row r="54" ht="23" customHeight="1" spans="1:11">
      <c r="A54" s="282"/>
      <c r="B54" s="289" t="s">
        <v>146</v>
      </c>
      <c r="C54" s="262" t="s">
        <v>124</v>
      </c>
      <c r="D54" s="290" t="s">
        <v>91</v>
      </c>
      <c r="E54" s="291"/>
      <c r="F54" s="292" t="s">
        <v>91</v>
      </c>
      <c r="G54" s="293"/>
      <c r="H54" s="283">
        <v>400</v>
      </c>
      <c r="I54" s="348" t="s">
        <v>69</v>
      </c>
      <c r="J54" s="349">
        <v>400</v>
      </c>
      <c r="K54" s="330" t="s">
        <v>147</v>
      </c>
    </row>
    <row r="55" ht="15" spans="1:11">
      <c r="A55" s="257" t="s">
        <v>95</v>
      </c>
      <c r="B55" s="258"/>
      <c r="C55" s="258"/>
      <c r="D55" s="258"/>
      <c r="E55" s="258"/>
      <c r="F55" s="258"/>
      <c r="G55" s="258"/>
      <c r="H55" s="258"/>
      <c r="I55" s="325"/>
      <c r="J55" s="326">
        <f>SUM(J51:J54)</f>
        <v>2030</v>
      </c>
      <c r="K55" s="339"/>
    </row>
    <row r="56" ht="15" spans="1:11">
      <c r="A56" s="273" t="s">
        <v>50</v>
      </c>
      <c r="B56" s="274"/>
      <c r="C56" s="275" t="s">
        <v>105</v>
      </c>
      <c r="D56" s="276" t="s">
        <v>5</v>
      </c>
      <c r="E56" s="277"/>
      <c r="F56" s="276" t="s">
        <v>52</v>
      </c>
      <c r="G56" s="277"/>
      <c r="H56" s="276" t="s">
        <v>53</v>
      </c>
      <c r="I56" s="277"/>
      <c r="J56" s="340" t="s">
        <v>54</v>
      </c>
      <c r="K56" s="341" t="s">
        <v>7</v>
      </c>
    </row>
    <row r="57" ht="15" spans="1:12">
      <c r="A57" s="301" t="s">
        <v>18</v>
      </c>
      <c r="B57" s="264" t="s">
        <v>148</v>
      </c>
      <c r="C57" s="262" t="s">
        <v>18</v>
      </c>
      <c r="D57" s="290">
        <v>1</v>
      </c>
      <c r="E57" s="291"/>
      <c r="F57" s="302">
        <v>5</v>
      </c>
      <c r="G57" s="303" t="s">
        <v>149</v>
      </c>
      <c r="H57" s="304">
        <v>800</v>
      </c>
      <c r="I57" s="351" t="s">
        <v>69</v>
      </c>
      <c r="J57" s="329">
        <f t="shared" ref="J57:J63" si="1">D57*F57*H57</f>
        <v>4000</v>
      </c>
      <c r="K57" s="337" t="s">
        <v>150</v>
      </c>
      <c r="L57" s="161"/>
    </row>
    <row r="58" ht="15" spans="1:12">
      <c r="A58" s="282"/>
      <c r="B58" s="264" t="s">
        <v>151</v>
      </c>
      <c r="C58" s="262" t="s">
        <v>18</v>
      </c>
      <c r="D58" s="290">
        <v>2</v>
      </c>
      <c r="E58" s="291"/>
      <c r="F58" s="184">
        <v>1</v>
      </c>
      <c r="G58" s="265" t="s">
        <v>128</v>
      </c>
      <c r="H58" s="304">
        <v>800</v>
      </c>
      <c r="I58" s="351" t="s">
        <v>69</v>
      </c>
      <c r="J58" s="329">
        <f t="shared" si="1"/>
        <v>1600</v>
      </c>
      <c r="K58" s="337" t="s">
        <v>152</v>
      </c>
      <c r="L58" s="161"/>
    </row>
    <row r="59" ht="15" spans="1:12">
      <c r="A59" s="282"/>
      <c r="B59" s="40" t="s">
        <v>153</v>
      </c>
      <c r="C59" s="39" t="s">
        <v>18</v>
      </c>
      <c r="D59" s="198">
        <v>3</v>
      </c>
      <c r="E59" s="199"/>
      <c r="F59" s="184">
        <v>3</v>
      </c>
      <c r="G59" s="305" t="s">
        <v>149</v>
      </c>
      <c r="H59" s="306">
        <v>800</v>
      </c>
      <c r="I59" s="352" t="s">
        <v>69</v>
      </c>
      <c r="J59" s="353">
        <f t="shared" si="1"/>
        <v>7200</v>
      </c>
      <c r="K59" s="354"/>
      <c r="L59" s="161"/>
    </row>
    <row r="60" ht="27.75" spans="1:12">
      <c r="A60" s="282"/>
      <c r="B60" s="40" t="s">
        <v>154</v>
      </c>
      <c r="C60" s="39" t="s">
        <v>88</v>
      </c>
      <c r="D60" s="198">
        <v>13.5</v>
      </c>
      <c r="E60" s="199"/>
      <c r="F60" s="184">
        <v>1</v>
      </c>
      <c r="G60" s="307" t="s">
        <v>128</v>
      </c>
      <c r="H60" s="306">
        <v>70</v>
      </c>
      <c r="I60" s="352" t="s">
        <v>69</v>
      </c>
      <c r="J60" s="353">
        <f t="shared" si="1"/>
        <v>945</v>
      </c>
      <c r="K60" s="355" t="s">
        <v>155</v>
      </c>
      <c r="L60" s="161"/>
    </row>
    <row r="61" ht="15" spans="1:12">
      <c r="A61" s="26" t="s">
        <v>156</v>
      </c>
      <c r="B61" s="40" t="s">
        <v>157</v>
      </c>
      <c r="C61" s="39" t="s">
        <v>88</v>
      </c>
      <c r="D61" s="198">
        <v>2</v>
      </c>
      <c r="E61" s="199"/>
      <c r="F61" s="184">
        <v>6</v>
      </c>
      <c r="G61" s="307" t="s">
        <v>149</v>
      </c>
      <c r="H61" s="306">
        <v>100</v>
      </c>
      <c r="I61" s="352" t="s">
        <v>69</v>
      </c>
      <c r="J61" s="353">
        <f t="shared" si="1"/>
        <v>1200</v>
      </c>
      <c r="K61" s="354" t="s">
        <v>158</v>
      </c>
      <c r="L61" s="161"/>
    </row>
    <row r="62" ht="15" spans="1:12">
      <c r="A62" s="34"/>
      <c r="B62" s="40" t="s">
        <v>159</v>
      </c>
      <c r="C62" s="39" t="s">
        <v>159</v>
      </c>
      <c r="D62" s="198">
        <v>2</v>
      </c>
      <c r="E62" s="199"/>
      <c r="F62" s="184">
        <v>1</v>
      </c>
      <c r="G62" s="307" t="s">
        <v>160</v>
      </c>
      <c r="H62" s="306">
        <v>380</v>
      </c>
      <c r="I62" s="352" t="s">
        <v>69</v>
      </c>
      <c r="J62" s="353">
        <f t="shared" si="1"/>
        <v>760</v>
      </c>
      <c r="K62" s="354" t="s">
        <v>161</v>
      </c>
      <c r="L62" s="161"/>
    </row>
    <row r="63" ht="15" spans="1:12">
      <c r="A63" s="34"/>
      <c r="B63" s="250" t="s">
        <v>159</v>
      </c>
      <c r="C63" s="268" t="s">
        <v>159</v>
      </c>
      <c r="D63" s="240">
        <v>1</v>
      </c>
      <c r="E63" s="241"/>
      <c r="F63" s="308">
        <v>4</v>
      </c>
      <c r="G63" s="309" t="s">
        <v>160</v>
      </c>
      <c r="H63" s="306">
        <v>600</v>
      </c>
      <c r="I63" s="356" t="s">
        <v>69</v>
      </c>
      <c r="J63" s="334">
        <f t="shared" si="1"/>
        <v>2400</v>
      </c>
      <c r="K63" s="357" t="s">
        <v>98</v>
      </c>
      <c r="L63" s="161"/>
    </row>
    <row r="64" ht="15" spans="1:11">
      <c r="A64" s="34"/>
      <c r="B64" s="40" t="s">
        <v>162</v>
      </c>
      <c r="C64" s="39" t="s">
        <v>163</v>
      </c>
      <c r="D64" s="198" t="s">
        <v>91</v>
      </c>
      <c r="E64" s="199"/>
      <c r="F64" s="184">
        <v>2</v>
      </c>
      <c r="G64" s="307" t="s">
        <v>164</v>
      </c>
      <c r="H64" s="306">
        <v>640</v>
      </c>
      <c r="I64" s="352" t="s">
        <v>69</v>
      </c>
      <c r="J64" s="353">
        <f>H64</f>
        <v>640</v>
      </c>
      <c r="K64" s="354" t="s">
        <v>165</v>
      </c>
    </row>
    <row r="65" ht="15" spans="1:11">
      <c r="A65" s="35"/>
      <c r="B65" s="40" t="s">
        <v>166</v>
      </c>
      <c r="C65" s="39" t="s">
        <v>88</v>
      </c>
      <c r="D65" s="198">
        <v>0</v>
      </c>
      <c r="E65" s="199"/>
      <c r="F65" s="358"/>
      <c r="G65" s="307" t="s">
        <v>128</v>
      </c>
      <c r="H65" s="306">
        <v>0</v>
      </c>
      <c r="I65" s="352" t="s">
        <v>69</v>
      </c>
      <c r="J65" s="353">
        <f>H65*D65</f>
        <v>0</v>
      </c>
      <c r="K65" s="367"/>
    </row>
    <row r="66" ht="15" spans="1:11">
      <c r="A66" s="257" t="s">
        <v>95</v>
      </c>
      <c r="B66" s="258"/>
      <c r="C66" s="258"/>
      <c r="D66" s="258"/>
      <c r="E66" s="258"/>
      <c r="F66" s="258"/>
      <c r="G66" s="258"/>
      <c r="H66" s="258" t="s">
        <v>96</v>
      </c>
      <c r="I66" s="325"/>
      <c r="J66" s="326">
        <f>SUM(J57:J65)</f>
        <v>18745</v>
      </c>
      <c r="K66" s="327"/>
    </row>
    <row r="67" ht="15" spans="1:11">
      <c r="A67" s="189" t="s">
        <v>50</v>
      </c>
      <c r="B67" s="190"/>
      <c r="C67" s="191" t="s">
        <v>105</v>
      </c>
      <c r="D67" s="192" t="s">
        <v>5</v>
      </c>
      <c r="E67" s="193"/>
      <c r="F67" s="192" t="s">
        <v>52</v>
      </c>
      <c r="G67" s="193"/>
      <c r="H67" s="192" t="s">
        <v>53</v>
      </c>
      <c r="I67" s="193"/>
      <c r="J67" s="25" t="s">
        <v>54</v>
      </c>
      <c r="K67" s="65" t="s">
        <v>7</v>
      </c>
    </row>
    <row r="68" ht="15" spans="1:11">
      <c r="A68" s="359" t="s">
        <v>24</v>
      </c>
      <c r="B68" s="40" t="s">
        <v>167</v>
      </c>
      <c r="C68" s="28" t="s">
        <v>88</v>
      </c>
      <c r="D68" s="40"/>
      <c r="E68" s="28"/>
      <c r="F68" s="40"/>
      <c r="G68" s="28"/>
      <c r="H68" s="360"/>
      <c r="I68" s="368" t="s">
        <v>69</v>
      </c>
      <c r="J68" s="353"/>
      <c r="K68" s="369"/>
    </row>
    <row r="69" ht="15" spans="1:11">
      <c r="A69" s="359"/>
      <c r="B69" s="40" t="s">
        <v>168</v>
      </c>
      <c r="C69" s="28" t="s">
        <v>88</v>
      </c>
      <c r="D69" s="40"/>
      <c r="E69" s="28"/>
      <c r="F69" s="40"/>
      <c r="G69" s="28"/>
      <c r="H69" s="360"/>
      <c r="I69" s="368" t="s">
        <v>69</v>
      </c>
      <c r="J69" s="353"/>
      <c r="K69" s="369"/>
    </row>
    <row r="70" ht="15" spans="1:11">
      <c r="A70" s="359"/>
      <c r="B70" s="40" t="s">
        <v>169</v>
      </c>
      <c r="C70" s="28" t="s">
        <v>88</v>
      </c>
      <c r="D70" s="40"/>
      <c r="E70" s="28"/>
      <c r="F70" s="40"/>
      <c r="G70" s="28"/>
      <c r="H70" s="360"/>
      <c r="I70" s="368" t="s">
        <v>69</v>
      </c>
      <c r="J70" s="353"/>
      <c r="K70" s="369"/>
    </row>
    <row r="71" ht="15" spans="1:11">
      <c r="A71" s="359"/>
      <c r="B71" s="40" t="s">
        <v>170</v>
      </c>
      <c r="C71" s="28" t="s">
        <v>88</v>
      </c>
      <c r="D71" s="40"/>
      <c r="E71" s="28"/>
      <c r="F71" s="40"/>
      <c r="G71" s="28"/>
      <c r="H71" s="360"/>
      <c r="I71" s="368" t="s">
        <v>69</v>
      </c>
      <c r="J71" s="353"/>
      <c r="K71" s="369"/>
    </row>
    <row r="72" ht="15" spans="1:11">
      <c r="A72" s="359"/>
      <c r="B72" s="40" t="s">
        <v>167</v>
      </c>
      <c r="C72" s="28" t="s">
        <v>88</v>
      </c>
      <c r="D72" s="40"/>
      <c r="E72" s="28"/>
      <c r="F72" s="40"/>
      <c r="G72" s="28"/>
      <c r="H72" s="360"/>
      <c r="I72" s="368" t="s">
        <v>69</v>
      </c>
      <c r="J72" s="353"/>
      <c r="K72" s="369"/>
    </row>
    <row r="73" ht="15" spans="1:11">
      <c r="A73" s="36" t="s">
        <v>95</v>
      </c>
      <c r="B73" s="37"/>
      <c r="C73" s="37"/>
      <c r="D73" s="37"/>
      <c r="E73" s="37"/>
      <c r="F73" s="37"/>
      <c r="G73" s="37"/>
      <c r="H73" s="37" t="s">
        <v>96</v>
      </c>
      <c r="I73" s="68"/>
      <c r="J73" s="69">
        <f>SUM(J68)</f>
        <v>0</v>
      </c>
      <c r="K73" s="327"/>
    </row>
    <row r="74" ht="15" spans="1:11">
      <c r="A74" s="47" t="s">
        <v>171</v>
      </c>
      <c r="B74" s="48"/>
      <c r="C74" s="48"/>
      <c r="D74" s="48"/>
      <c r="E74" s="48"/>
      <c r="F74" s="48"/>
      <c r="G74" s="48"/>
      <c r="H74" s="48"/>
      <c r="I74" s="74"/>
      <c r="J74" s="75">
        <f>J11+J27+J32+J43+J49+J55+J66</f>
        <v>196947.62</v>
      </c>
      <c r="K74" s="370"/>
    </row>
    <row r="75" ht="17" customHeight="1" spans="1:11">
      <c r="A75" s="361" t="s">
        <v>172</v>
      </c>
      <c r="B75" s="362"/>
      <c r="C75" s="362"/>
      <c r="D75" s="362"/>
      <c r="E75" s="362"/>
      <c r="F75" s="362"/>
      <c r="G75" s="362"/>
      <c r="H75" s="362"/>
      <c r="I75" s="371">
        <v>0.06</v>
      </c>
      <c r="J75" s="78">
        <f>J74*I75</f>
        <v>11816.8572</v>
      </c>
      <c r="K75" s="372"/>
    </row>
    <row r="76" ht="15" spans="1:11">
      <c r="A76" s="363" t="s">
        <v>173</v>
      </c>
      <c r="B76" s="364"/>
      <c r="C76" s="364"/>
      <c r="D76" s="364"/>
      <c r="E76" s="364"/>
      <c r="F76" s="364"/>
      <c r="G76" s="364"/>
      <c r="H76" s="364"/>
      <c r="I76" s="373"/>
      <c r="J76" s="81">
        <f>(J74+J75)*6%</f>
        <v>12525.868632</v>
      </c>
      <c r="K76" s="374"/>
    </row>
    <row r="77" ht="17.6" spans="1:11">
      <c r="A77" s="365" t="s">
        <v>174</v>
      </c>
      <c r="B77" s="366"/>
      <c r="C77" s="366"/>
      <c r="D77" s="366"/>
      <c r="E77" s="366"/>
      <c r="F77" s="366"/>
      <c r="G77" s="366"/>
      <c r="H77" s="366"/>
      <c r="I77" s="375"/>
      <c r="J77" s="376">
        <f>SUM(J74:J76)</f>
        <v>221290.345832</v>
      </c>
      <c r="K77" s="377"/>
    </row>
  </sheetData>
  <sheetProtection autoFilter="0"/>
  <mergeCells count="12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A11:I11"/>
    <mergeCell ref="A12:B12"/>
    <mergeCell ref="D12:E12"/>
    <mergeCell ref="F12:G12"/>
    <mergeCell ref="H12:I12"/>
    <mergeCell ref="D25:E25"/>
    <mergeCell ref="F25:G25"/>
    <mergeCell ref="D26:E26"/>
    <mergeCell ref="F26:G26"/>
    <mergeCell ref="A27:I27"/>
    <mergeCell ref="A28:B28"/>
    <mergeCell ref="D28:E28"/>
    <mergeCell ref="F28:G28"/>
    <mergeCell ref="H28:I28"/>
    <mergeCell ref="F29:G29"/>
    <mergeCell ref="F30:G30"/>
    <mergeCell ref="F31:G31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9:E39"/>
    <mergeCell ref="F39:G39"/>
    <mergeCell ref="D40:E40"/>
    <mergeCell ref="F40:G40"/>
    <mergeCell ref="D42:E42"/>
    <mergeCell ref="F42:G42"/>
    <mergeCell ref="A43:I43"/>
    <mergeCell ref="A44:B44"/>
    <mergeCell ref="D44:E44"/>
    <mergeCell ref="F44:G44"/>
    <mergeCell ref="H44:I44"/>
    <mergeCell ref="D45:E45"/>
    <mergeCell ref="F45:G45"/>
    <mergeCell ref="D46:E46"/>
    <mergeCell ref="F46:G46"/>
    <mergeCell ref="D47:E47"/>
    <mergeCell ref="F47:G47"/>
    <mergeCell ref="D48:E48"/>
    <mergeCell ref="F48:G48"/>
    <mergeCell ref="A49:I49"/>
    <mergeCell ref="A50:B50"/>
    <mergeCell ref="D50:E50"/>
    <mergeCell ref="F50:G50"/>
    <mergeCell ref="H50:I50"/>
    <mergeCell ref="D51:E51"/>
    <mergeCell ref="F51:G51"/>
    <mergeCell ref="D52:E52"/>
    <mergeCell ref="F52:G52"/>
    <mergeCell ref="D53:E53"/>
    <mergeCell ref="F53:G53"/>
    <mergeCell ref="D54:E54"/>
    <mergeCell ref="F54:G54"/>
    <mergeCell ref="A55:I55"/>
    <mergeCell ref="A56:B56"/>
    <mergeCell ref="D56:E56"/>
    <mergeCell ref="F56:G56"/>
    <mergeCell ref="H56:I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A66:I66"/>
    <mergeCell ref="A67:B67"/>
    <mergeCell ref="D67:E67"/>
    <mergeCell ref="F67:G67"/>
    <mergeCell ref="H67:I67"/>
    <mergeCell ref="A73:I73"/>
    <mergeCell ref="A74:I74"/>
    <mergeCell ref="A75:H75"/>
    <mergeCell ref="A76:I76"/>
    <mergeCell ref="A77:I77"/>
    <mergeCell ref="A7:A10"/>
    <mergeCell ref="A13:A26"/>
    <mergeCell ref="A29:A31"/>
    <mergeCell ref="A34:A42"/>
    <mergeCell ref="A45:A48"/>
    <mergeCell ref="A51:A54"/>
    <mergeCell ref="A57:A60"/>
    <mergeCell ref="A61:A65"/>
    <mergeCell ref="A68:A72"/>
    <mergeCell ref="B25:B26"/>
    <mergeCell ref="J68:J72"/>
    <mergeCell ref="K13:K14"/>
    <mergeCell ref="K15:K18"/>
    <mergeCell ref="K19:K20"/>
  </mergeCells>
  <dataValidations count="7">
    <dataValidation type="list" allowBlank="1" showInputMessage="1" showErrorMessage="1" sqref="C7 C8 C9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3 C14 C15 C16 C20 C23 C24 C18:C19 C21:C22 C25:C26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4 C35 C36 C37">
      <formula1>"酒店早餐,自助午餐,围桌午餐,自助晚餐,围桌晚餐,鸡尾酒会,酒水,特色餐,其他"</formula1>
    </dataValidation>
    <dataValidation type="list" allowBlank="1" showInputMessage="1" showErrorMessage="1" sqref="C42 C51 C52 C53 C54">
      <formula1>"工作人员,餐费,住宿,交通,通信费,导游超时费,其他,物料"</formula1>
    </dataValidation>
    <dataValidation type="list" allowBlank="1" showInputMessage="1" showErrorMessage="1" sqref="C45">
      <formula1>"签证服务费,旅游签证,商务签证,保险,其他"</formula1>
    </dataValidation>
    <dataValidation type="list" allowBlank="1" showInputMessage="1" showErrorMessage="1" sqref="C57 C58 C59 C60 C61 C62 C63 C64 C65">
      <formula1>"工作人员,餐费,住宿,交通,通信费,导游超时费,其他"</formula1>
    </dataValidation>
  </dataValidations>
  <hyperlinks>
    <hyperlink ref="D4" r:id="rId1" display="yoyoisyoyo@qq.com" tooltip="mailto:yoyoisyoyo@qq.com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B17" sqref="B17"/>
    </sheetView>
  </sheetViews>
  <sheetFormatPr defaultColWidth="11" defaultRowHeight="15"/>
  <cols>
    <col min="1" max="1" width="21.3359375" customWidth="1"/>
    <col min="2" max="2" width="32" customWidth="1"/>
    <col min="3" max="3" width="17.6640625" customWidth="1"/>
    <col min="4" max="5" width="11" customWidth="1"/>
    <col min="6" max="6" width="14.8359375" customWidth="1"/>
    <col min="7" max="7" width="11" customWidth="1"/>
    <col min="11" max="11" width="27.8359375" customWidth="1"/>
    <col min="12" max="12" width="20.8359375" customWidth="1"/>
  </cols>
  <sheetData>
    <row r="1" ht="23" customHeight="1" spans="1:9">
      <c r="A1" s="203" t="s">
        <v>175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105</v>
      </c>
      <c r="B2" s="203" t="s">
        <v>176</v>
      </c>
      <c r="C2" s="203" t="s">
        <v>177</v>
      </c>
      <c r="D2" s="203" t="s">
        <v>178</v>
      </c>
      <c r="E2" s="203" t="s">
        <v>179</v>
      </c>
      <c r="F2" s="203" t="s">
        <v>6</v>
      </c>
      <c r="G2" s="203" t="s">
        <v>180</v>
      </c>
      <c r="H2" s="205"/>
      <c r="I2" s="205"/>
    </row>
    <row r="3" ht="16.1" spans="1:9">
      <c r="A3" s="206" t="s">
        <v>181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6.1" spans="1:9">
      <c r="A4" s="206" t="s">
        <v>182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6.1" spans="1:9">
      <c r="A5" s="206" t="s">
        <v>183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6.1" spans="1:9">
      <c r="A6" s="206" t="s">
        <v>16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6.1" spans="1:9">
      <c r="A7" s="206" t="s">
        <v>184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185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6.1" spans="1:9">
      <c r="A9" s="206" t="s">
        <v>186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6.1" spans="1:9">
      <c r="A10" s="206" t="s">
        <v>20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6.1" spans="1:9">
      <c r="A11" s="206" t="s">
        <v>187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6.1" spans="1:12">
      <c r="A12" s="206" t="s">
        <v>188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6.85" spans="1:12">
      <c r="A13" s="203" t="s">
        <v>189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6.85" spans="1:12">
      <c r="A14" s="203" t="s">
        <v>190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" customHeight="1" spans="1:3">
      <c r="A17" s="211" t="s">
        <v>191</v>
      </c>
      <c r="B17" s="212" t="s">
        <v>192</v>
      </c>
      <c r="C17" s="213">
        <f>SUM(G12,G11,G7,G6,G4,G3)</f>
        <v>0.772555767667575</v>
      </c>
    </row>
    <row r="18" ht="16.1" spans="1:3">
      <c r="A18" s="214"/>
      <c r="B18" s="206" t="s">
        <v>181</v>
      </c>
      <c r="C18" s="210">
        <v>0.234962525331628</v>
      </c>
    </row>
    <row r="19" ht="16.1" spans="1:3">
      <c r="A19" s="215"/>
      <c r="B19" s="206" t="s">
        <v>182</v>
      </c>
      <c r="C19" s="210">
        <v>0.230612878798596</v>
      </c>
    </row>
    <row r="20" ht="16.1" spans="1:3">
      <c r="A20" s="215"/>
      <c r="B20" s="206" t="s">
        <v>188</v>
      </c>
      <c r="C20" s="210">
        <v>0.214006236649547</v>
      </c>
    </row>
    <row r="21" ht="16.1" spans="1:3">
      <c r="A21" s="215"/>
      <c r="B21" s="206" t="s">
        <v>16</v>
      </c>
      <c r="C21" s="210">
        <v>0.058923050490842</v>
      </c>
    </row>
    <row r="22" ht="16.1" spans="1:3">
      <c r="A22" s="215"/>
      <c r="B22" s="206" t="s">
        <v>187</v>
      </c>
      <c r="C22" s="210">
        <v>0.0281472609559405</v>
      </c>
    </row>
    <row r="23" ht="16.1" spans="1:3">
      <c r="A23" s="215"/>
      <c r="B23" s="206" t="s">
        <v>184</v>
      </c>
      <c r="C23" s="210">
        <v>0.00590381544102151</v>
      </c>
    </row>
    <row r="24" ht="33.75" spans="1:5">
      <c r="A24" s="216" t="s">
        <v>193</v>
      </c>
      <c r="B24" s="217" t="s">
        <v>194</v>
      </c>
      <c r="C24" s="218">
        <f>1-C17</f>
        <v>0.227444232332425</v>
      </c>
      <c r="D24" s="161"/>
      <c r="E24" s="219"/>
    </row>
    <row r="25" ht="16.1" spans="1:5">
      <c r="A25" s="220"/>
      <c r="B25" s="206" t="s">
        <v>195</v>
      </c>
      <c r="C25" s="210">
        <v>0.128488957580458</v>
      </c>
      <c r="D25" s="161"/>
      <c r="E25" s="219"/>
    </row>
    <row r="26" ht="16.1" spans="1:5">
      <c r="A26" s="221"/>
      <c r="B26" s="206" t="s">
        <v>183</v>
      </c>
      <c r="C26" s="210">
        <v>0.0788486029201332</v>
      </c>
      <c r="D26" s="161"/>
      <c r="E26" s="219"/>
    </row>
    <row r="27" ht="16.1" spans="1:4">
      <c r="A27" s="222"/>
      <c r="B27" s="206" t="s">
        <v>20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28" sqref="A2:H29"/>
    </sheetView>
  </sheetViews>
  <sheetFormatPr defaultColWidth="11" defaultRowHeight="15"/>
  <cols>
    <col min="2" max="2" width="20" customWidth="1"/>
    <col min="3" max="3" width="18.5" customWidth="1"/>
    <col min="8" max="8" width="38.6640625" customWidth="1"/>
  </cols>
  <sheetData>
    <row r="1" spans="1:9">
      <c r="A1" s="189" t="s">
        <v>50</v>
      </c>
      <c r="B1" s="190"/>
      <c r="C1" s="191" t="s">
        <v>63</v>
      </c>
      <c r="D1" s="192" t="s">
        <v>5</v>
      </c>
      <c r="E1" s="193"/>
      <c r="F1" s="192" t="s">
        <v>52</v>
      </c>
      <c r="G1" s="193"/>
      <c r="H1" s="194" t="s">
        <v>196</v>
      </c>
      <c r="I1" s="202"/>
    </row>
    <row r="2" spans="1:7">
      <c r="A2" s="195" t="s">
        <v>12</v>
      </c>
      <c r="B2" s="39" t="s">
        <v>197</v>
      </c>
      <c r="C2" s="39" t="s">
        <v>86</v>
      </c>
      <c r="D2" s="184">
        <v>1</v>
      </c>
      <c r="E2" s="184"/>
      <c r="F2" s="40" t="s">
        <v>198</v>
      </c>
      <c r="G2" s="40"/>
    </row>
    <row r="3" spans="1:7">
      <c r="A3" s="195"/>
      <c r="B3" s="39"/>
      <c r="C3" s="28" t="s">
        <v>199</v>
      </c>
      <c r="D3" s="184">
        <v>1</v>
      </c>
      <c r="E3" s="184"/>
      <c r="F3" s="40" t="s">
        <v>200</v>
      </c>
      <c r="G3" s="40"/>
    </row>
    <row r="4" spans="1:7">
      <c r="A4" s="195"/>
      <c r="B4" s="39"/>
      <c r="C4" s="28" t="s">
        <v>73</v>
      </c>
      <c r="D4" s="184">
        <v>1070</v>
      </c>
      <c r="E4" s="184"/>
      <c r="F4" s="40" t="s">
        <v>200</v>
      </c>
      <c r="G4" s="40"/>
    </row>
    <row r="5" spans="1:7">
      <c r="A5" s="195"/>
      <c r="B5" s="39"/>
      <c r="C5" s="28" t="s">
        <v>201</v>
      </c>
      <c r="D5" s="184">
        <v>1</v>
      </c>
      <c r="E5" s="184"/>
      <c r="F5" s="40" t="s">
        <v>200</v>
      </c>
      <c r="G5" s="40"/>
    </row>
    <row r="6" spans="1:7">
      <c r="A6" s="195"/>
      <c r="B6" s="39"/>
      <c r="C6" s="28" t="s">
        <v>66</v>
      </c>
      <c r="D6" s="184">
        <v>1</v>
      </c>
      <c r="E6" s="184"/>
      <c r="F6" s="40" t="s">
        <v>200</v>
      </c>
      <c r="G6" s="40"/>
    </row>
    <row r="7" spans="1:7">
      <c r="A7" s="195"/>
      <c r="B7" s="39"/>
      <c r="C7" s="28" t="s">
        <v>202</v>
      </c>
      <c r="D7" s="184">
        <v>1</v>
      </c>
      <c r="E7" s="184"/>
      <c r="F7" s="40" t="s">
        <v>200</v>
      </c>
      <c r="G7" s="40"/>
    </row>
    <row r="8" spans="1:7">
      <c r="A8" s="195"/>
      <c r="B8" s="39"/>
      <c r="C8" s="28" t="s">
        <v>203</v>
      </c>
      <c r="D8" s="184">
        <v>2</v>
      </c>
      <c r="E8" s="184"/>
      <c r="F8" s="40" t="s">
        <v>200</v>
      </c>
      <c r="G8" s="40"/>
    </row>
    <row r="9" spans="1:7">
      <c r="A9" s="195"/>
      <c r="B9" s="39"/>
      <c r="C9" s="28" t="s">
        <v>204</v>
      </c>
      <c r="D9" s="184">
        <v>1</v>
      </c>
      <c r="E9" s="184"/>
      <c r="F9" s="40" t="s">
        <v>200</v>
      </c>
      <c r="G9" s="40"/>
    </row>
    <row r="10" spans="1:7">
      <c r="A10" s="195"/>
      <c r="B10" s="39"/>
      <c r="C10" s="28" t="s">
        <v>205</v>
      </c>
      <c r="D10" s="184">
        <v>1</v>
      </c>
      <c r="E10" s="184"/>
      <c r="F10" s="40" t="s">
        <v>200</v>
      </c>
      <c r="G10" s="40"/>
    </row>
    <row r="11" spans="1:7">
      <c r="A11" s="195"/>
      <c r="B11" s="39"/>
      <c r="C11" s="28" t="s">
        <v>206</v>
      </c>
      <c r="D11" s="184">
        <v>1</v>
      </c>
      <c r="E11" s="184"/>
      <c r="F11" s="40" t="s">
        <v>200</v>
      </c>
      <c r="G11" s="40"/>
    </row>
    <row r="12" spans="1:7">
      <c r="A12" s="195"/>
      <c r="B12" s="39"/>
      <c r="C12" s="28" t="s">
        <v>207</v>
      </c>
      <c r="D12" s="184">
        <v>1</v>
      </c>
      <c r="E12" s="184"/>
      <c r="F12" s="40" t="s">
        <v>200</v>
      </c>
      <c r="G12" s="40"/>
    </row>
    <row r="13" spans="1:7">
      <c r="A13" s="195"/>
      <c r="B13" s="39"/>
      <c r="C13" s="28" t="s">
        <v>81</v>
      </c>
      <c r="D13" s="184">
        <v>1</v>
      </c>
      <c r="E13" s="184"/>
      <c r="F13" s="40" t="s">
        <v>200</v>
      </c>
      <c r="G13" s="40"/>
    </row>
    <row r="14" spans="1:7">
      <c r="A14" s="195"/>
      <c r="B14" s="39"/>
      <c r="C14" s="28" t="s">
        <v>208</v>
      </c>
      <c r="D14" s="184">
        <v>1</v>
      </c>
      <c r="E14" s="184"/>
      <c r="F14" s="40" t="s">
        <v>200</v>
      </c>
      <c r="G14" s="40"/>
    </row>
    <row r="15" spans="1:7">
      <c r="A15" s="195"/>
      <c r="B15" s="39" t="s">
        <v>209</v>
      </c>
      <c r="C15" s="39" t="s">
        <v>86</v>
      </c>
      <c r="D15" s="184">
        <v>1</v>
      </c>
      <c r="E15" s="184"/>
      <c r="F15" s="40" t="s">
        <v>210</v>
      </c>
      <c r="G15" s="40"/>
    </row>
    <row r="16" spans="1:7">
      <c r="A16" s="195"/>
      <c r="B16" s="39"/>
      <c r="C16" s="28" t="s">
        <v>199</v>
      </c>
      <c r="D16" s="184">
        <v>1</v>
      </c>
      <c r="E16" s="184"/>
      <c r="F16" s="40" t="s">
        <v>210</v>
      </c>
      <c r="G16" s="40"/>
    </row>
    <row r="17" spans="1:7">
      <c r="A17" s="195"/>
      <c r="B17" s="39"/>
      <c r="C17" s="28" t="s">
        <v>73</v>
      </c>
      <c r="D17" s="184">
        <v>747</v>
      </c>
      <c r="E17" s="184"/>
      <c r="F17" s="40" t="s">
        <v>210</v>
      </c>
      <c r="G17" s="40"/>
    </row>
    <row r="18" spans="1:7">
      <c r="A18" s="195"/>
      <c r="B18" s="39"/>
      <c r="C18" s="28" t="s">
        <v>201</v>
      </c>
      <c r="D18" s="184">
        <v>12</v>
      </c>
      <c r="E18" s="184"/>
      <c r="F18" s="40" t="s">
        <v>210</v>
      </c>
      <c r="G18" s="40"/>
    </row>
    <row r="19" spans="1:7">
      <c r="A19" s="195"/>
      <c r="B19" s="39"/>
      <c r="C19" s="28" t="s">
        <v>66</v>
      </c>
      <c r="D19" s="184">
        <v>24</v>
      </c>
      <c r="E19" s="184"/>
      <c r="F19" s="40" t="s">
        <v>210</v>
      </c>
      <c r="G19" s="40"/>
    </row>
    <row r="20" spans="1:7">
      <c r="A20" s="195"/>
      <c r="B20" s="39"/>
      <c r="C20" s="28" t="s">
        <v>202</v>
      </c>
      <c r="D20" s="184">
        <v>1</v>
      </c>
      <c r="E20" s="184"/>
      <c r="F20" s="40" t="s">
        <v>210</v>
      </c>
      <c r="G20" s="40"/>
    </row>
    <row r="21" spans="1:7">
      <c r="A21" s="195"/>
      <c r="B21" s="39"/>
      <c r="C21" s="28" t="s">
        <v>203</v>
      </c>
      <c r="D21" s="184">
        <v>42</v>
      </c>
      <c r="E21" s="184"/>
      <c r="F21" s="40" t="s">
        <v>210</v>
      </c>
      <c r="G21" s="40"/>
    </row>
    <row r="22" spans="1:7">
      <c r="A22" s="195"/>
      <c r="B22" s="39"/>
      <c r="C22" s="28" t="s">
        <v>204</v>
      </c>
      <c r="D22" s="184">
        <v>1</v>
      </c>
      <c r="E22" s="184"/>
      <c r="F22" s="40" t="s">
        <v>210</v>
      </c>
      <c r="G22" s="40"/>
    </row>
    <row r="23" spans="1:7">
      <c r="A23" s="195"/>
      <c r="B23" s="39"/>
      <c r="C23" s="28" t="s">
        <v>205</v>
      </c>
      <c r="D23" s="184">
        <v>1</v>
      </c>
      <c r="E23" s="184"/>
      <c r="F23" s="40" t="s">
        <v>210</v>
      </c>
      <c r="G23" s="40"/>
    </row>
    <row r="24" spans="1:7">
      <c r="A24" s="195"/>
      <c r="B24" s="39"/>
      <c r="C24" s="28" t="s">
        <v>206</v>
      </c>
      <c r="D24" s="184">
        <v>1</v>
      </c>
      <c r="E24" s="184"/>
      <c r="F24" s="40" t="s">
        <v>210</v>
      </c>
      <c r="G24" s="40"/>
    </row>
    <row r="25" spans="1:7">
      <c r="A25" s="195"/>
      <c r="B25" s="39"/>
      <c r="C25" s="28" t="s">
        <v>207</v>
      </c>
      <c r="D25" s="184">
        <v>1</v>
      </c>
      <c r="E25" s="184"/>
      <c r="F25" s="40" t="s">
        <v>210</v>
      </c>
      <c r="G25" s="40"/>
    </row>
    <row r="26" spans="1:7">
      <c r="A26" s="195"/>
      <c r="B26" s="39"/>
      <c r="C26" s="28" t="s">
        <v>81</v>
      </c>
      <c r="D26" s="184">
        <v>1</v>
      </c>
      <c r="E26" s="184"/>
      <c r="F26" s="40" t="s">
        <v>210</v>
      </c>
      <c r="G26" s="40"/>
    </row>
    <row r="27" spans="1:7">
      <c r="A27" s="195"/>
      <c r="B27" s="39"/>
      <c r="C27" s="28" t="s">
        <v>208</v>
      </c>
      <c r="D27" s="184">
        <v>1</v>
      </c>
      <c r="E27" s="184"/>
      <c r="F27" s="40" t="s">
        <v>210</v>
      </c>
      <c r="G27" s="40"/>
    </row>
    <row r="28" spans="1:7">
      <c r="A28" s="195"/>
      <c r="B28" s="39" t="s">
        <v>211</v>
      </c>
      <c r="C28" s="28" t="s">
        <v>212</v>
      </c>
      <c r="D28" s="184">
        <v>80000</v>
      </c>
      <c r="E28" s="184"/>
      <c r="F28" s="40" t="s">
        <v>93</v>
      </c>
      <c r="G28" s="40"/>
    </row>
    <row r="29" spans="1:7">
      <c r="A29" s="195"/>
      <c r="B29" s="39"/>
      <c r="C29" s="28" t="s">
        <v>88</v>
      </c>
      <c r="D29" s="184">
        <v>132400</v>
      </c>
      <c r="E29" s="184"/>
      <c r="F29" s="40" t="s">
        <v>93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18</v>
      </c>
      <c r="B31" s="40" t="s">
        <v>148</v>
      </c>
      <c r="C31" s="39" t="s">
        <v>18</v>
      </c>
      <c r="D31" s="198">
        <v>147</v>
      </c>
      <c r="E31" s="199"/>
      <c r="F31" s="198" t="s">
        <v>128</v>
      </c>
      <c r="G31" s="199"/>
    </row>
    <row r="32" spans="1:7">
      <c r="A32" s="200"/>
      <c r="B32" s="40" t="s">
        <v>213</v>
      </c>
      <c r="C32" s="39" t="s">
        <v>18</v>
      </c>
      <c r="D32" s="198">
        <v>669</v>
      </c>
      <c r="E32" s="199"/>
      <c r="F32" s="198" t="s">
        <v>128</v>
      </c>
      <c r="G32" s="199"/>
    </row>
    <row r="33" spans="1:7">
      <c r="A33" s="200"/>
      <c r="B33" s="40" t="s">
        <v>153</v>
      </c>
      <c r="C33" s="39" t="s">
        <v>18</v>
      </c>
      <c r="D33" s="198">
        <v>800</v>
      </c>
      <c r="E33" s="199"/>
      <c r="F33" s="198" t="s">
        <v>128</v>
      </c>
      <c r="G33" s="199"/>
    </row>
    <row r="34" spans="1:7">
      <c r="A34" s="200"/>
      <c r="B34" s="40" t="s">
        <v>214</v>
      </c>
      <c r="C34" s="39" t="s">
        <v>18</v>
      </c>
      <c r="D34" s="198">
        <v>240</v>
      </c>
      <c r="E34" s="199"/>
      <c r="F34" s="198" t="s">
        <v>128</v>
      </c>
      <c r="G34" s="199"/>
    </row>
    <row r="35" spans="1:7">
      <c r="A35" s="200"/>
      <c r="B35" s="40" t="s">
        <v>215</v>
      </c>
      <c r="C35" s="39" t="s">
        <v>18</v>
      </c>
      <c r="D35" s="198">
        <v>200</v>
      </c>
      <c r="E35" s="199"/>
      <c r="F35" s="198" t="s">
        <v>128</v>
      </c>
      <c r="G35" s="199"/>
    </row>
    <row r="36" spans="1:7">
      <c r="A36" s="200"/>
      <c r="B36" s="40" t="s">
        <v>216</v>
      </c>
      <c r="C36" s="39" t="s">
        <v>18</v>
      </c>
      <c r="D36" s="198">
        <v>30</v>
      </c>
      <c r="E36" s="199"/>
      <c r="F36" s="198" t="s">
        <v>128</v>
      </c>
      <c r="G36" s="199"/>
    </row>
    <row r="37" spans="1:7">
      <c r="A37" s="200"/>
      <c r="B37" s="40" t="s">
        <v>217</v>
      </c>
      <c r="C37" s="39" t="s">
        <v>18</v>
      </c>
      <c r="D37" s="198">
        <v>52</v>
      </c>
      <c r="E37" s="199"/>
      <c r="F37" s="198" t="s">
        <v>128</v>
      </c>
      <c r="G37" s="199"/>
    </row>
    <row r="38" spans="1:7">
      <c r="A38" s="200"/>
      <c r="B38" s="40" t="s">
        <v>218</v>
      </c>
      <c r="C38" s="39" t="s">
        <v>18</v>
      </c>
      <c r="D38" s="198">
        <v>11</v>
      </c>
      <c r="E38" s="199"/>
      <c r="F38" s="198" t="s">
        <v>128</v>
      </c>
      <c r="G38" s="199"/>
    </row>
    <row r="39" spans="1:7">
      <c r="A39" s="200"/>
      <c r="B39" s="40" t="s">
        <v>219</v>
      </c>
      <c r="C39" s="39" t="s">
        <v>18</v>
      </c>
      <c r="D39" s="198">
        <v>441</v>
      </c>
      <c r="E39" s="199"/>
      <c r="F39" s="198" t="s">
        <v>128</v>
      </c>
      <c r="G39" s="199"/>
    </row>
    <row r="40" spans="1:7">
      <c r="A40" s="200"/>
      <c r="B40" s="40" t="s">
        <v>220</v>
      </c>
      <c r="C40" s="39" t="s">
        <v>18</v>
      </c>
      <c r="D40" s="198">
        <v>22</v>
      </c>
      <c r="E40" s="199"/>
      <c r="F40" s="198" t="s">
        <v>128</v>
      </c>
      <c r="G40" s="199"/>
    </row>
    <row r="41" spans="1:7">
      <c r="A41" s="200"/>
      <c r="B41" s="40" t="s">
        <v>221</v>
      </c>
      <c r="C41" s="39" t="s">
        <v>18</v>
      </c>
      <c r="D41" s="198">
        <v>30</v>
      </c>
      <c r="E41" s="199"/>
      <c r="F41" s="198" t="s">
        <v>128</v>
      </c>
      <c r="G41" s="199"/>
    </row>
    <row r="42" spans="1:7">
      <c r="A42" s="200"/>
      <c r="B42" s="40" t="s">
        <v>222</v>
      </c>
      <c r="C42" s="39" t="s">
        <v>18</v>
      </c>
      <c r="D42" s="198">
        <v>7</v>
      </c>
      <c r="E42" s="199"/>
      <c r="F42" s="198" t="s">
        <v>128</v>
      </c>
      <c r="G42" s="199"/>
    </row>
    <row r="43" spans="1:7">
      <c r="A43" s="200"/>
      <c r="B43" s="40" t="s">
        <v>223</v>
      </c>
      <c r="C43" s="39" t="s">
        <v>18</v>
      </c>
      <c r="D43" s="198">
        <v>423</v>
      </c>
      <c r="E43" s="199"/>
      <c r="F43" s="198" t="s">
        <v>128</v>
      </c>
      <c r="G43" s="199"/>
    </row>
    <row r="44" spans="1:7">
      <c r="A44" s="200"/>
      <c r="B44" s="40" t="s">
        <v>224</v>
      </c>
      <c r="C44" s="39" t="s">
        <v>18</v>
      </c>
      <c r="D44" s="198">
        <v>58</v>
      </c>
      <c r="E44" s="199"/>
      <c r="F44" s="198" t="s">
        <v>128</v>
      </c>
      <c r="G44" s="199"/>
    </row>
    <row r="45" spans="1:7">
      <c r="A45" s="200"/>
      <c r="B45" s="40" t="s">
        <v>225</v>
      </c>
      <c r="C45" s="39" t="s">
        <v>18</v>
      </c>
      <c r="D45" s="198">
        <v>92</v>
      </c>
      <c r="E45" s="199"/>
      <c r="F45" s="198" t="s">
        <v>128</v>
      </c>
      <c r="G45" s="199"/>
    </row>
    <row r="46" spans="1:7">
      <c r="A46" s="200"/>
      <c r="B46" s="40" t="s">
        <v>226</v>
      </c>
      <c r="C46" s="39" t="s">
        <v>18</v>
      </c>
      <c r="D46" s="198">
        <v>21</v>
      </c>
      <c r="E46" s="199"/>
      <c r="F46" s="198" t="s">
        <v>128</v>
      </c>
      <c r="G46" s="199"/>
    </row>
    <row r="47" spans="1:7">
      <c r="A47" s="200"/>
      <c r="B47" s="40" t="s">
        <v>227</v>
      </c>
      <c r="C47" s="39" t="s">
        <v>18</v>
      </c>
      <c r="D47" s="198">
        <v>1014</v>
      </c>
      <c r="E47" s="199"/>
      <c r="F47" s="198" t="s">
        <v>128</v>
      </c>
      <c r="G47" s="199"/>
    </row>
    <row r="48" spans="1:7">
      <c r="A48" s="201"/>
      <c r="B48" s="40" t="s">
        <v>228</v>
      </c>
      <c r="C48" s="39" t="s">
        <v>18</v>
      </c>
      <c r="D48" s="198">
        <v>437</v>
      </c>
      <c r="E48" s="199"/>
      <c r="F48" s="198" t="s">
        <v>128</v>
      </c>
      <c r="G48" s="199"/>
    </row>
    <row r="49" spans="1:7">
      <c r="A49" s="183" t="s">
        <v>156</v>
      </c>
      <c r="B49" s="40" t="s">
        <v>157</v>
      </c>
      <c r="C49" s="39" t="s">
        <v>88</v>
      </c>
      <c r="D49" s="198">
        <v>2680</v>
      </c>
      <c r="E49" s="199"/>
      <c r="F49" s="198" t="s">
        <v>128</v>
      </c>
      <c r="G49" s="199"/>
    </row>
    <row r="50" spans="1:7">
      <c r="A50" s="183"/>
      <c r="B50" s="40" t="s">
        <v>229</v>
      </c>
      <c r="C50" s="39" t="s">
        <v>88</v>
      </c>
      <c r="D50" s="198">
        <v>184</v>
      </c>
      <c r="E50" s="199"/>
      <c r="F50" s="198" t="s">
        <v>128</v>
      </c>
      <c r="G50" s="199"/>
    </row>
    <row r="51" spans="1:7">
      <c r="A51" s="183"/>
      <c r="B51" s="40" t="s">
        <v>230</v>
      </c>
      <c r="C51" s="39" t="s">
        <v>88</v>
      </c>
      <c r="D51" s="198">
        <v>306</v>
      </c>
      <c r="E51" s="199"/>
      <c r="F51" s="198" t="s">
        <v>128</v>
      </c>
      <c r="G51" s="199"/>
    </row>
    <row r="52" spans="1:7">
      <c r="A52" s="183"/>
      <c r="B52" s="40" t="s">
        <v>231</v>
      </c>
      <c r="C52" s="39" t="s">
        <v>88</v>
      </c>
      <c r="D52" s="198">
        <v>2496</v>
      </c>
      <c r="E52" s="199"/>
      <c r="F52" s="198" t="s">
        <v>128</v>
      </c>
      <c r="G52" s="199"/>
    </row>
    <row r="53" spans="1:7">
      <c r="A53" s="183"/>
      <c r="B53" s="40" t="s">
        <v>154</v>
      </c>
      <c r="C53" s="39" t="s">
        <v>88</v>
      </c>
      <c r="D53" s="198">
        <v>2180</v>
      </c>
      <c r="E53" s="199"/>
      <c r="F53" s="198" t="s">
        <v>128</v>
      </c>
      <c r="G53" s="199"/>
    </row>
    <row r="54" spans="1:7">
      <c r="A54" s="183"/>
      <c r="B54" s="40" t="s">
        <v>166</v>
      </c>
      <c r="C54" s="39" t="s">
        <v>88</v>
      </c>
      <c r="D54" s="198">
        <v>140</v>
      </c>
      <c r="E54" s="199"/>
      <c r="F54" s="198" t="s">
        <v>128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28" sqref="A28:H29"/>
    </sheetView>
  </sheetViews>
  <sheetFormatPr defaultColWidth="11" defaultRowHeight="15" outlineLevelCol="5"/>
  <cols>
    <col min="2" max="2" width="48" customWidth="1"/>
    <col min="3" max="3" width="6.8359375" customWidth="1"/>
    <col min="4" max="4" width="6.3359375" customWidth="1"/>
    <col min="5" max="5" width="21" customWidth="1"/>
    <col min="6" max="6" width="35.6640625" customWidth="1"/>
  </cols>
  <sheetData>
    <row r="1" spans="1:6">
      <c r="A1" s="21" t="s">
        <v>50</v>
      </c>
      <c r="B1" s="21" t="s">
        <v>232</v>
      </c>
      <c r="C1" s="23" t="s">
        <v>5</v>
      </c>
      <c r="D1" s="23" t="s">
        <v>68</v>
      </c>
      <c r="E1" s="23" t="s">
        <v>7</v>
      </c>
      <c r="F1" s="186" t="s">
        <v>233</v>
      </c>
    </row>
    <row r="2" spans="1:5">
      <c r="A2" s="187">
        <v>1</v>
      </c>
      <c r="B2" s="187" t="s">
        <v>234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235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236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237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238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239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240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241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242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243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241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244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245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246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247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248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249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250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251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252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253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254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255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256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257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258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259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260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261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262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263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264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265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266</v>
      </c>
      <c r="C35" s="180"/>
      <c r="D35" s="180"/>
      <c r="E35" s="180"/>
    </row>
    <row r="36" spans="1:5">
      <c r="A36" s="187">
        <v>35</v>
      </c>
      <c r="B36" s="187" t="s">
        <v>267</v>
      </c>
      <c r="C36" s="180"/>
      <c r="D36" s="180"/>
      <c r="E36" s="180"/>
    </row>
    <row r="37" spans="1:5">
      <c r="A37" s="187">
        <v>36</v>
      </c>
      <c r="B37" s="187" t="s">
        <v>268</v>
      </c>
      <c r="C37" s="180"/>
      <c r="D37" s="180"/>
      <c r="E37" s="180"/>
    </row>
    <row r="38" spans="1:5">
      <c r="A38" s="187">
        <v>37</v>
      </c>
      <c r="B38" s="187" t="s">
        <v>269</v>
      </c>
      <c r="C38" s="180"/>
      <c r="D38" s="180"/>
      <c r="E38" s="180"/>
    </row>
    <row r="39" spans="1:5">
      <c r="A39" s="187">
        <v>38</v>
      </c>
      <c r="B39" s="187" t="s">
        <v>270</v>
      </c>
      <c r="C39" s="180"/>
      <c r="D39" s="180"/>
      <c r="E39" s="180"/>
    </row>
    <row r="40" spans="1:5">
      <c r="A40" s="187">
        <v>39</v>
      </c>
      <c r="B40" s="187" t="s">
        <v>271</v>
      </c>
      <c r="C40" s="180"/>
      <c r="D40" s="180"/>
      <c r="E40" s="180"/>
    </row>
    <row r="41" spans="1:5">
      <c r="A41" s="187">
        <v>40</v>
      </c>
      <c r="B41" s="187" t="s">
        <v>272</v>
      </c>
      <c r="C41" s="180"/>
      <c r="D41" s="180"/>
      <c r="E41" s="180"/>
    </row>
  </sheetData>
  <autoFilter ref="A1:D41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28" sqref="A17:H29"/>
    </sheetView>
  </sheetViews>
  <sheetFormatPr defaultColWidth="11" defaultRowHeight="15"/>
  <cols>
    <col min="1" max="2" width="13.8359375" customWidth="1"/>
    <col min="7" max="8" width="18.8359375" customWidth="1"/>
    <col min="9" max="9" width="44" customWidth="1"/>
  </cols>
  <sheetData>
    <row r="1" spans="1:6">
      <c r="A1" s="185" t="s">
        <v>273</v>
      </c>
      <c r="B1" s="185"/>
      <c r="C1" s="185" t="s">
        <v>176</v>
      </c>
      <c r="D1" s="185" t="s">
        <v>177</v>
      </c>
      <c r="E1" s="185" t="s">
        <v>178</v>
      </c>
      <c r="F1" s="185" t="s">
        <v>179</v>
      </c>
    </row>
    <row r="2" spans="1:9">
      <c r="A2" s="177" t="s">
        <v>175</v>
      </c>
      <c r="B2" s="177" t="s">
        <v>274</v>
      </c>
      <c r="C2" s="177">
        <v>1</v>
      </c>
      <c r="D2" s="177">
        <v>6</v>
      </c>
      <c r="E2" s="177">
        <v>23</v>
      </c>
      <c r="F2" s="177">
        <v>58</v>
      </c>
      <c r="G2" s="177" t="s">
        <v>30</v>
      </c>
      <c r="H2" s="177" t="s">
        <v>275</v>
      </c>
      <c r="I2" s="177" t="s">
        <v>183</v>
      </c>
    </row>
    <row r="3" spans="1:9">
      <c r="A3" s="39" t="s">
        <v>197</v>
      </c>
      <c r="B3" s="39" t="s">
        <v>86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199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73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276</v>
      </c>
    </row>
    <row r="6" spans="1:9">
      <c r="A6" s="39"/>
      <c r="B6" s="28" t="s">
        <v>201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277</v>
      </c>
    </row>
    <row r="7" spans="1:9">
      <c r="A7" s="39"/>
      <c r="B7" s="28" t="s">
        <v>66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202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203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278</v>
      </c>
    </row>
    <row r="10" spans="1:9">
      <c r="A10" s="39"/>
      <c r="B10" s="28" t="s">
        <v>204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205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206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207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81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208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212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209</v>
      </c>
      <c r="B17" s="39" t="s">
        <v>86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199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73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279</v>
      </c>
    </row>
    <row r="20" spans="1:9">
      <c r="A20" s="39"/>
      <c r="B20" s="28" t="s">
        <v>201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277</v>
      </c>
    </row>
    <row r="21" spans="1:9">
      <c r="A21" s="39"/>
      <c r="B21" s="28" t="s">
        <v>66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202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203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278</v>
      </c>
    </row>
    <row r="24" spans="1:9">
      <c r="A24" s="39"/>
      <c r="B24" s="28" t="s">
        <v>204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205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206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207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81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208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211</v>
      </c>
      <c r="B30" s="28" t="s">
        <v>212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88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280</v>
      </c>
    </row>
  </sheetData>
  <autoFilter ref="A2:I31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8" sqref="A28:H29"/>
    </sheetView>
  </sheetViews>
  <sheetFormatPr defaultColWidth="11" defaultRowHeight="15"/>
  <cols>
    <col min="2" max="2" width="24.8359375" customWidth="1"/>
  </cols>
  <sheetData>
    <row r="1" spans="1:10">
      <c r="A1" s="21" t="s">
        <v>50</v>
      </c>
      <c r="B1" s="21"/>
      <c r="C1" s="21" t="s">
        <v>105</v>
      </c>
      <c r="D1" s="177">
        <v>1</v>
      </c>
      <c r="E1" s="177">
        <v>6</v>
      </c>
      <c r="F1" s="177">
        <v>23</v>
      </c>
      <c r="G1" s="177">
        <v>58</v>
      </c>
      <c r="H1" s="177" t="s">
        <v>30</v>
      </c>
      <c r="I1" s="177" t="s">
        <v>275</v>
      </c>
      <c r="J1" s="177" t="s">
        <v>7</v>
      </c>
    </row>
    <row r="2" spans="1:10">
      <c r="A2" s="183" t="s">
        <v>18</v>
      </c>
      <c r="B2" s="40" t="s">
        <v>148</v>
      </c>
      <c r="C2" s="39" t="s">
        <v>18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213</v>
      </c>
      <c r="C3" s="39" t="s">
        <v>18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153</v>
      </c>
      <c r="C4" s="39" t="s">
        <v>18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214</v>
      </c>
      <c r="C5" s="39" t="s">
        <v>18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215</v>
      </c>
      <c r="C6" s="39" t="s">
        <v>18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216</v>
      </c>
      <c r="C7" s="39" t="s">
        <v>18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217</v>
      </c>
      <c r="C8" s="39" t="s">
        <v>18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218</v>
      </c>
      <c r="C9" s="39" t="s">
        <v>18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219</v>
      </c>
      <c r="C10" s="39" t="s">
        <v>18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220</v>
      </c>
      <c r="C11" s="39" t="s">
        <v>18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221</v>
      </c>
      <c r="C12" s="39" t="s">
        <v>18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222</v>
      </c>
      <c r="C13" s="39" t="s">
        <v>18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223</v>
      </c>
      <c r="C14" s="39" t="s">
        <v>18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224</v>
      </c>
      <c r="C15" s="39" t="s">
        <v>18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225</v>
      </c>
      <c r="C16" s="39" t="s">
        <v>18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226</v>
      </c>
      <c r="C17" s="39" t="s">
        <v>18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227</v>
      </c>
      <c r="C18" s="39" t="s">
        <v>18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228</v>
      </c>
      <c r="C19" s="39" t="s">
        <v>18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157</v>
      </c>
      <c r="C20" s="39" t="s">
        <v>88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229</v>
      </c>
      <c r="C21" s="39" t="s">
        <v>88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230</v>
      </c>
      <c r="C22" s="39" t="s">
        <v>88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231</v>
      </c>
      <c r="C23" s="39" t="s">
        <v>88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154</v>
      </c>
      <c r="C24" s="39" t="s">
        <v>88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166</v>
      </c>
      <c r="C25" s="39" t="s">
        <v>88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8" sqref="A28:H29"/>
    </sheetView>
  </sheetViews>
  <sheetFormatPr defaultColWidth="11" defaultRowHeight="15"/>
  <cols>
    <col min="1" max="1" width="18" customWidth="1"/>
    <col min="2" max="2" width="17" customWidth="1"/>
    <col min="4" max="4" width="11.1640625" customWidth="1"/>
    <col min="9" max="10" width="13.1640625" customWidth="1"/>
  </cols>
  <sheetData>
    <row r="1" spans="1:11">
      <c r="A1" s="177" t="s">
        <v>50</v>
      </c>
      <c r="B1" s="177" t="s">
        <v>105</v>
      </c>
      <c r="C1" s="177" t="s">
        <v>52</v>
      </c>
      <c r="D1" s="177">
        <v>1</v>
      </c>
      <c r="E1" s="177">
        <v>6</v>
      </c>
      <c r="F1" s="177">
        <v>23</v>
      </c>
      <c r="G1" s="177">
        <v>58</v>
      </c>
      <c r="H1" s="177" t="s">
        <v>30</v>
      </c>
      <c r="I1" s="177" t="s">
        <v>275</v>
      </c>
      <c r="J1" s="177" t="s">
        <v>275</v>
      </c>
      <c r="K1" s="177" t="s">
        <v>183</v>
      </c>
    </row>
    <row r="2" spans="1:11">
      <c r="A2" s="178" t="s">
        <v>20</v>
      </c>
      <c r="B2" s="179" t="s">
        <v>281</v>
      </c>
      <c r="C2" s="45" t="s">
        <v>138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282</v>
      </c>
      <c r="C3" s="45" t="s">
        <v>138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283</v>
      </c>
      <c r="C4" s="45" t="s">
        <v>144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284</v>
      </c>
      <c r="C5" s="45" t="s">
        <v>138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285</v>
      </c>
      <c r="C6" s="45" t="s">
        <v>144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286</v>
      </c>
      <c r="C7" s="45" t="s">
        <v>138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287</v>
      </c>
      <c r="C8" s="45" t="s">
        <v>288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289</v>
      </c>
      <c r="C9" s="45" t="s">
        <v>288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290</v>
      </c>
      <c r="C10" s="45" t="s">
        <v>291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143</v>
      </c>
      <c r="C11" s="45" t="s">
        <v>292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293</v>
      </c>
      <c r="C12" s="45" t="s">
        <v>144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294</v>
      </c>
      <c r="C13" s="45" t="s">
        <v>144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264</v>
      </c>
      <c r="C14" s="45" t="s">
        <v>93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265</v>
      </c>
      <c r="C15" s="45" t="s">
        <v>93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259</v>
      </c>
      <c r="C16" s="45" t="s">
        <v>295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260</v>
      </c>
      <c r="C17" s="45" t="s">
        <v>296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297</v>
      </c>
      <c r="C18" s="45" t="s">
        <v>138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298</v>
      </c>
      <c r="C19" s="45" t="s">
        <v>299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300</v>
      </c>
      <c r="C20" s="45" t="s">
        <v>299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301</v>
      </c>
      <c r="C21" s="45" t="s">
        <v>299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302</v>
      </c>
      <c r="C22" s="45" t="s">
        <v>299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303</v>
      </c>
      <c r="C23" s="45" t="s">
        <v>138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304</v>
      </c>
      <c r="C24" s="45" t="s">
        <v>93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263</v>
      </c>
      <c r="C25" s="45" t="s">
        <v>93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A28" sqref="A28:H29"/>
    </sheetView>
  </sheetViews>
  <sheetFormatPr defaultColWidth="11" defaultRowHeight="15" outlineLevelCol="6"/>
  <cols>
    <col min="2" max="2" width="61.6640625" customWidth="1"/>
    <col min="5" max="5" width="16" customWidth="1"/>
    <col min="7" max="7" width="23.3359375" customWidth="1"/>
  </cols>
  <sheetData>
    <row r="1" ht="17.6" spans="1:7">
      <c r="A1" s="126" t="s">
        <v>305</v>
      </c>
      <c r="B1" s="127"/>
      <c r="C1" s="128"/>
      <c r="D1" s="128"/>
      <c r="E1" s="128"/>
      <c r="F1" s="128"/>
      <c r="G1" s="127"/>
    </row>
    <row r="2" spans="1:7">
      <c r="A2" s="129" t="s">
        <v>306</v>
      </c>
      <c r="B2" s="130" t="s">
        <v>50</v>
      </c>
      <c r="C2" s="129" t="s">
        <v>5</v>
      </c>
      <c r="D2" s="129" t="s">
        <v>307</v>
      </c>
      <c r="E2" s="129" t="s">
        <v>53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34"/>
    </row>
    <row r="4" ht="22.5" spans="1:7">
      <c r="A4" s="135">
        <v>1</v>
      </c>
      <c r="B4" s="136" t="s">
        <v>308</v>
      </c>
      <c r="C4" s="135" t="e">
        <f>[1]各人群统表!D2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309</v>
      </c>
    </row>
    <row r="5" ht="22.5" spans="1:7">
      <c r="A5" s="135">
        <v>2</v>
      </c>
      <c r="B5" s="136" t="s">
        <v>310</v>
      </c>
      <c r="C5" s="135" t="e">
        <f>[1]各人群统表!C3/2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309</v>
      </c>
    </row>
    <row r="6" ht="22.5" spans="1:7">
      <c r="A6" s="135">
        <v>3</v>
      </c>
      <c r="B6" s="136" t="s">
        <v>311</v>
      </c>
      <c r="C6" s="135" t="e">
        <f>[1]各人群统表!C3/2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312</v>
      </c>
    </row>
    <row r="7" ht="22.9" spans="1:7">
      <c r="A7" s="135">
        <v>4</v>
      </c>
      <c r="B7" s="136" t="s">
        <v>313</v>
      </c>
      <c r="C7" s="135" t="e">
        <f>(SUM([1]各人群统表!C4:C18)+1)/2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314</v>
      </c>
    </row>
    <row r="8" ht="22.5" spans="1:7">
      <c r="A8" s="135">
        <v>5</v>
      </c>
      <c r="B8" s="136" t="s">
        <v>315</v>
      </c>
      <c r="C8" s="135" t="e">
        <f>(SUM([1]各人群统表!C4:C18)-1)/2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316</v>
      </c>
    </row>
    <row r="9" ht="32" customHeight="1" spans="1:7">
      <c r="A9" s="135">
        <v>6</v>
      </c>
      <c r="B9" s="136" t="s">
        <v>317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318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319</v>
      </c>
    </row>
    <row r="11" spans="1:7">
      <c r="A11" s="141" t="s">
        <v>320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182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321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322</v>
      </c>
    </row>
    <row r="14" spans="1:7">
      <c r="A14" s="135">
        <v>2</v>
      </c>
      <c r="B14" s="145" t="s">
        <v>323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324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322</v>
      </c>
    </row>
    <row r="16" spans="1:7">
      <c r="A16" s="135">
        <v>4</v>
      </c>
      <c r="B16" s="146" t="s">
        <v>325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326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327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327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328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328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329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329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330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330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330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331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320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332</v>
      </c>
      <c r="C29" s="133"/>
      <c r="D29" s="133"/>
      <c r="E29" s="133"/>
      <c r="F29" s="133"/>
      <c r="G29" s="134"/>
    </row>
    <row r="30" ht="33.75" spans="1:7">
      <c r="A30" s="135">
        <v>1</v>
      </c>
      <c r="B30" s="136" t="s">
        <v>333</v>
      </c>
      <c r="C30" s="135" t="e">
        <f>[1]各人群统表!D2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334</v>
      </c>
    </row>
    <row r="31" ht="33.75" spans="1:7">
      <c r="A31" s="135">
        <v>2</v>
      </c>
      <c r="B31" s="136" t="s">
        <v>335</v>
      </c>
      <c r="C31" s="135" t="e">
        <f>[1]各人群统表!D3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336</v>
      </c>
    </row>
    <row r="32" ht="65" customHeight="1" spans="1:7">
      <c r="A32" s="135">
        <v>3</v>
      </c>
      <c r="B32" s="152" t="s">
        <v>337</v>
      </c>
      <c r="C32" s="153" t="e">
        <f>SUM([1]各人群统表!P5:V5)*0.5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338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339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6.25" spans="1:7">
      <c r="A35" s="135">
        <v>6</v>
      </c>
      <c r="B35" s="152" t="s">
        <v>340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341</v>
      </c>
    </row>
    <row r="36" ht="33.75" spans="1:7">
      <c r="A36" s="135">
        <v>7</v>
      </c>
      <c r="B36" s="152" t="s">
        <v>342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343</v>
      </c>
    </row>
    <row r="37" ht="33.75" spans="1:7">
      <c r="A37" s="135">
        <v>8</v>
      </c>
      <c r="B37" s="136" t="s">
        <v>344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345</v>
      </c>
    </row>
    <row r="38" ht="33.75" spans="1:7">
      <c r="A38" s="135">
        <v>9</v>
      </c>
      <c r="B38" s="136" t="s">
        <v>346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347</v>
      </c>
    </row>
    <row r="39" spans="1:7">
      <c r="A39" s="135">
        <v>10</v>
      </c>
      <c r="B39" s="136" t="s">
        <v>348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2.5" spans="1:7">
      <c r="A40" s="135">
        <v>11</v>
      </c>
      <c r="B40" s="152" t="s">
        <v>349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350</v>
      </c>
    </row>
    <row r="41" ht="23" customHeight="1" spans="1:7">
      <c r="A41" s="135">
        <v>12</v>
      </c>
      <c r="B41" s="152" t="s">
        <v>351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319</v>
      </c>
    </row>
    <row r="42" spans="1:7">
      <c r="A42" s="135">
        <v>13</v>
      </c>
      <c r="B42" s="152" t="s">
        <v>352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319</v>
      </c>
    </row>
    <row r="43" spans="1:7">
      <c r="A43" s="141" t="s">
        <v>320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16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353</v>
      </c>
      <c r="C45" s="135" t="e">
        <f>[1]各人群统表!D2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354</v>
      </c>
    </row>
    <row r="46" spans="1:7">
      <c r="A46" s="135">
        <v>2</v>
      </c>
      <c r="B46" s="136" t="s">
        <v>355</v>
      </c>
      <c r="C46" s="135" t="e">
        <f>[1]各人群统表!D3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354</v>
      </c>
    </row>
    <row r="47" spans="1:7">
      <c r="A47" s="135">
        <v>3</v>
      </c>
      <c r="B47" s="136" t="s">
        <v>356</v>
      </c>
      <c r="C47" s="135" t="e">
        <f>[1]各人群统表!P5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354</v>
      </c>
    </row>
    <row r="48" spans="1:7">
      <c r="A48" s="135">
        <v>4</v>
      </c>
      <c r="B48" s="136" t="s">
        <v>356</v>
      </c>
      <c r="C48" s="135" t="e">
        <f>[1]各人群统表!Q5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354</v>
      </c>
    </row>
    <row r="49" spans="1:7">
      <c r="A49" s="135">
        <v>5</v>
      </c>
      <c r="B49" s="136" t="s">
        <v>356</v>
      </c>
      <c r="C49" s="135" t="e">
        <f>[1]各人群统表!R5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354</v>
      </c>
    </row>
    <row r="50" spans="1:7">
      <c r="A50" s="135">
        <v>6</v>
      </c>
      <c r="B50" s="136" t="s">
        <v>356</v>
      </c>
      <c r="C50" s="135" t="e">
        <f>[1]各人群统表!S5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354</v>
      </c>
    </row>
    <row r="51" spans="1:7">
      <c r="A51" s="135">
        <v>7</v>
      </c>
      <c r="B51" s="159" t="s">
        <v>357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354</v>
      </c>
    </row>
    <row r="52" spans="1:7">
      <c r="A52" s="135">
        <v>8</v>
      </c>
      <c r="B52" s="159" t="s">
        <v>357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354</v>
      </c>
    </row>
    <row r="53" spans="1:7">
      <c r="A53" s="135">
        <v>9</v>
      </c>
      <c r="B53" s="159" t="s">
        <v>357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354</v>
      </c>
    </row>
    <row r="54" spans="1:7">
      <c r="A54" s="135">
        <v>10</v>
      </c>
      <c r="B54" s="136" t="s">
        <v>358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359</v>
      </c>
    </row>
    <row r="55" spans="1:7">
      <c r="A55" s="135">
        <v>11</v>
      </c>
      <c r="B55" s="136" t="s">
        <v>360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361</v>
      </c>
    </row>
    <row r="56" spans="1:7">
      <c r="A56" s="135">
        <v>12</v>
      </c>
      <c r="B56" s="136" t="s">
        <v>362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320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363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364</v>
      </c>
      <c r="C59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365</v>
      </c>
    </row>
    <row r="60" ht="22.9" spans="1:7">
      <c r="A60" s="135">
        <v>2</v>
      </c>
      <c r="B60" s="136" t="s">
        <v>366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367</v>
      </c>
    </row>
    <row r="61" spans="1:7">
      <c r="A61" s="135">
        <v>3</v>
      </c>
      <c r="B61" s="136" t="s">
        <v>368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369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370</v>
      </c>
    </row>
    <row r="63" spans="1:7">
      <c r="A63" s="135">
        <v>5</v>
      </c>
      <c r="B63" s="136" t="s">
        <v>371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320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372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373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2.5" spans="1:7">
      <c r="A67" s="135">
        <v>2</v>
      </c>
      <c r="B67" s="136" t="s">
        <v>374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375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376</v>
      </c>
    </row>
    <row r="69" ht="22.5" spans="1:7">
      <c r="A69" s="135">
        <v>4</v>
      </c>
      <c r="B69" s="136" t="s">
        <v>377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378</v>
      </c>
    </row>
    <row r="70" spans="1:7">
      <c r="A70" s="135">
        <v>5</v>
      </c>
      <c r="B70" s="136" t="s">
        <v>379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380</v>
      </c>
    </row>
    <row r="71" spans="1:7">
      <c r="A71" s="135">
        <v>6</v>
      </c>
      <c r="B71" s="136" t="s">
        <v>381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382</v>
      </c>
    </row>
    <row r="72" ht="22.5" spans="1:7">
      <c r="A72" s="135">
        <v>7</v>
      </c>
      <c r="B72" s="136" t="s">
        <v>383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384</v>
      </c>
    </row>
    <row r="73" spans="1:7">
      <c r="A73" s="135">
        <v>8</v>
      </c>
      <c r="B73" s="136" t="s">
        <v>385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380</v>
      </c>
    </row>
    <row r="74" spans="1:7">
      <c r="A74" s="135">
        <v>9</v>
      </c>
      <c r="B74" s="136" t="s">
        <v>386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380</v>
      </c>
    </row>
    <row r="75" spans="1:7">
      <c r="A75" s="141" t="s">
        <v>320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387</v>
      </c>
      <c r="C76" s="133"/>
      <c r="D76" s="133"/>
      <c r="E76" s="133"/>
      <c r="F76" s="133"/>
      <c r="G76" s="134"/>
    </row>
    <row r="77" ht="22.5" spans="1:7">
      <c r="A77" s="135">
        <v>1</v>
      </c>
      <c r="B77" s="136" t="s">
        <v>388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389</v>
      </c>
    </row>
    <row r="78" ht="56.25" spans="1:7">
      <c r="A78" s="135">
        <v>8</v>
      </c>
      <c r="B78" s="136" t="s">
        <v>390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391</v>
      </c>
    </row>
    <row r="79" ht="45" spans="1:7">
      <c r="A79" s="135">
        <v>9</v>
      </c>
      <c r="B79" s="136" t="s">
        <v>392</v>
      </c>
      <c r="C79" s="135" t="e">
        <f>[1]第三方人员明细表!M10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393</v>
      </c>
    </row>
    <row r="80" ht="45" spans="1:7">
      <c r="A80" s="135">
        <v>10</v>
      </c>
      <c r="B80" s="136" t="s">
        <v>394</v>
      </c>
      <c r="C80" s="135" t="e">
        <f>[1]第三方人员明细表!M11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395</v>
      </c>
    </row>
    <row r="81" ht="45" spans="1:7">
      <c r="A81" s="135">
        <v>11</v>
      </c>
      <c r="B81" s="136" t="s">
        <v>396</v>
      </c>
      <c r="C81" s="135" t="e">
        <f>[1]第三方人员明细表!M12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397</v>
      </c>
    </row>
    <row r="82" ht="67.5" spans="1:7">
      <c r="A82" s="135">
        <v>12</v>
      </c>
      <c r="B82" s="136" t="s">
        <v>398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399</v>
      </c>
    </row>
    <row r="83" ht="45" spans="1:7">
      <c r="A83" s="135">
        <v>13</v>
      </c>
      <c r="B83" s="136" t="s">
        <v>400</v>
      </c>
      <c r="C83" s="135" t="e">
        <f>[1]第三方人员明细表!M19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393</v>
      </c>
    </row>
    <row r="84" ht="45" spans="1:7">
      <c r="A84" s="135">
        <v>14</v>
      </c>
      <c r="B84" s="136" t="s">
        <v>401</v>
      </c>
      <c r="C84" s="135" t="e">
        <f>[1]第三方人员明细表!M20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395</v>
      </c>
    </row>
    <row r="85" ht="45" spans="1:7">
      <c r="A85" s="135">
        <v>15</v>
      </c>
      <c r="B85" s="136" t="s">
        <v>402</v>
      </c>
      <c r="C85" s="135" t="e">
        <f>[1]第三方人员明细表!M21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397</v>
      </c>
    </row>
    <row r="86" ht="45" spans="1:7">
      <c r="A86" s="135">
        <v>16</v>
      </c>
      <c r="B86" s="136" t="s">
        <v>403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404</v>
      </c>
    </row>
    <row r="87" ht="45" spans="1:7">
      <c r="A87" s="135">
        <v>17</v>
      </c>
      <c r="B87" s="136" t="s">
        <v>405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404</v>
      </c>
    </row>
    <row r="88" ht="45" spans="1:7">
      <c r="A88" s="135">
        <v>18</v>
      </c>
      <c r="B88" s="136" t="s">
        <v>406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393</v>
      </c>
    </row>
    <row r="89" ht="45" spans="1:7">
      <c r="A89" s="135">
        <v>19</v>
      </c>
      <c r="B89" s="136" t="s">
        <v>407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395</v>
      </c>
    </row>
    <row r="90" ht="45" spans="1:7">
      <c r="A90" s="135">
        <v>20</v>
      </c>
      <c r="B90" s="136" t="s">
        <v>408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397</v>
      </c>
    </row>
    <row r="91" ht="45" spans="1:7">
      <c r="A91" s="135">
        <v>21</v>
      </c>
      <c r="B91" s="136" t="s">
        <v>409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404</v>
      </c>
    </row>
    <row r="92" spans="1:7">
      <c r="A92" s="135">
        <v>23</v>
      </c>
      <c r="B92" s="136" t="s">
        <v>410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411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412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413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414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320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415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234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235</v>
      </c>
      <c r="C10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236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416</v>
      </c>
    </row>
    <row r="102" spans="1:7">
      <c r="A102" s="135">
        <v>4</v>
      </c>
      <c r="B102" s="136" t="s">
        <v>237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2.5" spans="1:7">
      <c r="A103" s="135">
        <v>5</v>
      </c>
      <c r="B103" s="136" t="s">
        <v>417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418</v>
      </c>
    </row>
    <row r="104" spans="1:7">
      <c r="A104" s="135">
        <v>6</v>
      </c>
      <c r="B104" s="152" t="s">
        <v>419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2.5" spans="1:7">
      <c r="A105" s="135">
        <v>7</v>
      </c>
      <c r="B105" s="136" t="s">
        <v>420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418</v>
      </c>
    </row>
    <row r="106" spans="1:7">
      <c r="A106" s="135">
        <v>8</v>
      </c>
      <c r="B106" s="152" t="s">
        <v>421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2.5" spans="1:7">
      <c r="A107" s="135">
        <v>9</v>
      </c>
      <c r="B107" s="136" t="s">
        <v>422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423</v>
      </c>
    </row>
    <row r="108" spans="1:7">
      <c r="A108" s="135">
        <v>10</v>
      </c>
      <c r="B108" s="136" t="s">
        <v>424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425</v>
      </c>
    </row>
    <row r="109" spans="1:7">
      <c r="A109" s="135">
        <v>11</v>
      </c>
      <c r="B109" s="152" t="s">
        <v>426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427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2.5" spans="1:7">
      <c r="A111" s="135">
        <v>13</v>
      </c>
      <c r="B111" s="136" t="s">
        <v>245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428</v>
      </c>
    </row>
    <row r="112" ht="22.5" spans="1:7">
      <c r="A112" s="135">
        <v>14</v>
      </c>
      <c r="B112" s="136" t="s">
        <v>246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429</v>
      </c>
    </row>
    <row r="113" ht="33.75" spans="1:7">
      <c r="A113" s="135">
        <v>15</v>
      </c>
      <c r="B113" s="136" t="s">
        <v>247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430</v>
      </c>
    </row>
    <row r="114" ht="22.5" spans="1:7">
      <c r="A114" s="135">
        <v>16</v>
      </c>
      <c r="B114" s="136" t="s">
        <v>248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431</v>
      </c>
    </row>
    <row r="115" ht="23.25" spans="1:7">
      <c r="A115" s="135">
        <v>17</v>
      </c>
      <c r="B115" s="136" t="s">
        <v>249</v>
      </c>
      <c r="C115" s="135" t="e">
        <f>SUM([1]各人群统表!C2:C18)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432</v>
      </c>
    </row>
    <row r="116" spans="1:7">
      <c r="A116" s="135">
        <v>18</v>
      </c>
      <c r="B116" s="136" t="s">
        <v>250</v>
      </c>
      <c r="C116" s="135" t="e">
        <f>SUM([1]各人群统表!C2:C18)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251</v>
      </c>
      <c r="C117" s="135" t="e">
        <f>SUM([1]各人群统表!C2:C18)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252</v>
      </c>
      <c r="C118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253</v>
      </c>
      <c r="C119" s="135" t="e">
        <f>SUM([1]各人群统表!C2:C18)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254</v>
      </c>
      <c r="C12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255</v>
      </c>
      <c r="C121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256</v>
      </c>
      <c r="C122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257</v>
      </c>
      <c r="C123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258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2.9" spans="1:7">
      <c r="A125" s="135">
        <v>27</v>
      </c>
      <c r="B125" s="136" t="s">
        <v>259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433</v>
      </c>
    </row>
    <row r="126" spans="1:7">
      <c r="A126" s="135">
        <v>28</v>
      </c>
      <c r="B126" s="136" t="s">
        <v>260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434</v>
      </c>
    </row>
    <row r="127" spans="1:7">
      <c r="A127" s="135">
        <v>29</v>
      </c>
      <c r="B127" s="136" t="s">
        <v>261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435</v>
      </c>
    </row>
    <row r="128" spans="1:7">
      <c r="A128" s="135">
        <v>30</v>
      </c>
      <c r="B128" s="136" t="s">
        <v>262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263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320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436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266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267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268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269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270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437</v>
      </c>
    </row>
    <row r="137" spans="1:7">
      <c r="A137" s="135">
        <v>8</v>
      </c>
      <c r="B137" s="136" t="s">
        <v>271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438</v>
      </c>
    </row>
    <row r="138" spans="1:7">
      <c r="A138" s="135">
        <v>11</v>
      </c>
      <c r="B138" s="136" t="s">
        <v>272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320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187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439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440</v>
      </c>
    </row>
    <row r="142" spans="1:7">
      <c r="A142" s="135">
        <v>2</v>
      </c>
      <c r="B142" s="136" t="s">
        <v>441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440</v>
      </c>
    </row>
    <row r="143" spans="1:7">
      <c r="A143" s="135">
        <v>3</v>
      </c>
      <c r="B143" s="136" t="s">
        <v>264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265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442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443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440</v>
      </c>
    </row>
    <row r="147" spans="1:7">
      <c r="A147" s="141" t="s">
        <v>320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444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445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170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320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446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447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448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30</v>
      </c>
      <c r="F155" s="175" t="e">
        <f>SUM(F152:F154)</f>
        <v>#REF!</v>
      </c>
      <c r="G155" s="176"/>
    </row>
  </sheetData>
  <autoFilter ref="A2:G155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杨天真</cp:lastModifiedBy>
  <dcterms:created xsi:type="dcterms:W3CDTF">2023-08-15T12:51:00Z</dcterms:created>
  <dcterms:modified xsi:type="dcterms:W3CDTF">2024-07-30T03:09:34Z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870438D92DEF4DB3A2B760B11C53DC67_13</vt:lpwstr>
  </property>
  <property fmtid="{D5CDD505-2E9C-101B-9397-08002B2CF9AE}" pid="3" name="KSOProductBuildVer">
    <vt:lpwstr>2052-12.1.0.17147</vt:lpwstr>
  </property>
</Properties>
</file>