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100" tabRatio="865"/>
  </bookViews>
  <sheets>
    <sheet name="汇总" sheetId="18" r:id="rId1"/>
    <sheet name="华东-东京" sheetId="32" r:id="rId2"/>
    <sheet name="华东-名古屋" sheetId="37" r:id="rId3"/>
    <sheet name="华东-苏州" sheetId="36" r:id="rId4"/>
    <sheet name="华东-宁波" sheetId="35" r:id="rId5"/>
    <sheet name="华北-廊坊" sheetId="30" r:id="rId6"/>
    <sheet name="华北-成都" sheetId="34" r:id="rId7"/>
    <sheet name="华南-成都" sheetId="31" r:id="rId8"/>
    <sheet name="华南-泰国" sheetId="39" r:id="rId9"/>
    <sheet name="华南-省广" sheetId="38" r:id="rId10"/>
    <sheet name="华南-大阪" sheetId="41" r:id="rId11"/>
  </sheets>
  <definedNames>
    <definedName name="_xlnm.Print_Area" localSheetId="1">'华东-东京'!$A$1:$J$71</definedName>
  </definedNames>
  <calcPr calcId="144525"/>
</workbook>
</file>

<file path=xl/sharedStrings.xml><?xml version="1.0" encoding="utf-8"?>
<sst xmlns="http://schemas.openxmlformats.org/spreadsheetml/2006/main" count="397">
  <si>
    <t>编号</t>
  </si>
  <si>
    <t>季度</t>
  </si>
  <si>
    <t>日期</t>
  </si>
  <si>
    <t>区域</t>
  </si>
  <si>
    <t>地点</t>
  </si>
  <si>
    <t>税后总价</t>
  </si>
  <si>
    <t>Q3</t>
  </si>
  <si>
    <t>8.19-8.22</t>
  </si>
  <si>
    <t>华东</t>
  </si>
  <si>
    <t>东京</t>
  </si>
  <si>
    <t>9.15-9.18</t>
  </si>
  <si>
    <t>名古屋</t>
  </si>
  <si>
    <t>9.15-9.16</t>
  </si>
  <si>
    <t>苏州</t>
  </si>
  <si>
    <t>9.13-9.15</t>
  </si>
  <si>
    <t>宁波</t>
  </si>
  <si>
    <t>8.10-8.12</t>
  </si>
  <si>
    <t>华北</t>
  </si>
  <si>
    <t>廊坊</t>
  </si>
  <si>
    <t>9.6-9.9</t>
  </si>
  <si>
    <t>成都</t>
  </si>
  <si>
    <t>8.17-8.19</t>
  </si>
  <si>
    <t>华南</t>
  </si>
  <si>
    <t>9.21-9.24</t>
  </si>
  <si>
    <t>泰国</t>
  </si>
  <si>
    <t>Q4</t>
  </si>
  <si>
    <t>省广</t>
  </si>
  <si>
    <t>11.8-11.11</t>
  </si>
  <si>
    <t>大阪</t>
  </si>
  <si>
    <t>总计</t>
  </si>
  <si>
    <t>优惠金额（95折）</t>
  </si>
  <si>
    <t>最终优惠金额</t>
  </si>
  <si>
    <r>
      <rPr>
        <b/>
        <sz val="9"/>
        <rFont val="微软雅黑"/>
        <charset val="134"/>
      </rPr>
      <t>项目名称</t>
    </r>
    <r>
      <rPr>
        <sz val="9"/>
        <rFont val="微软雅黑"/>
        <charset val="134"/>
      </rPr>
      <t>:</t>
    </r>
  </si>
  <si>
    <t>2018年汽车之家营销部单一核心代理产品沟通推介会</t>
  </si>
  <si>
    <r>
      <rPr>
        <b/>
        <sz val="9"/>
        <rFont val="微软雅黑"/>
        <charset val="134"/>
      </rPr>
      <t>地点</t>
    </r>
    <r>
      <rPr>
        <sz val="9"/>
        <rFont val="微软雅黑"/>
        <charset val="134"/>
      </rPr>
      <t>:</t>
    </r>
  </si>
  <si>
    <t>华东东京/8月19日-22日</t>
  </si>
  <si>
    <r>
      <rPr>
        <b/>
        <sz val="9"/>
        <rFont val="微软雅黑"/>
        <charset val="134"/>
      </rPr>
      <t>人数</t>
    </r>
    <r>
      <rPr>
        <sz val="9"/>
        <rFont val="微软雅黑"/>
        <charset val="134"/>
      </rPr>
      <t>:</t>
    </r>
  </si>
  <si>
    <t>报价项目</t>
  </si>
  <si>
    <t>报价规格</t>
  </si>
  <si>
    <t>数量</t>
  </si>
  <si>
    <t>价格</t>
  </si>
  <si>
    <t>备注</t>
  </si>
  <si>
    <t>NO.</t>
  </si>
  <si>
    <t>单位</t>
  </si>
  <si>
    <t>单价</t>
  </si>
  <si>
    <t>小计</t>
  </si>
  <si>
    <t>机票</t>
  </si>
  <si>
    <t>上海-东京</t>
  </si>
  <si>
    <t>国航往返，以实际出票价格为准</t>
  </si>
  <si>
    <t>人</t>
  </si>
  <si>
    <t>次</t>
  </si>
  <si>
    <t>8.19 上海-东京 CA929 1000-1350
8.22 东京-上海 CA930 1455-1710</t>
  </si>
  <si>
    <t>北京-东京</t>
  </si>
  <si>
    <t>8.19 北京-东京 CA925 0925-1355
8.22 东京-北京 CA926 1515-1840</t>
  </si>
  <si>
    <t>客户去程升舱</t>
  </si>
  <si>
    <t>8.19 上海-东京  MU523 09:05-12:50
8.22 东京-上海 MU522 16:55-19:25</t>
  </si>
  <si>
    <t>客户改签费</t>
  </si>
  <si>
    <t>8.22 北京-东京 CA184 8:30-11:20</t>
  </si>
  <si>
    <t>东京-北京</t>
  </si>
  <si>
    <t>客户返程升舱</t>
  </si>
  <si>
    <t>机票合计</t>
  </si>
  <si>
    <t>酒店</t>
  </si>
  <si>
    <t xml:space="preserve">轻井泽THE PRINCE KARUIZAWA </t>
  </si>
  <si>
    <t>大床房/双床房</t>
  </si>
  <si>
    <t>间</t>
  </si>
  <si>
    <t>晚</t>
  </si>
  <si>
    <t>3单，6双</t>
  </si>
  <si>
    <t>半天会议场地费</t>
  </si>
  <si>
    <t>会议桌花</t>
  </si>
  <si>
    <t>项</t>
  </si>
  <si>
    <t>东京银座凯悦尚萃酒店 Hyatt Centric Ginza Tokyo</t>
  </si>
  <si>
    <t>2单，6双</t>
  </si>
  <si>
    <t>酒店合计</t>
  </si>
  <si>
    <t>餐</t>
  </si>
  <si>
    <t>DAY 1</t>
  </si>
  <si>
    <t>午餐</t>
  </si>
  <si>
    <t>顿</t>
  </si>
  <si>
    <t>晚餐（餐厅：山水）</t>
  </si>
  <si>
    <t>晚餐畅饮 120分钟 含：啤酒，清酒，梅子酒，气酒，可乐，橙汁，乌龙茶</t>
  </si>
  <si>
    <t>晚餐追加餐食</t>
  </si>
  <si>
    <t xml:space="preserve">DAY 2 </t>
  </si>
  <si>
    <t>午餐（餐厅：酒店内日餐厅，含10%服务费）</t>
  </si>
  <si>
    <t>午餐追加餐食</t>
  </si>
  <si>
    <t>晚餐-烤肉（餐厅：叙叙苑，含120分钟畅饮）</t>
  </si>
  <si>
    <t xml:space="preserve">DAY 3 </t>
  </si>
  <si>
    <t>午餐-餐补</t>
  </si>
  <si>
    <t>晚餐-餐补</t>
  </si>
  <si>
    <t>DAY 4</t>
  </si>
  <si>
    <t>服务区小食</t>
  </si>
  <si>
    <t>用餐合计</t>
  </si>
  <si>
    <t>交通/司导</t>
  </si>
  <si>
    <t>25座，含司机住宿、餐费高速费，停车费，回送费等杂费</t>
  </si>
  <si>
    <t>天</t>
  </si>
  <si>
    <t>导游</t>
  </si>
  <si>
    <t>含导游住宿、餐费高速费，停车费，回送费等杂费</t>
  </si>
  <si>
    <t>导游加班费</t>
  </si>
  <si>
    <t>小时</t>
  </si>
  <si>
    <t>8月22日东京送机</t>
  </si>
  <si>
    <t>辆</t>
  </si>
  <si>
    <t>趟</t>
  </si>
  <si>
    <t>8月20日轻井泽</t>
  </si>
  <si>
    <t>租自行车</t>
  </si>
  <si>
    <t>交通司导合计</t>
  </si>
  <si>
    <t>门票</t>
  </si>
  <si>
    <t>轻井泽观光</t>
  </si>
  <si>
    <t>石之教堂、高原教堂、白系瀑布、云场池</t>
  </si>
  <si>
    <t>门票合计</t>
  </si>
  <si>
    <t>物料</t>
  </si>
  <si>
    <t>会议及活动</t>
  </si>
  <si>
    <t>矿泉水logo贴</t>
  </si>
  <si>
    <t>瓶</t>
  </si>
  <si>
    <t>矿泉水挂环</t>
  </si>
  <si>
    <t>会议期间使用</t>
  </si>
  <si>
    <t>亚克力桌牌</t>
  </si>
  <si>
    <t>个</t>
  </si>
  <si>
    <t>指引牌</t>
  </si>
  <si>
    <t>房间欢迎信</t>
  </si>
  <si>
    <t>含配送费</t>
  </si>
  <si>
    <t>房卡套</t>
  </si>
  <si>
    <t>出行通知</t>
  </si>
  <si>
    <t>PDF</t>
  </si>
  <si>
    <t>桌卡-会议/晚宴</t>
  </si>
  <si>
    <t>麦标套</t>
  </si>
  <si>
    <t>车头牌</t>
  </si>
  <si>
    <t>大巴枕套贴</t>
  </si>
  <si>
    <t>导游旗</t>
  </si>
  <si>
    <t>会议横幅</t>
  </si>
  <si>
    <t>条</t>
  </si>
  <si>
    <t>行李牌</t>
  </si>
  <si>
    <t>运费</t>
  </si>
  <si>
    <t>宣传页 B5铜版纸打印</t>
  </si>
  <si>
    <t>张</t>
  </si>
  <si>
    <t>宣传手册</t>
  </si>
  <si>
    <t>本</t>
  </si>
  <si>
    <t>会议用品</t>
  </si>
  <si>
    <t>其它合计</t>
  </si>
  <si>
    <t>其他</t>
  </si>
  <si>
    <t>日本签证费</t>
  </si>
  <si>
    <t>单次</t>
  </si>
  <si>
    <t>三年多次</t>
  </si>
  <si>
    <t>wifi租赁</t>
  </si>
  <si>
    <t>台</t>
  </si>
  <si>
    <t>保险</t>
  </si>
  <si>
    <t>备用药品</t>
  </si>
  <si>
    <t>领队人员</t>
  </si>
  <si>
    <t>住宿</t>
  </si>
  <si>
    <t>餐补</t>
  </si>
  <si>
    <t>签证</t>
  </si>
  <si>
    <t>陪同费用合计</t>
  </si>
  <si>
    <t>净价合计</t>
  </si>
  <si>
    <t>服务费</t>
  </si>
  <si>
    <t>增值发票税</t>
  </si>
  <si>
    <t>活动最终结算金额</t>
  </si>
  <si>
    <t>华东名古屋/9月15日-18日</t>
  </si>
  <si>
    <t>上海-名古屋</t>
  </si>
  <si>
    <t>国航往返</t>
  </si>
  <si>
    <t>国航：
9.15 上海-名古屋 CA405 0955-1315
9.18 名古屋-上海 CA406 1415-1610</t>
  </si>
  <si>
    <t>退票费</t>
  </si>
  <si>
    <t>蒋培、顾惠敏退票</t>
  </si>
  <si>
    <t>名古屋万豪酒店</t>
  </si>
  <si>
    <t>双床房/大床房 38㎡ 含早餐</t>
  </si>
  <si>
    <t>单双同价</t>
  </si>
  <si>
    <t>房间杂费</t>
  </si>
  <si>
    <t xml:space="preserve">晚餐-寿司 含1.5小时酒水畅饮 </t>
  </si>
  <si>
    <t xml:space="preserve">晚餐-寿喜烧 含2小时酒水畅饮 </t>
  </si>
  <si>
    <t>18座，含司机住宿、餐费高速费，停车费，回送费等杂费</t>
  </si>
  <si>
    <t>接机</t>
  </si>
  <si>
    <t>18座，含司机餐费高速费，停车费，回送费等杂费</t>
  </si>
  <si>
    <t>送机</t>
  </si>
  <si>
    <t>含导游住宿、交通、餐费高速费，停车费，回送费等杂费</t>
  </si>
  <si>
    <t>导游 15-18号</t>
  </si>
  <si>
    <t>名花之里门票</t>
  </si>
  <si>
    <t>包含导游与领队</t>
  </si>
  <si>
    <t>志摩地中海村</t>
  </si>
  <si>
    <t>晚宴菜单</t>
  </si>
  <si>
    <t>物料运费</t>
  </si>
  <si>
    <t>物料费用合计</t>
  </si>
  <si>
    <t>9.14日北京-名古屋
9.18日名古屋-上海</t>
  </si>
  <si>
    <t>9.18日上海-北京</t>
  </si>
  <si>
    <t>住宿-9.14-18日JR门楼酒店</t>
  </si>
  <si>
    <t>其他费用合计</t>
  </si>
  <si>
    <t>华东苏州/9月15日-16日</t>
  </si>
  <si>
    <t>花间堂·探花府</t>
  </si>
  <si>
    <t>名门园景房大床房</t>
  </si>
  <si>
    <t>名门套房大床</t>
  </si>
  <si>
    <t>会议茶歇</t>
  </si>
  <si>
    <t>午餐-探花宴桌餐</t>
  </si>
  <si>
    <t>欢迎晚宴-伴园得趣堂苏帮菜</t>
  </si>
  <si>
    <t>午餐-得月楼包厢</t>
  </si>
  <si>
    <t>全程包车</t>
  </si>
  <si>
    <t>中巴 上海-苏州往返，含全程用水、过路过桥费等</t>
  </si>
  <si>
    <t>司机补助</t>
  </si>
  <si>
    <t>含住宿、用餐等</t>
  </si>
  <si>
    <t>活动</t>
  </si>
  <si>
    <t>15日下午苏州文人扇制作</t>
  </si>
  <si>
    <t>作为伴手礼</t>
  </si>
  <si>
    <t>16日上午船票</t>
  </si>
  <si>
    <t>签到背景板</t>
  </si>
  <si>
    <t>9.15日北京-苏州；9.16日上海-北京</t>
  </si>
  <si>
    <t>住宿-9.15日住宿</t>
  </si>
  <si>
    <t>华东宁波/9月13日-15日</t>
  </si>
  <si>
    <t>东钱湖华茂希尔顿
度假酒店</t>
  </si>
  <si>
    <t>湖景房-大床房</t>
  </si>
  <si>
    <t>9月13日、14日共2晚</t>
  </si>
  <si>
    <t>湖景露台套房</t>
  </si>
  <si>
    <t>酒店杂费</t>
  </si>
  <si>
    <t>特色午餐-状元楼 自带酒水</t>
  </si>
  <si>
    <t>酒店钱湖阁中餐厅（欢迎晚宴） 自带酒水、软饮</t>
  </si>
  <si>
    <t>特色午餐-老宁波1381 自带酒水</t>
  </si>
  <si>
    <t>特色午餐-德叔衢州农家菜 自带酒水</t>
  </si>
  <si>
    <t>DAY3</t>
  </si>
  <si>
    <t>特色晚餐-美宴摩登餐厅</t>
  </si>
  <si>
    <t>酒水、软饮等</t>
  </si>
  <si>
    <t>中巴车 上海-宁波-上海</t>
  </si>
  <si>
    <t>9月13-15日全程用车</t>
  </si>
  <si>
    <t>9月13日</t>
  </si>
  <si>
    <t>小普陀&amp;陶公岛</t>
  </si>
  <si>
    <t>9月15日</t>
  </si>
  <si>
    <t>溪口景区游览</t>
  </si>
  <si>
    <t>菜单</t>
  </si>
  <si>
    <t>9.12日北京-宁波；9.15日宁波-北京</t>
  </si>
  <si>
    <t>住宿-9月12-14日</t>
  </si>
  <si>
    <t>交通</t>
  </si>
  <si>
    <t>华北廊坊/8月10日-12日</t>
  </si>
  <si>
    <t>人数:</t>
  </si>
  <si>
    <t>河北廊坊新绎七修酒店</t>
  </si>
  <si>
    <t>高级标准间</t>
  </si>
  <si>
    <t>提前1天12点后退房收半日房费</t>
  </si>
  <si>
    <t>客房杂费</t>
  </si>
  <si>
    <t>餐饮</t>
  </si>
  <si>
    <t>欢迎晚宴-C区二层元善雅间</t>
  </si>
  <si>
    <t>欢迎晚宴-饮料单点等费用</t>
  </si>
  <si>
    <t>午餐- 大排档</t>
  </si>
  <si>
    <t>晚宴-户外BBQ</t>
  </si>
  <si>
    <t>晚宴-湿巾等费用</t>
  </si>
  <si>
    <t>DAY 3</t>
  </si>
  <si>
    <t>午餐-B区三层曲院风荷雅间</t>
  </si>
  <si>
    <t>午餐-饮料单点等费用</t>
  </si>
  <si>
    <t>酒水</t>
  </si>
  <si>
    <t>红葡萄酒</t>
  </si>
  <si>
    <t>北京-河北，51座</t>
  </si>
  <si>
    <t>汽车之家-酒仙桥-廊坊七修</t>
  </si>
  <si>
    <t>河北-北京，51座</t>
  </si>
  <si>
    <t>廊坊七修-芍药居-海淀黄庄</t>
  </si>
  <si>
    <t>项目</t>
  </si>
  <si>
    <t>口红制作</t>
  </si>
  <si>
    <t>C区五层七修书院</t>
  </si>
  <si>
    <t>米酒制作</t>
  </si>
  <si>
    <t>乐修体验</t>
  </si>
  <si>
    <t>营养点心制作</t>
  </si>
  <si>
    <t>矿泉水及logo贴</t>
  </si>
  <si>
    <t>帆布背包</t>
  </si>
  <si>
    <t>能量包（干、湿纸巾；巧克力；干果）</t>
  </si>
  <si>
    <t>地点:</t>
  </si>
  <si>
    <t>华北成都/9月6日-9月9日</t>
  </si>
  <si>
    <t>航班机票</t>
  </si>
  <si>
    <t>北京-成都往返经济</t>
  </si>
  <si>
    <t>航班：CA1415 北京T3-成都T2 09:55-13:00                  CA4109 成都T2-北京T3  15:00-17:45</t>
  </si>
  <si>
    <t>成都青城山六善酒店</t>
  </si>
  <si>
    <t>双人间含早</t>
  </si>
  <si>
    <t>半天会议场地费-笔墨厅</t>
  </si>
  <si>
    <t>会议室led半天使用</t>
  </si>
  <si>
    <t>会议茶歇水果</t>
  </si>
  <si>
    <t>车上小食</t>
  </si>
  <si>
    <t>欢迎晚宴（六善酒店中餐：狮子包间）</t>
  </si>
  <si>
    <t>午餐（水利食府）</t>
  </si>
  <si>
    <t>午餐（水利食府）-单点饮品</t>
  </si>
  <si>
    <t>晚宴（六善酒店BBQ：青幽厅阁楼）</t>
  </si>
  <si>
    <t>午餐（太古里玥轩餐厅）</t>
  </si>
  <si>
    <t>晚餐（宽窄巷子-大妙火锅）</t>
  </si>
  <si>
    <t>晚餐-饮品</t>
  </si>
  <si>
    <t>Day4</t>
  </si>
  <si>
    <t>午餐（天府掌柜）</t>
  </si>
  <si>
    <t>长城干红葡萄酒/赖茅/软饮</t>
  </si>
  <si>
    <t>机场-成都六善酒店；接机大巴</t>
  </si>
  <si>
    <t>外出大巴，含导游费用</t>
  </si>
  <si>
    <t>成都市内酒店-机场；送机大巴</t>
  </si>
  <si>
    <t>成都六善酒店-机场；GL8送机</t>
  </si>
  <si>
    <t>都江堰景区语音导览器</t>
  </si>
  <si>
    <t>都江堰门票</t>
  </si>
  <si>
    <t>都江堰景区电瓶车</t>
  </si>
  <si>
    <t>红酒快递费用</t>
  </si>
  <si>
    <t>备用雨衣</t>
  </si>
  <si>
    <t>件</t>
  </si>
  <si>
    <t>机票-上海-成都往返经济</t>
  </si>
  <si>
    <t>华南成都/8月17日-19日</t>
  </si>
  <si>
    <t>高铁</t>
  </si>
  <si>
    <t>重庆-成都高铁二等座</t>
  </si>
  <si>
    <t>去程：G8502 重庆北-成都东 09:11-10:59
返程：G8713 成都东-重庆北 15:00-16:26</t>
  </si>
  <si>
    <t xml:space="preserve">成都-重庆高铁二等座 </t>
  </si>
  <si>
    <t>大床房</t>
  </si>
  <si>
    <t>半天会议场地费笔墨厅</t>
  </si>
  <si>
    <t>房间送餐</t>
  </si>
  <si>
    <t>房间minibar</t>
  </si>
  <si>
    <t>桌</t>
  </si>
  <si>
    <t>午餐 （蜀府宴语）</t>
  </si>
  <si>
    <t>蜀府宴语 加菜加酒水</t>
  </si>
  <si>
    <t>欢迎晚宴（六善酒店中餐：青幽厅3厅）</t>
  </si>
  <si>
    <t>午餐 （水利食府）</t>
  </si>
  <si>
    <t>水利食府 加酒水</t>
  </si>
  <si>
    <t>午餐（麻辣空间）</t>
  </si>
  <si>
    <t>麻辣空间 加酒水</t>
  </si>
  <si>
    <t>软饮、酒水等</t>
  </si>
  <si>
    <t>成都东站-六善酒店</t>
  </si>
  <si>
    <t>外出大巴</t>
  </si>
  <si>
    <t>六善酒店-成都东站</t>
  </si>
  <si>
    <t>青城山门票</t>
  </si>
  <si>
    <t>青城山往返观光车</t>
  </si>
  <si>
    <t>青城山月城湖往返摆渡小船</t>
  </si>
  <si>
    <t>青城山往返索道</t>
  </si>
  <si>
    <t>亚克力Logo牌</t>
  </si>
  <si>
    <t>大巴枕片</t>
  </si>
  <si>
    <t>7.30 水利食府前期考察试菜</t>
  </si>
  <si>
    <t>7.30 青城山门票</t>
  </si>
  <si>
    <t>7.30 青城山观光车</t>
  </si>
  <si>
    <t>7.30 青城山索道</t>
  </si>
  <si>
    <t>7.30 青城山月城湖小船</t>
  </si>
  <si>
    <t>8.17 玫瑰花</t>
  </si>
  <si>
    <t>当地工作人员</t>
  </si>
  <si>
    <t>门票-青城山</t>
  </si>
  <si>
    <t>华南泰国/9月21日-24日</t>
  </si>
  <si>
    <t>飞机</t>
  </si>
  <si>
    <t>南航往返</t>
  </si>
  <si>
    <t>去程：  CZ3035 广州-曼谷  23:15-01:10+1
返程：CZ3082 曼谷-广州 15:30-19:30</t>
  </si>
  <si>
    <t>W酒店</t>
  </si>
  <si>
    <t>单人间/双人间 含早</t>
  </si>
  <si>
    <t>1大床，5标间</t>
  </si>
  <si>
    <t>午餐 （Baan Khanitha餐厅）</t>
  </si>
  <si>
    <t>午餐零点酒水</t>
  </si>
  <si>
    <t>晚餐（建兴咖喱蟹）</t>
  </si>
  <si>
    <t>晚餐零点酒水</t>
  </si>
  <si>
    <t>午餐（蓝象餐厅自制料理）</t>
  </si>
  <si>
    <t>费用包含在料理体验中</t>
  </si>
  <si>
    <t>晚餐（Savoey）</t>
  </si>
  <si>
    <t>酒店 Woo Bar</t>
  </si>
  <si>
    <t>午餐（机场）</t>
  </si>
  <si>
    <t>DAY 1-4</t>
  </si>
  <si>
    <t>30座大巴（每天10小时工作时间）</t>
  </si>
  <si>
    <t>体验</t>
  </si>
  <si>
    <t>蓝象餐厅泰式料理体验</t>
  </si>
  <si>
    <t>包含午餐</t>
  </si>
  <si>
    <t>大皇宫、玉佛寺</t>
  </si>
  <si>
    <t>传统泰式按摩</t>
  </si>
  <si>
    <t>大巴枕套（30座车型）</t>
  </si>
  <si>
    <t>华南省广/10月11日</t>
  </si>
  <si>
    <t>100人</t>
  </si>
  <si>
    <t>外购茶歇</t>
  </si>
  <si>
    <t>矿泉水</t>
  </si>
  <si>
    <t>桌卡</t>
  </si>
  <si>
    <t>抽奖奖券</t>
  </si>
  <si>
    <t>抽奖奖品</t>
  </si>
  <si>
    <t>抽奖箱</t>
  </si>
  <si>
    <t>宣传页 B5铜版纸打印，200张</t>
  </si>
  <si>
    <t>采购翻页器</t>
  </si>
  <si>
    <t>奖杯</t>
  </si>
  <si>
    <t>评委证书</t>
  </si>
  <si>
    <t>伴手礼</t>
  </si>
  <si>
    <t>份</t>
  </si>
  <si>
    <t>搭建物</t>
  </si>
  <si>
    <t>拍照背景墙</t>
  </si>
  <si>
    <t>签到桌租赁</t>
  </si>
  <si>
    <t>IBM桌 1830mmL*450mmW，含桌布</t>
  </si>
  <si>
    <t>椅子租赁</t>
  </si>
  <si>
    <t>宴会椅 含椅套</t>
  </si>
  <si>
    <t>画架指示牌</t>
  </si>
  <si>
    <t>画架+KT板 600mmL*800mmH</t>
  </si>
  <si>
    <t>运输费用</t>
  </si>
  <si>
    <t>进场退场运输物料</t>
  </si>
  <si>
    <t>车</t>
  </si>
  <si>
    <t>人工费用</t>
  </si>
  <si>
    <t>专业工人</t>
  </si>
  <si>
    <t>停车费</t>
  </si>
  <si>
    <t>项目执行人员</t>
  </si>
  <si>
    <t>华南大阪/11月8-11日</t>
  </si>
  <si>
    <t>广州-大阪</t>
  </si>
  <si>
    <t>11月8日 广州-大阪 CZ389 08:45-12:55
 11月11日  大阪-广州 CZ390 14:00-17:25</t>
  </si>
  <si>
    <t>北京往返</t>
  </si>
  <si>
    <t>广州-大阪，大阪-深圳</t>
  </si>
  <si>
    <t>大阪洲际酒店</t>
  </si>
  <si>
    <t>广州铂尔曼酒店</t>
  </si>
  <si>
    <t>机场小食</t>
  </si>
  <si>
    <t>晚餐-铁板烧</t>
  </si>
  <si>
    <t>午餐-吉泉</t>
  </si>
  <si>
    <t>晚餐-寿喜烧</t>
  </si>
  <si>
    <t>晚餐</t>
  </si>
  <si>
    <t>水果</t>
  </si>
  <si>
    <t>接机+晚餐</t>
  </si>
  <si>
    <t>全天用车</t>
  </si>
  <si>
    <t>环球影城</t>
  </si>
  <si>
    <t>门票+4项快通</t>
  </si>
  <si>
    <t>博物馆+伏见稻荷神社</t>
  </si>
  <si>
    <t>博物馆含讲解器</t>
  </si>
  <si>
    <t>包装费用</t>
  </si>
  <si>
    <t>打包酒水泡沫</t>
  </si>
  <si>
    <t>打包纸箱</t>
  </si>
  <si>
    <t>机场打包</t>
  </si>
  <si>
    <t>三年或五年多次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</si>
</sst>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#,##0.00_);[Red]\(#,##0.00\)"/>
  </numFmts>
  <fonts count="33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sz val="6"/>
      <name val="微软雅黑"/>
      <charset val="134"/>
    </font>
    <font>
      <sz val="9"/>
      <color rgb="FFFF0000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u/>
      <sz val="16"/>
      <color theme="10"/>
      <name val="DengXian"/>
      <charset val="134"/>
      <scheme val="minor"/>
    </font>
    <font>
      <u/>
      <sz val="16"/>
      <color theme="11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1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27" borderId="19" applyNumberFormat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23" fillId="23" borderId="16" applyNumberForma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77" fontId="4" fillId="0" borderId="1" xfId="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7" fontId="1" fillId="0" borderId="1" xfId="8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left" vertical="center" wrapText="1"/>
      <protection locked="0" hidden="1"/>
    </xf>
    <xf numFmtId="177" fontId="2" fillId="0" borderId="1" xfId="8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4" fontId="4" fillId="0" borderId="5" xfId="0" applyNumberFormat="1" applyFont="1" applyFill="1" applyBorder="1" applyAlignment="1" applyProtection="1">
      <alignment horizontal="left" vertical="center" wrapText="1"/>
      <protection locked="0" hidden="1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 hidden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3" borderId="1" xfId="8" applyNumberFormat="1" applyFont="1" applyFill="1" applyBorder="1" applyAlignment="1">
      <alignment horizontal="center" vertical="center"/>
    </xf>
    <xf numFmtId="177" fontId="3" fillId="3" borderId="1" xfId="8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center" vertical="center" wrapText="1"/>
    </xf>
    <xf numFmtId="177" fontId="3" fillId="4" borderId="1" xfId="8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/>
    </xf>
    <xf numFmtId="0" fontId="1" fillId="0" borderId="9" xfId="0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3" fillId="0" borderId="1" xfId="8" applyNumberFormat="1" applyFont="1" applyFill="1" applyBorder="1" applyAlignment="1">
      <alignment vertical="center"/>
    </xf>
    <xf numFmtId="177" fontId="7" fillId="0" borderId="1" xfId="8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 hidden="1"/>
    </xf>
    <xf numFmtId="14" fontId="1" fillId="0" borderId="2" xfId="0" applyNumberFormat="1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left" vertical="center"/>
    </xf>
    <xf numFmtId="14" fontId="1" fillId="0" borderId="4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left" vertical="center"/>
    </xf>
    <xf numFmtId="177" fontId="4" fillId="0" borderId="1" xfId="8" applyNumberFormat="1" applyFont="1" applyFill="1" applyBorder="1" applyAlignment="1">
      <alignment horizontal="left" vertical="center" wrapText="1"/>
    </xf>
    <xf numFmtId="0" fontId="1" fillId="5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7" fontId="8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right" vertical="center" wrapText="1"/>
    </xf>
    <xf numFmtId="177" fontId="8" fillId="3" borderId="1" xfId="8" applyNumberFormat="1" applyFont="1" applyFill="1" applyBorder="1" applyAlignment="1">
      <alignment horizontal="center" vertical="center"/>
    </xf>
    <xf numFmtId="177" fontId="8" fillId="4" borderId="1" xfId="8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177" fontId="3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7" fontId="3" fillId="7" borderId="1" xfId="8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8" applyNumberFormat="1" applyFont="1" applyFill="1" applyBorder="1" applyAlignment="1">
      <alignment vertical="center" wrapText="1"/>
    </xf>
    <xf numFmtId="177" fontId="4" fillId="0" borderId="2" xfId="8" applyNumberFormat="1" applyFont="1" applyFill="1" applyBorder="1" applyAlignment="1">
      <alignment horizontal="center" vertical="center" wrapText="1"/>
    </xf>
    <xf numFmtId="177" fontId="3" fillId="4" borderId="1" xfId="8" applyNumberFormat="1" applyFont="1" applyFill="1" applyBorder="1" applyAlignment="1">
      <alignment horizontal="center" vertical="center" wrapText="1"/>
    </xf>
    <xf numFmtId="40" fontId="1" fillId="0" borderId="0" xfId="0" applyNumberFormat="1" applyFont="1" applyAlignment="1">
      <alignment horizontal="center"/>
    </xf>
    <xf numFmtId="0" fontId="1" fillId="0" borderId="4" xfId="0" applyFont="1" applyFill="1" applyBorder="1" applyAlignment="1">
      <alignment vertical="center"/>
    </xf>
    <xf numFmtId="177" fontId="4" fillId="0" borderId="2" xfId="8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4" xfId="8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58" fontId="4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3" fontId="10" fillId="0" borderId="1" xfId="8" applyFont="1" applyFill="1" applyBorder="1" applyAlignment="1">
      <alignment horizontal="center" vertical="center"/>
    </xf>
    <xf numFmtId="43" fontId="10" fillId="0" borderId="1" xfId="8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43" fontId="11" fillId="4" borderId="1" xfId="0" applyNumberFormat="1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43" fontId="11" fillId="8" borderId="1" xfId="0" applyNumberFormat="1" applyFont="1" applyFill="1" applyBorder="1"/>
    <xf numFmtId="43" fontId="10" fillId="0" borderId="0" xfId="0" applyNumberFormat="1" applyFo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超链接 2" xfId="51"/>
    <cellStyle name="已访问的超链接 2" xfId="52"/>
  </cellStyles>
  <tableStyles count="0" defaultTableStyle="TableStyleMedium9" defaultPivotStyle="PivotStyleMedium4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8"/>
  <sheetViews>
    <sheetView showGridLines="0" tabSelected="1" workbookViewId="0">
      <selection activeCell="G8" sqref="G8"/>
    </sheetView>
  </sheetViews>
  <sheetFormatPr defaultColWidth="8.875" defaultRowHeight="16.5" outlineLevelCol="5"/>
  <cols>
    <col min="1" max="1" width="8.875" style="126"/>
    <col min="2" max="2" width="8.5" style="126" customWidth="1"/>
    <col min="3" max="3" width="12.875" style="126" customWidth="1"/>
    <col min="4" max="4" width="11.125" style="126" customWidth="1"/>
    <col min="5" max="5" width="15.5" style="126" customWidth="1"/>
    <col min="6" max="6" width="17.125" style="126" customWidth="1"/>
    <col min="7" max="7" width="14.125" style="126"/>
    <col min="8" max="16384" width="8.875" style="126"/>
  </cols>
  <sheetData>
    <row r="2" ht="24" customHeight="1" spans="1:6">
      <c r="A2" s="127" t="s">
        <v>0</v>
      </c>
      <c r="B2" s="127" t="s">
        <v>1</v>
      </c>
      <c r="C2" s="127" t="s">
        <v>2</v>
      </c>
      <c r="D2" s="127" t="s">
        <v>3</v>
      </c>
      <c r="E2" s="127" t="s">
        <v>4</v>
      </c>
      <c r="F2" s="127" t="s">
        <v>5</v>
      </c>
    </row>
    <row r="3" ht="24" customHeight="1" spans="1:6">
      <c r="A3" s="128">
        <v>1</v>
      </c>
      <c r="B3" s="128" t="s">
        <v>6</v>
      </c>
      <c r="C3" s="129" t="s">
        <v>7</v>
      </c>
      <c r="D3" s="129" t="s">
        <v>8</v>
      </c>
      <c r="E3" s="129" t="s">
        <v>9</v>
      </c>
      <c r="F3" s="130">
        <f>'华东-东京'!I71</f>
        <v>559329.034</v>
      </c>
    </row>
    <row r="4" ht="24" customHeight="1" spans="1:6">
      <c r="A4" s="128">
        <v>2</v>
      </c>
      <c r="B4" s="128" t="s">
        <v>6</v>
      </c>
      <c r="C4" s="129" t="s">
        <v>10</v>
      </c>
      <c r="D4" s="129" t="s">
        <v>8</v>
      </c>
      <c r="E4" s="129" t="s">
        <v>11</v>
      </c>
      <c r="F4" s="130">
        <f>'华东-名古屋'!I62</f>
        <v>315172.132</v>
      </c>
    </row>
    <row r="5" ht="24" customHeight="1" spans="1:6">
      <c r="A5" s="128">
        <v>3</v>
      </c>
      <c r="B5" s="128" t="s">
        <v>6</v>
      </c>
      <c r="C5" s="129" t="s">
        <v>12</v>
      </c>
      <c r="D5" s="129" t="s">
        <v>8</v>
      </c>
      <c r="E5" s="129" t="s">
        <v>13</v>
      </c>
      <c r="F5" s="130">
        <f>'华东-苏州'!I48</f>
        <v>84502.352</v>
      </c>
    </row>
    <row r="6" ht="24" customHeight="1" spans="1:6">
      <c r="A6" s="128">
        <v>4</v>
      </c>
      <c r="B6" s="128" t="s">
        <v>6</v>
      </c>
      <c r="C6" s="129" t="s">
        <v>14</v>
      </c>
      <c r="D6" s="129" t="s">
        <v>8</v>
      </c>
      <c r="E6" s="129" t="s">
        <v>15</v>
      </c>
      <c r="F6" s="130">
        <f>'华东-宁波'!I55</f>
        <v>127627.70152</v>
      </c>
    </row>
    <row r="7" ht="24" customHeight="1" spans="1:6">
      <c r="A7" s="128">
        <v>5</v>
      </c>
      <c r="B7" s="128" t="s">
        <v>6</v>
      </c>
      <c r="C7" s="129" t="s">
        <v>16</v>
      </c>
      <c r="D7" s="129" t="s">
        <v>17</v>
      </c>
      <c r="E7" s="129" t="s">
        <v>18</v>
      </c>
      <c r="F7" s="130">
        <f>'华北-廊坊'!I54</f>
        <v>157867.072</v>
      </c>
    </row>
    <row r="8" ht="24" customHeight="1" spans="1:6">
      <c r="A8" s="128">
        <v>6</v>
      </c>
      <c r="B8" s="128" t="s">
        <v>6</v>
      </c>
      <c r="C8" s="129" t="s">
        <v>19</v>
      </c>
      <c r="D8" s="129" t="s">
        <v>17</v>
      </c>
      <c r="E8" s="129" t="s">
        <v>20</v>
      </c>
      <c r="F8" s="130">
        <f>'华北-成都'!I61</f>
        <v>396626.42008</v>
      </c>
    </row>
    <row r="9" ht="24" customHeight="1" spans="1:6">
      <c r="A9" s="128">
        <v>7</v>
      </c>
      <c r="B9" s="128" t="s">
        <v>6</v>
      </c>
      <c r="C9" s="129" t="s">
        <v>21</v>
      </c>
      <c r="D9" s="129" t="s">
        <v>22</v>
      </c>
      <c r="E9" s="129" t="s">
        <v>20</v>
      </c>
      <c r="F9" s="130">
        <f>'华南-成都'!I67</f>
        <v>311294.03932</v>
      </c>
    </row>
    <row r="10" s="125" customFormat="1" ht="24" customHeight="1" spans="1:6">
      <c r="A10" s="128">
        <v>8</v>
      </c>
      <c r="B10" s="128" t="s">
        <v>6</v>
      </c>
      <c r="C10" s="129" t="s">
        <v>23</v>
      </c>
      <c r="D10" s="128" t="s">
        <v>22</v>
      </c>
      <c r="E10" s="128" t="s">
        <v>24</v>
      </c>
      <c r="F10" s="131">
        <f>'华南-泰国'!I49</f>
        <v>194016.57</v>
      </c>
    </row>
    <row r="11" ht="24" customHeight="1" spans="1:6">
      <c r="A11" s="128">
        <v>9</v>
      </c>
      <c r="B11" s="128" t="s">
        <v>25</v>
      </c>
      <c r="C11" s="128">
        <v>10.11</v>
      </c>
      <c r="D11" s="128" t="s">
        <v>22</v>
      </c>
      <c r="E11" s="128" t="s">
        <v>26</v>
      </c>
      <c r="F11" s="131">
        <f>'华南-省广'!I48</f>
        <v>209236.368</v>
      </c>
    </row>
    <row r="12" ht="24" customHeight="1" spans="1:6">
      <c r="A12" s="128">
        <v>10</v>
      </c>
      <c r="B12" s="128" t="s">
        <v>25</v>
      </c>
      <c r="C12" s="128" t="s">
        <v>27</v>
      </c>
      <c r="D12" s="128" t="s">
        <v>22</v>
      </c>
      <c r="E12" s="128" t="s">
        <v>28</v>
      </c>
      <c r="F12" s="131">
        <f>'华南-大阪'!I61</f>
        <v>413405.3</v>
      </c>
    </row>
    <row r="13" ht="24" customHeight="1" spans="1:6">
      <c r="A13" s="132" t="s">
        <v>29</v>
      </c>
      <c r="B13" s="132"/>
      <c r="C13" s="132"/>
      <c r="D13" s="132"/>
      <c r="E13" s="132"/>
      <c r="F13" s="133">
        <f>SUM(F3:F12)</f>
        <v>2769076.98892</v>
      </c>
    </row>
    <row r="14" ht="20.25" customHeight="1" spans="1:6">
      <c r="A14" s="134" t="s">
        <v>30</v>
      </c>
      <c r="B14" s="135"/>
      <c r="C14" s="135"/>
      <c r="D14" s="135"/>
      <c r="E14" s="135"/>
      <c r="F14" s="136">
        <f>F13*0.95</f>
        <v>2630623.139474</v>
      </c>
    </row>
    <row r="15" s="126" customFormat="1" ht="20.25" customHeight="1" spans="1:6">
      <c r="A15" s="134" t="s">
        <v>31</v>
      </c>
      <c r="B15" s="135"/>
      <c r="C15" s="135"/>
      <c r="D15" s="135"/>
      <c r="E15" s="135"/>
      <c r="F15" s="136">
        <v>2620000</v>
      </c>
    </row>
    <row r="18" spans="6:6">
      <c r="F18" s="137"/>
    </row>
  </sheetData>
  <mergeCells count="3">
    <mergeCell ref="A13:E13"/>
    <mergeCell ref="A14:E14"/>
    <mergeCell ref="A15:E15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49"/>
  <sheetViews>
    <sheetView workbookViewId="0">
      <selection activeCell="I49" sqref="I49"/>
    </sheetView>
  </sheetViews>
  <sheetFormatPr defaultColWidth="8.875" defaultRowHeight="14.25"/>
  <cols>
    <col min="1" max="1" width="10.125" style="3" customWidth="1"/>
    <col min="2" max="2" width="23.625" style="59" customWidth="1"/>
    <col min="3" max="3" width="29.125" style="60" customWidth="1"/>
    <col min="4" max="7" width="5.125" style="3" customWidth="1"/>
    <col min="8" max="8" width="10.625" style="59" customWidth="1"/>
    <col min="9" max="9" width="15.625" style="59" customWidth="1"/>
    <col min="10" max="10" width="23.125" style="3" customWidth="1"/>
    <col min="11" max="16384" width="8.875" style="3"/>
  </cols>
  <sheetData>
    <row r="1" s="1" customFormat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s="1" customFormat="1" ht="20.1" customHeight="1" spans="1:10">
      <c r="A2" s="8" t="s">
        <v>34</v>
      </c>
      <c r="B2" s="9" t="s">
        <v>344</v>
      </c>
      <c r="C2" s="9"/>
      <c r="D2" s="9"/>
      <c r="E2" s="9"/>
      <c r="F2" s="9"/>
      <c r="G2" s="9"/>
      <c r="H2" s="10"/>
      <c r="I2" s="10"/>
      <c r="J2" s="9"/>
    </row>
    <row r="3" s="1" customFormat="1" ht="20.1" customHeight="1" spans="1:10">
      <c r="A3" s="8" t="s">
        <v>36</v>
      </c>
      <c r="B3" s="11" t="s">
        <v>345</v>
      </c>
      <c r="C3" s="11"/>
      <c r="D3" s="9"/>
      <c r="E3" s="9"/>
      <c r="F3" s="9"/>
      <c r="G3" s="9"/>
      <c r="H3" s="10"/>
      <c r="I3" s="10"/>
      <c r="J3" s="9"/>
    </row>
    <row r="4" ht="20.1" customHeight="1" spans="1:10">
      <c r="A4" s="12" t="s">
        <v>37</v>
      </c>
      <c r="B4" s="12"/>
      <c r="C4" s="61" t="s">
        <v>38</v>
      </c>
      <c r="D4" s="12" t="s">
        <v>39</v>
      </c>
      <c r="E4" s="12"/>
      <c r="F4" s="12"/>
      <c r="G4" s="12"/>
      <c r="H4" s="13" t="s">
        <v>40</v>
      </c>
      <c r="I4" s="13"/>
      <c r="J4" s="12" t="s">
        <v>41</v>
      </c>
    </row>
    <row r="5" ht="20.1" customHeight="1" spans="1:10">
      <c r="A5" s="12"/>
      <c r="B5" s="12"/>
      <c r="C5" s="62"/>
      <c r="D5" s="12" t="s">
        <v>42</v>
      </c>
      <c r="E5" s="12" t="s">
        <v>43</v>
      </c>
      <c r="F5" s="12" t="s">
        <v>42</v>
      </c>
      <c r="G5" s="12" t="s">
        <v>43</v>
      </c>
      <c r="H5" s="13" t="s">
        <v>44</v>
      </c>
      <c r="I5" s="13" t="s">
        <v>45</v>
      </c>
      <c r="J5" s="12"/>
    </row>
    <row r="6" s="3" customFormat="1" ht="20.1" customHeight="1" spans="1:10">
      <c r="A6" s="17" t="s">
        <v>222</v>
      </c>
      <c r="B6" s="15"/>
      <c r="C6" s="15"/>
      <c r="D6" s="17"/>
      <c r="E6" s="17"/>
      <c r="F6" s="17"/>
      <c r="G6" s="17"/>
      <c r="H6" s="18"/>
      <c r="I6" s="18">
        <f t="shared" ref="I6:I10" si="0">D6*F6*H6</f>
        <v>0</v>
      </c>
      <c r="J6" s="64"/>
    </row>
    <row r="7" ht="20.1" customHeight="1" spans="1:10">
      <c r="A7" s="20" t="s">
        <v>60</v>
      </c>
      <c r="B7" s="20"/>
      <c r="C7" s="20"/>
      <c r="D7" s="20"/>
      <c r="E7" s="20"/>
      <c r="F7" s="20"/>
      <c r="G7" s="20"/>
      <c r="H7" s="20"/>
      <c r="I7" s="50">
        <f t="shared" ref="I7:I11" si="1">SUM(I6:I6)</f>
        <v>0</v>
      </c>
      <c r="J7" s="51"/>
    </row>
    <row r="8" s="3" customFormat="1" ht="20.1" customHeight="1" spans="1:10">
      <c r="A8" s="17" t="s">
        <v>61</v>
      </c>
      <c r="B8" s="43"/>
      <c r="C8" s="15"/>
      <c r="D8" s="17"/>
      <c r="E8" s="17"/>
      <c r="F8" s="17"/>
      <c r="G8" s="17"/>
      <c r="H8" s="32"/>
      <c r="I8" s="32">
        <f t="shared" si="0"/>
        <v>0</v>
      </c>
      <c r="J8" s="32"/>
    </row>
    <row r="9" ht="20.1" customHeight="1" spans="1:10">
      <c r="A9" s="20" t="s">
        <v>72</v>
      </c>
      <c r="B9" s="20"/>
      <c r="C9" s="20"/>
      <c r="D9" s="20"/>
      <c r="E9" s="20"/>
      <c r="F9" s="20"/>
      <c r="G9" s="20"/>
      <c r="H9" s="20"/>
      <c r="I9" s="50">
        <f t="shared" si="1"/>
        <v>0</v>
      </c>
      <c r="J9" s="51"/>
    </row>
    <row r="10" s="3" customFormat="1" ht="20.1" customHeight="1" spans="1:10">
      <c r="A10" s="14" t="s">
        <v>73</v>
      </c>
      <c r="B10" s="63" t="s">
        <v>346</v>
      </c>
      <c r="C10" s="24"/>
      <c r="D10" s="17">
        <v>1</v>
      </c>
      <c r="E10" s="17" t="s">
        <v>69</v>
      </c>
      <c r="F10" s="17">
        <v>1</v>
      </c>
      <c r="G10" s="17" t="s">
        <v>50</v>
      </c>
      <c r="H10" s="25">
        <v>12000</v>
      </c>
      <c r="I10" s="25">
        <f t="shared" si="0"/>
        <v>12000</v>
      </c>
      <c r="J10" s="65"/>
    </row>
    <row r="11" ht="20.1" customHeight="1" spans="1:10">
      <c r="A11" s="20" t="s">
        <v>89</v>
      </c>
      <c r="B11" s="20"/>
      <c r="C11" s="20"/>
      <c r="D11" s="20"/>
      <c r="E11" s="20"/>
      <c r="F11" s="20"/>
      <c r="G11" s="20"/>
      <c r="H11" s="20"/>
      <c r="I11" s="50">
        <f>SUM(I10:I10)</f>
        <v>12000</v>
      </c>
      <c r="J11" s="51"/>
    </row>
    <row r="12" s="3" customFormat="1" ht="20.1" customHeight="1" spans="1:10">
      <c r="A12" s="30" t="s">
        <v>90</v>
      </c>
      <c r="B12" s="34"/>
      <c r="C12" s="15"/>
      <c r="D12" s="17"/>
      <c r="E12" s="17"/>
      <c r="F12" s="17"/>
      <c r="G12" s="17"/>
      <c r="H12" s="25"/>
      <c r="I12" s="25">
        <f t="shared" ref="I12:I17" si="2">D12*F12*H12</f>
        <v>0</v>
      </c>
      <c r="J12" s="25"/>
    </row>
    <row r="13" ht="20.1" customHeight="1" spans="1:10">
      <c r="A13" s="29" t="s">
        <v>102</v>
      </c>
      <c r="B13" s="29"/>
      <c r="C13" s="29"/>
      <c r="D13" s="29"/>
      <c r="E13" s="29"/>
      <c r="F13" s="29"/>
      <c r="G13" s="29"/>
      <c r="H13" s="29"/>
      <c r="I13" s="50">
        <f>SUM(I12:I12)</f>
        <v>0</v>
      </c>
      <c r="J13" s="51"/>
    </row>
    <row r="14" s="3" customFormat="1" ht="20.1" customHeight="1" spans="1:10">
      <c r="A14" s="30" t="s">
        <v>103</v>
      </c>
      <c r="B14" s="37"/>
      <c r="C14" s="15"/>
      <c r="D14" s="17"/>
      <c r="E14" s="17"/>
      <c r="F14" s="17"/>
      <c r="G14" s="17"/>
      <c r="H14" s="32"/>
      <c r="I14" s="25">
        <f t="shared" si="2"/>
        <v>0</v>
      </c>
      <c r="J14" s="25"/>
    </row>
    <row r="15" s="3" customFormat="1" ht="20.1" customHeight="1" spans="1:10">
      <c r="A15" s="29" t="s">
        <v>106</v>
      </c>
      <c r="B15" s="29"/>
      <c r="C15" s="29"/>
      <c r="D15" s="29"/>
      <c r="E15" s="29"/>
      <c r="F15" s="29"/>
      <c r="G15" s="29"/>
      <c r="H15" s="29"/>
      <c r="I15" s="50">
        <f>SUM(I14:I14)</f>
        <v>0</v>
      </c>
      <c r="J15" s="51"/>
    </row>
    <row r="16" s="3" customFormat="1" ht="20.1" customHeight="1" spans="1:10">
      <c r="A16" s="14" t="s">
        <v>107</v>
      </c>
      <c r="B16" s="34" t="s">
        <v>108</v>
      </c>
      <c r="C16" s="27" t="s">
        <v>347</v>
      </c>
      <c r="D16" s="17">
        <v>120</v>
      </c>
      <c r="E16" s="17" t="s">
        <v>110</v>
      </c>
      <c r="F16" s="17">
        <v>1</v>
      </c>
      <c r="G16" s="17" t="s">
        <v>50</v>
      </c>
      <c r="H16" s="25">
        <v>2</v>
      </c>
      <c r="I16" s="25">
        <f t="shared" si="2"/>
        <v>240</v>
      </c>
      <c r="J16" s="66"/>
    </row>
    <row r="17" s="3" customFormat="1" ht="20.1" customHeight="1" spans="1:10">
      <c r="A17" s="19"/>
      <c r="B17" s="35"/>
      <c r="C17" s="27" t="s">
        <v>111</v>
      </c>
      <c r="D17" s="17">
        <v>120</v>
      </c>
      <c r="E17" s="17" t="s">
        <v>110</v>
      </c>
      <c r="F17" s="17">
        <v>1</v>
      </c>
      <c r="G17" s="17" t="s">
        <v>50</v>
      </c>
      <c r="H17" s="25">
        <v>10</v>
      </c>
      <c r="I17" s="25">
        <f t="shared" si="2"/>
        <v>1200</v>
      </c>
      <c r="J17" s="25" t="s">
        <v>112</v>
      </c>
    </row>
    <row r="18" s="3" customFormat="1" ht="20.1" customHeight="1" spans="1:10">
      <c r="A18" s="19"/>
      <c r="B18" s="35"/>
      <c r="C18" s="27" t="s">
        <v>185</v>
      </c>
      <c r="D18" s="17">
        <v>1</v>
      </c>
      <c r="E18" s="17" t="s">
        <v>50</v>
      </c>
      <c r="F18" s="17">
        <v>1</v>
      </c>
      <c r="G18" s="17" t="s">
        <v>69</v>
      </c>
      <c r="H18" s="25">
        <v>8800</v>
      </c>
      <c r="I18" s="25">
        <f t="shared" ref="I18:I39" si="3">D18*F18*H18</f>
        <v>8800</v>
      </c>
      <c r="J18" s="66"/>
    </row>
    <row r="19" s="3" customFormat="1" ht="20.1" customHeight="1" spans="1:10">
      <c r="A19" s="19"/>
      <c r="B19" s="35"/>
      <c r="C19" s="27" t="s">
        <v>68</v>
      </c>
      <c r="D19" s="17">
        <v>1</v>
      </c>
      <c r="E19" s="17" t="s">
        <v>50</v>
      </c>
      <c r="F19" s="17">
        <v>1</v>
      </c>
      <c r="G19" s="17" t="s">
        <v>69</v>
      </c>
      <c r="H19" s="25">
        <v>350</v>
      </c>
      <c r="I19" s="25">
        <f t="shared" si="3"/>
        <v>350</v>
      </c>
      <c r="J19" s="66"/>
    </row>
    <row r="20" s="3" customFormat="1" ht="20.1" customHeight="1" spans="1:10">
      <c r="A20" s="19"/>
      <c r="B20" s="35"/>
      <c r="C20" s="37" t="s">
        <v>126</v>
      </c>
      <c r="D20" s="17">
        <v>2</v>
      </c>
      <c r="E20" s="17" t="s">
        <v>127</v>
      </c>
      <c r="F20" s="17">
        <v>1</v>
      </c>
      <c r="G20" s="17" t="s">
        <v>50</v>
      </c>
      <c r="H20" s="32">
        <v>350</v>
      </c>
      <c r="I20" s="25">
        <f t="shared" si="3"/>
        <v>700</v>
      </c>
      <c r="J20" s="53"/>
    </row>
    <row r="21" s="3" customFormat="1" ht="19.5" customHeight="1" spans="1:10">
      <c r="A21" s="19"/>
      <c r="B21" s="35"/>
      <c r="C21" s="15" t="s">
        <v>122</v>
      </c>
      <c r="D21" s="17">
        <v>2</v>
      </c>
      <c r="E21" s="17" t="s">
        <v>114</v>
      </c>
      <c r="F21" s="17">
        <v>1</v>
      </c>
      <c r="G21" s="17" t="s">
        <v>50</v>
      </c>
      <c r="H21" s="36">
        <v>80</v>
      </c>
      <c r="I21" s="25">
        <f t="shared" si="3"/>
        <v>160</v>
      </c>
      <c r="J21" s="25"/>
    </row>
    <row r="22" s="3" customFormat="1" ht="20.1" customHeight="1" spans="1:10">
      <c r="A22" s="19"/>
      <c r="B22" s="35"/>
      <c r="C22" s="15" t="s">
        <v>348</v>
      </c>
      <c r="D22" s="17">
        <v>10</v>
      </c>
      <c r="E22" s="17" t="s">
        <v>114</v>
      </c>
      <c r="F22" s="17">
        <v>1</v>
      </c>
      <c r="G22" s="17" t="s">
        <v>50</v>
      </c>
      <c r="H22" s="36">
        <v>5</v>
      </c>
      <c r="I22" s="25">
        <f t="shared" si="3"/>
        <v>50</v>
      </c>
      <c r="J22" s="25"/>
    </row>
    <row r="23" s="3" customFormat="1" ht="20.1" customHeight="1" spans="1:10">
      <c r="A23" s="19"/>
      <c r="B23" s="35"/>
      <c r="C23" s="15" t="s">
        <v>349</v>
      </c>
      <c r="D23" s="17">
        <v>100</v>
      </c>
      <c r="E23" s="17" t="s">
        <v>131</v>
      </c>
      <c r="F23" s="17">
        <v>1</v>
      </c>
      <c r="G23" s="17" t="s">
        <v>50</v>
      </c>
      <c r="H23" s="36">
        <v>5</v>
      </c>
      <c r="I23" s="25">
        <f t="shared" si="3"/>
        <v>500</v>
      </c>
      <c r="J23" s="25"/>
    </row>
    <row r="24" s="3" customFormat="1" ht="20.1" customHeight="1" spans="1:10">
      <c r="A24" s="19"/>
      <c r="B24" s="35"/>
      <c r="C24" s="15" t="s">
        <v>350</v>
      </c>
      <c r="D24" s="17">
        <v>9</v>
      </c>
      <c r="E24" s="17" t="s">
        <v>114</v>
      </c>
      <c r="F24" s="17">
        <v>1</v>
      </c>
      <c r="G24" s="17" t="s">
        <v>50</v>
      </c>
      <c r="H24" s="36">
        <v>2500</v>
      </c>
      <c r="I24" s="25">
        <f t="shared" si="3"/>
        <v>22500</v>
      </c>
      <c r="J24" s="25"/>
    </row>
    <row r="25" s="3" customFormat="1" ht="20.1" customHeight="1" spans="1:10">
      <c r="A25" s="19"/>
      <c r="B25" s="35"/>
      <c r="C25" s="15" t="s">
        <v>351</v>
      </c>
      <c r="D25" s="17">
        <v>1</v>
      </c>
      <c r="E25" s="17" t="s">
        <v>114</v>
      </c>
      <c r="F25" s="17">
        <v>1</v>
      </c>
      <c r="G25" s="17" t="s">
        <v>50</v>
      </c>
      <c r="H25" s="36">
        <v>450</v>
      </c>
      <c r="I25" s="25">
        <f t="shared" si="3"/>
        <v>450</v>
      </c>
      <c r="J25" s="25"/>
    </row>
    <row r="26" s="3" customFormat="1" ht="20.1" customHeight="1" spans="1:10">
      <c r="A26" s="19"/>
      <c r="B26" s="35"/>
      <c r="C26" s="15" t="s">
        <v>352</v>
      </c>
      <c r="D26" s="17">
        <v>120</v>
      </c>
      <c r="E26" s="17" t="s">
        <v>131</v>
      </c>
      <c r="F26" s="17">
        <v>1</v>
      </c>
      <c r="G26" s="17" t="s">
        <v>50</v>
      </c>
      <c r="H26" s="36">
        <v>3</v>
      </c>
      <c r="I26" s="25">
        <f t="shared" si="3"/>
        <v>360</v>
      </c>
      <c r="J26" s="25"/>
    </row>
    <row r="27" s="3" customFormat="1" ht="20.1" customHeight="1" spans="1:10">
      <c r="A27" s="19"/>
      <c r="B27" s="35"/>
      <c r="C27" s="15" t="s">
        <v>132</v>
      </c>
      <c r="D27" s="17">
        <v>120</v>
      </c>
      <c r="E27" s="17" t="s">
        <v>133</v>
      </c>
      <c r="F27" s="17">
        <v>1</v>
      </c>
      <c r="G27" s="17" t="s">
        <v>50</v>
      </c>
      <c r="H27" s="36">
        <v>150</v>
      </c>
      <c r="I27" s="25">
        <f t="shared" si="3"/>
        <v>18000</v>
      </c>
      <c r="J27" s="25"/>
    </row>
    <row r="28" s="3" customFormat="1" ht="20.1" customHeight="1" spans="1:10">
      <c r="A28" s="19"/>
      <c r="B28" s="35"/>
      <c r="C28" s="15" t="s">
        <v>353</v>
      </c>
      <c r="D28" s="17">
        <v>2</v>
      </c>
      <c r="E28" s="17" t="s">
        <v>114</v>
      </c>
      <c r="F28" s="17">
        <v>1</v>
      </c>
      <c r="G28" s="17" t="s">
        <v>50</v>
      </c>
      <c r="H28" s="36">
        <v>749</v>
      </c>
      <c r="I28" s="25">
        <f t="shared" si="3"/>
        <v>1498</v>
      </c>
      <c r="J28" s="25"/>
    </row>
    <row r="29" s="3" customFormat="1" ht="20.1" customHeight="1" spans="1:10">
      <c r="A29" s="19"/>
      <c r="B29" s="35"/>
      <c r="C29" s="15" t="s">
        <v>354</v>
      </c>
      <c r="D29" s="17">
        <v>9</v>
      </c>
      <c r="E29" s="17" t="s">
        <v>114</v>
      </c>
      <c r="F29" s="17">
        <v>1</v>
      </c>
      <c r="G29" s="17" t="s">
        <v>50</v>
      </c>
      <c r="H29" s="36">
        <v>1000</v>
      </c>
      <c r="I29" s="25">
        <f t="shared" si="3"/>
        <v>9000</v>
      </c>
      <c r="J29" s="25"/>
    </row>
    <row r="30" s="3" customFormat="1" ht="20.1" customHeight="1" spans="1:10">
      <c r="A30" s="19"/>
      <c r="B30" s="35"/>
      <c r="C30" s="15" t="s">
        <v>355</v>
      </c>
      <c r="D30" s="17">
        <v>20</v>
      </c>
      <c r="E30" s="17" t="s">
        <v>114</v>
      </c>
      <c r="F30" s="17">
        <v>1</v>
      </c>
      <c r="G30" s="17" t="s">
        <v>50</v>
      </c>
      <c r="H30" s="36">
        <v>200</v>
      </c>
      <c r="I30" s="25">
        <f t="shared" si="3"/>
        <v>4000</v>
      </c>
      <c r="J30" s="25"/>
    </row>
    <row r="31" s="3" customFormat="1" ht="20.1" customHeight="1" spans="1:10">
      <c r="A31" s="19"/>
      <c r="B31" s="35"/>
      <c r="C31" s="15" t="s">
        <v>356</v>
      </c>
      <c r="D31" s="17">
        <v>100</v>
      </c>
      <c r="E31" s="17" t="s">
        <v>357</v>
      </c>
      <c r="F31" s="17">
        <v>1</v>
      </c>
      <c r="G31" s="17" t="s">
        <v>69</v>
      </c>
      <c r="H31" s="36">
        <v>150</v>
      </c>
      <c r="I31" s="25">
        <f t="shared" si="3"/>
        <v>15000</v>
      </c>
      <c r="J31" s="25"/>
    </row>
    <row r="32" s="4" customFormat="1" ht="20.1" customHeight="1" spans="1:10">
      <c r="A32" s="19"/>
      <c r="B32" s="35"/>
      <c r="C32" s="15" t="s">
        <v>134</v>
      </c>
      <c r="D32" s="17">
        <v>1</v>
      </c>
      <c r="E32" s="17" t="s">
        <v>50</v>
      </c>
      <c r="F32" s="17">
        <v>1</v>
      </c>
      <c r="G32" s="17" t="s">
        <v>69</v>
      </c>
      <c r="H32" s="38">
        <v>67400</v>
      </c>
      <c r="I32" s="25">
        <f t="shared" si="3"/>
        <v>67400</v>
      </c>
      <c r="J32" s="25"/>
    </row>
    <row r="33" s="4" customFormat="1" ht="20.1" customHeight="1" spans="1:10">
      <c r="A33" s="39"/>
      <c r="B33" s="40"/>
      <c r="C33" s="15" t="s">
        <v>175</v>
      </c>
      <c r="D33" s="17">
        <v>1</v>
      </c>
      <c r="E33" s="17" t="s">
        <v>50</v>
      </c>
      <c r="F33" s="17">
        <v>1</v>
      </c>
      <c r="G33" s="17" t="s">
        <v>69</v>
      </c>
      <c r="H33" s="38">
        <v>340</v>
      </c>
      <c r="I33" s="25">
        <f t="shared" si="3"/>
        <v>340</v>
      </c>
      <c r="J33" s="25"/>
    </row>
    <row r="34" s="3" customFormat="1" ht="20.1" customHeight="1" spans="1:10">
      <c r="A34" s="17" t="s">
        <v>358</v>
      </c>
      <c r="B34" s="15" t="s">
        <v>197</v>
      </c>
      <c r="C34" s="15"/>
      <c r="D34" s="17">
        <v>1</v>
      </c>
      <c r="E34" s="17" t="s">
        <v>69</v>
      </c>
      <c r="F34" s="17">
        <v>1</v>
      </c>
      <c r="G34" s="17" t="s">
        <v>50</v>
      </c>
      <c r="H34" s="36">
        <v>5000</v>
      </c>
      <c r="I34" s="25">
        <f t="shared" si="3"/>
        <v>5000</v>
      </c>
      <c r="J34" s="25"/>
    </row>
    <row r="35" s="3" customFormat="1" ht="20.1" customHeight="1" spans="1:10">
      <c r="A35" s="17"/>
      <c r="B35" s="15" t="s">
        <v>359</v>
      </c>
      <c r="C35" s="15"/>
      <c r="D35" s="17">
        <v>1</v>
      </c>
      <c r="E35" s="17" t="s">
        <v>69</v>
      </c>
      <c r="F35" s="17">
        <v>1</v>
      </c>
      <c r="G35" s="17" t="s">
        <v>50</v>
      </c>
      <c r="H35" s="36">
        <v>6000</v>
      </c>
      <c r="I35" s="25">
        <f t="shared" si="3"/>
        <v>6000</v>
      </c>
      <c r="J35" s="25"/>
    </row>
    <row r="36" s="3" customFormat="1" ht="20.1" customHeight="1" spans="1:10">
      <c r="A36" s="17"/>
      <c r="B36" s="15" t="s">
        <v>360</v>
      </c>
      <c r="C36" s="15" t="s">
        <v>361</v>
      </c>
      <c r="D36" s="17">
        <v>3</v>
      </c>
      <c r="E36" s="17" t="s">
        <v>131</v>
      </c>
      <c r="F36" s="17">
        <v>1</v>
      </c>
      <c r="G36" s="17" t="s">
        <v>50</v>
      </c>
      <c r="H36" s="36">
        <v>100</v>
      </c>
      <c r="I36" s="25">
        <f t="shared" si="3"/>
        <v>300</v>
      </c>
      <c r="J36" s="25"/>
    </row>
    <row r="37" s="3" customFormat="1" ht="19.5" customHeight="1" spans="1:10">
      <c r="A37" s="17"/>
      <c r="B37" s="15" t="s">
        <v>362</v>
      </c>
      <c r="C37" s="15" t="s">
        <v>363</v>
      </c>
      <c r="D37" s="17">
        <v>6</v>
      </c>
      <c r="E37" s="17" t="s">
        <v>131</v>
      </c>
      <c r="F37" s="17">
        <v>1</v>
      </c>
      <c r="G37" s="17" t="s">
        <v>50</v>
      </c>
      <c r="H37" s="36">
        <v>50</v>
      </c>
      <c r="I37" s="25">
        <f t="shared" si="3"/>
        <v>300</v>
      </c>
      <c r="J37" s="25"/>
    </row>
    <row r="38" s="3" customFormat="1" ht="20.1" customHeight="1" spans="1:10">
      <c r="A38" s="17"/>
      <c r="B38" s="15" t="s">
        <v>364</v>
      </c>
      <c r="C38" s="15" t="s">
        <v>365</v>
      </c>
      <c r="D38" s="17">
        <v>2</v>
      </c>
      <c r="E38" s="17" t="s">
        <v>114</v>
      </c>
      <c r="F38" s="17">
        <v>1</v>
      </c>
      <c r="G38" s="17" t="s">
        <v>50</v>
      </c>
      <c r="H38" s="36">
        <v>200</v>
      </c>
      <c r="I38" s="25">
        <f t="shared" si="3"/>
        <v>400</v>
      </c>
      <c r="J38" s="25"/>
    </row>
    <row r="39" s="3" customFormat="1" ht="20.1" customHeight="1" spans="1:10">
      <c r="A39" s="17"/>
      <c r="B39" s="15" t="s">
        <v>366</v>
      </c>
      <c r="C39" s="15" t="s">
        <v>367</v>
      </c>
      <c r="D39" s="17">
        <v>2</v>
      </c>
      <c r="E39" s="17" t="s">
        <v>368</v>
      </c>
      <c r="F39" s="17">
        <v>1</v>
      </c>
      <c r="G39" s="17" t="s">
        <v>99</v>
      </c>
      <c r="H39" s="36">
        <v>1000</v>
      </c>
      <c r="I39" s="25">
        <f t="shared" si="3"/>
        <v>2000</v>
      </c>
      <c r="J39" s="25"/>
    </row>
    <row r="40" s="3" customFormat="1" ht="20.1" customHeight="1" spans="1:10">
      <c r="A40" s="17"/>
      <c r="B40" s="15" t="s">
        <v>369</v>
      </c>
      <c r="C40" s="15" t="s">
        <v>370</v>
      </c>
      <c r="D40" s="17">
        <v>4</v>
      </c>
      <c r="E40" s="17" t="s">
        <v>49</v>
      </c>
      <c r="F40" s="17">
        <v>1</v>
      </c>
      <c r="G40" s="17" t="s">
        <v>50</v>
      </c>
      <c r="H40" s="36">
        <v>500</v>
      </c>
      <c r="I40" s="25">
        <f t="shared" ref="I40:I41" si="4">D40*F40*H40</f>
        <v>2000</v>
      </c>
      <c r="J40" s="25"/>
    </row>
    <row r="41" s="3" customFormat="1" ht="20.1" customHeight="1" spans="1:10">
      <c r="A41" s="17" t="s">
        <v>371</v>
      </c>
      <c r="B41" s="15"/>
      <c r="C41" s="15"/>
      <c r="D41" s="17">
        <v>1</v>
      </c>
      <c r="E41" s="17" t="s">
        <v>69</v>
      </c>
      <c r="F41" s="17">
        <v>1</v>
      </c>
      <c r="G41" s="17" t="s">
        <v>50</v>
      </c>
      <c r="H41" s="36">
        <v>300</v>
      </c>
      <c r="I41" s="25">
        <f t="shared" si="4"/>
        <v>300</v>
      </c>
      <c r="J41" s="25"/>
    </row>
    <row r="42" s="3" customFormat="1" ht="20.1" customHeight="1" spans="1:10">
      <c r="A42" s="29" t="s">
        <v>135</v>
      </c>
      <c r="B42" s="29"/>
      <c r="C42" s="29"/>
      <c r="D42" s="29"/>
      <c r="E42" s="29"/>
      <c r="F42" s="29"/>
      <c r="G42" s="29"/>
      <c r="H42" s="29"/>
      <c r="I42" s="50">
        <f>SUM(I16:I41)</f>
        <v>166848</v>
      </c>
      <c r="J42" s="51"/>
    </row>
    <row r="43" s="3" customFormat="1" ht="20.1" customHeight="1" spans="1:10">
      <c r="A43" s="17" t="s">
        <v>136</v>
      </c>
      <c r="B43" s="27" t="s">
        <v>372</v>
      </c>
      <c r="C43" s="15"/>
      <c r="D43" s="17">
        <v>1</v>
      </c>
      <c r="E43" s="17" t="s">
        <v>49</v>
      </c>
      <c r="F43" s="17">
        <v>1</v>
      </c>
      <c r="G43" s="17" t="s">
        <v>50</v>
      </c>
      <c r="H43" s="32">
        <v>600</v>
      </c>
      <c r="I43" s="25">
        <f>D43*F43*H43</f>
        <v>600</v>
      </c>
      <c r="J43" s="25"/>
    </row>
    <row r="44" s="3" customFormat="1" ht="20.1" customHeight="1" spans="1:10">
      <c r="A44" s="29" t="s">
        <v>148</v>
      </c>
      <c r="B44" s="29"/>
      <c r="C44" s="29"/>
      <c r="D44" s="29"/>
      <c r="E44" s="29"/>
      <c r="F44" s="29"/>
      <c r="G44" s="29"/>
      <c r="H44" s="29"/>
      <c r="I44" s="50">
        <f>SUM(I43:I43)</f>
        <v>600</v>
      </c>
      <c r="J44" s="51"/>
    </row>
    <row r="45" s="3" customFormat="1" ht="20.1" customHeight="1" spans="1:10">
      <c r="A45" s="47" t="s">
        <v>149</v>
      </c>
      <c r="B45" s="47"/>
      <c r="C45" s="47"/>
      <c r="D45" s="47"/>
      <c r="E45" s="47"/>
      <c r="F45" s="47"/>
      <c r="G45" s="47"/>
      <c r="H45" s="47"/>
      <c r="I45" s="54">
        <f>I44+I42+I15+I13+I11+I9+I7</f>
        <v>179448</v>
      </c>
      <c r="J45" s="54"/>
    </row>
    <row r="46" s="3" customFormat="1" ht="20.1" customHeight="1" spans="1:10">
      <c r="A46" s="47" t="s">
        <v>150</v>
      </c>
      <c r="B46" s="47"/>
      <c r="C46" s="47"/>
      <c r="D46" s="47"/>
      <c r="E46" s="47"/>
      <c r="F46" s="47"/>
      <c r="G46" s="47"/>
      <c r="H46" s="47"/>
      <c r="I46" s="54">
        <f>I45*0.1</f>
        <v>17944.8</v>
      </c>
      <c r="J46" s="54"/>
    </row>
    <row r="47" s="58" customFormat="1" ht="20.1" customHeight="1" spans="1:247">
      <c r="A47" s="47" t="s">
        <v>151</v>
      </c>
      <c r="B47" s="47"/>
      <c r="C47" s="47"/>
      <c r="D47" s="47"/>
      <c r="E47" s="47"/>
      <c r="F47" s="47"/>
      <c r="G47" s="47"/>
      <c r="H47" s="47"/>
      <c r="I47" s="54">
        <f>(I45+I46)*0.06</f>
        <v>11843.568</v>
      </c>
      <c r="J47" s="54"/>
      <c r="HL47" s="67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</row>
    <row r="48" s="58" customFormat="1" ht="20.1" customHeight="1" spans="1:247">
      <c r="A48" s="47" t="s">
        <v>152</v>
      </c>
      <c r="B48" s="47"/>
      <c r="C48" s="47"/>
      <c r="D48" s="47"/>
      <c r="E48" s="47"/>
      <c r="F48" s="47"/>
      <c r="G48" s="47"/>
      <c r="H48" s="47"/>
      <c r="I48" s="54">
        <f>I47+I46+I45</f>
        <v>209236.368</v>
      </c>
      <c r="J48" s="54"/>
      <c r="HL48" s="67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</row>
    <row r="49" s="3" customFormat="1" spans="2:9">
      <c r="B49" s="59"/>
      <c r="C49" s="60"/>
      <c r="H49" s="59"/>
      <c r="I49" s="59"/>
    </row>
  </sheetData>
  <mergeCells count="20">
    <mergeCell ref="B3:C3"/>
    <mergeCell ref="D4:G4"/>
    <mergeCell ref="H4:I4"/>
    <mergeCell ref="A7:H7"/>
    <mergeCell ref="A9:H9"/>
    <mergeCell ref="A11:H11"/>
    <mergeCell ref="A13:H13"/>
    <mergeCell ref="A15:H15"/>
    <mergeCell ref="A42:H42"/>
    <mergeCell ref="A44:H44"/>
    <mergeCell ref="A45:H45"/>
    <mergeCell ref="A46:H46"/>
    <mergeCell ref="A47:H47"/>
    <mergeCell ref="A48:H48"/>
    <mergeCell ref="A16:A33"/>
    <mergeCell ref="A34:A40"/>
    <mergeCell ref="B16:B33"/>
    <mergeCell ref="C4:C5"/>
    <mergeCell ref="J4:J5"/>
    <mergeCell ref="A4:B5"/>
  </mergeCells>
  <pageMargins left="0.707638888888889" right="0.707638888888889" top="0.747916666666667" bottom="0.747916666666667" header="0.313888888888889" footer="0.313888888888889"/>
  <pageSetup paperSize="9" scale="96" orientation="landscape"/>
  <headerFooter/>
  <rowBreaks count="2" manualBreakCount="2">
    <brk id="9" max="16383" man="1"/>
    <brk id="11" max="24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63"/>
  <sheetViews>
    <sheetView workbookViewId="0">
      <selection activeCell="I57" sqref="I57"/>
    </sheetView>
  </sheetViews>
  <sheetFormatPr defaultColWidth="8.875" defaultRowHeight="14.25"/>
  <cols>
    <col min="1" max="1" width="8.375" style="1" customWidth="1"/>
    <col min="2" max="2" width="20.625" style="6" customWidth="1"/>
    <col min="3" max="3" width="38.375" style="6" customWidth="1"/>
    <col min="4" max="7" width="5.125" style="1" customWidth="1"/>
    <col min="8" max="8" width="9.75" style="6" customWidth="1"/>
    <col min="9" max="9" width="10.875" style="6" customWidth="1"/>
    <col min="10" max="10" width="25.75" style="1" customWidth="1"/>
    <col min="11" max="11" width="9.25" style="7"/>
    <col min="12" max="28" width="8.875" style="7"/>
    <col min="29" max="16384" width="8.875" style="1"/>
  </cols>
  <sheetData>
    <row r="1" s="1" customFormat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s="1" customFormat="1" ht="20.1" customHeight="1" spans="1:10">
      <c r="A2" s="8" t="s">
        <v>34</v>
      </c>
      <c r="B2" s="9" t="s">
        <v>373</v>
      </c>
      <c r="C2" s="9"/>
      <c r="D2" s="9"/>
      <c r="E2" s="9"/>
      <c r="F2" s="9"/>
      <c r="G2" s="9"/>
      <c r="H2" s="10"/>
      <c r="I2" s="10"/>
      <c r="J2" s="9"/>
    </row>
    <row r="3" s="1" customFormat="1" ht="20.1" customHeight="1" spans="1:10">
      <c r="A3" s="8" t="s">
        <v>36</v>
      </c>
      <c r="B3" s="11">
        <v>12</v>
      </c>
      <c r="C3" s="11"/>
      <c r="D3" s="9"/>
      <c r="E3" s="9"/>
      <c r="F3" s="9"/>
      <c r="G3" s="9"/>
      <c r="H3" s="10"/>
      <c r="I3" s="10"/>
      <c r="J3" s="9"/>
    </row>
    <row r="4" s="2" customFormat="1" ht="20.1" customHeight="1" spans="1:28">
      <c r="A4" s="12" t="s">
        <v>37</v>
      </c>
      <c r="B4" s="12"/>
      <c r="C4" s="12" t="s">
        <v>38</v>
      </c>
      <c r="D4" s="12" t="s">
        <v>39</v>
      </c>
      <c r="E4" s="12"/>
      <c r="F4" s="12"/>
      <c r="G4" s="12"/>
      <c r="H4" s="13" t="s">
        <v>40</v>
      </c>
      <c r="I4" s="13"/>
      <c r="J4" s="12" t="s">
        <v>41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="2" customFormat="1" ht="20.1" customHeight="1" spans="1:28">
      <c r="A5" s="12"/>
      <c r="B5" s="12"/>
      <c r="C5" s="12"/>
      <c r="D5" s="12" t="s">
        <v>42</v>
      </c>
      <c r="E5" s="12" t="s">
        <v>43</v>
      </c>
      <c r="F5" s="12" t="s">
        <v>42</v>
      </c>
      <c r="G5" s="12" t="s">
        <v>43</v>
      </c>
      <c r="H5" s="13" t="s">
        <v>44</v>
      </c>
      <c r="I5" s="13" t="s">
        <v>45</v>
      </c>
      <c r="J5" s="1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="3" customFormat="1" ht="35" customHeight="1" spans="1:10">
      <c r="A6" s="14" t="s">
        <v>46</v>
      </c>
      <c r="B6" s="15" t="s">
        <v>374</v>
      </c>
      <c r="C6" s="16" t="s">
        <v>322</v>
      </c>
      <c r="D6" s="17">
        <v>9</v>
      </c>
      <c r="E6" s="17" t="s">
        <v>49</v>
      </c>
      <c r="F6" s="17">
        <v>1</v>
      </c>
      <c r="G6" s="17" t="s">
        <v>50</v>
      </c>
      <c r="H6" s="18">
        <v>6560</v>
      </c>
      <c r="I6" s="18">
        <f>D6*F6*H6</f>
        <v>59040</v>
      </c>
      <c r="J6" s="48" t="s">
        <v>375</v>
      </c>
    </row>
    <row r="7" s="3" customFormat="1" ht="20.1" customHeight="1" spans="1:10">
      <c r="A7" s="19"/>
      <c r="B7" s="15"/>
      <c r="C7" s="16" t="s">
        <v>376</v>
      </c>
      <c r="D7" s="17">
        <v>1</v>
      </c>
      <c r="E7" s="17" t="s">
        <v>49</v>
      </c>
      <c r="F7" s="17">
        <v>1</v>
      </c>
      <c r="G7" s="17" t="s">
        <v>50</v>
      </c>
      <c r="H7" s="18">
        <v>6370</v>
      </c>
      <c r="I7" s="18">
        <f t="shared" ref="I7:I8" si="0">D7*F7*H7</f>
        <v>6370</v>
      </c>
      <c r="J7" s="49"/>
    </row>
    <row r="8" s="3" customFormat="1" ht="20.1" customHeight="1" spans="1:10">
      <c r="A8" s="19"/>
      <c r="B8" s="15"/>
      <c r="C8" s="16" t="s">
        <v>377</v>
      </c>
      <c r="D8" s="17">
        <v>2</v>
      </c>
      <c r="E8" s="17" t="s">
        <v>49</v>
      </c>
      <c r="F8" s="17">
        <v>1</v>
      </c>
      <c r="G8" s="17" t="s">
        <v>50</v>
      </c>
      <c r="H8" s="18">
        <v>6650</v>
      </c>
      <c r="I8" s="18">
        <f t="shared" si="0"/>
        <v>13300</v>
      </c>
      <c r="J8" s="49"/>
    </row>
    <row r="9" s="2" customFormat="1" ht="20.1" customHeight="1" spans="1:28">
      <c r="A9" s="20" t="s">
        <v>60</v>
      </c>
      <c r="B9" s="20"/>
      <c r="C9" s="20"/>
      <c r="D9" s="20"/>
      <c r="E9" s="20"/>
      <c r="F9" s="20"/>
      <c r="G9" s="20"/>
      <c r="H9" s="20"/>
      <c r="I9" s="50">
        <f>SUM(I6:I8)</f>
        <v>78710</v>
      </c>
      <c r="J9" s="5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="3" customFormat="1" ht="20.1" customHeight="1" spans="1:10">
      <c r="A10" s="14" t="s">
        <v>61</v>
      </c>
      <c r="B10" s="16" t="s">
        <v>378</v>
      </c>
      <c r="C10" s="16" t="s">
        <v>290</v>
      </c>
      <c r="D10" s="17">
        <v>12</v>
      </c>
      <c r="E10" s="17" t="s">
        <v>64</v>
      </c>
      <c r="F10" s="17">
        <v>3</v>
      </c>
      <c r="G10" s="17" t="s">
        <v>65</v>
      </c>
      <c r="H10" s="18">
        <v>2641</v>
      </c>
      <c r="I10" s="18">
        <f>D10*F10*H10</f>
        <v>95076</v>
      </c>
      <c r="J10" s="25"/>
    </row>
    <row r="11" s="3" customFormat="1" ht="20.1" customHeight="1" spans="1:10">
      <c r="A11" s="19"/>
      <c r="B11" s="21"/>
      <c r="C11" s="16" t="s">
        <v>67</v>
      </c>
      <c r="D11" s="17">
        <v>1</v>
      </c>
      <c r="E11" s="17" t="s">
        <v>64</v>
      </c>
      <c r="F11" s="17">
        <v>1</v>
      </c>
      <c r="G11" s="17" t="s">
        <v>50</v>
      </c>
      <c r="H11" s="18">
        <v>8500</v>
      </c>
      <c r="I11" s="18">
        <f t="shared" ref="I11:I13" si="1">D11*F11*H11</f>
        <v>8500</v>
      </c>
      <c r="J11" s="25"/>
    </row>
    <row r="12" s="3" customFormat="1" ht="20.1" customHeight="1" spans="1:10">
      <c r="A12" s="19"/>
      <c r="B12" s="22"/>
      <c r="C12" s="16" t="s">
        <v>68</v>
      </c>
      <c r="D12" s="17">
        <v>1</v>
      </c>
      <c r="E12" s="17" t="s">
        <v>69</v>
      </c>
      <c r="F12" s="17">
        <v>1</v>
      </c>
      <c r="G12" s="17" t="s">
        <v>50</v>
      </c>
      <c r="H12" s="18">
        <v>550</v>
      </c>
      <c r="I12" s="18">
        <f t="shared" si="1"/>
        <v>550</v>
      </c>
      <c r="J12" s="49"/>
    </row>
    <row r="13" s="3" customFormat="1" ht="20.1" customHeight="1" spans="1:10">
      <c r="A13" s="19"/>
      <c r="B13" s="15" t="s">
        <v>379</v>
      </c>
      <c r="C13" s="16"/>
      <c r="D13" s="17">
        <v>1</v>
      </c>
      <c r="E13" s="17" t="s">
        <v>64</v>
      </c>
      <c r="F13" s="17">
        <v>1</v>
      </c>
      <c r="G13" s="17" t="s">
        <v>50</v>
      </c>
      <c r="H13" s="18">
        <v>1073</v>
      </c>
      <c r="I13" s="18">
        <f t="shared" si="1"/>
        <v>1073</v>
      </c>
      <c r="J13" s="49"/>
    </row>
    <row r="14" s="2" customFormat="1" ht="20.1" customHeight="1" spans="1:28">
      <c r="A14" s="20" t="s">
        <v>72</v>
      </c>
      <c r="B14" s="20"/>
      <c r="C14" s="20"/>
      <c r="D14" s="20"/>
      <c r="E14" s="20"/>
      <c r="F14" s="20"/>
      <c r="G14" s="20"/>
      <c r="H14" s="20"/>
      <c r="I14" s="50">
        <f>SUM(I10:I13)</f>
        <v>105199</v>
      </c>
      <c r="J14" s="5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="3" customFormat="1" ht="20.1" customHeight="1" spans="1:10">
      <c r="A15" s="17" t="s">
        <v>73</v>
      </c>
      <c r="B15" s="23" t="s">
        <v>74</v>
      </c>
      <c r="C15" s="24" t="s">
        <v>380</v>
      </c>
      <c r="D15" s="17">
        <v>12</v>
      </c>
      <c r="E15" s="17" t="s">
        <v>49</v>
      </c>
      <c r="F15" s="17">
        <v>1</v>
      </c>
      <c r="G15" s="17" t="s">
        <v>76</v>
      </c>
      <c r="H15" s="25">
        <v>85</v>
      </c>
      <c r="I15" s="25">
        <f t="shared" ref="I15:I22" si="2">D15*F15*H15</f>
        <v>1020</v>
      </c>
      <c r="J15" s="25"/>
    </row>
    <row r="16" s="3" customFormat="1" ht="20.1" customHeight="1" spans="1:10">
      <c r="A16" s="17"/>
      <c r="B16" s="23"/>
      <c r="C16" s="24" t="s">
        <v>381</v>
      </c>
      <c r="D16" s="17">
        <v>12</v>
      </c>
      <c r="E16" s="17" t="s">
        <v>49</v>
      </c>
      <c r="F16" s="17">
        <v>1</v>
      </c>
      <c r="G16" s="17" t="s">
        <v>76</v>
      </c>
      <c r="H16" s="25">
        <v>1030</v>
      </c>
      <c r="I16" s="25">
        <f t="shared" si="2"/>
        <v>12360</v>
      </c>
      <c r="J16" s="25"/>
    </row>
    <row r="17" s="3" customFormat="1" ht="20.1" customHeight="1" spans="1:10">
      <c r="A17" s="17"/>
      <c r="B17" s="23" t="s">
        <v>80</v>
      </c>
      <c r="C17" s="24" t="s">
        <v>382</v>
      </c>
      <c r="D17" s="17">
        <v>12</v>
      </c>
      <c r="E17" s="17" t="s">
        <v>49</v>
      </c>
      <c r="F17" s="17">
        <v>1</v>
      </c>
      <c r="G17" s="17" t="s">
        <v>76</v>
      </c>
      <c r="H17" s="25">
        <v>1200</v>
      </c>
      <c r="I17" s="25">
        <f t="shared" si="2"/>
        <v>14400</v>
      </c>
      <c r="J17" s="25"/>
    </row>
    <row r="18" s="3" customFormat="1" ht="20.1" customHeight="1" spans="1:10">
      <c r="A18" s="17"/>
      <c r="B18" s="23"/>
      <c r="C18" s="24" t="s">
        <v>383</v>
      </c>
      <c r="D18" s="17">
        <v>12</v>
      </c>
      <c r="E18" s="17" t="s">
        <v>49</v>
      </c>
      <c r="F18" s="17">
        <v>1</v>
      </c>
      <c r="G18" s="17" t="s">
        <v>76</v>
      </c>
      <c r="H18" s="25">
        <v>850</v>
      </c>
      <c r="I18" s="25">
        <f t="shared" si="2"/>
        <v>10200</v>
      </c>
      <c r="J18" s="25"/>
    </row>
    <row r="19" s="3" customFormat="1" ht="20.1" customHeight="1" spans="1:10">
      <c r="A19" s="17"/>
      <c r="B19" s="23" t="s">
        <v>84</v>
      </c>
      <c r="C19" s="24" t="s">
        <v>85</v>
      </c>
      <c r="D19" s="17">
        <v>12</v>
      </c>
      <c r="E19" s="17" t="s">
        <v>49</v>
      </c>
      <c r="F19" s="17">
        <v>1</v>
      </c>
      <c r="G19" s="17" t="s">
        <v>76</v>
      </c>
      <c r="H19" s="25">
        <v>310</v>
      </c>
      <c r="I19" s="25">
        <f t="shared" si="2"/>
        <v>3720</v>
      </c>
      <c r="J19" s="25"/>
    </row>
    <row r="20" s="3" customFormat="1" ht="20.1" customHeight="1" spans="1:10">
      <c r="A20" s="17"/>
      <c r="B20" s="23"/>
      <c r="C20" s="24" t="s">
        <v>384</v>
      </c>
      <c r="D20" s="17">
        <v>12</v>
      </c>
      <c r="E20" s="17" t="s">
        <v>49</v>
      </c>
      <c r="F20" s="17">
        <v>1</v>
      </c>
      <c r="G20" s="17" t="s">
        <v>76</v>
      </c>
      <c r="H20" s="25">
        <v>850</v>
      </c>
      <c r="I20" s="25">
        <f t="shared" si="2"/>
        <v>10200</v>
      </c>
      <c r="J20" s="25"/>
    </row>
    <row r="21" s="3" customFormat="1" ht="20.1" customHeight="1" spans="1:10">
      <c r="A21" s="17"/>
      <c r="B21" s="23" t="s">
        <v>385</v>
      </c>
      <c r="C21" s="24"/>
      <c r="D21" s="17">
        <v>1</v>
      </c>
      <c r="E21" s="17" t="s">
        <v>69</v>
      </c>
      <c r="F21" s="17">
        <v>1</v>
      </c>
      <c r="G21" s="17" t="s">
        <v>50</v>
      </c>
      <c r="H21" s="25">
        <v>410</v>
      </c>
      <c r="I21" s="25">
        <f t="shared" si="2"/>
        <v>410</v>
      </c>
      <c r="J21" s="25"/>
    </row>
    <row r="22" s="2" customFormat="1" ht="20.1" customHeight="1" spans="1:28">
      <c r="A22" s="20" t="s">
        <v>89</v>
      </c>
      <c r="B22" s="20"/>
      <c r="C22" s="20"/>
      <c r="D22" s="20"/>
      <c r="E22" s="20"/>
      <c r="F22" s="20"/>
      <c r="G22" s="20"/>
      <c r="H22" s="20"/>
      <c r="I22" s="50">
        <f>SUM(I15:I21)</f>
        <v>52310</v>
      </c>
      <c r="J22" s="51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="3" customFormat="1" ht="20.1" customHeight="1" spans="1:10">
      <c r="A23" s="26" t="s">
        <v>90</v>
      </c>
      <c r="B23" s="27" t="s">
        <v>74</v>
      </c>
      <c r="C23" s="15" t="s">
        <v>91</v>
      </c>
      <c r="D23" s="17">
        <v>1</v>
      </c>
      <c r="E23" s="17" t="s">
        <v>92</v>
      </c>
      <c r="F23" s="17">
        <v>1</v>
      </c>
      <c r="G23" s="17" t="s">
        <v>50</v>
      </c>
      <c r="H23" s="25">
        <v>8000</v>
      </c>
      <c r="I23" s="25">
        <f>D23*F23*H23</f>
        <v>8000</v>
      </c>
      <c r="J23" s="25" t="s">
        <v>386</v>
      </c>
    </row>
    <row r="24" s="3" customFormat="1" ht="20.1" customHeight="1" spans="1:10">
      <c r="A24" s="26"/>
      <c r="B24" s="27" t="s">
        <v>80</v>
      </c>
      <c r="C24" s="15" t="s">
        <v>91</v>
      </c>
      <c r="D24" s="17">
        <v>1</v>
      </c>
      <c r="E24" s="17" t="s">
        <v>92</v>
      </c>
      <c r="F24" s="17">
        <v>1</v>
      </c>
      <c r="G24" s="17" t="s">
        <v>50</v>
      </c>
      <c r="H24" s="25">
        <v>10000</v>
      </c>
      <c r="I24" s="25">
        <f t="shared" ref="I24:I27" si="3">D24*F24*H24</f>
        <v>10000</v>
      </c>
      <c r="J24" s="25" t="s">
        <v>387</v>
      </c>
    </row>
    <row r="25" s="3" customFormat="1" ht="20.1" customHeight="1" spans="1:10">
      <c r="A25" s="26"/>
      <c r="B25" s="27" t="s">
        <v>84</v>
      </c>
      <c r="C25" s="15" t="s">
        <v>91</v>
      </c>
      <c r="D25" s="17">
        <v>1</v>
      </c>
      <c r="E25" s="17" t="s">
        <v>92</v>
      </c>
      <c r="F25" s="17">
        <v>1</v>
      </c>
      <c r="G25" s="17" t="s">
        <v>50</v>
      </c>
      <c r="H25" s="25">
        <v>10000</v>
      </c>
      <c r="I25" s="25">
        <f t="shared" si="3"/>
        <v>10000</v>
      </c>
      <c r="J25" s="25" t="s">
        <v>387</v>
      </c>
    </row>
    <row r="26" s="3" customFormat="1" ht="20.1" customHeight="1" spans="1:10">
      <c r="A26" s="26"/>
      <c r="B26" s="28" t="s">
        <v>87</v>
      </c>
      <c r="C26" s="15" t="s">
        <v>91</v>
      </c>
      <c r="D26" s="17">
        <v>1</v>
      </c>
      <c r="E26" s="17" t="s">
        <v>49</v>
      </c>
      <c r="F26" s="17">
        <v>1</v>
      </c>
      <c r="G26" s="17" t="s">
        <v>92</v>
      </c>
      <c r="H26" s="25">
        <v>7000</v>
      </c>
      <c r="I26" s="25">
        <f t="shared" si="3"/>
        <v>7000</v>
      </c>
      <c r="J26" s="25" t="s">
        <v>168</v>
      </c>
    </row>
    <row r="27" s="3" customFormat="1" ht="20.1" customHeight="1" spans="1:10">
      <c r="A27" s="26"/>
      <c r="B27" s="28" t="s">
        <v>93</v>
      </c>
      <c r="C27" s="15" t="s">
        <v>94</v>
      </c>
      <c r="D27" s="17">
        <v>1</v>
      </c>
      <c r="E27" s="17" t="s">
        <v>49</v>
      </c>
      <c r="F27" s="17">
        <v>4</v>
      </c>
      <c r="G27" s="17" t="s">
        <v>92</v>
      </c>
      <c r="H27" s="25">
        <v>4000</v>
      </c>
      <c r="I27" s="25">
        <f t="shared" si="3"/>
        <v>16000</v>
      </c>
      <c r="J27" s="25"/>
    </row>
    <row r="28" s="2" customFormat="1" ht="20.1" customHeight="1" spans="1:28">
      <c r="A28" s="29" t="s">
        <v>102</v>
      </c>
      <c r="B28" s="29"/>
      <c r="C28" s="29"/>
      <c r="D28" s="29"/>
      <c r="E28" s="29"/>
      <c r="F28" s="29"/>
      <c r="G28" s="29"/>
      <c r="H28" s="29"/>
      <c r="I28" s="50">
        <f>SUM(I23:I27)</f>
        <v>51000</v>
      </c>
      <c r="J28" s="5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="3" customFormat="1" ht="20.1" customHeight="1" spans="1:10">
      <c r="A29" s="30" t="s">
        <v>103</v>
      </c>
      <c r="B29" s="31" t="s">
        <v>388</v>
      </c>
      <c r="C29" s="15" t="s">
        <v>389</v>
      </c>
      <c r="D29" s="17">
        <v>12</v>
      </c>
      <c r="E29" s="17" t="s">
        <v>49</v>
      </c>
      <c r="F29" s="17">
        <v>1</v>
      </c>
      <c r="G29" s="17" t="s">
        <v>50</v>
      </c>
      <c r="H29" s="32">
        <v>1600</v>
      </c>
      <c r="I29" s="25">
        <f t="shared" ref="I29:I34" si="4">D29*F29*H29</f>
        <v>19200</v>
      </c>
      <c r="J29" s="25"/>
    </row>
    <row r="30" s="3" customFormat="1" ht="20.1" customHeight="1" spans="1:10">
      <c r="A30" s="33"/>
      <c r="B30" s="31" t="s">
        <v>390</v>
      </c>
      <c r="C30" s="15" t="s">
        <v>391</v>
      </c>
      <c r="D30" s="17">
        <v>12</v>
      </c>
      <c r="E30" s="17" t="s">
        <v>49</v>
      </c>
      <c r="F30" s="17">
        <v>1</v>
      </c>
      <c r="G30" s="17" t="s">
        <v>50</v>
      </c>
      <c r="H30" s="32">
        <v>30</v>
      </c>
      <c r="I30" s="25">
        <f t="shared" si="4"/>
        <v>360</v>
      </c>
      <c r="J30" s="25"/>
    </row>
    <row r="31" s="3" customFormat="1" ht="20.1" customHeight="1" spans="1:10">
      <c r="A31" s="29" t="s">
        <v>106</v>
      </c>
      <c r="B31" s="29"/>
      <c r="C31" s="29"/>
      <c r="D31" s="29"/>
      <c r="E31" s="29"/>
      <c r="F31" s="29"/>
      <c r="G31" s="29"/>
      <c r="H31" s="29"/>
      <c r="I31" s="50">
        <f>SUM(I29:I30)</f>
        <v>19560</v>
      </c>
      <c r="J31" s="51"/>
    </row>
    <row r="32" s="3" customFormat="1" ht="20.1" customHeight="1" spans="1:10">
      <c r="A32" s="14" t="s">
        <v>107</v>
      </c>
      <c r="B32" s="34" t="s">
        <v>108</v>
      </c>
      <c r="C32" s="27" t="s">
        <v>111</v>
      </c>
      <c r="D32" s="17">
        <v>20</v>
      </c>
      <c r="E32" s="17" t="s">
        <v>110</v>
      </c>
      <c r="F32" s="17">
        <v>1</v>
      </c>
      <c r="G32" s="17" t="s">
        <v>50</v>
      </c>
      <c r="H32" s="25">
        <v>10</v>
      </c>
      <c r="I32" s="25">
        <f t="shared" si="4"/>
        <v>200</v>
      </c>
      <c r="J32" s="25" t="s">
        <v>112</v>
      </c>
    </row>
    <row r="33" s="3" customFormat="1" ht="20.1" customHeight="1" spans="1:10">
      <c r="A33" s="19"/>
      <c r="B33" s="35"/>
      <c r="C33" s="27" t="s">
        <v>113</v>
      </c>
      <c r="D33" s="17">
        <v>2</v>
      </c>
      <c r="E33" s="17" t="s">
        <v>114</v>
      </c>
      <c r="F33" s="17">
        <v>1</v>
      </c>
      <c r="G33" s="17" t="s">
        <v>50</v>
      </c>
      <c r="H33" s="25">
        <v>200</v>
      </c>
      <c r="I33" s="25">
        <f t="shared" si="4"/>
        <v>400</v>
      </c>
      <c r="J33" s="25"/>
    </row>
    <row r="34" s="3" customFormat="1" ht="19.5" customHeight="1" spans="1:10">
      <c r="A34" s="19"/>
      <c r="B34" s="35"/>
      <c r="C34" s="15" t="s">
        <v>122</v>
      </c>
      <c r="D34" s="17">
        <v>1</v>
      </c>
      <c r="E34" s="17" t="s">
        <v>114</v>
      </c>
      <c r="F34" s="17">
        <v>1</v>
      </c>
      <c r="G34" s="17" t="s">
        <v>50</v>
      </c>
      <c r="H34" s="36">
        <v>80</v>
      </c>
      <c r="I34" s="25">
        <f t="shared" si="4"/>
        <v>80</v>
      </c>
      <c r="J34" s="25"/>
    </row>
    <row r="35" s="3" customFormat="1" ht="20.1" customHeight="1" spans="1:10">
      <c r="A35" s="19"/>
      <c r="B35" s="35"/>
      <c r="C35" s="15" t="s">
        <v>115</v>
      </c>
      <c r="D35" s="17">
        <v>2</v>
      </c>
      <c r="E35" s="17" t="s">
        <v>114</v>
      </c>
      <c r="F35" s="17">
        <v>1</v>
      </c>
      <c r="G35" s="17" t="s">
        <v>50</v>
      </c>
      <c r="H35" s="36">
        <v>600</v>
      </c>
      <c r="I35" s="36">
        <f t="shared" ref="I35:I46" si="5">D35*F35*H35</f>
        <v>1200</v>
      </c>
      <c r="J35" s="25"/>
    </row>
    <row r="36" s="3" customFormat="1" ht="19.5" customHeight="1" spans="1:10">
      <c r="A36" s="19"/>
      <c r="B36" s="35"/>
      <c r="C36" s="15" t="s">
        <v>123</v>
      </c>
      <c r="D36" s="17">
        <v>1</v>
      </c>
      <c r="E36" s="17" t="s">
        <v>114</v>
      </c>
      <c r="F36" s="17">
        <v>1</v>
      </c>
      <c r="G36" s="17" t="s">
        <v>50</v>
      </c>
      <c r="H36" s="36">
        <v>30</v>
      </c>
      <c r="I36" s="25">
        <f t="shared" si="5"/>
        <v>30</v>
      </c>
      <c r="J36" s="25"/>
    </row>
    <row r="37" s="3" customFormat="1" ht="19.5" customHeight="1" spans="1:10">
      <c r="A37" s="19"/>
      <c r="B37" s="35"/>
      <c r="C37" s="15" t="s">
        <v>124</v>
      </c>
      <c r="D37" s="17">
        <v>22</v>
      </c>
      <c r="E37" s="17" t="s">
        <v>114</v>
      </c>
      <c r="F37" s="17">
        <v>1</v>
      </c>
      <c r="G37" s="17" t="s">
        <v>50</v>
      </c>
      <c r="H37" s="36">
        <v>15</v>
      </c>
      <c r="I37" s="25">
        <f t="shared" si="5"/>
        <v>330</v>
      </c>
      <c r="J37" s="25"/>
    </row>
    <row r="38" s="3" customFormat="1" ht="20.1" customHeight="1" spans="1:10">
      <c r="A38" s="19"/>
      <c r="B38" s="35"/>
      <c r="C38" s="37" t="s">
        <v>128</v>
      </c>
      <c r="D38" s="17">
        <v>12</v>
      </c>
      <c r="E38" s="17" t="s">
        <v>114</v>
      </c>
      <c r="F38" s="17">
        <v>1</v>
      </c>
      <c r="G38" s="17" t="s">
        <v>50</v>
      </c>
      <c r="H38" s="32">
        <v>25</v>
      </c>
      <c r="I38" s="25">
        <f t="shared" si="5"/>
        <v>300</v>
      </c>
      <c r="J38" s="52"/>
    </row>
    <row r="39" s="3" customFormat="1" ht="20.1" customHeight="1" spans="1:10">
      <c r="A39" s="19"/>
      <c r="B39" s="35"/>
      <c r="C39" s="37" t="s">
        <v>126</v>
      </c>
      <c r="D39" s="17">
        <v>2</v>
      </c>
      <c r="E39" s="17" t="s">
        <v>127</v>
      </c>
      <c r="F39" s="17">
        <v>1</v>
      </c>
      <c r="G39" s="17" t="s">
        <v>50</v>
      </c>
      <c r="H39" s="32">
        <v>350</v>
      </c>
      <c r="I39" s="25">
        <f t="shared" si="5"/>
        <v>700</v>
      </c>
      <c r="J39" s="53"/>
    </row>
    <row r="40" s="3" customFormat="1" ht="20.1" customHeight="1" spans="1:10">
      <c r="A40" s="19"/>
      <c r="B40" s="35"/>
      <c r="C40" s="15" t="s">
        <v>130</v>
      </c>
      <c r="D40" s="17">
        <v>12</v>
      </c>
      <c r="E40" s="17" t="s">
        <v>131</v>
      </c>
      <c r="F40" s="17">
        <v>1</v>
      </c>
      <c r="G40" s="17" t="s">
        <v>50</v>
      </c>
      <c r="H40" s="36">
        <v>3</v>
      </c>
      <c r="I40" s="25">
        <f t="shared" si="5"/>
        <v>36</v>
      </c>
      <c r="J40" s="25"/>
    </row>
    <row r="41" s="3" customFormat="1" ht="20.1" customHeight="1" spans="1:10">
      <c r="A41" s="19"/>
      <c r="B41" s="35"/>
      <c r="C41" s="15" t="s">
        <v>132</v>
      </c>
      <c r="D41" s="17">
        <v>12</v>
      </c>
      <c r="E41" s="17" t="s">
        <v>133</v>
      </c>
      <c r="F41" s="17">
        <v>1</v>
      </c>
      <c r="G41" s="17" t="s">
        <v>50</v>
      </c>
      <c r="H41" s="36">
        <v>150</v>
      </c>
      <c r="I41" s="25">
        <f t="shared" si="5"/>
        <v>1800</v>
      </c>
      <c r="J41" s="25"/>
    </row>
    <row r="42" s="4" customFormat="1" ht="20.1" customHeight="1" spans="1:10">
      <c r="A42" s="19"/>
      <c r="B42" s="35"/>
      <c r="C42" s="15" t="s">
        <v>134</v>
      </c>
      <c r="D42" s="17">
        <v>1</v>
      </c>
      <c r="E42" s="17" t="s">
        <v>50</v>
      </c>
      <c r="F42" s="17">
        <v>1</v>
      </c>
      <c r="G42" s="17" t="s">
        <v>69</v>
      </c>
      <c r="H42" s="38">
        <v>20600</v>
      </c>
      <c r="I42" s="25">
        <f t="shared" si="5"/>
        <v>20600</v>
      </c>
      <c r="J42" s="25"/>
    </row>
    <row r="43" s="4" customFormat="1" ht="20.1" customHeight="1" spans="1:10">
      <c r="A43" s="39"/>
      <c r="B43" s="40"/>
      <c r="C43" s="15" t="s">
        <v>175</v>
      </c>
      <c r="D43" s="17">
        <v>1</v>
      </c>
      <c r="E43" s="17" t="s">
        <v>50</v>
      </c>
      <c r="F43" s="17">
        <v>1</v>
      </c>
      <c r="G43" s="17" t="s">
        <v>69</v>
      </c>
      <c r="H43" s="38">
        <v>2335</v>
      </c>
      <c r="I43" s="25">
        <f t="shared" si="5"/>
        <v>2335</v>
      </c>
      <c r="J43" s="25"/>
    </row>
    <row r="44" s="3" customFormat="1" ht="19.5" customHeight="1" spans="1:10">
      <c r="A44" s="14" t="s">
        <v>392</v>
      </c>
      <c r="B44" s="14"/>
      <c r="C44" s="15" t="s">
        <v>393</v>
      </c>
      <c r="D44" s="17">
        <v>1</v>
      </c>
      <c r="E44" s="17" t="s">
        <v>69</v>
      </c>
      <c r="F44" s="17">
        <v>1</v>
      </c>
      <c r="G44" s="17" t="s">
        <v>50</v>
      </c>
      <c r="H44" s="36">
        <v>280</v>
      </c>
      <c r="I44" s="25">
        <f t="shared" si="5"/>
        <v>280</v>
      </c>
      <c r="J44" s="25"/>
    </row>
    <row r="45" s="3" customFormat="1" ht="19.5" customHeight="1" spans="1:10">
      <c r="A45" s="19"/>
      <c r="B45" s="19"/>
      <c r="C45" s="15" t="s">
        <v>394</v>
      </c>
      <c r="D45" s="17">
        <v>1</v>
      </c>
      <c r="E45" s="17" t="s">
        <v>69</v>
      </c>
      <c r="F45" s="17">
        <v>1</v>
      </c>
      <c r="G45" s="17" t="s">
        <v>50</v>
      </c>
      <c r="H45" s="36">
        <v>90</v>
      </c>
      <c r="I45" s="25">
        <f t="shared" si="5"/>
        <v>90</v>
      </c>
      <c r="J45" s="25"/>
    </row>
    <row r="46" s="3" customFormat="1" ht="19.5" customHeight="1" spans="1:10">
      <c r="A46" s="39"/>
      <c r="B46" s="39"/>
      <c r="C46" s="15" t="s">
        <v>395</v>
      </c>
      <c r="D46" s="17">
        <v>1</v>
      </c>
      <c r="E46" s="17" t="s">
        <v>69</v>
      </c>
      <c r="F46" s="17">
        <v>1</v>
      </c>
      <c r="G46" s="17" t="s">
        <v>50</v>
      </c>
      <c r="H46" s="36">
        <v>450</v>
      </c>
      <c r="I46" s="25">
        <f t="shared" si="5"/>
        <v>450</v>
      </c>
      <c r="J46" s="25"/>
    </row>
    <row r="47" s="3" customFormat="1" ht="20.1" customHeight="1" spans="1:10">
      <c r="A47" s="29" t="s">
        <v>135</v>
      </c>
      <c r="B47" s="29"/>
      <c r="C47" s="29"/>
      <c r="D47" s="29"/>
      <c r="E47" s="29"/>
      <c r="F47" s="29"/>
      <c r="G47" s="29"/>
      <c r="H47" s="29"/>
      <c r="I47" s="50">
        <f>SUM(I32:I46)</f>
        <v>28831</v>
      </c>
      <c r="J47" s="51"/>
    </row>
    <row r="48" s="3" customFormat="1" ht="20.1" customHeight="1" spans="1:10">
      <c r="A48" s="17" t="s">
        <v>136</v>
      </c>
      <c r="B48" s="41" t="s">
        <v>137</v>
      </c>
      <c r="C48" s="15"/>
      <c r="D48" s="17">
        <v>9</v>
      </c>
      <c r="E48" s="17" t="s">
        <v>49</v>
      </c>
      <c r="F48" s="17">
        <v>1</v>
      </c>
      <c r="G48" s="17" t="s">
        <v>50</v>
      </c>
      <c r="H48" s="25">
        <v>400</v>
      </c>
      <c r="I48" s="25">
        <f t="shared" ref="I48:I56" si="6">D48*F48*H48</f>
        <v>3600</v>
      </c>
      <c r="J48" s="25" t="s">
        <v>138</v>
      </c>
    </row>
    <row r="49" s="3" customFormat="1" ht="20.1" customHeight="1" spans="1:10">
      <c r="A49" s="17"/>
      <c r="B49" s="41" t="s">
        <v>137</v>
      </c>
      <c r="C49" s="15"/>
      <c r="D49" s="17">
        <v>2</v>
      </c>
      <c r="E49" s="17" t="s">
        <v>49</v>
      </c>
      <c r="F49" s="17">
        <v>1</v>
      </c>
      <c r="G49" s="17" t="s">
        <v>50</v>
      </c>
      <c r="H49" s="25">
        <v>1500</v>
      </c>
      <c r="I49" s="25">
        <f t="shared" si="6"/>
        <v>3000</v>
      </c>
      <c r="J49" s="25" t="s">
        <v>396</v>
      </c>
    </row>
    <row r="50" s="3" customFormat="1" ht="20.1" customHeight="1" spans="1:10">
      <c r="A50" s="17"/>
      <c r="B50" s="41" t="s">
        <v>140</v>
      </c>
      <c r="C50" s="15"/>
      <c r="D50" s="17">
        <v>14</v>
      </c>
      <c r="E50" s="17" t="s">
        <v>141</v>
      </c>
      <c r="F50" s="17">
        <v>1</v>
      </c>
      <c r="G50" s="17" t="s">
        <v>50</v>
      </c>
      <c r="H50" s="25">
        <v>40</v>
      </c>
      <c r="I50" s="25">
        <f t="shared" si="6"/>
        <v>560</v>
      </c>
      <c r="J50" s="25"/>
    </row>
    <row r="51" s="3" customFormat="1" ht="20.1" customHeight="1" spans="1:10">
      <c r="A51" s="17"/>
      <c r="B51" s="42" t="s">
        <v>142</v>
      </c>
      <c r="C51" s="15"/>
      <c r="D51" s="17">
        <v>12</v>
      </c>
      <c r="E51" s="17" t="s">
        <v>49</v>
      </c>
      <c r="F51" s="17">
        <v>1</v>
      </c>
      <c r="G51" s="17" t="s">
        <v>50</v>
      </c>
      <c r="H51" s="25">
        <v>35</v>
      </c>
      <c r="I51" s="25">
        <f t="shared" si="6"/>
        <v>420</v>
      </c>
      <c r="J51" s="52"/>
    </row>
    <row r="52" s="4" customFormat="1" ht="20.1" customHeight="1" spans="1:10">
      <c r="A52" s="19"/>
      <c r="B52" s="43" t="s">
        <v>143</v>
      </c>
      <c r="C52" s="15"/>
      <c r="D52" s="17">
        <v>1</v>
      </c>
      <c r="E52" s="17" t="s">
        <v>50</v>
      </c>
      <c r="F52" s="17">
        <v>1</v>
      </c>
      <c r="G52" s="17" t="s">
        <v>69</v>
      </c>
      <c r="H52" s="38">
        <v>300</v>
      </c>
      <c r="I52" s="25">
        <f t="shared" si="6"/>
        <v>300</v>
      </c>
      <c r="J52" s="52"/>
    </row>
    <row r="53" s="3" customFormat="1" ht="20.1" customHeight="1" spans="1:10">
      <c r="A53" s="17"/>
      <c r="B53" s="44" t="s">
        <v>144</v>
      </c>
      <c r="C53" s="27" t="s">
        <v>46</v>
      </c>
      <c r="D53" s="17">
        <v>1</v>
      </c>
      <c r="E53" s="17" t="s">
        <v>49</v>
      </c>
      <c r="F53" s="17">
        <v>1</v>
      </c>
      <c r="G53" s="17" t="s">
        <v>50</v>
      </c>
      <c r="H53" s="25">
        <v>6560</v>
      </c>
      <c r="I53" s="25">
        <f t="shared" si="6"/>
        <v>6560</v>
      </c>
      <c r="J53" s="25"/>
    </row>
    <row r="54" s="3" customFormat="1" ht="20.1" customHeight="1" spans="1:10">
      <c r="A54" s="17"/>
      <c r="B54" s="45"/>
      <c r="C54" s="27" t="s">
        <v>145</v>
      </c>
      <c r="D54" s="17">
        <v>1</v>
      </c>
      <c r="E54" s="17" t="s">
        <v>49</v>
      </c>
      <c r="F54" s="17">
        <v>1</v>
      </c>
      <c r="G54" s="17" t="s">
        <v>50</v>
      </c>
      <c r="H54" s="25">
        <v>2500</v>
      </c>
      <c r="I54" s="25">
        <f t="shared" si="6"/>
        <v>2500</v>
      </c>
      <c r="J54" s="25"/>
    </row>
    <row r="55" s="3" customFormat="1" ht="20.1" customHeight="1" spans="1:10">
      <c r="A55" s="17"/>
      <c r="B55" s="45"/>
      <c r="C55" s="27" t="s">
        <v>146</v>
      </c>
      <c r="D55" s="17">
        <v>1</v>
      </c>
      <c r="E55" s="17" t="s">
        <v>49</v>
      </c>
      <c r="F55" s="17">
        <v>8</v>
      </c>
      <c r="G55" s="17" t="s">
        <v>73</v>
      </c>
      <c r="H55" s="25">
        <v>200</v>
      </c>
      <c r="I55" s="25">
        <f t="shared" si="6"/>
        <v>1600</v>
      </c>
      <c r="J55" s="25"/>
    </row>
    <row r="56" s="3" customFormat="1" ht="20.1" customHeight="1" spans="1:10">
      <c r="A56" s="17"/>
      <c r="B56" s="46"/>
      <c r="C56" s="27" t="s">
        <v>147</v>
      </c>
      <c r="D56" s="17">
        <v>1</v>
      </c>
      <c r="E56" s="17" t="s">
        <v>49</v>
      </c>
      <c r="F56" s="17">
        <v>1</v>
      </c>
      <c r="G56" s="17" t="s">
        <v>50</v>
      </c>
      <c r="H56" s="25">
        <v>400</v>
      </c>
      <c r="I56" s="25">
        <f t="shared" si="6"/>
        <v>400</v>
      </c>
      <c r="J56" s="25"/>
    </row>
    <row r="57" s="3" customFormat="1" ht="20.1" customHeight="1" spans="1:10">
      <c r="A57" s="29" t="s">
        <v>148</v>
      </c>
      <c r="B57" s="29"/>
      <c r="C57" s="29"/>
      <c r="D57" s="29"/>
      <c r="E57" s="29"/>
      <c r="F57" s="29"/>
      <c r="G57" s="29"/>
      <c r="H57" s="29"/>
      <c r="I57" s="50">
        <f>SUM(I48:I56)</f>
        <v>18940</v>
      </c>
      <c r="J57" s="51"/>
    </row>
    <row r="58" s="3" customFormat="1" ht="20.1" customHeight="1" spans="1:10">
      <c r="A58" s="47" t="s">
        <v>149</v>
      </c>
      <c r="B58" s="47"/>
      <c r="C58" s="47"/>
      <c r="D58" s="47"/>
      <c r="E58" s="47"/>
      <c r="F58" s="47"/>
      <c r="G58" s="47"/>
      <c r="H58" s="47"/>
      <c r="I58" s="54">
        <f>I57+I47+I31+I28+I22+I14+I9</f>
        <v>354550</v>
      </c>
      <c r="J58" s="54"/>
    </row>
    <row r="59" s="3" customFormat="1" ht="20.1" customHeight="1" spans="1:10">
      <c r="A59" s="47" t="s">
        <v>150</v>
      </c>
      <c r="B59" s="47"/>
      <c r="C59" s="47"/>
      <c r="D59" s="47"/>
      <c r="E59" s="47"/>
      <c r="F59" s="47"/>
      <c r="G59" s="47"/>
      <c r="H59" s="47"/>
      <c r="I59" s="54">
        <f>I58*0.1</f>
        <v>35455</v>
      </c>
      <c r="J59" s="54"/>
    </row>
    <row r="60" s="5" customFormat="1" ht="20.1" customHeight="1" spans="1:247">
      <c r="A60" s="47" t="s">
        <v>151</v>
      </c>
      <c r="B60" s="47"/>
      <c r="C60" s="47"/>
      <c r="D60" s="47"/>
      <c r="E60" s="47"/>
      <c r="F60" s="47"/>
      <c r="G60" s="47"/>
      <c r="H60" s="47"/>
      <c r="I60" s="54">
        <f>(I58+I59)*0.06</f>
        <v>23400.3</v>
      </c>
      <c r="J60" s="54"/>
      <c r="HL60" s="56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</row>
    <row r="61" s="5" customFormat="1" ht="20.1" customHeight="1" spans="1:247">
      <c r="A61" s="47" t="s">
        <v>152</v>
      </c>
      <c r="B61" s="47"/>
      <c r="C61" s="47"/>
      <c r="D61" s="47"/>
      <c r="E61" s="47"/>
      <c r="F61" s="47"/>
      <c r="G61" s="47"/>
      <c r="H61" s="47"/>
      <c r="I61" s="54">
        <f>I60+I59+I58</f>
        <v>413405.3</v>
      </c>
      <c r="J61" s="54"/>
      <c r="HL61" s="56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</row>
    <row r="63" spans="9:9">
      <c r="I63" s="55"/>
    </row>
  </sheetData>
  <mergeCells count="32">
    <mergeCell ref="B3:C3"/>
    <mergeCell ref="D4:G4"/>
    <mergeCell ref="H4:I4"/>
    <mergeCell ref="A9:H9"/>
    <mergeCell ref="A14:H14"/>
    <mergeCell ref="A22:H22"/>
    <mergeCell ref="A28:H28"/>
    <mergeCell ref="A31:H31"/>
    <mergeCell ref="A47:H47"/>
    <mergeCell ref="A57:H57"/>
    <mergeCell ref="A58:H58"/>
    <mergeCell ref="A59:H59"/>
    <mergeCell ref="A60:H60"/>
    <mergeCell ref="A61:H61"/>
    <mergeCell ref="A6:A8"/>
    <mergeCell ref="A10:A13"/>
    <mergeCell ref="A15:A21"/>
    <mergeCell ref="A23:A27"/>
    <mergeCell ref="A29:A30"/>
    <mergeCell ref="A32:A43"/>
    <mergeCell ref="A44:A46"/>
    <mergeCell ref="A48:A56"/>
    <mergeCell ref="B10:B12"/>
    <mergeCell ref="B15:B16"/>
    <mergeCell ref="B17:B18"/>
    <mergeCell ref="B19:B20"/>
    <mergeCell ref="B32:B43"/>
    <mergeCell ref="B44:B46"/>
    <mergeCell ref="B53:B56"/>
    <mergeCell ref="C4:C5"/>
    <mergeCell ref="J4:J5"/>
    <mergeCell ref="A4:B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73"/>
  <sheetViews>
    <sheetView topLeftCell="A58" workbookViewId="0">
      <selection activeCell="I72" sqref="I72"/>
    </sheetView>
  </sheetViews>
  <sheetFormatPr defaultColWidth="8.875" defaultRowHeight="14.25"/>
  <cols>
    <col min="1" max="1" width="8.375" style="1" customWidth="1"/>
    <col min="2" max="2" width="25.25" style="6" customWidth="1"/>
    <col min="3" max="3" width="40.875" style="6" customWidth="1"/>
    <col min="4" max="7" width="5.125" style="1" customWidth="1"/>
    <col min="8" max="8" width="9.75" style="6" customWidth="1"/>
    <col min="9" max="9" width="12.625" style="6" customWidth="1"/>
    <col min="10" max="10" width="21.625" style="1" customWidth="1"/>
    <col min="11" max="16384" width="8.875" style="1"/>
  </cols>
  <sheetData>
    <row r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ht="20.1" customHeight="1" spans="1:10">
      <c r="A2" s="8" t="s">
        <v>34</v>
      </c>
      <c r="B2" s="9" t="s">
        <v>35</v>
      </c>
      <c r="C2" s="9"/>
      <c r="D2" s="9"/>
      <c r="E2" s="9"/>
      <c r="F2" s="9"/>
      <c r="G2" s="9"/>
      <c r="H2" s="10"/>
      <c r="I2" s="10"/>
      <c r="J2" s="9"/>
    </row>
    <row r="3" ht="20.1" customHeight="1" spans="1:10">
      <c r="A3" s="8" t="s">
        <v>36</v>
      </c>
      <c r="B3" s="11">
        <v>16</v>
      </c>
      <c r="C3" s="11"/>
      <c r="D3" s="9"/>
      <c r="E3" s="9"/>
      <c r="F3" s="9"/>
      <c r="G3" s="9"/>
      <c r="H3" s="10"/>
      <c r="I3" s="10"/>
      <c r="J3" s="9"/>
    </row>
    <row r="4" s="2" customFormat="1" ht="20.1" customHeight="1" spans="1:10">
      <c r="A4" s="12" t="s">
        <v>37</v>
      </c>
      <c r="B4" s="12"/>
      <c r="C4" s="12" t="s">
        <v>38</v>
      </c>
      <c r="D4" s="12" t="s">
        <v>39</v>
      </c>
      <c r="E4" s="12"/>
      <c r="F4" s="12"/>
      <c r="G4" s="12"/>
      <c r="H4" s="13" t="s">
        <v>40</v>
      </c>
      <c r="I4" s="13"/>
      <c r="J4" s="12" t="s">
        <v>41</v>
      </c>
    </row>
    <row r="5" s="2" customFormat="1" ht="20.1" customHeight="1" spans="1:10">
      <c r="A5" s="12"/>
      <c r="B5" s="12"/>
      <c r="C5" s="12"/>
      <c r="D5" s="12" t="s">
        <v>42</v>
      </c>
      <c r="E5" s="12" t="s">
        <v>43</v>
      </c>
      <c r="F5" s="12" t="s">
        <v>42</v>
      </c>
      <c r="G5" s="12" t="s">
        <v>43</v>
      </c>
      <c r="H5" s="13" t="s">
        <v>44</v>
      </c>
      <c r="I5" s="13" t="s">
        <v>45</v>
      </c>
      <c r="J5" s="12"/>
    </row>
    <row r="6" s="3" customFormat="1" ht="20.1" customHeight="1" spans="1:10">
      <c r="A6" s="14" t="s">
        <v>46</v>
      </c>
      <c r="B6" s="15" t="s">
        <v>47</v>
      </c>
      <c r="C6" s="16" t="s">
        <v>48</v>
      </c>
      <c r="D6" s="17">
        <v>10</v>
      </c>
      <c r="E6" s="17" t="s">
        <v>49</v>
      </c>
      <c r="F6" s="17">
        <v>1</v>
      </c>
      <c r="G6" s="17" t="s">
        <v>50</v>
      </c>
      <c r="H6" s="18">
        <v>6850</v>
      </c>
      <c r="I6" s="18">
        <f>D6*F6*H6</f>
        <v>68500</v>
      </c>
      <c r="J6" s="49" t="s">
        <v>51</v>
      </c>
    </row>
    <row r="7" s="3" customFormat="1" ht="20.1" customHeight="1" spans="1:10">
      <c r="A7" s="19"/>
      <c r="B7" s="15" t="s">
        <v>52</v>
      </c>
      <c r="C7" s="16" t="s">
        <v>48</v>
      </c>
      <c r="D7" s="17">
        <v>4</v>
      </c>
      <c r="E7" s="17" t="s">
        <v>49</v>
      </c>
      <c r="F7" s="17">
        <v>1</v>
      </c>
      <c r="G7" s="17" t="s">
        <v>50</v>
      </c>
      <c r="H7" s="18">
        <v>14260</v>
      </c>
      <c r="I7" s="18">
        <f>D7*F7*H7</f>
        <v>57040</v>
      </c>
      <c r="J7" s="49" t="s">
        <v>53</v>
      </c>
    </row>
    <row r="8" s="3" customFormat="1" ht="20.1" customHeight="1" spans="1:10">
      <c r="A8" s="19"/>
      <c r="B8" s="15" t="s">
        <v>47</v>
      </c>
      <c r="C8" s="16" t="s">
        <v>54</v>
      </c>
      <c r="D8" s="17">
        <v>1</v>
      </c>
      <c r="E8" s="17" t="s">
        <v>49</v>
      </c>
      <c r="F8" s="17">
        <v>1</v>
      </c>
      <c r="G8" s="17" t="s">
        <v>50</v>
      </c>
      <c r="H8" s="18">
        <v>8977</v>
      </c>
      <c r="I8" s="18">
        <f>D8*F8*H8</f>
        <v>8977</v>
      </c>
      <c r="J8" s="49" t="s">
        <v>55</v>
      </c>
    </row>
    <row r="9" s="3" customFormat="1" ht="20.1" customHeight="1" spans="1:10">
      <c r="A9" s="19"/>
      <c r="B9" s="15" t="s">
        <v>52</v>
      </c>
      <c r="C9" s="16" t="s">
        <v>56</v>
      </c>
      <c r="D9" s="17">
        <v>1</v>
      </c>
      <c r="E9" s="17" t="s">
        <v>49</v>
      </c>
      <c r="F9" s="17">
        <v>1</v>
      </c>
      <c r="G9" s="17" t="s">
        <v>50</v>
      </c>
      <c r="H9" s="18">
        <v>680</v>
      </c>
      <c r="I9" s="18">
        <f>D9*F9*H9</f>
        <v>680</v>
      </c>
      <c r="J9" s="49" t="s">
        <v>57</v>
      </c>
    </row>
    <row r="10" s="3" customFormat="1" ht="20.1" customHeight="1" spans="1:10">
      <c r="A10" s="39"/>
      <c r="B10" s="15" t="s">
        <v>58</v>
      </c>
      <c r="C10" s="16" t="s">
        <v>59</v>
      </c>
      <c r="D10" s="17">
        <v>1</v>
      </c>
      <c r="E10" s="17" t="s">
        <v>49</v>
      </c>
      <c r="F10" s="17">
        <v>1</v>
      </c>
      <c r="G10" s="17" t="s">
        <v>50</v>
      </c>
      <c r="H10" s="18">
        <v>8650</v>
      </c>
      <c r="I10" s="18">
        <f>D10*F10*H10</f>
        <v>8650</v>
      </c>
      <c r="J10" s="49"/>
    </row>
    <row r="11" s="2" customFormat="1" ht="20.1" customHeight="1" spans="1:10">
      <c r="A11" s="20" t="s">
        <v>60</v>
      </c>
      <c r="B11" s="20"/>
      <c r="C11" s="20"/>
      <c r="D11" s="20"/>
      <c r="E11" s="20"/>
      <c r="F11" s="20"/>
      <c r="G11" s="20"/>
      <c r="H11" s="20"/>
      <c r="I11" s="50">
        <f>SUM(I6:I10)</f>
        <v>143847</v>
      </c>
      <c r="J11" s="51"/>
    </row>
    <row r="12" s="3" customFormat="1" ht="20.1" customHeight="1" spans="1:10">
      <c r="A12" s="17" t="s">
        <v>61</v>
      </c>
      <c r="B12" s="43" t="s">
        <v>62</v>
      </c>
      <c r="C12" s="15" t="s">
        <v>63</v>
      </c>
      <c r="D12" s="17">
        <v>9</v>
      </c>
      <c r="E12" s="17" t="s">
        <v>64</v>
      </c>
      <c r="F12" s="17">
        <v>1</v>
      </c>
      <c r="G12" s="17" t="s">
        <v>65</v>
      </c>
      <c r="H12" s="32">
        <v>3643</v>
      </c>
      <c r="I12" s="32">
        <f>D12*F12*H12</f>
        <v>32787</v>
      </c>
      <c r="J12" s="32" t="s">
        <v>66</v>
      </c>
    </row>
    <row r="13" s="3" customFormat="1" ht="20.1" customHeight="1" spans="1:10">
      <c r="A13" s="17"/>
      <c r="B13" s="71"/>
      <c r="C13" s="15" t="s">
        <v>67</v>
      </c>
      <c r="D13" s="17">
        <v>1</v>
      </c>
      <c r="E13" s="17" t="s">
        <v>64</v>
      </c>
      <c r="F13" s="17">
        <v>1</v>
      </c>
      <c r="G13" s="17" t="s">
        <v>50</v>
      </c>
      <c r="H13" s="32">
        <v>13000</v>
      </c>
      <c r="I13" s="32">
        <f>D13*F13*H13</f>
        <v>13000</v>
      </c>
      <c r="J13" s="32"/>
    </row>
    <row r="14" s="3" customFormat="1" ht="20.1" customHeight="1" spans="1:10">
      <c r="A14" s="17"/>
      <c r="B14" s="71"/>
      <c r="C14" s="15" t="s">
        <v>68</v>
      </c>
      <c r="D14" s="17">
        <v>1</v>
      </c>
      <c r="E14" s="17" t="s">
        <v>69</v>
      </c>
      <c r="F14" s="17">
        <v>1</v>
      </c>
      <c r="G14" s="17" t="s">
        <v>50</v>
      </c>
      <c r="H14" s="25">
        <v>550</v>
      </c>
      <c r="I14" s="32">
        <f>D14*F14*H14</f>
        <v>550</v>
      </c>
      <c r="J14" s="32"/>
    </row>
    <row r="15" s="3" customFormat="1" ht="27.75" customHeight="1" spans="1:10">
      <c r="A15" s="17"/>
      <c r="B15" s="43" t="s">
        <v>70</v>
      </c>
      <c r="C15" s="15" t="s">
        <v>63</v>
      </c>
      <c r="D15" s="17">
        <v>8</v>
      </c>
      <c r="E15" s="17" t="s">
        <v>64</v>
      </c>
      <c r="F15" s="17">
        <v>2</v>
      </c>
      <c r="G15" s="17" t="s">
        <v>65</v>
      </c>
      <c r="H15" s="32">
        <v>3590</v>
      </c>
      <c r="I15" s="32">
        <f>D15*F15*H15</f>
        <v>57440</v>
      </c>
      <c r="J15" s="32" t="s">
        <v>71</v>
      </c>
    </row>
    <row r="16" s="2" customFormat="1" ht="20.1" customHeight="1" spans="1:10">
      <c r="A16" s="20" t="s">
        <v>72</v>
      </c>
      <c r="B16" s="20"/>
      <c r="C16" s="20"/>
      <c r="D16" s="20"/>
      <c r="E16" s="20"/>
      <c r="F16" s="20"/>
      <c r="G16" s="20"/>
      <c r="H16" s="20"/>
      <c r="I16" s="50">
        <f>SUM(I12:I15)</f>
        <v>103777</v>
      </c>
      <c r="J16" s="51"/>
    </row>
    <row r="17" s="3" customFormat="1" ht="20.1" customHeight="1" spans="1:10">
      <c r="A17" s="14" t="s">
        <v>73</v>
      </c>
      <c r="B17" s="23" t="s">
        <v>74</v>
      </c>
      <c r="C17" s="24" t="s">
        <v>75</v>
      </c>
      <c r="D17" s="17">
        <v>16</v>
      </c>
      <c r="E17" s="17" t="s">
        <v>49</v>
      </c>
      <c r="F17" s="17">
        <v>1</v>
      </c>
      <c r="G17" s="17" t="s">
        <v>76</v>
      </c>
      <c r="H17" s="25">
        <v>500</v>
      </c>
      <c r="I17" s="25">
        <f>D17*F17*H17</f>
        <v>8000</v>
      </c>
      <c r="J17" s="25"/>
    </row>
    <row r="18" s="3" customFormat="1" ht="20.1" customHeight="1" spans="1:10">
      <c r="A18" s="19"/>
      <c r="B18" s="23"/>
      <c r="C18" s="24" t="s">
        <v>77</v>
      </c>
      <c r="D18" s="17">
        <v>16</v>
      </c>
      <c r="E18" s="17" t="s">
        <v>49</v>
      </c>
      <c r="F18" s="17">
        <v>1</v>
      </c>
      <c r="G18" s="17" t="s">
        <v>76</v>
      </c>
      <c r="H18" s="25">
        <v>750</v>
      </c>
      <c r="I18" s="25">
        <f t="shared" ref="I18:I27" si="0">D18*F18*H18</f>
        <v>12000</v>
      </c>
      <c r="J18" s="25"/>
    </row>
    <row r="19" s="3" customFormat="1" ht="30.75" customHeight="1" spans="1:10">
      <c r="A19" s="19"/>
      <c r="B19" s="23"/>
      <c r="C19" s="24" t="s">
        <v>78</v>
      </c>
      <c r="D19" s="17">
        <v>16</v>
      </c>
      <c r="E19" s="17" t="s">
        <v>49</v>
      </c>
      <c r="F19" s="17">
        <v>1</v>
      </c>
      <c r="G19" s="17" t="s">
        <v>76</v>
      </c>
      <c r="H19" s="25">
        <v>350</v>
      </c>
      <c r="I19" s="25">
        <f t="shared" si="0"/>
        <v>5600</v>
      </c>
      <c r="J19" s="25"/>
    </row>
    <row r="20" s="3" customFormat="1" ht="30.75" customHeight="1" spans="1:10">
      <c r="A20" s="19"/>
      <c r="B20" s="23"/>
      <c r="C20" s="24" t="s">
        <v>79</v>
      </c>
      <c r="D20" s="17">
        <v>1</v>
      </c>
      <c r="E20" s="17" t="s">
        <v>73</v>
      </c>
      <c r="F20" s="17">
        <v>1</v>
      </c>
      <c r="G20" s="17" t="s">
        <v>50</v>
      </c>
      <c r="H20" s="25">
        <v>2545</v>
      </c>
      <c r="I20" s="25">
        <f t="shared" si="0"/>
        <v>2545</v>
      </c>
      <c r="J20" s="25"/>
    </row>
    <row r="21" s="3" customFormat="1" ht="20.1" customHeight="1" spans="1:10">
      <c r="A21" s="19"/>
      <c r="B21" s="23" t="s">
        <v>80</v>
      </c>
      <c r="C21" s="24" t="s">
        <v>81</v>
      </c>
      <c r="D21" s="17">
        <v>16</v>
      </c>
      <c r="E21" s="17" t="s">
        <v>49</v>
      </c>
      <c r="F21" s="17">
        <v>1</v>
      </c>
      <c r="G21" s="17" t="s">
        <v>76</v>
      </c>
      <c r="H21" s="25">
        <v>450</v>
      </c>
      <c r="I21" s="25">
        <f t="shared" si="0"/>
        <v>7200</v>
      </c>
      <c r="J21" s="25"/>
    </row>
    <row r="22" s="3" customFormat="1" ht="20.1" customHeight="1" spans="1:10">
      <c r="A22" s="19"/>
      <c r="B22" s="23"/>
      <c r="C22" s="24" t="s">
        <v>82</v>
      </c>
      <c r="D22" s="17">
        <v>1</v>
      </c>
      <c r="E22" s="17" t="s">
        <v>73</v>
      </c>
      <c r="F22" s="17">
        <v>1</v>
      </c>
      <c r="G22" s="17" t="s">
        <v>50</v>
      </c>
      <c r="H22" s="25">
        <v>1913</v>
      </c>
      <c r="I22" s="25">
        <f t="shared" si="0"/>
        <v>1913</v>
      </c>
      <c r="J22" s="25"/>
    </row>
    <row r="23" s="3" customFormat="1" ht="20.1" customHeight="1" spans="1:10">
      <c r="A23" s="19"/>
      <c r="B23" s="23"/>
      <c r="C23" s="24" t="s">
        <v>83</v>
      </c>
      <c r="D23" s="17">
        <v>16</v>
      </c>
      <c r="E23" s="17" t="s">
        <v>49</v>
      </c>
      <c r="F23" s="17">
        <v>1</v>
      </c>
      <c r="G23" s="17" t="s">
        <v>76</v>
      </c>
      <c r="H23" s="25">
        <v>1300</v>
      </c>
      <c r="I23" s="25">
        <f t="shared" si="0"/>
        <v>20800</v>
      </c>
      <c r="J23" s="25"/>
    </row>
    <row r="24" s="3" customFormat="1" ht="20.1" customHeight="1" spans="1:10">
      <c r="A24" s="19"/>
      <c r="B24" s="23"/>
      <c r="C24" s="24" t="s">
        <v>79</v>
      </c>
      <c r="D24" s="17">
        <v>1</v>
      </c>
      <c r="E24" s="17" t="s">
        <v>73</v>
      </c>
      <c r="F24" s="17">
        <v>1</v>
      </c>
      <c r="G24" s="17" t="s">
        <v>50</v>
      </c>
      <c r="H24" s="25">
        <v>5295</v>
      </c>
      <c r="I24" s="25">
        <f t="shared" si="0"/>
        <v>5295</v>
      </c>
      <c r="J24" s="25"/>
    </row>
    <row r="25" s="3" customFormat="1" ht="20.1" customHeight="1" spans="1:10">
      <c r="A25" s="19"/>
      <c r="B25" s="72" t="s">
        <v>84</v>
      </c>
      <c r="C25" s="24" t="s">
        <v>85</v>
      </c>
      <c r="D25" s="17">
        <v>16</v>
      </c>
      <c r="E25" s="17" t="s">
        <v>49</v>
      </c>
      <c r="F25" s="17">
        <v>1</v>
      </c>
      <c r="G25" s="17" t="s">
        <v>76</v>
      </c>
      <c r="H25" s="25">
        <v>300</v>
      </c>
      <c r="I25" s="25">
        <f t="shared" si="0"/>
        <v>4800</v>
      </c>
      <c r="J25" s="25"/>
    </row>
    <row r="26" s="3" customFormat="1" ht="20.1" customHeight="1" spans="1:10">
      <c r="A26" s="19"/>
      <c r="B26" s="74"/>
      <c r="C26" s="24" t="s">
        <v>86</v>
      </c>
      <c r="D26" s="17">
        <v>16</v>
      </c>
      <c r="E26" s="17" t="s">
        <v>49</v>
      </c>
      <c r="F26" s="17">
        <v>1</v>
      </c>
      <c r="G26" s="17" t="s">
        <v>76</v>
      </c>
      <c r="H26" s="25">
        <v>500</v>
      </c>
      <c r="I26" s="25">
        <f t="shared" si="0"/>
        <v>8000</v>
      </c>
      <c r="J26" s="25"/>
    </row>
    <row r="27" s="3" customFormat="1" ht="20.1" customHeight="1" spans="1:10">
      <c r="A27" s="39"/>
      <c r="B27" s="23" t="s">
        <v>87</v>
      </c>
      <c r="C27" s="24" t="s">
        <v>88</v>
      </c>
      <c r="D27" s="17">
        <v>1</v>
      </c>
      <c r="E27" s="17" t="s">
        <v>69</v>
      </c>
      <c r="F27" s="17">
        <v>1</v>
      </c>
      <c r="G27" s="17" t="s">
        <v>50</v>
      </c>
      <c r="H27" s="25">
        <v>1768</v>
      </c>
      <c r="I27" s="25">
        <f t="shared" si="0"/>
        <v>1768</v>
      </c>
      <c r="J27" s="25"/>
    </row>
    <row r="28" s="2" customFormat="1" ht="20.1" customHeight="1" spans="1:10">
      <c r="A28" s="20" t="s">
        <v>89</v>
      </c>
      <c r="B28" s="20"/>
      <c r="C28" s="20"/>
      <c r="D28" s="20"/>
      <c r="E28" s="20"/>
      <c r="F28" s="20"/>
      <c r="G28" s="20"/>
      <c r="H28" s="20"/>
      <c r="I28" s="50">
        <f>SUM(I17:I27)</f>
        <v>77921</v>
      </c>
      <c r="J28" s="51"/>
    </row>
    <row r="29" s="3" customFormat="1" ht="20.1" customHeight="1" spans="1:10">
      <c r="A29" s="26" t="s">
        <v>90</v>
      </c>
      <c r="B29" s="27" t="s">
        <v>74</v>
      </c>
      <c r="C29" s="15" t="s">
        <v>91</v>
      </c>
      <c r="D29" s="17">
        <v>1</v>
      </c>
      <c r="E29" s="17" t="s">
        <v>92</v>
      </c>
      <c r="F29" s="17">
        <v>1</v>
      </c>
      <c r="G29" s="17" t="s">
        <v>50</v>
      </c>
      <c r="H29" s="25">
        <v>12000</v>
      </c>
      <c r="I29" s="25">
        <f>D29*F29*H29</f>
        <v>12000</v>
      </c>
      <c r="J29" s="25"/>
    </row>
    <row r="30" s="3" customFormat="1" ht="20.1" customHeight="1" spans="1:10">
      <c r="A30" s="26"/>
      <c r="B30" s="27" t="s">
        <v>80</v>
      </c>
      <c r="C30" s="15" t="s">
        <v>91</v>
      </c>
      <c r="D30" s="17">
        <v>1</v>
      </c>
      <c r="E30" s="17" t="s">
        <v>92</v>
      </c>
      <c r="F30" s="17">
        <v>1</v>
      </c>
      <c r="G30" s="17" t="s">
        <v>50</v>
      </c>
      <c r="H30" s="25">
        <v>12000</v>
      </c>
      <c r="I30" s="25">
        <f t="shared" ref="I30:I35" si="1">D30*F30*H30</f>
        <v>12000</v>
      </c>
      <c r="J30" s="25"/>
    </row>
    <row r="31" s="3" customFormat="1" ht="20.1" customHeight="1" spans="1:10">
      <c r="A31" s="26"/>
      <c r="B31" s="28" t="s">
        <v>87</v>
      </c>
      <c r="C31" s="15" t="s">
        <v>91</v>
      </c>
      <c r="D31" s="17">
        <v>1</v>
      </c>
      <c r="E31" s="17" t="s">
        <v>49</v>
      </c>
      <c r="F31" s="17">
        <v>1</v>
      </c>
      <c r="G31" s="17" t="s">
        <v>92</v>
      </c>
      <c r="H31" s="25">
        <v>8500</v>
      </c>
      <c r="I31" s="25">
        <f t="shared" si="1"/>
        <v>8500</v>
      </c>
      <c r="J31" s="25"/>
    </row>
    <row r="32" s="3" customFormat="1" ht="20.1" customHeight="1" spans="1:10">
      <c r="A32" s="26"/>
      <c r="B32" s="28" t="s">
        <v>93</v>
      </c>
      <c r="C32" s="15" t="s">
        <v>94</v>
      </c>
      <c r="D32" s="17">
        <v>1</v>
      </c>
      <c r="E32" s="17" t="s">
        <v>49</v>
      </c>
      <c r="F32" s="17">
        <v>3</v>
      </c>
      <c r="G32" s="17" t="s">
        <v>92</v>
      </c>
      <c r="H32" s="25">
        <v>4000</v>
      </c>
      <c r="I32" s="25">
        <f t="shared" si="1"/>
        <v>12000</v>
      </c>
      <c r="J32" s="25"/>
    </row>
    <row r="33" s="3" customFormat="1" ht="20.1" customHeight="1" spans="1:10">
      <c r="A33" s="26"/>
      <c r="B33" s="28" t="s">
        <v>95</v>
      </c>
      <c r="C33" s="124">
        <v>43332</v>
      </c>
      <c r="D33" s="17">
        <v>1</v>
      </c>
      <c r="E33" s="17" t="s">
        <v>49</v>
      </c>
      <c r="F33" s="17">
        <v>3</v>
      </c>
      <c r="G33" s="17" t="s">
        <v>96</v>
      </c>
      <c r="H33" s="25">
        <v>400</v>
      </c>
      <c r="I33" s="25">
        <f t="shared" si="1"/>
        <v>1200</v>
      </c>
      <c r="J33" s="25"/>
    </row>
    <row r="34" s="3" customFormat="1" ht="20.1" customHeight="1" spans="1:10">
      <c r="A34" s="26"/>
      <c r="B34" s="28" t="s">
        <v>97</v>
      </c>
      <c r="C34" s="15"/>
      <c r="D34" s="17">
        <v>2</v>
      </c>
      <c r="E34" s="17" t="s">
        <v>98</v>
      </c>
      <c r="F34" s="17">
        <v>1</v>
      </c>
      <c r="G34" s="17" t="s">
        <v>99</v>
      </c>
      <c r="H34" s="25">
        <v>2500</v>
      </c>
      <c r="I34" s="25">
        <f t="shared" si="1"/>
        <v>5000</v>
      </c>
      <c r="J34" s="25"/>
    </row>
    <row r="35" s="3" customFormat="1" ht="20.1" customHeight="1" spans="1:10">
      <c r="A35" s="26"/>
      <c r="B35" s="28" t="s">
        <v>100</v>
      </c>
      <c r="C35" s="15" t="s">
        <v>101</v>
      </c>
      <c r="D35" s="17">
        <v>16</v>
      </c>
      <c r="E35" s="17" t="s">
        <v>69</v>
      </c>
      <c r="F35" s="17">
        <v>1</v>
      </c>
      <c r="G35" s="17" t="s">
        <v>50</v>
      </c>
      <c r="H35" s="25">
        <v>1400</v>
      </c>
      <c r="I35" s="25">
        <f t="shared" si="1"/>
        <v>22400</v>
      </c>
      <c r="J35" s="25"/>
    </row>
    <row r="36" s="2" customFormat="1" ht="20.1" customHeight="1" spans="1:10">
      <c r="A36" s="29" t="s">
        <v>102</v>
      </c>
      <c r="B36" s="29"/>
      <c r="C36" s="29"/>
      <c r="D36" s="29"/>
      <c r="E36" s="29"/>
      <c r="F36" s="29"/>
      <c r="G36" s="29"/>
      <c r="H36" s="29"/>
      <c r="I36" s="50">
        <f>SUM(I29:I35)</f>
        <v>73100</v>
      </c>
      <c r="J36" s="51"/>
    </row>
    <row r="37" s="3" customFormat="1" ht="20.1" customHeight="1" spans="1:10">
      <c r="A37" s="30" t="s">
        <v>103</v>
      </c>
      <c r="B37" s="31" t="s">
        <v>104</v>
      </c>
      <c r="C37" s="15" t="s">
        <v>105</v>
      </c>
      <c r="D37" s="17">
        <v>16</v>
      </c>
      <c r="E37" s="17" t="s">
        <v>49</v>
      </c>
      <c r="F37" s="17">
        <v>1</v>
      </c>
      <c r="G37" s="17" t="s">
        <v>50</v>
      </c>
      <c r="H37" s="32">
        <v>200</v>
      </c>
      <c r="I37" s="25">
        <f>D37*F37*H37</f>
        <v>3200</v>
      </c>
      <c r="J37" s="25"/>
    </row>
    <row r="38" s="3" customFormat="1" ht="20.1" customHeight="1" spans="1:10">
      <c r="A38" s="29" t="s">
        <v>106</v>
      </c>
      <c r="B38" s="29"/>
      <c r="C38" s="29"/>
      <c r="D38" s="29"/>
      <c r="E38" s="29"/>
      <c r="F38" s="29"/>
      <c r="G38" s="29"/>
      <c r="H38" s="29"/>
      <c r="I38" s="50">
        <f>SUM(I37:I37)</f>
        <v>3200</v>
      </c>
      <c r="J38" s="51"/>
    </row>
    <row r="39" s="3" customFormat="1" ht="20.1" customHeight="1" spans="1:10">
      <c r="A39" s="14" t="s">
        <v>107</v>
      </c>
      <c r="B39" s="34" t="s">
        <v>108</v>
      </c>
      <c r="C39" s="27" t="s">
        <v>109</v>
      </c>
      <c r="D39" s="17">
        <v>90</v>
      </c>
      <c r="E39" s="17" t="s">
        <v>110</v>
      </c>
      <c r="F39" s="17">
        <v>1</v>
      </c>
      <c r="G39" s="17" t="s">
        <v>50</v>
      </c>
      <c r="H39" s="25">
        <v>10</v>
      </c>
      <c r="I39" s="25">
        <f>D39*F39*H39</f>
        <v>900</v>
      </c>
      <c r="J39" s="25"/>
    </row>
    <row r="40" s="3" customFormat="1" ht="20.1" customHeight="1" spans="1:10">
      <c r="A40" s="19"/>
      <c r="B40" s="35"/>
      <c r="C40" s="27" t="s">
        <v>111</v>
      </c>
      <c r="D40" s="17">
        <v>20</v>
      </c>
      <c r="E40" s="17" t="s">
        <v>110</v>
      </c>
      <c r="F40" s="17">
        <v>1</v>
      </c>
      <c r="G40" s="17" t="s">
        <v>50</v>
      </c>
      <c r="H40" s="25">
        <v>10</v>
      </c>
      <c r="I40" s="25">
        <f t="shared" ref="I40:I56" si="2">D40*F40*H40</f>
        <v>200</v>
      </c>
      <c r="J40" s="25" t="s">
        <v>112</v>
      </c>
    </row>
    <row r="41" s="3" customFormat="1" ht="20.1" customHeight="1" spans="1:10">
      <c r="A41" s="19"/>
      <c r="B41" s="35"/>
      <c r="C41" s="27" t="s">
        <v>113</v>
      </c>
      <c r="D41" s="17">
        <v>2</v>
      </c>
      <c r="E41" s="17" t="s">
        <v>114</v>
      </c>
      <c r="F41" s="17">
        <v>1</v>
      </c>
      <c r="G41" s="17" t="s">
        <v>50</v>
      </c>
      <c r="H41" s="25">
        <v>200</v>
      </c>
      <c r="I41" s="25">
        <f t="shared" si="2"/>
        <v>400</v>
      </c>
      <c r="J41" s="25"/>
    </row>
    <row r="42" s="3" customFormat="1" ht="20.1" customHeight="1" spans="1:10">
      <c r="A42" s="19"/>
      <c r="B42" s="35"/>
      <c r="C42" s="15" t="s">
        <v>115</v>
      </c>
      <c r="D42" s="17">
        <v>2</v>
      </c>
      <c r="E42" s="17" t="s">
        <v>114</v>
      </c>
      <c r="F42" s="17">
        <v>1</v>
      </c>
      <c r="G42" s="17" t="s">
        <v>50</v>
      </c>
      <c r="H42" s="36">
        <v>600</v>
      </c>
      <c r="I42" s="25">
        <f t="shared" si="2"/>
        <v>1200</v>
      </c>
      <c r="J42" s="25"/>
    </row>
    <row r="43" s="3" customFormat="1" ht="20.1" customHeight="1" spans="1:10">
      <c r="A43" s="19"/>
      <c r="B43" s="35"/>
      <c r="C43" s="15" t="s">
        <v>116</v>
      </c>
      <c r="D43" s="17">
        <v>16</v>
      </c>
      <c r="E43" s="17" t="s">
        <v>114</v>
      </c>
      <c r="F43" s="17">
        <v>1</v>
      </c>
      <c r="G43" s="17" t="s">
        <v>50</v>
      </c>
      <c r="H43" s="36">
        <v>100</v>
      </c>
      <c r="I43" s="25">
        <f t="shared" si="2"/>
        <v>1600</v>
      </c>
      <c r="J43" s="25" t="s">
        <v>117</v>
      </c>
    </row>
    <row r="44" s="3" customFormat="1" ht="20.1" customHeight="1" spans="1:10">
      <c r="A44" s="19"/>
      <c r="B44" s="35"/>
      <c r="C44" s="15" t="s">
        <v>118</v>
      </c>
      <c r="D44" s="17">
        <v>16</v>
      </c>
      <c r="E44" s="17" t="s">
        <v>114</v>
      </c>
      <c r="F44" s="17">
        <v>2</v>
      </c>
      <c r="G44" s="17" t="s">
        <v>50</v>
      </c>
      <c r="H44" s="36">
        <v>6</v>
      </c>
      <c r="I44" s="25">
        <f t="shared" si="2"/>
        <v>192</v>
      </c>
      <c r="J44" s="25"/>
    </row>
    <row r="45" s="3" customFormat="1" ht="20.1" customHeight="1" spans="1:10">
      <c r="A45" s="19"/>
      <c r="B45" s="35"/>
      <c r="C45" s="15" t="s">
        <v>119</v>
      </c>
      <c r="D45" s="17"/>
      <c r="E45" s="17" t="s">
        <v>114</v>
      </c>
      <c r="F45" s="17"/>
      <c r="G45" s="17" t="s">
        <v>50</v>
      </c>
      <c r="H45" s="36"/>
      <c r="I45" s="25">
        <f t="shared" si="2"/>
        <v>0</v>
      </c>
      <c r="J45" s="25" t="s">
        <v>120</v>
      </c>
    </row>
    <row r="46" s="3" customFormat="1" ht="20.1" customHeight="1" spans="1:10">
      <c r="A46" s="19"/>
      <c r="B46" s="35"/>
      <c r="C46" s="15" t="s">
        <v>121</v>
      </c>
      <c r="D46" s="17">
        <v>16</v>
      </c>
      <c r="E46" s="17" t="s">
        <v>114</v>
      </c>
      <c r="F46" s="17">
        <v>2</v>
      </c>
      <c r="G46" s="17" t="s">
        <v>50</v>
      </c>
      <c r="H46" s="36">
        <v>5</v>
      </c>
      <c r="I46" s="25">
        <f t="shared" si="2"/>
        <v>160</v>
      </c>
      <c r="J46" s="25"/>
    </row>
    <row r="47" s="3" customFormat="1" ht="19.5" customHeight="1" spans="1:10">
      <c r="A47" s="19"/>
      <c r="B47" s="35"/>
      <c r="C47" s="15" t="s">
        <v>122</v>
      </c>
      <c r="D47" s="17">
        <v>1</v>
      </c>
      <c r="E47" s="17" t="s">
        <v>114</v>
      </c>
      <c r="F47" s="17">
        <v>1</v>
      </c>
      <c r="G47" s="17" t="s">
        <v>50</v>
      </c>
      <c r="H47" s="36">
        <v>80</v>
      </c>
      <c r="I47" s="25">
        <f t="shared" si="2"/>
        <v>80</v>
      </c>
      <c r="J47" s="25"/>
    </row>
    <row r="48" s="3" customFormat="1" ht="19.5" customHeight="1" spans="1:10">
      <c r="A48" s="19"/>
      <c r="B48" s="35"/>
      <c r="C48" s="15" t="s">
        <v>123</v>
      </c>
      <c r="D48" s="17">
        <v>1</v>
      </c>
      <c r="E48" s="17" t="s">
        <v>114</v>
      </c>
      <c r="F48" s="17">
        <v>1</v>
      </c>
      <c r="G48" s="17" t="s">
        <v>50</v>
      </c>
      <c r="H48" s="36">
        <v>30</v>
      </c>
      <c r="I48" s="25">
        <f t="shared" si="2"/>
        <v>30</v>
      </c>
      <c r="J48" s="25"/>
    </row>
    <row r="49" s="3" customFormat="1" ht="19.5" customHeight="1" spans="1:10">
      <c r="A49" s="19"/>
      <c r="B49" s="35"/>
      <c r="C49" s="15" t="s">
        <v>124</v>
      </c>
      <c r="D49" s="17">
        <v>30</v>
      </c>
      <c r="E49" s="17" t="s">
        <v>114</v>
      </c>
      <c r="F49" s="17">
        <v>1</v>
      </c>
      <c r="G49" s="17" t="s">
        <v>50</v>
      </c>
      <c r="H49" s="36">
        <v>15</v>
      </c>
      <c r="I49" s="25">
        <f t="shared" si="2"/>
        <v>450</v>
      </c>
      <c r="J49" s="25"/>
    </row>
    <row r="50" s="3" customFormat="1" ht="20.1" customHeight="1" spans="1:10">
      <c r="A50" s="19"/>
      <c r="B50" s="35"/>
      <c r="C50" s="37" t="s">
        <v>125</v>
      </c>
      <c r="D50" s="17">
        <v>1</v>
      </c>
      <c r="E50" s="17" t="s">
        <v>114</v>
      </c>
      <c r="F50" s="17">
        <v>1</v>
      </c>
      <c r="G50" s="17" t="s">
        <v>50</v>
      </c>
      <c r="H50" s="32">
        <v>50</v>
      </c>
      <c r="I50" s="25">
        <f t="shared" si="2"/>
        <v>50</v>
      </c>
      <c r="J50" s="25"/>
    </row>
    <row r="51" s="3" customFormat="1" ht="20.1" customHeight="1" spans="1:10">
      <c r="A51" s="19"/>
      <c r="B51" s="35"/>
      <c r="C51" s="37" t="s">
        <v>126</v>
      </c>
      <c r="D51" s="17">
        <v>1</v>
      </c>
      <c r="E51" s="17" t="s">
        <v>127</v>
      </c>
      <c r="F51" s="17">
        <v>1</v>
      </c>
      <c r="G51" s="17" t="s">
        <v>50</v>
      </c>
      <c r="H51" s="32">
        <v>350</v>
      </c>
      <c r="I51" s="25">
        <f t="shared" si="2"/>
        <v>350</v>
      </c>
      <c r="J51" s="25"/>
    </row>
    <row r="52" s="3" customFormat="1" ht="20.1" customHeight="1" spans="1:10">
      <c r="A52" s="19"/>
      <c r="B52" s="35"/>
      <c r="C52" s="37" t="s">
        <v>128</v>
      </c>
      <c r="D52" s="17">
        <v>16</v>
      </c>
      <c r="E52" s="17" t="s">
        <v>114</v>
      </c>
      <c r="F52" s="17">
        <v>1</v>
      </c>
      <c r="G52" s="17" t="s">
        <v>50</v>
      </c>
      <c r="H52" s="32">
        <v>25</v>
      </c>
      <c r="I52" s="25">
        <f t="shared" si="2"/>
        <v>400</v>
      </c>
      <c r="J52" s="52"/>
    </row>
    <row r="53" s="3" customFormat="1" ht="20.1" customHeight="1" spans="1:10">
      <c r="A53" s="19"/>
      <c r="B53" s="35"/>
      <c r="C53" s="37" t="s">
        <v>129</v>
      </c>
      <c r="D53" s="17">
        <v>1</v>
      </c>
      <c r="E53" s="17" t="s">
        <v>69</v>
      </c>
      <c r="F53" s="17">
        <v>1</v>
      </c>
      <c r="G53" s="17" t="s">
        <v>50</v>
      </c>
      <c r="H53" s="32">
        <v>2150</v>
      </c>
      <c r="I53" s="25">
        <f t="shared" si="2"/>
        <v>2150</v>
      </c>
      <c r="J53" s="52"/>
    </row>
    <row r="54" s="3" customFormat="1" ht="20.1" customHeight="1" spans="1:10">
      <c r="A54" s="19"/>
      <c r="B54" s="35"/>
      <c r="C54" s="15" t="s">
        <v>130</v>
      </c>
      <c r="D54" s="17">
        <v>16</v>
      </c>
      <c r="E54" s="17" t="s">
        <v>131</v>
      </c>
      <c r="F54" s="17">
        <v>1</v>
      </c>
      <c r="G54" s="17" t="s">
        <v>50</v>
      </c>
      <c r="H54" s="36">
        <v>3</v>
      </c>
      <c r="I54" s="25">
        <f t="shared" si="2"/>
        <v>48</v>
      </c>
      <c r="J54" s="25"/>
    </row>
    <row r="55" s="3" customFormat="1" ht="20.1" customHeight="1" spans="1:10">
      <c r="A55" s="19"/>
      <c r="B55" s="35"/>
      <c r="C55" s="15" t="s">
        <v>132</v>
      </c>
      <c r="D55" s="17">
        <v>16</v>
      </c>
      <c r="E55" s="17" t="s">
        <v>133</v>
      </c>
      <c r="F55" s="17">
        <v>1</v>
      </c>
      <c r="G55" s="17" t="s">
        <v>50</v>
      </c>
      <c r="H55" s="36">
        <v>150</v>
      </c>
      <c r="I55" s="25">
        <f t="shared" si="2"/>
        <v>2400</v>
      </c>
      <c r="J55" s="25"/>
    </row>
    <row r="56" s="4" customFormat="1" ht="20.1" customHeight="1" spans="1:10">
      <c r="A56" s="19"/>
      <c r="B56" s="35"/>
      <c r="C56" s="15" t="s">
        <v>134</v>
      </c>
      <c r="D56" s="17">
        <v>1</v>
      </c>
      <c r="E56" s="17" t="s">
        <v>50</v>
      </c>
      <c r="F56" s="17">
        <v>1</v>
      </c>
      <c r="G56" s="17" t="s">
        <v>69</v>
      </c>
      <c r="H56" s="38">
        <v>35279</v>
      </c>
      <c r="I56" s="25">
        <f t="shared" si="2"/>
        <v>35279</v>
      </c>
      <c r="J56" s="25"/>
    </row>
    <row r="57" s="3" customFormat="1" ht="20.1" customHeight="1" spans="1:10">
      <c r="A57" s="29" t="s">
        <v>135</v>
      </c>
      <c r="B57" s="29"/>
      <c r="C57" s="29"/>
      <c r="D57" s="29"/>
      <c r="E57" s="29"/>
      <c r="F57" s="29"/>
      <c r="G57" s="29"/>
      <c r="H57" s="29"/>
      <c r="I57" s="50">
        <f>SUM(I39:I56)</f>
        <v>45889</v>
      </c>
      <c r="J57" s="51"/>
    </row>
    <row r="58" s="3" customFormat="1" ht="20.1" customHeight="1" spans="1:10">
      <c r="A58" s="14" t="s">
        <v>136</v>
      </c>
      <c r="B58" s="27" t="s">
        <v>137</v>
      </c>
      <c r="C58" s="15"/>
      <c r="D58" s="17">
        <v>5</v>
      </c>
      <c r="E58" s="17" t="s">
        <v>69</v>
      </c>
      <c r="F58" s="17">
        <v>1</v>
      </c>
      <c r="G58" s="17" t="s">
        <v>50</v>
      </c>
      <c r="H58" s="25">
        <v>400</v>
      </c>
      <c r="I58" s="25">
        <f>D58*F58*H58</f>
        <v>2000</v>
      </c>
      <c r="J58" s="25" t="s">
        <v>138</v>
      </c>
    </row>
    <row r="59" s="3" customFormat="1" ht="20.1" customHeight="1" spans="1:10">
      <c r="A59" s="19"/>
      <c r="B59" s="27" t="s">
        <v>137</v>
      </c>
      <c r="C59" s="15"/>
      <c r="D59" s="17">
        <v>4</v>
      </c>
      <c r="E59" s="17" t="s">
        <v>69</v>
      </c>
      <c r="F59" s="17">
        <v>1</v>
      </c>
      <c r="G59" s="17" t="s">
        <v>50</v>
      </c>
      <c r="H59" s="25">
        <v>800</v>
      </c>
      <c r="I59" s="25">
        <f t="shared" ref="I59:I66" si="3">D59*F59*H59</f>
        <v>3200</v>
      </c>
      <c r="J59" s="25" t="s">
        <v>139</v>
      </c>
    </row>
    <row r="60" s="3" customFormat="1" ht="20.1" customHeight="1" spans="1:10">
      <c r="A60" s="19"/>
      <c r="B60" s="27" t="s">
        <v>140</v>
      </c>
      <c r="C60" s="15"/>
      <c r="D60" s="17">
        <v>6</v>
      </c>
      <c r="E60" s="17" t="s">
        <v>141</v>
      </c>
      <c r="F60" s="17">
        <v>1</v>
      </c>
      <c r="G60" s="17" t="s">
        <v>50</v>
      </c>
      <c r="H60" s="25">
        <v>40</v>
      </c>
      <c r="I60" s="25">
        <f t="shared" si="3"/>
        <v>240</v>
      </c>
      <c r="J60" s="25"/>
    </row>
    <row r="61" s="3" customFormat="1" ht="20.1" customHeight="1" spans="1:10">
      <c r="A61" s="19"/>
      <c r="B61" s="37" t="s">
        <v>142</v>
      </c>
      <c r="C61" s="15"/>
      <c r="D61" s="17">
        <v>15</v>
      </c>
      <c r="E61" s="17" t="s">
        <v>49</v>
      </c>
      <c r="F61" s="17">
        <v>1</v>
      </c>
      <c r="G61" s="17" t="s">
        <v>50</v>
      </c>
      <c r="H61" s="25">
        <v>35</v>
      </c>
      <c r="I61" s="25">
        <f t="shared" si="3"/>
        <v>525</v>
      </c>
      <c r="J61" s="52"/>
    </row>
    <row r="62" s="4" customFormat="1" ht="20.1" customHeight="1" spans="1:10">
      <c r="A62" s="19"/>
      <c r="B62" s="43" t="s">
        <v>143</v>
      </c>
      <c r="C62" s="15"/>
      <c r="D62" s="17">
        <v>1</v>
      </c>
      <c r="E62" s="17" t="s">
        <v>50</v>
      </c>
      <c r="F62" s="17">
        <v>1</v>
      </c>
      <c r="G62" s="17" t="s">
        <v>69</v>
      </c>
      <c r="H62" s="38">
        <v>300</v>
      </c>
      <c r="I62" s="25">
        <f t="shared" si="3"/>
        <v>300</v>
      </c>
      <c r="J62" s="52"/>
    </row>
    <row r="63" s="3" customFormat="1" spans="1:10">
      <c r="A63" s="19"/>
      <c r="B63" s="43" t="s">
        <v>144</v>
      </c>
      <c r="C63" s="15" t="s">
        <v>46</v>
      </c>
      <c r="D63" s="17">
        <v>1</v>
      </c>
      <c r="E63" s="17" t="s">
        <v>49</v>
      </c>
      <c r="F63" s="17">
        <v>1</v>
      </c>
      <c r="G63" s="17" t="s">
        <v>50</v>
      </c>
      <c r="H63" s="25">
        <v>14100</v>
      </c>
      <c r="I63" s="25">
        <f t="shared" si="3"/>
        <v>14100</v>
      </c>
      <c r="J63" s="52"/>
    </row>
    <row r="64" s="3" customFormat="1" ht="20.1" customHeight="1" spans="1:10">
      <c r="A64" s="19"/>
      <c r="B64" s="71"/>
      <c r="C64" s="15" t="s">
        <v>145</v>
      </c>
      <c r="D64" s="17">
        <v>1</v>
      </c>
      <c r="E64" s="17" t="s">
        <v>49</v>
      </c>
      <c r="F64" s="17">
        <v>3</v>
      </c>
      <c r="G64" s="17" t="s">
        <v>65</v>
      </c>
      <c r="H64" s="25">
        <v>3200</v>
      </c>
      <c r="I64" s="25">
        <f t="shared" si="3"/>
        <v>9600</v>
      </c>
      <c r="J64" s="52"/>
    </row>
    <row r="65" s="3" customFormat="1" ht="20.1" customHeight="1" spans="1:10">
      <c r="A65" s="19"/>
      <c r="B65" s="71"/>
      <c r="C65" s="15" t="s">
        <v>146</v>
      </c>
      <c r="D65" s="17">
        <v>1</v>
      </c>
      <c r="E65" s="17" t="s">
        <v>49</v>
      </c>
      <c r="F65" s="17">
        <v>8</v>
      </c>
      <c r="G65" s="17" t="s">
        <v>73</v>
      </c>
      <c r="H65" s="25">
        <v>200</v>
      </c>
      <c r="I65" s="25">
        <f t="shared" si="3"/>
        <v>1600</v>
      </c>
      <c r="J65" s="52"/>
    </row>
    <row r="66" s="3" customFormat="1" ht="20.1" customHeight="1" spans="1:10">
      <c r="A66" s="39"/>
      <c r="B66" s="78"/>
      <c r="C66" s="15" t="s">
        <v>147</v>
      </c>
      <c r="D66" s="17">
        <v>1</v>
      </c>
      <c r="E66" s="17" t="s">
        <v>49</v>
      </c>
      <c r="F66" s="17">
        <v>1</v>
      </c>
      <c r="G66" s="17" t="s">
        <v>50</v>
      </c>
      <c r="H66" s="25">
        <v>400</v>
      </c>
      <c r="I66" s="25">
        <f t="shared" si="3"/>
        <v>400</v>
      </c>
      <c r="J66" s="52"/>
    </row>
    <row r="67" s="3" customFormat="1" ht="20.1" customHeight="1" spans="1:10">
      <c r="A67" s="29" t="s">
        <v>148</v>
      </c>
      <c r="B67" s="29"/>
      <c r="C67" s="29"/>
      <c r="D67" s="29"/>
      <c r="E67" s="29"/>
      <c r="F67" s="29"/>
      <c r="G67" s="29"/>
      <c r="H67" s="29"/>
      <c r="I67" s="50">
        <f>SUM(I58:I66)</f>
        <v>31965</v>
      </c>
      <c r="J67" s="51"/>
    </row>
    <row r="68" s="3" customFormat="1" ht="20.1" customHeight="1" spans="1:10">
      <c r="A68" s="47" t="s">
        <v>149</v>
      </c>
      <c r="B68" s="47"/>
      <c r="C68" s="47"/>
      <c r="D68" s="47"/>
      <c r="E68" s="47"/>
      <c r="F68" s="47"/>
      <c r="G68" s="47"/>
      <c r="H68" s="47"/>
      <c r="I68" s="54">
        <f>SUM(I67,I57,I38,I36,I28,I16,I11)</f>
        <v>479699</v>
      </c>
      <c r="J68" s="54"/>
    </row>
    <row r="69" s="3" customFormat="1" ht="20.1" customHeight="1" spans="1:10">
      <c r="A69" s="47" t="s">
        <v>150</v>
      </c>
      <c r="B69" s="47"/>
      <c r="C69" s="47"/>
      <c r="D69" s="47"/>
      <c r="E69" s="47"/>
      <c r="F69" s="47"/>
      <c r="G69" s="47"/>
      <c r="H69" s="47"/>
      <c r="I69" s="54">
        <f>I68*0.1</f>
        <v>47969.9</v>
      </c>
      <c r="J69" s="54"/>
    </row>
    <row r="70" s="5" customFormat="1" ht="20.1" customHeight="1" spans="1:247">
      <c r="A70" s="47" t="s">
        <v>151</v>
      </c>
      <c r="B70" s="47"/>
      <c r="C70" s="47"/>
      <c r="D70" s="47"/>
      <c r="E70" s="47"/>
      <c r="F70" s="47"/>
      <c r="G70" s="47"/>
      <c r="H70" s="47"/>
      <c r="I70" s="54">
        <f>(I68+I69)*0.06</f>
        <v>31660.134</v>
      </c>
      <c r="J70" s="54"/>
      <c r="HL70" s="56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</row>
    <row r="71" s="5" customFormat="1" ht="20.1" customHeight="1" spans="1:247">
      <c r="A71" s="47" t="s">
        <v>152</v>
      </c>
      <c r="B71" s="47"/>
      <c r="C71" s="47"/>
      <c r="D71" s="47"/>
      <c r="E71" s="47"/>
      <c r="F71" s="47"/>
      <c r="G71" s="47"/>
      <c r="H71" s="47"/>
      <c r="I71" s="54">
        <f>I70+I69+I68</f>
        <v>559329.034</v>
      </c>
      <c r="J71" s="54"/>
      <c r="HL71" s="56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</row>
    <row r="73" spans="9:9">
      <c r="I73" s="55"/>
    </row>
  </sheetData>
  <mergeCells count="29">
    <mergeCell ref="B3:C3"/>
    <mergeCell ref="D4:G4"/>
    <mergeCell ref="H4:I4"/>
    <mergeCell ref="A11:H11"/>
    <mergeCell ref="A16:H16"/>
    <mergeCell ref="A28:H28"/>
    <mergeCell ref="A36:H36"/>
    <mergeCell ref="A38:H38"/>
    <mergeCell ref="A57:H57"/>
    <mergeCell ref="A67:H67"/>
    <mergeCell ref="A68:H68"/>
    <mergeCell ref="A69:H69"/>
    <mergeCell ref="A70:H70"/>
    <mergeCell ref="A71:H71"/>
    <mergeCell ref="A6:A10"/>
    <mergeCell ref="A12:A15"/>
    <mergeCell ref="A17:A27"/>
    <mergeCell ref="A29:A35"/>
    <mergeCell ref="A39:A56"/>
    <mergeCell ref="A58:A66"/>
    <mergeCell ref="B12:B14"/>
    <mergeCell ref="B17:B20"/>
    <mergeCell ref="B21:B24"/>
    <mergeCell ref="B25:B26"/>
    <mergeCell ref="B39:B56"/>
    <mergeCell ref="B63:B66"/>
    <mergeCell ref="C4:C5"/>
    <mergeCell ref="J4:J5"/>
    <mergeCell ref="A4:B5"/>
  </mergeCells>
  <pageMargins left="0.25" right="0.25" top="0.75" bottom="0.75" header="0.3" footer="0.3"/>
  <pageSetup paperSize="9" scale="92" orientation="landscape"/>
  <headerFooter/>
  <rowBreaks count="1" manualBreakCount="1">
    <brk id="2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64"/>
  <sheetViews>
    <sheetView topLeftCell="A55" workbookViewId="0">
      <selection activeCell="I63" sqref="I63"/>
    </sheetView>
  </sheetViews>
  <sheetFormatPr defaultColWidth="8.875" defaultRowHeight="14.25"/>
  <cols>
    <col min="1" max="1" width="8.375" style="1" customWidth="1"/>
    <col min="2" max="2" width="23.625" style="6" customWidth="1"/>
    <col min="3" max="3" width="38.375" style="6" customWidth="1"/>
    <col min="4" max="7" width="5.125" style="1" customWidth="1"/>
    <col min="8" max="8" width="9.75" style="6" customWidth="1"/>
    <col min="9" max="9" width="10.875" style="6" customWidth="1"/>
    <col min="10" max="10" width="24.875" style="1" customWidth="1"/>
    <col min="11" max="16384" width="8.875" style="1"/>
  </cols>
  <sheetData>
    <row r="1" s="1" customFormat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s="1" customFormat="1" ht="20.1" customHeight="1" spans="1:10">
      <c r="A2" s="8" t="s">
        <v>34</v>
      </c>
      <c r="B2" s="9" t="s">
        <v>153</v>
      </c>
      <c r="C2" s="9"/>
      <c r="D2" s="9"/>
      <c r="E2" s="9"/>
      <c r="F2" s="9"/>
      <c r="G2" s="9"/>
      <c r="H2" s="10"/>
      <c r="I2" s="10"/>
      <c r="J2" s="9"/>
    </row>
    <row r="3" s="1" customFormat="1" ht="20.1" customHeight="1" spans="1:10">
      <c r="A3" s="8" t="s">
        <v>36</v>
      </c>
      <c r="B3" s="11">
        <v>9</v>
      </c>
      <c r="C3" s="11"/>
      <c r="D3" s="9"/>
      <c r="E3" s="9"/>
      <c r="F3" s="9"/>
      <c r="G3" s="9"/>
      <c r="H3" s="10"/>
      <c r="I3" s="10"/>
      <c r="J3" s="9"/>
    </row>
    <row r="4" s="2" customFormat="1" ht="20.1" customHeight="1" spans="1:10">
      <c r="A4" s="12" t="s">
        <v>37</v>
      </c>
      <c r="B4" s="12"/>
      <c r="C4" s="12" t="s">
        <v>38</v>
      </c>
      <c r="D4" s="12" t="s">
        <v>39</v>
      </c>
      <c r="E4" s="12"/>
      <c r="F4" s="12"/>
      <c r="G4" s="12"/>
      <c r="H4" s="13" t="s">
        <v>40</v>
      </c>
      <c r="I4" s="13"/>
      <c r="J4" s="12" t="s">
        <v>41</v>
      </c>
    </row>
    <row r="5" s="2" customFormat="1" ht="20.1" customHeight="1" spans="1:10">
      <c r="A5" s="12"/>
      <c r="B5" s="12"/>
      <c r="C5" s="12"/>
      <c r="D5" s="12" t="s">
        <v>42</v>
      </c>
      <c r="E5" s="12" t="s">
        <v>43</v>
      </c>
      <c r="F5" s="12" t="s">
        <v>42</v>
      </c>
      <c r="G5" s="12" t="s">
        <v>43</v>
      </c>
      <c r="H5" s="13" t="s">
        <v>44</v>
      </c>
      <c r="I5" s="13" t="s">
        <v>45</v>
      </c>
      <c r="J5" s="12"/>
    </row>
    <row r="6" s="3" customFormat="1" ht="40.5" spans="1:10">
      <c r="A6" s="14" t="s">
        <v>46</v>
      </c>
      <c r="B6" s="16" t="s">
        <v>154</v>
      </c>
      <c r="C6" s="16" t="s">
        <v>155</v>
      </c>
      <c r="D6" s="17">
        <v>9</v>
      </c>
      <c r="E6" s="17" t="s">
        <v>49</v>
      </c>
      <c r="F6" s="17">
        <v>1</v>
      </c>
      <c r="G6" s="17" t="s">
        <v>50</v>
      </c>
      <c r="H6" s="18">
        <v>4687</v>
      </c>
      <c r="I6" s="18">
        <f>D6*F6*H6</f>
        <v>42183</v>
      </c>
      <c r="J6" s="123" t="s">
        <v>156</v>
      </c>
    </row>
    <row r="7" s="3" customFormat="1" ht="20.1" customHeight="1" spans="1:10">
      <c r="A7" s="19"/>
      <c r="B7" s="22"/>
      <c r="C7" s="16" t="s">
        <v>157</v>
      </c>
      <c r="D7" s="17">
        <v>2</v>
      </c>
      <c r="E7" s="17" t="s">
        <v>49</v>
      </c>
      <c r="F7" s="17">
        <v>1</v>
      </c>
      <c r="G7" s="17" t="s">
        <v>50</v>
      </c>
      <c r="H7" s="18">
        <v>680</v>
      </c>
      <c r="I7" s="18">
        <f>D7*F7*H7</f>
        <v>1360</v>
      </c>
      <c r="J7" s="123" t="s">
        <v>158</v>
      </c>
    </row>
    <row r="8" s="2" customFormat="1" ht="20.1" customHeight="1" spans="1:10">
      <c r="A8" s="29" t="s">
        <v>60</v>
      </c>
      <c r="B8" s="29"/>
      <c r="C8" s="29"/>
      <c r="D8" s="29"/>
      <c r="E8" s="29"/>
      <c r="F8" s="29"/>
      <c r="G8" s="29"/>
      <c r="H8" s="29"/>
      <c r="I8" s="50">
        <f>SUM(I6:I7)</f>
        <v>43543</v>
      </c>
      <c r="J8" s="51"/>
    </row>
    <row r="9" s="3" customFormat="1" ht="23.1" customHeight="1" spans="1:10">
      <c r="A9" s="14" t="s">
        <v>61</v>
      </c>
      <c r="B9" s="43" t="s">
        <v>159</v>
      </c>
      <c r="C9" s="15" t="s">
        <v>160</v>
      </c>
      <c r="D9" s="17">
        <v>6</v>
      </c>
      <c r="E9" s="17" t="s">
        <v>64</v>
      </c>
      <c r="F9" s="17">
        <v>3</v>
      </c>
      <c r="G9" s="17" t="s">
        <v>65</v>
      </c>
      <c r="H9" s="32">
        <v>3500</v>
      </c>
      <c r="I9" s="32">
        <f>D9*F9*H9</f>
        <v>63000</v>
      </c>
      <c r="J9" s="32" t="s">
        <v>161</v>
      </c>
    </row>
    <row r="10" s="3" customFormat="1" ht="23.1" customHeight="1" spans="1:10">
      <c r="A10" s="19"/>
      <c r="B10" s="71"/>
      <c r="C10" s="15" t="s">
        <v>162</v>
      </c>
      <c r="D10" s="17">
        <v>1</v>
      </c>
      <c r="E10" s="17" t="s">
        <v>64</v>
      </c>
      <c r="F10" s="17">
        <v>1</v>
      </c>
      <c r="G10" s="17" t="s">
        <v>50</v>
      </c>
      <c r="H10" s="32">
        <v>425</v>
      </c>
      <c r="I10" s="32">
        <f>D10*F10*H10</f>
        <v>425</v>
      </c>
      <c r="J10" s="32"/>
    </row>
    <row r="11" s="3" customFormat="1" ht="23.1" customHeight="1" spans="1:10">
      <c r="A11" s="19"/>
      <c r="B11" s="71"/>
      <c r="C11" s="15" t="s">
        <v>67</v>
      </c>
      <c r="D11" s="17">
        <v>1</v>
      </c>
      <c r="E11" s="17" t="s">
        <v>64</v>
      </c>
      <c r="F11" s="17">
        <v>1</v>
      </c>
      <c r="G11" s="17" t="s">
        <v>50</v>
      </c>
      <c r="H11" s="32">
        <v>15000</v>
      </c>
      <c r="I11" s="32">
        <f>D11*F11*H11</f>
        <v>15000</v>
      </c>
      <c r="J11" s="32"/>
    </row>
    <row r="12" s="3" customFormat="1" ht="23.1" customHeight="1" spans="1:10">
      <c r="A12" s="39"/>
      <c r="B12" s="71"/>
      <c r="C12" s="15" t="s">
        <v>68</v>
      </c>
      <c r="D12" s="17">
        <v>1</v>
      </c>
      <c r="E12" s="17" t="s">
        <v>69</v>
      </c>
      <c r="F12" s="17">
        <v>1</v>
      </c>
      <c r="G12" s="17" t="s">
        <v>50</v>
      </c>
      <c r="H12" s="32">
        <v>550</v>
      </c>
      <c r="I12" s="32">
        <f>D12*F12*H12</f>
        <v>550</v>
      </c>
      <c r="J12" s="32"/>
    </row>
    <row r="13" s="2" customFormat="1" ht="20.1" customHeight="1" spans="1:10">
      <c r="A13" s="29" t="s">
        <v>72</v>
      </c>
      <c r="B13" s="29"/>
      <c r="C13" s="29"/>
      <c r="D13" s="29"/>
      <c r="E13" s="29"/>
      <c r="F13" s="29"/>
      <c r="G13" s="29"/>
      <c r="H13" s="29"/>
      <c r="I13" s="50">
        <f>SUM(I9:I12)</f>
        <v>78975</v>
      </c>
      <c r="J13" s="51"/>
    </row>
    <row r="14" s="3" customFormat="1" ht="20.1" customHeight="1" spans="1:10">
      <c r="A14" s="17" t="s">
        <v>73</v>
      </c>
      <c r="B14" s="23" t="s">
        <v>74</v>
      </c>
      <c r="C14" s="24" t="s">
        <v>75</v>
      </c>
      <c r="D14" s="17">
        <v>1</v>
      </c>
      <c r="E14" s="17" t="s">
        <v>76</v>
      </c>
      <c r="F14" s="17">
        <v>1</v>
      </c>
      <c r="G14" s="17" t="s">
        <v>50</v>
      </c>
      <c r="H14" s="25">
        <v>650</v>
      </c>
      <c r="I14" s="25">
        <f>D14*F14*H14</f>
        <v>650</v>
      </c>
      <c r="J14" s="25"/>
    </row>
    <row r="15" s="3" customFormat="1" ht="18.95" customHeight="1" spans="1:10">
      <c r="A15" s="17"/>
      <c r="B15" s="23"/>
      <c r="C15" s="15" t="s">
        <v>163</v>
      </c>
      <c r="D15" s="17">
        <v>1</v>
      </c>
      <c r="E15" s="17" t="s">
        <v>76</v>
      </c>
      <c r="F15" s="17">
        <v>1</v>
      </c>
      <c r="G15" s="17" t="s">
        <v>50</v>
      </c>
      <c r="H15" s="25">
        <v>7845</v>
      </c>
      <c r="I15" s="25">
        <f>D15*F15*H15</f>
        <v>7845</v>
      </c>
      <c r="J15" s="25"/>
    </row>
    <row r="16" s="3" customFormat="1" ht="20.1" customHeight="1" spans="1:10">
      <c r="A16" s="17"/>
      <c r="B16" s="23" t="s">
        <v>80</v>
      </c>
      <c r="C16" s="24" t="s">
        <v>85</v>
      </c>
      <c r="D16" s="17">
        <v>9</v>
      </c>
      <c r="E16" s="17" t="s">
        <v>76</v>
      </c>
      <c r="F16" s="17">
        <v>1</v>
      </c>
      <c r="G16" s="17" t="s">
        <v>50</v>
      </c>
      <c r="H16" s="25">
        <v>300</v>
      </c>
      <c r="I16" s="25">
        <f>D16*F16*H16</f>
        <v>2700</v>
      </c>
      <c r="J16" s="25"/>
    </row>
    <row r="17" s="3" customFormat="1" ht="20.1" customHeight="1" spans="1:10">
      <c r="A17" s="17"/>
      <c r="B17" s="23"/>
      <c r="C17" s="24" t="s">
        <v>86</v>
      </c>
      <c r="D17" s="17">
        <v>9</v>
      </c>
      <c r="E17" s="17" t="s">
        <v>76</v>
      </c>
      <c r="F17" s="17">
        <v>1</v>
      </c>
      <c r="G17" s="17" t="s">
        <v>50</v>
      </c>
      <c r="H17" s="25">
        <v>500</v>
      </c>
      <c r="I17" s="25">
        <f>D17*F17*H17</f>
        <v>4500</v>
      </c>
      <c r="J17" s="25"/>
    </row>
    <row r="18" s="3" customFormat="1" ht="20.1" customHeight="1" spans="1:10">
      <c r="A18" s="17"/>
      <c r="B18" s="23" t="s">
        <v>84</v>
      </c>
      <c r="C18" s="24" t="s">
        <v>85</v>
      </c>
      <c r="D18" s="17">
        <v>9</v>
      </c>
      <c r="E18" s="17" t="s">
        <v>76</v>
      </c>
      <c r="F18" s="17">
        <v>1</v>
      </c>
      <c r="G18" s="17" t="s">
        <v>50</v>
      </c>
      <c r="H18" s="25">
        <v>300</v>
      </c>
      <c r="I18" s="25">
        <f>D18*F18*H18</f>
        <v>2700</v>
      </c>
      <c r="J18" s="25"/>
    </row>
    <row r="19" s="3" customFormat="1" ht="20.1" customHeight="1" spans="1:10">
      <c r="A19" s="17"/>
      <c r="B19" s="23"/>
      <c r="C19" s="24" t="s">
        <v>164</v>
      </c>
      <c r="D19" s="17">
        <v>1</v>
      </c>
      <c r="E19" s="17" t="s">
        <v>76</v>
      </c>
      <c r="F19" s="17">
        <v>1</v>
      </c>
      <c r="G19" s="17" t="s">
        <v>50</v>
      </c>
      <c r="H19" s="25">
        <v>8756</v>
      </c>
      <c r="I19" s="25">
        <f>D19*F19*H19</f>
        <v>8756</v>
      </c>
      <c r="J19" s="25"/>
    </row>
    <row r="20" s="2" customFormat="1" ht="20.1" customHeight="1" spans="1:10">
      <c r="A20" s="29" t="s">
        <v>89</v>
      </c>
      <c r="B20" s="29"/>
      <c r="C20" s="29"/>
      <c r="D20" s="29"/>
      <c r="E20" s="29"/>
      <c r="F20" s="29"/>
      <c r="G20" s="29"/>
      <c r="H20" s="29"/>
      <c r="I20" s="50">
        <f>SUM(I14:I19)</f>
        <v>27151</v>
      </c>
      <c r="J20" s="51"/>
    </row>
    <row r="21" s="3" customFormat="1" ht="20.1" customHeight="1" spans="1:10">
      <c r="A21" s="26" t="s">
        <v>90</v>
      </c>
      <c r="B21" s="27" t="s">
        <v>74</v>
      </c>
      <c r="C21" s="15" t="s">
        <v>165</v>
      </c>
      <c r="D21" s="17">
        <v>1</v>
      </c>
      <c r="E21" s="17" t="s">
        <v>92</v>
      </c>
      <c r="F21" s="17">
        <v>1</v>
      </c>
      <c r="G21" s="17" t="s">
        <v>50</v>
      </c>
      <c r="H21" s="25">
        <v>8000</v>
      </c>
      <c r="I21" s="25">
        <f>D21*F21*H21</f>
        <v>8000</v>
      </c>
      <c r="J21" s="25" t="s">
        <v>166</v>
      </c>
    </row>
    <row r="22" s="3" customFormat="1" ht="20.1" customHeight="1" spans="1:10">
      <c r="A22" s="26"/>
      <c r="B22" s="27" t="s">
        <v>80</v>
      </c>
      <c r="C22" s="15" t="s">
        <v>165</v>
      </c>
      <c r="D22" s="17">
        <v>1</v>
      </c>
      <c r="E22" s="17" t="s">
        <v>92</v>
      </c>
      <c r="F22" s="17">
        <v>1</v>
      </c>
      <c r="G22" s="17" t="s">
        <v>50</v>
      </c>
      <c r="H22" s="25">
        <v>11000</v>
      </c>
      <c r="I22" s="25">
        <f>D22*F22*H22</f>
        <v>11000</v>
      </c>
      <c r="J22" s="25"/>
    </row>
    <row r="23" s="3" customFormat="1" ht="20.1" customHeight="1" spans="1:10">
      <c r="A23" s="26"/>
      <c r="B23" s="27" t="s">
        <v>84</v>
      </c>
      <c r="C23" s="15" t="s">
        <v>165</v>
      </c>
      <c r="D23" s="17">
        <v>1</v>
      </c>
      <c r="E23" s="17" t="s">
        <v>92</v>
      </c>
      <c r="F23" s="17">
        <v>1</v>
      </c>
      <c r="G23" s="17" t="s">
        <v>50</v>
      </c>
      <c r="H23" s="25">
        <v>11000</v>
      </c>
      <c r="I23" s="25">
        <f>D23*F23*H23</f>
        <v>11000</v>
      </c>
      <c r="J23" s="25"/>
    </row>
    <row r="24" s="3" customFormat="1" ht="20.1" customHeight="1" spans="1:10">
      <c r="A24" s="26"/>
      <c r="B24" s="28" t="s">
        <v>87</v>
      </c>
      <c r="C24" s="15" t="s">
        <v>167</v>
      </c>
      <c r="D24" s="17">
        <v>1</v>
      </c>
      <c r="E24" s="17" t="s">
        <v>49</v>
      </c>
      <c r="F24" s="17">
        <v>1</v>
      </c>
      <c r="G24" s="17" t="s">
        <v>92</v>
      </c>
      <c r="H24" s="25">
        <v>8000</v>
      </c>
      <c r="I24" s="25">
        <f>D24*F24*H24</f>
        <v>8000</v>
      </c>
      <c r="J24" s="25" t="s">
        <v>168</v>
      </c>
    </row>
    <row r="25" s="3" customFormat="1" ht="20.1" customHeight="1" spans="1:10">
      <c r="A25" s="26"/>
      <c r="B25" s="28" t="s">
        <v>93</v>
      </c>
      <c r="C25" s="15" t="s">
        <v>169</v>
      </c>
      <c r="D25" s="17">
        <v>1</v>
      </c>
      <c r="E25" s="17" t="s">
        <v>49</v>
      </c>
      <c r="F25" s="17">
        <v>4</v>
      </c>
      <c r="G25" s="17" t="s">
        <v>92</v>
      </c>
      <c r="H25" s="25">
        <v>4000</v>
      </c>
      <c r="I25" s="25">
        <f>D25*F25*H25</f>
        <v>16000</v>
      </c>
      <c r="J25" s="25" t="s">
        <v>170</v>
      </c>
    </row>
    <row r="26" s="2" customFormat="1" ht="20.1" customHeight="1" spans="1:10">
      <c r="A26" s="29" t="s">
        <v>102</v>
      </c>
      <c r="B26" s="29"/>
      <c r="C26" s="29"/>
      <c r="D26" s="29"/>
      <c r="E26" s="29"/>
      <c r="F26" s="29"/>
      <c r="G26" s="29"/>
      <c r="H26" s="29"/>
      <c r="I26" s="50">
        <f>SUM(I21:I25)</f>
        <v>54000</v>
      </c>
      <c r="J26" s="51"/>
    </row>
    <row r="27" s="3" customFormat="1" ht="20.1" customHeight="1" spans="1:10">
      <c r="A27" s="30" t="s">
        <v>103</v>
      </c>
      <c r="B27" s="15" t="s">
        <v>171</v>
      </c>
      <c r="C27" s="15" t="s">
        <v>172</v>
      </c>
      <c r="D27" s="26">
        <v>11</v>
      </c>
      <c r="E27" s="26" t="s">
        <v>49</v>
      </c>
      <c r="F27" s="26">
        <v>1</v>
      </c>
      <c r="G27" s="26" t="s">
        <v>50</v>
      </c>
      <c r="H27" s="26">
        <v>100</v>
      </c>
      <c r="I27" s="26">
        <f>D27*F27*H27</f>
        <v>1100</v>
      </c>
      <c r="J27" s="26"/>
    </row>
    <row r="28" s="3" customFormat="1" ht="20.1" customHeight="1" spans="1:10">
      <c r="A28" s="33"/>
      <c r="B28" s="15" t="s">
        <v>173</v>
      </c>
      <c r="C28" s="15" t="s">
        <v>172</v>
      </c>
      <c r="D28" s="26">
        <v>11</v>
      </c>
      <c r="E28" s="26" t="s">
        <v>49</v>
      </c>
      <c r="F28" s="26">
        <v>1</v>
      </c>
      <c r="G28" s="26" t="s">
        <v>50</v>
      </c>
      <c r="H28" s="26">
        <v>50</v>
      </c>
      <c r="I28" s="26">
        <f>D28*F28*H28</f>
        <v>550</v>
      </c>
      <c r="J28" s="26"/>
    </row>
    <row r="29" s="2" customFormat="1" ht="20.1" customHeight="1" spans="1:10">
      <c r="A29" s="29" t="s">
        <v>106</v>
      </c>
      <c r="B29" s="29"/>
      <c r="C29" s="29"/>
      <c r="D29" s="29"/>
      <c r="E29" s="29"/>
      <c r="F29" s="29"/>
      <c r="G29" s="29"/>
      <c r="H29" s="29"/>
      <c r="I29" s="50">
        <f>SUM(I27:I28)</f>
        <v>1650</v>
      </c>
      <c r="J29" s="51"/>
    </row>
    <row r="30" s="3" customFormat="1" ht="20.1" customHeight="1" spans="1:10">
      <c r="A30" s="19" t="s">
        <v>107</v>
      </c>
      <c r="B30" s="35" t="s">
        <v>108</v>
      </c>
      <c r="C30" s="40" t="s">
        <v>109</v>
      </c>
      <c r="D30" s="39">
        <v>54</v>
      </c>
      <c r="E30" s="39" t="s">
        <v>110</v>
      </c>
      <c r="F30" s="39">
        <v>1</v>
      </c>
      <c r="G30" s="39" t="s">
        <v>50</v>
      </c>
      <c r="H30" s="122">
        <v>10</v>
      </c>
      <c r="I30" s="25">
        <f>D30*F30*H30</f>
        <v>540</v>
      </c>
      <c r="J30" s="25"/>
    </row>
    <row r="31" s="3" customFormat="1" ht="20.1" customHeight="1" spans="1:10">
      <c r="A31" s="19"/>
      <c r="B31" s="35"/>
      <c r="C31" s="27" t="s">
        <v>111</v>
      </c>
      <c r="D31" s="17">
        <v>10</v>
      </c>
      <c r="E31" s="17" t="s">
        <v>110</v>
      </c>
      <c r="F31" s="17">
        <v>1</v>
      </c>
      <c r="G31" s="17" t="s">
        <v>50</v>
      </c>
      <c r="H31" s="25">
        <v>10</v>
      </c>
      <c r="I31" s="25">
        <f t="shared" ref="I31:I46" si="0">D31*F31*H31</f>
        <v>100</v>
      </c>
      <c r="J31" s="25" t="s">
        <v>112</v>
      </c>
    </row>
    <row r="32" s="3" customFormat="1" ht="20.1" customHeight="1" spans="1:10">
      <c r="A32" s="19"/>
      <c r="B32" s="35"/>
      <c r="C32" s="27" t="s">
        <v>113</v>
      </c>
      <c r="D32" s="17">
        <v>2</v>
      </c>
      <c r="E32" s="17" t="s">
        <v>114</v>
      </c>
      <c r="F32" s="17">
        <v>1</v>
      </c>
      <c r="G32" s="17" t="s">
        <v>50</v>
      </c>
      <c r="H32" s="25">
        <v>200</v>
      </c>
      <c r="I32" s="25">
        <f t="shared" si="0"/>
        <v>400</v>
      </c>
      <c r="J32" s="25"/>
    </row>
    <row r="33" s="3" customFormat="1" ht="20.1" customHeight="1" spans="1:10">
      <c r="A33" s="19"/>
      <c r="B33" s="35"/>
      <c r="C33" s="15" t="s">
        <v>115</v>
      </c>
      <c r="D33" s="17">
        <v>1</v>
      </c>
      <c r="E33" s="17" t="s">
        <v>114</v>
      </c>
      <c r="F33" s="17">
        <v>1</v>
      </c>
      <c r="G33" s="17" t="s">
        <v>50</v>
      </c>
      <c r="H33" s="36">
        <v>600</v>
      </c>
      <c r="I33" s="25">
        <f t="shared" si="0"/>
        <v>600</v>
      </c>
      <c r="J33" s="25"/>
    </row>
    <row r="34" s="3" customFormat="1" ht="20.1" customHeight="1" spans="1:10">
      <c r="A34" s="19"/>
      <c r="B34" s="35"/>
      <c r="C34" s="15" t="s">
        <v>116</v>
      </c>
      <c r="D34" s="17">
        <v>9</v>
      </c>
      <c r="E34" s="17" t="s">
        <v>114</v>
      </c>
      <c r="F34" s="17">
        <v>1</v>
      </c>
      <c r="G34" s="17" t="s">
        <v>50</v>
      </c>
      <c r="H34" s="36">
        <v>30</v>
      </c>
      <c r="I34" s="25">
        <f t="shared" si="0"/>
        <v>270</v>
      </c>
      <c r="J34" s="25"/>
    </row>
    <row r="35" s="3" customFormat="1" ht="20.1" customHeight="1" spans="1:10">
      <c r="A35" s="19"/>
      <c r="B35" s="35"/>
      <c r="C35" s="15" t="s">
        <v>118</v>
      </c>
      <c r="D35" s="17">
        <v>9</v>
      </c>
      <c r="E35" s="17" t="s">
        <v>114</v>
      </c>
      <c r="F35" s="17">
        <v>1</v>
      </c>
      <c r="G35" s="17" t="s">
        <v>50</v>
      </c>
      <c r="H35" s="36">
        <v>6</v>
      </c>
      <c r="I35" s="25">
        <f t="shared" si="0"/>
        <v>54</v>
      </c>
      <c r="J35" s="25"/>
    </row>
    <row r="36" s="3" customFormat="1" ht="20.1" customHeight="1" spans="1:10">
      <c r="A36" s="19"/>
      <c r="B36" s="35"/>
      <c r="C36" s="15" t="s">
        <v>174</v>
      </c>
      <c r="D36" s="17">
        <v>9</v>
      </c>
      <c r="E36" s="17" t="s">
        <v>114</v>
      </c>
      <c r="F36" s="17">
        <v>1</v>
      </c>
      <c r="G36" s="17" t="s">
        <v>50</v>
      </c>
      <c r="H36" s="36">
        <v>20</v>
      </c>
      <c r="I36" s="25">
        <f t="shared" si="0"/>
        <v>180</v>
      </c>
      <c r="J36" s="25"/>
    </row>
    <row r="37" s="3" customFormat="1" ht="20.1" customHeight="1" spans="1:10">
      <c r="A37" s="19"/>
      <c r="B37" s="35"/>
      <c r="C37" s="15" t="s">
        <v>119</v>
      </c>
      <c r="D37" s="17"/>
      <c r="E37" s="17" t="s">
        <v>114</v>
      </c>
      <c r="F37" s="17"/>
      <c r="G37" s="17" t="s">
        <v>50</v>
      </c>
      <c r="H37" s="36"/>
      <c r="I37" s="25">
        <f t="shared" si="0"/>
        <v>0</v>
      </c>
      <c r="J37" s="25" t="s">
        <v>120</v>
      </c>
    </row>
    <row r="38" s="3" customFormat="1" ht="20.1" customHeight="1" spans="1:10">
      <c r="A38" s="19"/>
      <c r="B38" s="35"/>
      <c r="C38" s="15" t="s">
        <v>121</v>
      </c>
      <c r="D38" s="17">
        <v>9</v>
      </c>
      <c r="E38" s="17" t="s">
        <v>114</v>
      </c>
      <c r="F38" s="17">
        <v>2</v>
      </c>
      <c r="G38" s="17" t="s">
        <v>50</v>
      </c>
      <c r="H38" s="36">
        <v>5</v>
      </c>
      <c r="I38" s="25">
        <f t="shared" si="0"/>
        <v>90</v>
      </c>
      <c r="J38" s="25"/>
    </row>
    <row r="39" s="3" customFormat="1" ht="19.5" customHeight="1" spans="1:10">
      <c r="A39" s="19"/>
      <c r="B39" s="35"/>
      <c r="C39" s="15" t="s">
        <v>123</v>
      </c>
      <c r="D39" s="17">
        <v>2</v>
      </c>
      <c r="E39" s="17" t="s">
        <v>114</v>
      </c>
      <c r="F39" s="17">
        <v>1</v>
      </c>
      <c r="G39" s="17" t="s">
        <v>50</v>
      </c>
      <c r="H39" s="36">
        <v>30</v>
      </c>
      <c r="I39" s="25">
        <f t="shared" si="0"/>
        <v>60</v>
      </c>
      <c r="J39" s="25"/>
    </row>
    <row r="40" s="3" customFormat="1" ht="19.5" customHeight="1" spans="1:10">
      <c r="A40" s="19"/>
      <c r="B40" s="35"/>
      <c r="C40" s="15" t="s">
        <v>124</v>
      </c>
      <c r="D40" s="17">
        <v>18</v>
      </c>
      <c r="E40" s="17" t="s">
        <v>114</v>
      </c>
      <c r="F40" s="17">
        <v>1</v>
      </c>
      <c r="G40" s="17" t="s">
        <v>50</v>
      </c>
      <c r="H40" s="36">
        <v>15</v>
      </c>
      <c r="I40" s="25">
        <f t="shared" si="0"/>
        <v>270</v>
      </c>
      <c r="J40" s="25"/>
    </row>
    <row r="41" s="3" customFormat="1" ht="20.1" customHeight="1" spans="1:10">
      <c r="A41" s="19"/>
      <c r="B41" s="35"/>
      <c r="C41" s="37" t="s">
        <v>128</v>
      </c>
      <c r="D41" s="17">
        <v>11</v>
      </c>
      <c r="E41" s="17" t="s">
        <v>114</v>
      </c>
      <c r="F41" s="17">
        <v>1</v>
      </c>
      <c r="G41" s="17" t="s">
        <v>50</v>
      </c>
      <c r="H41" s="32">
        <v>25</v>
      </c>
      <c r="I41" s="25">
        <f t="shared" si="0"/>
        <v>275</v>
      </c>
      <c r="J41" s="52"/>
    </row>
    <row r="42" s="3" customFormat="1" ht="20.1" customHeight="1" spans="1:10">
      <c r="A42" s="19"/>
      <c r="B42" s="35"/>
      <c r="C42" s="37" t="s">
        <v>126</v>
      </c>
      <c r="D42" s="17">
        <v>1</v>
      </c>
      <c r="E42" s="17" t="s">
        <v>127</v>
      </c>
      <c r="F42" s="17">
        <v>1</v>
      </c>
      <c r="G42" s="17" t="s">
        <v>50</v>
      </c>
      <c r="H42" s="32">
        <v>350</v>
      </c>
      <c r="I42" s="25">
        <f t="shared" si="0"/>
        <v>350</v>
      </c>
      <c r="J42" s="53"/>
    </row>
    <row r="43" s="3" customFormat="1" ht="20.1" customHeight="1" spans="1:10">
      <c r="A43" s="19"/>
      <c r="B43" s="35"/>
      <c r="C43" s="15" t="s">
        <v>130</v>
      </c>
      <c r="D43" s="17">
        <v>9</v>
      </c>
      <c r="E43" s="17" t="s">
        <v>131</v>
      </c>
      <c r="F43" s="17">
        <v>1</v>
      </c>
      <c r="G43" s="17" t="s">
        <v>50</v>
      </c>
      <c r="H43" s="36">
        <v>3</v>
      </c>
      <c r="I43" s="25">
        <f t="shared" si="0"/>
        <v>27</v>
      </c>
      <c r="J43" s="25"/>
    </row>
    <row r="44" s="3" customFormat="1" ht="20.1" customHeight="1" spans="1:10">
      <c r="A44" s="19"/>
      <c r="B44" s="35"/>
      <c r="C44" s="15" t="s">
        <v>132</v>
      </c>
      <c r="D44" s="17">
        <v>9</v>
      </c>
      <c r="E44" s="17" t="s">
        <v>133</v>
      </c>
      <c r="F44" s="17">
        <v>1</v>
      </c>
      <c r="G44" s="17" t="s">
        <v>50</v>
      </c>
      <c r="H44" s="36">
        <v>150</v>
      </c>
      <c r="I44" s="25">
        <f t="shared" si="0"/>
        <v>1350</v>
      </c>
      <c r="J44" s="25"/>
    </row>
    <row r="45" s="4" customFormat="1" ht="20.1" customHeight="1" spans="1:10">
      <c r="A45" s="19"/>
      <c r="B45" s="35"/>
      <c r="C45" s="15" t="s">
        <v>134</v>
      </c>
      <c r="D45" s="17">
        <v>1</v>
      </c>
      <c r="E45" s="17" t="s">
        <v>50</v>
      </c>
      <c r="F45" s="17">
        <v>1</v>
      </c>
      <c r="G45" s="17" t="s">
        <v>69</v>
      </c>
      <c r="H45" s="38">
        <v>34240</v>
      </c>
      <c r="I45" s="25">
        <f t="shared" si="0"/>
        <v>34240</v>
      </c>
      <c r="J45" s="25"/>
    </row>
    <row r="46" s="4" customFormat="1" ht="20.1" customHeight="1" spans="1:10">
      <c r="A46" s="39"/>
      <c r="B46" s="40"/>
      <c r="C46" s="15" t="s">
        <v>175</v>
      </c>
      <c r="D46" s="17">
        <v>1</v>
      </c>
      <c r="E46" s="17" t="s">
        <v>50</v>
      </c>
      <c r="F46" s="17">
        <v>1</v>
      </c>
      <c r="G46" s="17" t="s">
        <v>69</v>
      </c>
      <c r="H46" s="38">
        <v>2330</v>
      </c>
      <c r="I46" s="25">
        <f t="shared" si="0"/>
        <v>2330</v>
      </c>
      <c r="J46" s="25"/>
    </row>
    <row r="47" s="3" customFormat="1" ht="20.1" customHeight="1" spans="1:10">
      <c r="A47" s="29" t="s">
        <v>176</v>
      </c>
      <c r="B47" s="29"/>
      <c r="C47" s="29"/>
      <c r="D47" s="29"/>
      <c r="E47" s="29"/>
      <c r="F47" s="29"/>
      <c r="G47" s="29"/>
      <c r="H47" s="29"/>
      <c r="I47" s="50">
        <f>SUM(I30:I46)</f>
        <v>41136</v>
      </c>
      <c r="J47" s="51"/>
    </row>
    <row r="48" s="3" customFormat="1" ht="20.1" customHeight="1" spans="1:10">
      <c r="A48" s="14" t="s">
        <v>136</v>
      </c>
      <c r="B48" s="27" t="s">
        <v>137</v>
      </c>
      <c r="C48" s="15"/>
      <c r="D48" s="17">
        <v>5</v>
      </c>
      <c r="E48" s="17" t="s">
        <v>69</v>
      </c>
      <c r="F48" s="17">
        <v>1</v>
      </c>
      <c r="G48" s="17" t="s">
        <v>50</v>
      </c>
      <c r="H48" s="25">
        <v>400</v>
      </c>
      <c r="I48" s="25">
        <f>D48*F48*H48</f>
        <v>2000</v>
      </c>
      <c r="J48" s="25" t="s">
        <v>138</v>
      </c>
    </row>
    <row r="49" s="3" customFormat="1" ht="20.1" customHeight="1" spans="1:11">
      <c r="A49" s="19"/>
      <c r="B49" s="27" t="s">
        <v>137</v>
      </c>
      <c r="C49" s="15"/>
      <c r="D49" s="17">
        <v>1</v>
      </c>
      <c r="E49" s="17" t="s">
        <v>69</v>
      </c>
      <c r="F49" s="17">
        <v>1</v>
      </c>
      <c r="G49" s="17" t="s">
        <v>50</v>
      </c>
      <c r="H49" s="25">
        <v>800</v>
      </c>
      <c r="I49" s="25">
        <f t="shared" ref="I49:I56" si="1">D49*F49*H49</f>
        <v>800</v>
      </c>
      <c r="J49" s="25" t="s">
        <v>139</v>
      </c>
      <c r="K49" s="77"/>
    </row>
    <row r="50" s="3" customFormat="1" ht="20.1" customHeight="1" spans="1:10">
      <c r="A50" s="19"/>
      <c r="B50" s="27" t="s">
        <v>140</v>
      </c>
      <c r="C50" s="15"/>
      <c r="D50" s="17">
        <v>6</v>
      </c>
      <c r="E50" s="17" t="s">
        <v>141</v>
      </c>
      <c r="F50" s="17">
        <v>1</v>
      </c>
      <c r="G50" s="17" t="s">
        <v>92</v>
      </c>
      <c r="H50" s="25">
        <v>40</v>
      </c>
      <c r="I50" s="25">
        <f t="shared" si="1"/>
        <v>240</v>
      </c>
      <c r="J50" s="25"/>
    </row>
    <row r="51" s="3" customFormat="1" ht="20.1" customHeight="1" spans="1:10">
      <c r="A51" s="19"/>
      <c r="B51" s="37" t="s">
        <v>142</v>
      </c>
      <c r="C51" s="15"/>
      <c r="D51" s="17">
        <v>11</v>
      </c>
      <c r="E51" s="17" t="s">
        <v>49</v>
      </c>
      <c r="F51" s="17">
        <v>1</v>
      </c>
      <c r="G51" s="17" t="s">
        <v>50</v>
      </c>
      <c r="H51" s="25">
        <v>35</v>
      </c>
      <c r="I51" s="25">
        <f t="shared" si="1"/>
        <v>385</v>
      </c>
      <c r="J51" s="52"/>
    </row>
    <row r="52" s="4" customFormat="1" ht="20.1" customHeight="1" spans="1:10">
      <c r="A52" s="19"/>
      <c r="B52" s="43" t="s">
        <v>143</v>
      </c>
      <c r="C52" s="15"/>
      <c r="D52" s="17">
        <v>1</v>
      </c>
      <c r="E52" s="17" t="s">
        <v>50</v>
      </c>
      <c r="F52" s="17">
        <v>1</v>
      </c>
      <c r="G52" s="17" t="s">
        <v>69</v>
      </c>
      <c r="H52" s="38">
        <v>300</v>
      </c>
      <c r="I52" s="25">
        <f t="shared" si="1"/>
        <v>300</v>
      </c>
      <c r="J52" s="52"/>
    </row>
    <row r="53" s="3" customFormat="1" ht="28.5" spans="1:10">
      <c r="A53" s="19"/>
      <c r="B53" s="43" t="s">
        <v>144</v>
      </c>
      <c r="C53" s="16" t="s">
        <v>46</v>
      </c>
      <c r="D53" s="17">
        <v>1</v>
      </c>
      <c r="E53" s="17" t="s">
        <v>49</v>
      </c>
      <c r="F53" s="17">
        <v>1</v>
      </c>
      <c r="G53" s="17" t="s">
        <v>50</v>
      </c>
      <c r="H53" s="25">
        <v>5500</v>
      </c>
      <c r="I53" s="25">
        <f t="shared" si="1"/>
        <v>5500</v>
      </c>
      <c r="J53" s="52" t="s">
        <v>177</v>
      </c>
    </row>
    <row r="54" s="3" customFormat="1" ht="15.95" customHeight="1" spans="1:10">
      <c r="A54" s="19"/>
      <c r="B54" s="71"/>
      <c r="C54" s="22"/>
      <c r="D54" s="17">
        <v>1</v>
      </c>
      <c r="E54" s="17" t="s">
        <v>49</v>
      </c>
      <c r="F54" s="17">
        <v>1</v>
      </c>
      <c r="G54" s="17" t="s">
        <v>50</v>
      </c>
      <c r="H54" s="25">
        <v>1130</v>
      </c>
      <c r="I54" s="25">
        <f t="shared" si="1"/>
        <v>1130</v>
      </c>
      <c r="J54" s="52" t="s">
        <v>178</v>
      </c>
    </row>
    <row r="55" s="3" customFormat="1" ht="20.1" customHeight="1" spans="1:10">
      <c r="A55" s="19"/>
      <c r="B55" s="71"/>
      <c r="C55" s="22" t="s">
        <v>179</v>
      </c>
      <c r="D55" s="17">
        <v>1</v>
      </c>
      <c r="E55" s="17" t="s">
        <v>49</v>
      </c>
      <c r="F55" s="17">
        <v>4</v>
      </c>
      <c r="G55" s="17" t="s">
        <v>65</v>
      </c>
      <c r="H55" s="25">
        <v>2873</v>
      </c>
      <c r="I55" s="25">
        <f t="shared" si="1"/>
        <v>11492</v>
      </c>
      <c r="J55" s="52"/>
    </row>
    <row r="56" s="3" customFormat="1" ht="20.1" customHeight="1" spans="1:10">
      <c r="A56" s="19"/>
      <c r="B56" s="71"/>
      <c r="C56" s="15" t="s">
        <v>146</v>
      </c>
      <c r="D56" s="17">
        <v>1</v>
      </c>
      <c r="E56" s="17" t="s">
        <v>49</v>
      </c>
      <c r="F56" s="17">
        <v>8</v>
      </c>
      <c r="G56" s="17" t="s">
        <v>73</v>
      </c>
      <c r="H56" s="25">
        <v>200</v>
      </c>
      <c r="I56" s="25">
        <f t="shared" si="1"/>
        <v>1600</v>
      </c>
      <c r="J56" s="52"/>
    </row>
    <row r="57" s="3" customFormat="1" ht="20.1" customHeight="1" spans="1:10">
      <c r="A57" s="39"/>
      <c r="B57" s="78"/>
      <c r="C57" s="15" t="s">
        <v>147</v>
      </c>
      <c r="D57" s="17">
        <v>1</v>
      </c>
      <c r="E57" s="17" t="s">
        <v>49</v>
      </c>
      <c r="F57" s="17">
        <v>1</v>
      </c>
      <c r="G57" s="17" t="s">
        <v>50</v>
      </c>
      <c r="H57" s="25">
        <v>400</v>
      </c>
      <c r="I57" s="25">
        <f>D57*F57*H57</f>
        <v>400</v>
      </c>
      <c r="J57" s="52"/>
    </row>
    <row r="58" s="3" customFormat="1" ht="20.1" customHeight="1" spans="1:10">
      <c r="A58" s="29" t="s">
        <v>180</v>
      </c>
      <c r="B58" s="29"/>
      <c r="C58" s="29"/>
      <c r="D58" s="29"/>
      <c r="E58" s="29"/>
      <c r="F58" s="29"/>
      <c r="G58" s="29"/>
      <c r="H58" s="29"/>
      <c r="I58" s="50">
        <f>SUM(I48:I57)</f>
        <v>23847</v>
      </c>
      <c r="J58" s="51"/>
    </row>
    <row r="59" s="3" customFormat="1" ht="20.1" customHeight="1" spans="1:10">
      <c r="A59" s="47" t="s">
        <v>149</v>
      </c>
      <c r="B59" s="47"/>
      <c r="C59" s="47"/>
      <c r="D59" s="47"/>
      <c r="E59" s="47"/>
      <c r="F59" s="47"/>
      <c r="G59" s="47"/>
      <c r="H59" s="47"/>
      <c r="I59" s="54">
        <f>I58+I47+I26+I20+I13+I8+I29</f>
        <v>270302</v>
      </c>
      <c r="J59" s="54"/>
    </row>
    <row r="60" s="3" customFormat="1" ht="20.1" customHeight="1" spans="1:10">
      <c r="A60" s="47" t="s">
        <v>150</v>
      </c>
      <c r="B60" s="47"/>
      <c r="C60" s="47"/>
      <c r="D60" s="47"/>
      <c r="E60" s="47"/>
      <c r="F60" s="47"/>
      <c r="G60" s="47"/>
      <c r="H60" s="47"/>
      <c r="I60" s="54">
        <f>I59*0.1</f>
        <v>27030.2</v>
      </c>
      <c r="J60" s="54"/>
    </row>
    <row r="61" s="5" customFormat="1" ht="20.1" customHeight="1" spans="1:247">
      <c r="A61" s="47" t="s">
        <v>151</v>
      </c>
      <c r="B61" s="47"/>
      <c r="C61" s="47"/>
      <c r="D61" s="47"/>
      <c r="E61" s="47"/>
      <c r="F61" s="47"/>
      <c r="G61" s="47"/>
      <c r="H61" s="47"/>
      <c r="I61" s="54">
        <f>(I59+I60)*0.06</f>
        <v>17839.932</v>
      </c>
      <c r="J61" s="54"/>
      <c r="HL61" s="56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</row>
    <row r="62" s="5" customFormat="1" ht="20.1" customHeight="1" spans="1:247">
      <c r="A62" s="47" t="s">
        <v>152</v>
      </c>
      <c r="B62" s="47"/>
      <c r="C62" s="47"/>
      <c r="D62" s="47"/>
      <c r="E62" s="47"/>
      <c r="F62" s="47"/>
      <c r="G62" s="47"/>
      <c r="H62" s="47"/>
      <c r="I62" s="54">
        <f>I61+I60+I59</f>
        <v>315172.132</v>
      </c>
      <c r="J62" s="54"/>
      <c r="HL62" s="56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</row>
    <row r="64" spans="9:9">
      <c r="I64" s="55"/>
    </row>
  </sheetData>
  <mergeCells count="32">
    <mergeCell ref="B3:C3"/>
    <mergeCell ref="D4:G4"/>
    <mergeCell ref="H4:I4"/>
    <mergeCell ref="A8:H8"/>
    <mergeCell ref="A13:H13"/>
    <mergeCell ref="A20:H20"/>
    <mergeCell ref="A26:H26"/>
    <mergeCell ref="A29:H29"/>
    <mergeCell ref="A47:H47"/>
    <mergeCell ref="A58:H58"/>
    <mergeCell ref="A59:H59"/>
    <mergeCell ref="A60:H60"/>
    <mergeCell ref="A61:H61"/>
    <mergeCell ref="A62:H62"/>
    <mergeCell ref="A6:A7"/>
    <mergeCell ref="A9:A12"/>
    <mergeCell ref="A14:A19"/>
    <mergeCell ref="A21:A25"/>
    <mergeCell ref="A27:A28"/>
    <mergeCell ref="A30:A46"/>
    <mergeCell ref="A48:A57"/>
    <mergeCell ref="B6:B7"/>
    <mergeCell ref="B9:B12"/>
    <mergeCell ref="B14:B15"/>
    <mergeCell ref="B16:B17"/>
    <mergeCell ref="B18:B19"/>
    <mergeCell ref="B30:B46"/>
    <mergeCell ref="B53:B57"/>
    <mergeCell ref="C4:C5"/>
    <mergeCell ref="C53:C54"/>
    <mergeCell ref="J4:J5"/>
    <mergeCell ref="A4:B5"/>
  </mergeCells>
  <pageMargins left="0.707638888888889" right="0.707638888888889" top="0.747916666666667" bottom="0.747916666666667" header="0.313888888888889" footer="0.313888888888889"/>
  <pageSetup paperSize="9" scale="96" orientation="landscape"/>
  <headerFooter/>
  <rowBreaks count="2" manualBreakCount="2">
    <brk id="13" max="16383" man="1"/>
    <brk id="20" max="2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50"/>
  <sheetViews>
    <sheetView topLeftCell="A33" workbookViewId="0">
      <selection activeCell="I49" sqref="I49"/>
    </sheetView>
  </sheetViews>
  <sheetFormatPr defaultColWidth="8.875" defaultRowHeight="14.25"/>
  <cols>
    <col min="1" max="1" width="8.375" style="1" customWidth="1"/>
    <col min="2" max="2" width="21.75" style="6" customWidth="1"/>
    <col min="3" max="3" width="33.25" style="6" customWidth="1"/>
    <col min="4" max="7" width="5.125" style="1" customWidth="1"/>
    <col min="8" max="8" width="9.75" style="6" customWidth="1"/>
    <col min="9" max="9" width="10.875" style="6" customWidth="1"/>
    <col min="10" max="10" width="24.375" style="1" customWidth="1"/>
    <col min="11" max="16384" width="8.875" style="1"/>
  </cols>
  <sheetData>
    <row r="1" s="1" customFormat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s="1" customFormat="1" ht="20.1" customHeight="1" spans="1:10">
      <c r="A2" s="8" t="s">
        <v>34</v>
      </c>
      <c r="B2" s="9" t="s">
        <v>181</v>
      </c>
      <c r="C2" s="9"/>
      <c r="D2" s="9"/>
      <c r="E2" s="9"/>
      <c r="F2" s="9"/>
      <c r="G2" s="9"/>
      <c r="H2" s="10"/>
      <c r="I2" s="10"/>
      <c r="J2" s="9"/>
    </row>
    <row r="3" s="1" customFormat="1" ht="20.1" customHeight="1" spans="1:10">
      <c r="A3" s="8" t="s">
        <v>36</v>
      </c>
      <c r="B3" s="11">
        <v>9</v>
      </c>
      <c r="C3" s="11"/>
      <c r="D3" s="9"/>
      <c r="E3" s="9"/>
      <c r="F3" s="9"/>
      <c r="G3" s="9"/>
      <c r="H3" s="10"/>
      <c r="I3" s="10"/>
      <c r="J3" s="9"/>
    </row>
    <row r="4" s="2" customFormat="1" ht="20.1" customHeight="1" spans="1:10">
      <c r="A4" s="12" t="s">
        <v>37</v>
      </c>
      <c r="B4" s="12"/>
      <c r="C4" s="12" t="s">
        <v>38</v>
      </c>
      <c r="D4" s="12" t="s">
        <v>39</v>
      </c>
      <c r="E4" s="12"/>
      <c r="F4" s="12"/>
      <c r="G4" s="12"/>
      <c r="H4" s="13" t="s">
        <v>40</v>
      </c>
      <c r="I4" s="13"/>
      <c r="J4" s="12" t="s">
        <v>41</v>
      </c>
    </row>
    <row r="5" s="2" customFormat="1" ht="20.1" customHeight="1" spans="1:10">
      <c r="A5" s="12"/>
      <c r="B5" s="12"/>
      <c r="C5" s="12"/>
      <c r="D5" s="12" t="s">
        <v>42</v>
      </c>
      <c r="E5" s="12" t="s">
        <v>43</v>
      </c>
      <c r="F5" s="12" t="s">
        <v>42</v>
      </c>
      <c r="G5" s="12" t="s">
        <v>43</v>
      </c>
      <c r="H5" s="13" t="s">
        <v>44</v>
      </c>
      <c r="I5" s="13" t="s">
        <v>45</v>
      </c>
      <c r="J5" s="12"/>
    </row>
    <row r="6" s="2" customFormat="1" ht="23.1" customHeight="1" spans="1:10">
      <c r="A6" s="14" t="s">
        <v>61</v>
      </c>
      <c r="B6" s="43" t="s">
        <v>182</v>
      </c>
      <c r="C6" s="15" t="s">
        <v>183</v>
      </c>
      <c r="D6" s="17">
        <v>5</v>
      </c>
      <c r="E6" s="17" t="s">
        <v>64</v>
      </c>
      <c r="F6" s="17">
        <v>1</v>
      </c>
      <c r="G6" s="17" t="s">
        <v>65</v>
      </c>
      <c r="H6" s="32">
        <v>1659</v>
      </c>
      <c r="I6" s="32">
        <f>D6*F6*H6</f>
        <v>8295</v>
      </c>
      <c r="J6" s="32"/>
    </row>
    <row r="7" s="2" customFormat="1" ht="23.1" customHeight="1" spans="1:10">
      <c r="A7" s="19"/>
      <c r="B7" s="71"/>
      <c r="C7" s="15" t="s">
        <v>184</v>
      </c>
      <c r="D7" s="17">
        <v>4</v>
      </c>
      <c r="E7" s="17" t="s">
        <v>64</v>
      </c>
      <c r="F7" s="17">
        <v>1</v>
      </c>
      <c r="G7" s="17" t="s">
        <v>65</v>
      </c>
      <c r="H7" s="32">
        <v>1880</v>
      </c>
      <c r="I7" s="32">
        <f>D7*F7*H7</f>
        <v>7520</v>
      </c>
      <c r="J7" s="32"/>
    </row>
    <row r="8" s="2" customFormat="1" ht="23.1" customHeight="1" spans="1:10">
      <c r="A8" s="19"/>
      <c r="B8" s="71"/>
      <c r="C8" s="15" t="s">
        <v>67</v>
      </c>
      <c r="D8" s="17">
        <v>1</v>
      </c>
      <c r="E8" s="17" t="s">
        <v>64</v>
      </c>
      <c r="F8" s="17">
        <v>1</v>
      </c>
      <c r="G8" s="17" t="s">
        <v>50</v>
      </c>
      <c r="H8" s="32">
        <v>2500</v>
      </c>
      <c r="I8" s="32">
        <f>D8*F8*H8</f>
        <v>2500</v>
      </c>
      <c r="J8" s="32"/>
    </row>
    <row r="9" s="2" customFormat="1" ht="23.1" customHeight="1" spans="1:10">
      <c r="A9" s="19"/>
      <c r="B9" s="71"/>
      <c r="C9" s="15" t="s">
        <v>68</v>
      </c>
      <c r="D9" s="17">
        <v>1</v>
      </c>
      <c r="E9" s="17" t="s">
        <v>69</v>
      </c>
      <c r="F9" s="17">
        <v>1</v>
      </c>
      <c r="G9" s="17" t="s">
        <v>50</v>
      </c>
      <c r="H9" s="32">
        <v>350</v>
      </c>
      <c r="I9" s="32">
        <f>D9*F9*H9</f>
        <v>350</v>
      </c>
      <c r="J9" s="32"/>
    </row>
    <row r="10" s="2" customFormat="1" ht="24.95" customHeight="1" spans="1:10">
      <c r="A10" s="19"/>
      <c r="B10" s="71"/>
      <c r="C10" s="16" t="s">
        <v>185</v>
      </c>
      <c r="D10" s="17">
        <v>1</v>
      </c>
      <c r="E10" s="17" t="s">
        <v>69</v>
      </c>
      <c r="F10" s="17">
        <v>1</v>
      </c>
      <c r="G10" s="17" t="s">
        <v>50</v>
      </c>
      <c r="H10" s="113">
        <v>792</v>
      </c>
      <c r="I10" s="32">
        <f>D10*F10*H10</f>
        <v>792</v>
      </c>
      <c r="J10" s="52"/>
    </row>
    <row r="11" s="2" customFormat="1" ht="20.1" customHeight="1" spans="1:10">
      <c r="A11" s="20" t="s">
        <v>72</v>
      </c>
      <c r="B11" s="20"/>
      <c r="C11" s="20"/>
      <c r="D11" s="20"/>
      <c r="E11" s="20"/>
      <c r="F11" s="20"/>
      <c r="G11" s="20"/>
      <c r="H11" s="20"/>
      <c r="I11" s="50">
        <f>SUM(I6:I10)</f>
        <v>19457</v>
      </c>
      <c r="J11" s="51"/>
    </row>
    <row r="12" s="3" customFormat="1" ht="20.1" customHeight="1" spans="1:10">
      <c r="A12" s="17" t="s">
        <v>73</v>
      </c>
      <c r="B12" s="72" t="s">
        <v>74</v>
      </c>
      <c r="C12" s="24" t="s">
        <v>186</v>
      </c>
      <c r="D12" s="17">
        <v>1</v>
      </c>
      <c r="E12" s="17" t="s">
        <v>69</v>
      </c>
      <c r="F12" s="17">
        <v>1</v>
      </c>
      <c r="G12" s="17" t="s">
        <v>76</v>
      </c>
      <c r="H12" s="25">
        <v>4700</v>
      </c>
      <c r="I12" s="25">
        <f>D12*F12*H12</f>
        <v>4700</v>
      </c>
      <c r="J12" s="25"/>
    </row>
    <row r="13" s="3" customFormat="1" ht="18.95" customHeight="1" spans="1:10">
      <c r="A13" s="17"/>
      <c r="B13" s="73"/>
      <c r="C13" s="15" t="s">
        <v>187</v>
      </c>
      <c r="D13" s="17">
        <v>1</v>
      </c>
      <c r="E13" s="17" t="s">
        <v>69</v>
      </c>
      <c r="F13" s="17">
        <v>1</v>
      </c>
      <c r="G13" s="17" t="s">
        <v>76</v>
      </c>
      <c r="H13" s="25">
        <v>4700</v>
      </c>
      <c r="I13" s="25">
        <f>D13*F13*H13</f>
        <v>4700</v>
      </c>
      <c r="J13" s="25"/>
    </row>
    <row r="14" s="2" customFormat="1" ht="20.1" customHeight="1" spans="1:10">
      <c r="A14" s="17"/>
      <c r="B14" s="23" t="s">
        <v>80</v>
      </c>
      <c r="C14" s="24" t="s">
        <v>188</v>
      </c>
      <c r="D14" s="17">
        <v>5</v>
      </c>
      <c r="E14" s="17" t="s">
        <v>49</v>
      </c>
      <c r="F14" s="17">
        <v>1</v>
      </c>
      <c r="G14" s="17" t="s">
        <v>76</v>
      </c>
      <c r="H14" s="25">
        <v>298</v>
      </c>
      <c r="I14" s="25">
        <f>D14*F14*H14</f>
        <v>1490</v>
      </c>
      <c r="J14" s="25"/>
    </row>
    <row r="15" s="2" customFormat="1" ht="20.1" customHeight="1" spans="1:10">
      <c r="A15" s="20" t="s">
        <v>89</v>
      </c>
      <c r="B15" s="20"/>
      <c r="C15" s="20"/>
      <c r="D15" s="20"/>
      <c r="E15" s="20"/>
      <c r="F15" s="20"/>
      <c r="G15" s="20"/>
      <c r="H15" s="20"/>
      <c r="I15" s="50">
        <f>SUM(I12:I14)</f>
        <v>10890</v>
      </c>
      <c r="J15" s="51"/>
    </row>
    <row r="16" s="2" customFormat="1" ht="20.1" customHeight="1" spans="1:10">
      <c r="A16" s="30" t="s">
        <v>90</v>
      </c>
      <c r="B16" s="27" t="s">
        <v>189</v>
      </c>
      <c r="C16" s="15" t="s">
        <v>190</v>
      </c>
      <c r="D16" s="17">
        <v>1</v>
      </c>
      <c r="E16" s="17" t="s">
        <v>92</v>
      </c>
      <c r="F16" s="17">
        <v>1</v>
      </c>
      <c r="G16" s="17" t="s">
        <v>50</v>
      </c>
      <c r="H16" s="25">
        <v>5200</v>
      </c>
      <c r="I16" s="25">
        <f>D16*F16*H16</f>
        <v>5200</v>
      </c>
      <c r="J16" s="25"/>
    </row>
    <row r="17" s="2" customFormat="1" ht="20.1" customHeight="1" spans="1:10">
      <c r="A17" s="33"/>
      <c r="B17" s="27" t="s">
        <v>191</v>
      </c>
      <c r="C17" s="15" t="s">
        <v>192</v>
      </c>
      <c r="D17" s="17">
        <v>1</v>
      </c>
      <c r="E17" s="17" t="s">
        <v>92</v>
      </c>
      <c r="F17" s="17">
        <v>1</v>
      </c>
      <c r="G17" s="17" t="s">
        <v>50</v>
      </c>
      <c r="H17" s="25">
        <v>1000</v>
      </c>
      <c r="I17" s="25">
        <f>D17*F17*H17</f>
        <v>1000</v>
      </c>
      <c r="J17" s="25"/>
    </row>
    <row r="18" s="2" customFormat="1" ht="20.1" customHeight="1" spans="1:10">
      <c r="A18" s="29" t="s">
        <v>102</v>
      </c>
      <c r="B18" s="29"/>
      <c r="C18" s="29"/>
      <c r="D18" s="29"/>
      <c r="E18" s="29"/>
      <c r="F18" s="29"/>
      <c r="G18" s="29"/>
      <c r="H18" s="29"/>
      <c r="I18" s="50">
        <f>SUM(I16:I17)</f>
        <v>6200</v>
      </c>
      <c r="J18" s="51"/>
    </row>
    <row r="19" s="3" customFormat="1" ht="20.1" customHeight="1" spans="1:10">
      <c r="A19" s="75" t="s">
        <v>193</v>
      </c>
      <c r="B19" s="31" t="s">
        <v>194</v>
      </c>
      <c r="C19" s="31" t="s">
        <v>195</v>
      </c>
      <c r="D19" s="17">
        <v>9</v>
      </c>
      <c r="E19" s="17" t="s">
        <v>49</v>
      </c>
      <c r="F19" s="17">
        <v>1</v>
      </c>
      <c r="G19" s="17" t="s">
        <v>50</v>
      </c>
      <c r="H19" s="25">
        <v>550</v>
      </c>
      <c r="I19" s="25">
        <f>D19*F19*H19</f>
        <v>4950</v>
      </c>
      <c r="J19" s="25"/>
    </row>
    <row r="20" s="3" customFormat="1" ht="20.1" customHeight="1" spans="1:10">
      <c r="A20" s="75"/>
      <c r="B20" s="119" t="s">
        <v>196</v>
      </c>
      <c r="C20" s="31"/>
      <c r="D20" s="17">
        <v>4</v>
      </c>
      <c r="E20" s="17" t="s">
        <v>49</v>
      </c>
      <c r="F20" s="17">
        <v>1</v>
      </c>
      <c r="G20" s="17" t="s">
        <v>50</v>
      </c>
      <c r="H20" s="25">
        <v>180</v>
      </c>
      <c r="I20" s="25">
        <f>D20*F20*H20</f>
        <v>720</v>
      </c>
      <c r="J20" s="25"/>
    </row>
    <row r="21" s="3" customFormat="1" ht="20.1" customHeight="1" spans="1:10">
      <c r="A21" s="29" t="s">
        <v>106</v>
      </c>
      <c r="B21" s="29"/>
      <c r="C21" s="29"/>
      <c r="D21" s="29"/>
      <c r="E21" s="29"/>
      <c r="F21" s="29"/>
      <c r="G21" s="29"/>
      <c r="H21" s="29"/>
      <c r="I21" s="50">
        <f>SUM(I19:I20)</f>
        <v>5670</v>
      </c>
      <c r="J21" s="51"/>
    </row>
    <row r="22" s="3" customFormat="1" ht="20.1" customHeight="1" spans="1:10">
      <c r="A22" s="14" t="s">
        <v>107</v>
      </c>
      <c r="B22" s="34" t="s">
        <v>108</v>
      </c>
      <c r="C22" s="27" t="s">
        <v>109</v>
      </c>
      <c r="D22" s="17">
        <v>40</v>
      </c>
      <c r="E22" s="17" t="s">
        <v>110</v>
      </c>
      <c r="F22" s="17">
        <v>1</v>
      </c>
      <c r="G22" s="17" t="s">
        <v>50</v>
      </c>
      <c r="H22" s="25">
        <v>10</v>
      </c>
      <c r="I22" s="25">
        <f>D22*F22*H22</f>
        <v>400</v>
      </c>
      <c r="J22" s="25"/>
    </row>
    <row r="23" s="3" customFormat="1" ht="20.1" customHeight="1" spans="1:10">
      <c r="A23" s="19"/>
      <c r="B23" s="35"/>
      <c r="C23" s="27" t="s">
        <v>111</v>
      </c>
      <c r="D23" s="17">
        <v>10</v>
      </c>
      <c r="E23" s="17" t="s">
        <v>110</v>
      </c>
      <c r="F23" s="17">
        <v>1</v>
      </c>
      <c r="G23" s="17" t="s">
        <v>50</v>
      </c>
      <c r="H23" s="25">
        <v>10</v>
      </c>
      <c r="I23" s="25">
        <f t="shared" ref="I23:I37" si="0">D23*F23*H23</f>
        <v>100</v>
      </c>
      <c r="J23" s="25"/>
    </row>
    <row r="24" s="3" customFormat="1" ht="20.1" customHeight="1" spans="1:10">
      <c r="A24" s="19"/>
      <c r="B24" s="35"/>
      <c r="C24" s="27" t="s">
        <v>113</v>
      </c>
      <c r="D24" s="17">
        <v>2</v>
      </c>
      <c r="E24" s="17" t="s">
        <v>114</v>
      </c>
      <c r="F24" s="17">
        <v>1</v>
      </c>
      <c r="G24" s="17" t="s">
        <v>50</v>
      </c>
      <c r="H24" s="25">
        <v>200</v>
      </c>
      <c r="I24" s="25">
        <f t="shared" si="0"/>
        <v>400</v>
      </c>
      <c r="J24" s="25"/>
    </row>
    <row r="25" s="3" customFormat="1" ht="20.1" customHeight="1" spans="1:10">
      <c r="A25" s="19"/>
      <c r="B25" s="35"/>
      <c r="C25" s="15" t="s">
        <v>116</v>
      </c>
      <c r="D25" s="17">
        <v>9</v>
      </c>
      <c r="E25" s="17" t="s">
        <v>114</v>
      </c>
      <c r="F25" s="17">
        <v>1</v>
      </c>
      <c r="G25" s="17" t="s">
        <v>50</v>
      </c>
      <c r="H25" s="36">
        <v>30</v>
      </c>
      <c r="I25" s="25">
        <f t="shared" si="0"/>
        <v>270</v>
      </c>
      <c r="J25" s="25"/>
    </row>
    <row r="26" s="3" customFormat="1" ht="20.1" customHeight="1" spans="1:10">
      <c r="A26" s="19"/>
      <c r="B26" s="35"/>
      <c r="C26" s="15" t="s">
        <v>118</v>
      </c>
      <c r="D26" s="17">
        <v>9</v>
      </c>
      <c r="E26" s="17" t="s">
        <v>114</v>
      </c>
      <c r="F26" s="17">
        <v>1</v>
      </c>
      <c r="G26" s="17" t="s">
        <v>50</v>
      </c>
      <c r="H26" s="36">
        <v>6</v>
      </c>
      <c r="I26" s="25">
        <f t="shared" si="0"/>
        <v>54</v>
      </c>
      <c r="J26" s="25"/>
    </row>
    <row r="27" s="3" customFormat="1" ht="20.1" customHeight="1" spans="1:10">
      <c r="A27" s="19"/>
      <c r="B27" s="35"/>
      <c r="C27" s="15" t="s">
        <v>115</v>
      </c>
      <c r="D27" s="17">
        <v>2</v>
      </c>
      <c r="E27" s="17" t="s">
        <v>114</v>
      </c>
      <c r="F27" s="17">
        <v>1</v>
      </c>
      <c r="G27" s="17" t="s">
        <v>50</v>
      </c>
      <c r="H27" s="36">
        <v>400</v>
      </c>
      <c r="I27" s="25">
        <f t="shared" si="0"/>
        <v>800</v>
      </c>
      <c r="J27" s="25"/>
    </row>
    <row r="28" s="3" customFormat="1" ht="20.1" customHeight="1" spans="1:10">
      <c r="A28" s="19"/>
      <c r="B28" s="35"/>
      <c r="C28" s="15" t="s">
        <v>121</v>
      </c>
      <c r="D28" s="17">
        <v>9</v>
      </c>
      <c r="E28" s="17" t="s">
        <v>114</v>
      </c>
      <c r="F28" s="17">
        <v>2</v>
      </c>
      <c r="G28" s="17" t="s">
        <v>50</v>
      </c>
      <c r="H28" s="36">
        <v>5</v>
      </c>
      <c r="I28" s="25">
        <f t="shared" si="0"/>
        <v>90</v>
      </c>
      <c r="J28" s="25"/>
    </row>
    <row r="29" s="3" customFormat="1" ht="19.5" customHeight="1" spans="1:10">
      <c r="A29" s="19"/>
      <c r="B29" s="35"/>
      <c r="C29" s="15" t="s">
        <v>122</v>
      </c>
      <c r="D29" s="17">
        <v>2</v>
      </c>
      <c r="E29" s="17" t="s">
        <v>114</v>
      </c>
      <c r="F29" s="17">
        <v>1</v>
      </c>
      <c r="G29" s="17" t="s">
        <v>50</v>
      </c>
      <c r="H29" s="36">
        <v>80</v>
      </c>
      <c r="I29" s="25">
        <f t="shared" si="0"/>
        <v>160</v>
      </c>
      <c r="J29" s="25"/>
    </row>
    <row r="30" s="3" customFormat="1" ht="19.5" customHeight="1" spans="1:10">
      <c r="A30" s="19"/>
      <c r="B30" s="35"/>
      <c r="C30" s="15" t="s">
        <v>123</v>
      </c>
      <c r="D30" s="17">
        <v>1</v>
      </c>
      <c r="E30" s="17" t="s">
        <v>114</v>
      </c>
      <c r="F30" s="17">
        <v>1</v>
      </c>
      <c r="G30" s="17" t="s">
        <v>50</v>
      </c>
      <c r="H30" s="36">
        <v>30</v>
      </c>
      <c r="I30" s="25">
        <f t="shared" si="0"/>
        <v>30</v>
      </c>
      <c r="J30" s="25"/>
    </row>
    <row r="31" s="3" customFormat="1" ht="19.5" customHeight="1" spans="1:10">
      <c r="A31" s="19"/>
      <c r="B31" s="35"/>
      <c r="C31" s="15" t="s">
        <v>124</v>
      </c>
      <c r="D31" s="17">
        <v>18</v>
      </c>
      <c r="E31" s="17" t="s">
        <v>114</v>
      </c>
      <c r="F31" s="17">
        <v>1</v>
      </c>
      <c r="G31" s="17" t="s">
        <v>50</v>
      </c>
      <c r="H31" s="36">
        <v>15</v>
      </c>
      <c r="I31" s="25">
        <f t="shared" si="0"/>
        <v>270</v>
      </c>
      <c r="J31" s="25"/>
    </row>
    <row r="32" s="3" customFormat="1" ht="20.1" customHeight="1" spans="1:10">
      <c r="A32" s="19"/>
      <c r="B32" s="35"/>
      <c r="C32" s="37" t="s">
        <v>126</v>
      </c>
      <c r="D32" s="17">
        <v>1</v>
      </c>
      <c r="E32" s="17" t="s">
        <v>127</v>
      </c>
      <c r="F32" s="17">
        <v>1</v>
      </c>
      <c r="G32" s="17" t="s">
        <v>50</v>
      </c>
      <c r="H32" s="32">
        <v>350</v>
      </c>
      <c r="I32" s="25">
        <f t="shared" si="0"/>
        <v>350</v>
      </c>
      <c r="J32" s="53"/>
    </row>
    <row r="33" s="4" customFormat="1" ht="20.1" customHeight="1" spans="1:10">
      <c r="A33" s="19"/>
      <c r="B33" s="35"/>
      <c r="C33" s="15" t="s">
        <v>197</v>
      </c>
      <c r="D33" s="17">
        <v>1</v>
      </c>
      <c r="E33" s="17" t="s">
        <v>50</v>
      </c>
      <c r="F33" s="17">
        <v>1</v>
      </c>
      <c r="G33" s="17" t="s">
        <v>69</v>
      </c>
      <c r="H33" s="38">
        <v>5000</v>
      </c>
      <c r="I33" s="25">
        <f t="shared" si="0"/>
        <v>5000</v>
      </c>
      <c r="J33" s="25"/>
    </row>
    <row r="34" s="3" customFormat="1" ht="20.1" customHeight="1" spans="1:10">
      <c r="A34" s="19"/>
      <c r="B34" s="35"/>
      <c r="C34" s="15" t="s">
        <v>130</v>
      </c>
      <c r="D34" s="17">
        <v>9</v>
      </c>
      <c r="E34" s="17" t="s">
        <v>131</v>
      </c>
      <c r="F34" s="17">
        <v>1</v>
      </c>
      <c r="G34" s="17" t="s">
        <v>50</v>
      </c>
      <c r="H34" s="36">
        <v>3</v>
      </c>
      <c r="I34" s="25">
        <f t="shared" si="0"/>
        <v>27</v>
      </c>
      <c r="J34" s="25"/>
    </row>
    <row r="35" s="3" customFormat="1" ht="20.1" customHeight="1" spans="1:10">
      <c r="A35" s="19"/>
      <c r="B35" s="35"/>
      <c r="C35" s="15" t="s">
        <v>132</v>
      </c>
      <c r="D35" s="17">
        <v>9</v>
      </c>
      <c r="E35" s="17" t="s">
        <v>133</v>
      </c>
      <c r="F35" s="17">
        <v>1</v>
      </c>
      <c r="G35" s="17" t="s">
        <v>50</v>
      </c>
      <c r="H35" s="36">
        <v>150</v>
      </c>
      <c r="I35" s="25">
        <f t="shared" si="0"/>
        <v>1350</v>
      </c>
      <c r="J35" s="25"/>
    </row>
    <row r="36" s="4" customFormat="1" ht="20.1" customHeight="1" spans="1:10">
      <c r="A36" s="19"/>
      <c r="B36" s="35"/>
      <c r="C36" s="15" t="s">
        <v>134</v>
      </c>
      <c r="D36" s="17">
        <v>1</v>
      </c>
      <c r="E36" s="17" t="s">
        <v>50</v>
      </c>
      <c r="F36" s="17">
        <v>1</v>
      </c>
      <c r="G36" s="17" t="s">
        <v>69</v>
      </c>
      <c r="H36" s="38">
        <v>15490</v>
      </c>
      <c r="I36" s="25">
        <f t="shared" si="0"/>
        <v>15490</v>
      </c>
      <c r="J36" s="25"/>
    </row>
    <row r="37" s="4" customFormat="1" ht="20.1" customHeight="1" spans="1:10">
      <c r="A37" s="39"/>
      <c r="B37" s="40"/>
      <c r="C37" s="15" t="s">
        <v>175</v>
      </c>
      <c r="D37" s="17">
        <v>1</v>
      </c>
      <c r="E37" s="17" t="s">
        <v>50</v>
      </c>
      <c r="F37" s="17">
        <v>1</v>
      </c>
      <c r="G37" s="17" t="s">
        <v>69</v>
      </c>
      <c r="H37" s="38">
        <v>290</v>
      </c>
      <c r="I37" s="25">
        <f t="shared" si="0"/>
        <v>290</v>
      </c>
      <c r="J37" s="25"/>
    </row>
    <row r="38" s="3" customFormat="1" ht="20.1" customHeight="1" spans="1:10">
      <c r="A38" s="29" t="s">
        <v>176</v>
      </c>
      <c r="B38" s="29"/>
      <c r="C38" s="29"/>
      <c r="D38" s="29"/>
      <c r="E38" s="29"/>
      <c r="F38" s="29"/>
      <c r="G38" s="29"/>
      <c r="H38" s="29"/>
      <c r="I38" s="50">
        <f>SUM(I22:I37)</f>
        <v>25081</v>
      </c>
      <c r="J38" s="51"/>
    </row>
    <row r="39" s="3" customFormat="1" ht="20.1" customHeight="1" spans="1:10">
      <c r="A39" s="19" t="s">
        <v>136</v>
      </c>
      <c r="B39" s="37" t="s">
        <v>142</v>
      </c>
      <c r="C39" s="15"/>
      <c r="D39" s="17">
        <v>9</v>
      </c>
      <c r="E39" s="17" t="s">
        <v>49</v>
      </c>
      <c r="F39" s="17">
        <v>1</v>
      </c>
      <c r="G39" s="17" t="s">
        <v>50</v>
      </c>
      <c r="H39" s="25">
        <v>35</v>
      </c>
      <c r="I39" s="25">
        <f>D39*F39*H39</f>
        <v>315</v>
      </c>
      <c r="J39" s="52"/>
    </row>
    <row r="40" s="4" customFormat="1" ht="20.1" customHeight="1" spans="1:10">
      <c r="A40" s="19"/>
      <c r="B40" s="43" t="s">
        <v>143</v>
      </c>
      <c r="C40" s="15"/>
      <c r="D40" s="17">
        <v>1</v>
      </c>
      <c r="E40" s="17" t="s">
        <v>50</v>
      </c>
      <c r="F40" s="17">
        <v>1</v>
      </c>
      <c r="G40" s="17" t="s">
        <v>69</v>
      </c>
      <c r="H40" s="38">
        <v>300</v>
      </c>
      <c r="I40" s="25">
        <f>D40*F40*H40</f>
        <v>300</v>
      </c>
      <c r="J40" s="52"/>
    </row>
    <row r="41" s="3" customFormat="1" ht="20.1" customHeight="1" spans="1:10">
      <c r="A41" s="19"/>
      <c r="B41" s="43" t="s">
        <v>144</v>
      </c>
      <c r="C41" s="16" t="s">
        <v>46</v>
      </c>
      <c r="D41" s="17">
        <v>1</v>
      </c>
      <c r="E41" s="17" t="s">
        <v>49</v>
      </c>
      <c r="F41" s="17">
        <v>1</v>
      </c>
      <c r="G41" s="17" t="s">
        <v>50</v>
      </c>
      <c r="H41" s="25">
        <v>2500</v>
      </c>
      <c r="I41" s="25">
        <f>D41*F41*H41</f>
        <v>2500</v>
      </c>
      <c r="J41" s="52" t="s">
        <v>198</v>
      </c>
    </row>
    <row r="42" s="3" customFormat="1" ht="20.1" customHeight="1" spans="1:10">
      <c r="A42" s="19"/>
      <c r="B42" s="71"/>
      <c r="C42" s="15" t="s">
        <v>199</v>
      </c>
      <c r="D42" s="17">
        <v>1</v>
      </c>
      <c r="E42" s="17" t="s">
        <v>49</v>
      </c>
      <c r="F42" s="17">
        <v>1</v>
      </c>
      <c r="G42" s="17" t="s">
        <v>50</v>
      </c>
      <c r="H42" s="25">
        <f>H6</f>
        <v>1659</v>
      </c>
      <c r="I42" s="25">
        <f>D42*F42*H42</f>
        <v>1659</v>
      </c>
      <c r="J42" s="52"/>
    </row>
    <row r="43" s="3" customFormat="1" ht="20.1" customHeight="1" spans="1:10">
      <c r="A43" s="19"/>
      <c r="B43" s="71"/>
      <c r="C43" s="16" t="s">
        <v>146</v>
      </c>
      <c r="D43" s="14">
        <v>1</v>
      </c>
      <c r="E43" s="14" t="s">
        <v>49</v>
      </c>
      <c r="F43" s="14">
        <v>4</v>
      </c>
      <c r="G43" s="14" t="s">
        <v>73</v>
      </c>
      <c r="H43" s="120">
        <v>100</v>
      </c>
      <c r="I43" s="25">
        <f>D43*F43*H43</f>
        <v>400</v>
      </c>
      <c r="J43" s="121"/>
    </row>
    <row r="44" s="3" customFormat="1" ht="20.1" customHeight="1" spans="1:10">
      <c r="A44" s="29" t="s">
        <v>180</v>
      </c>
      <c r="B44" s="29"/>
      <c r="C44" s="29"/>
      <c r="D44" s="29"/>
      <c r="E44" s="29"/>
      <c r="F44" s="29"/>
      <c r="G44" s="29"/>
      <c r="H44" s="29"/>
      <c r="I44" s="50">
        <f>SUM(I39:I43)</f>
        <v>5174</v>
      </c>
      <c r="J44" s="51"/>
    </row>
    <row r="45" s="3" customFormat="1" ht="20.1" customHeight="1" spans="1:10">
      <c r="A45" s="47" t="s">
        <v>149</v>
      </c>
      <c r="B45" s="47"/>
      <c r="C45" s="47"/>
      <c r="D45" s="47"/>
      <c r="E45" s="47"/>
      <c r="F45" s="47"/>
      <c r="G45" s="47"/>
      <c r="H45" s="47"/>
      <c r="I45" s="54">
        <f>I44+I38+I21+I18+I15+I11</f>
        <v>72472</v>
      </c>
      <c r="J45" s="54"/>
    </row>
    <row r="46" s="3" customFormat="1" ht="20.1" customHeight="1" spans="1:10">
      <c r="A46" s="47" t="s">
        <v>150</v>
      </c>
      <c r="B46" s="47"/>
      <c r="C46" s="47"/>
      <c r="D46" s="47"/>
      <c r="E46" s="47"/>
      <c r="F46" s="47"/>
      <c r="G46" s="47"/>
      <c r="H46" s="47"/>
      <c r="I46" s="54">
        <f>I45*0.1</f>
        <v>7247.2</v>
      </c>
      <c r="J46" s="54"/>
    </row>
    <row r="47" s="5" customFormat="1" ht="20.1" customHeight="1" spans="1:247">
      <c r="A47" s="47" t="s">
        <v>151</v>
      </c>
      <c r="B47" s="47"/>
      <c r="C47" s="47"/>
      <c r="D47" s="47"/>
      <c r="E47" s="47"/>
      <c r="F47" s="47"/>
      <c r="G47" s="47"/>
      <c r="H47" s="47"/>
      <c r="I47" s="54">
        <f>(I45+I46)*0.06</f>
        <v>4783.152</v>
      </c>
      <c r="J47" s="54"/>
      <c r="HL47" s="56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</row>
    <row r="48" s="5" customFormat="1" ht="20.1" customHeight="1" spans="1:247">
      <c r="A48" s="47" t="s">
        <v>152</v>
      </c>
      <c r="B48" s="47"/>
      <c r="C48" s="47"/>
      <c r="D48" s="47"/>
      <c r="E48" s="47"/>
      <c r="F48" s="47"/>
      <c r="G48" s="47"/>
      <c r="H48" s="47"/>
      <c r="I48" s="54">
        <f>I47+I46+I45</f>
        <v>84502.352</v>
      </c>
      <c r="J48" s="54"/>
      <c r="HL48" s="56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</row>
    <row r="50" spans="9:9">
      <c r="I50" s="55"/>
    </row>
  </sheetData>
  <mergeCells count="27">
    <mergeCell ref="B3:C3"/>
    <mergeCell ref="D4:G4"/>
    <mergeCell ref="H4:I4"/>
    <mergeCell ref="A11:H11"/>
    <mergeCell ref="A15:H15"/>
    <mergeCell ref="A18:H18"/>
    <mergeCell ref="A21:H21"/>
    <mergeCell ref="A38:H38"/>
    <mergeCell ref="A44:H44"/>
    <mergeCell ref="A45:H45"/>
    <mergeCell ref="A46:H46"/>
    <mergeCell ref="A47:H47"/>
    <mergeCell ref="A48:H48"/>
    <mergeCell ref="A6:A10"/>
    <mergeCell ref="A12:A14"/>
    <mergeCell ref="A16:A17"/>
    <mergeCell ref="A19:A20"/>
    <mergeCell ref="A22:A37"/>
    <mergeCell ref="A39:A43"/>
    <mergeCell ref="B6:B10"/>
    <mergeCell ref="B12:B13"/>
    <mergeCell ref="B22:B37"/>
    <mergeCell ref="B41:B43"/>
    <mergeCell ref="C4:C5"/>
    <mergeCell ref="J4:J5"/>
    <mergeCell ref="J19:J20"/>
    <mergeCell ref="A4:B5"/>
  </mergeCells>
  <pageMargins left="0.707638888888889" right="0.707638888888889" top="0.747916666666667" bottom="0.747916666666667" header="0.313888888888889" footer="0.313888888888889"/>
  <pageSetup paperSize="9" scale="96" orientation="landscape"/>
  <headerFooter/>
  <rowBreaks count="2" manualBreakCount="2">
    <brk id="11" max="16383" man="1"/>
    <brk id="15" max="24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57"/>
  <sheetViews>
    <sheetView workbookViewId="0">
      <selection activeCell="I56" sqref="I56"/>
    </sheetView>
  </sheetViews>
  <sheetFormatPr defaultColWidth="8.875" defaultRowHeight="14.25"/>
  <cols>
    <col min="1" max="1" width="8.625" style="1" customWidth="1"/>
    <col min="2" max="2" width="15.5" style="6" customWidth="1"/>
    <col min="3" max="3" width="33.5" style="6" customWidth="1"/>
    <col min="4" max="7" width="5.125" style="1" customWidth="1"/>
    <col min="8" max="8" width="9.625" style="6" customWidth="1"/>
    <col min="9" max="9" width="12.625" style="6" customWidth="1"/>
    <col min="10" max="10" width="24.375" style="110" customWidth="1"/>
    <col min="11" max="16382" width="8.875" style="1"/>
  </cols>
  <sheetData>
    <row r="1" s="1" customFormat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s="1" customFormat="1" ht="20.1" customHeight="1" spans="1:10">
      <c r="A2" s="8" t="s">
        <v>34</v>
      </c>
      <c r="B2" s="9" t="s">
        <v>200</v>
      </c>
      <c r="C2" s="9"/>
      <c r="D2" s="9"/>
      <c r="E2" s="9"/>
      <c r="F2" s="9"/>
      <c r="G2" s="9"/>
      <c r="H2" s="10"/>
      <c r="I2" s="10"/>
      <c r="J2" s="9"/>
    </row>
    <row r="3" s="1" customFormat="1" ht="20.1" customHeight="1" spans="1:10">
      <c r="A3" s="8" t="s">
        <v>36</v>
      </c>
      <c r="B3" s="11">
        <v>11</v>
      </c>
      <c r="C3" s="11"/>
      <c r="D3" s="9"/>
      <c r="E3" s="9"/>
      <c r="F3" s="9"/>
      <c r="G3" s="9"/>
      <c r="H3" s="10"/>
      <c r="I3" s="10"/>
      <c r="J3" s="9"/>
    </row>
    <row r="4" s="2" customFormat="1" ht="20.1" customHeight="1" spans="1:10">
      <c r="A4" s="12" t="s">
        <v>37</v>
      </c>
      <c r="B4" s="12"/>
      <c r="C4" s="12" t="s">
        <v>38</v>
      </c>
      <c r="D4" s="12" t="s">
        <v>39</v>
      </c>
      <c r="E4" s="12"/>
      <c r="F4" s="12"/>
      <c r="G4" s="12"/>
      <c r="H4" s="13" t="s">
        <v>40</v>
      </c>
      <c r="I4" s="13"/>
      <c r="J4" s="114" t="s">
        <v>41</v>
      </c>
    </row>
    <row r="5" s="2" customFormat="1" ht="20.1" customHeight="1" spans="1:10">
      <c r="A5" s="12"/>
      <c r="B5" s="12"/>
      <c r="C5" s="12"/>
      <c r="D5" s="12" t="s">
        <v>42</v>
      </c>
      <c r="E5" s="12" t="s">
        <v>43</v>
      </c>
      <c r="F5" s="12" t="s">
        <v>42</v>
      </c>
      <c r="G5" s="12" t="s">
        <v>43</v>
      </c>
      <c r="H5" s="13" t="s">
        <v>44</v>
      </c>
      <c r="I5" s="13" t="s">
        <v>45</v>
      </c>
      <c r="J5" s="114"/>
    </row>
    <row r="6" s="2" customFormat="1" ht="23.1" customHeight="1" spans="1:10">
      <c r="A6" s="14" t="s">
        <v>61</v>
      </c>
      <c r="B6" s="111" t="s">
        <v>201</v>
      </c>
      <c r="C6" s="15" t="s">
        <v>202</v>
      </c>
      <c r="D6" s="17">
        <v>10</v>
      </c>
      <c r="E6" s="17" t="s">
        <v>64</v>
      </c>
      <c r="F6" s="17">
        <v>2</v>
      </c>
      <c r="G6" s="17" t="s">
        <v>65</v>
      </c>
      <c r="H6" s="32">
        <v>1300</v>
      </c>
      <c r="I6" s="32">
        <f t="shared" ref="I6:I11" si="0">D6*F6*H6</f>
        <v>26000</v>
      </c>
      <c r="J6" s="52" t="s">
        <v>203</v>
      </c>
    </row>
    <row r="7" s="2" customFormat="1" ht="23.1" customHeight="1" spans="1:10">
      <c r="A7" s="19"/>
      <c r="B7" s="112"/>
      <c r="C7" s="15" t="s">
        <v>204</v>
      </c>
      <c r="D7" s="17">
        <v>1</v>
      </c>
      <c r="E7" s="17" t="s">
        <v>64</v>
      </c>
      <c r="F7" s="17">
        <v>2</v>
      </c>
      <c r="G7" s="17" t="s">
        <v>65</v>
      </c>
      <c r="H7" s="32">
        <v>2050</v>
      </c>
      <c r="I7" s="32">
        <f t="shared" si="0"/>
        <v>4100</v>
      </c>
      <c r="J7" s="52" t="s">
        <v>203</v>
      </c>
    </row>
    <row r="8" s="2" customFormat="1" ht="24.95" customHeight="1" spans="1:10">
      <c r="A8" s="19"/>
      <c r="B8" s="112"/>
      <c r="C8" s="16" t="s">
        <v>67</v>
      </c>
      <c r="D8" s="17">
        <v>1</v>
      </c>
      <c r="E8" s="14" t="s">
        <v>64</v>
      </c>
      <c r="F8" s="14">
        <v>1</v>
      </c>
      <c r="G8" s="14" t="s">
        <v>50</v>
      </c>
      <c r="H8" s="113">
        <v>4500</v>
      </c>
      <c r="I8" s="32">
        <f t="shared" si="0"/>
        <v>4500</v>
      </c>
      <c r="J8" s="52"/>
    </row>
    <row r="9" s="2" customFormat="1" ht="24.95" customHeight="1" spans="1:10">
      <c r="A9" s="19"/>
      <c r="B9" s="112"/>
      <c r="C9" s="16" t="s">
        <v>68</v>
      </c>
      <c r="D9" s="17">
        <v>1</v>
      </c>
      <c r="E9" s="17" t="s">
        <v>69</v>
      </c>
      <c r="F9" s="17">
        <v>1</v>
      </c>
      <c r="G9" s="17" t="s">
        <v>50</v>
      </c>
      <c r="H9" s="113">
        <v>350</v>
      </c>
      <c r="I9" s="32">
        <f t="shared" si="0"/>
        <v>350</v>
      </c>
      <c r="J9" s="52"/>
    </row>
    <row r="10" s="2" customFormat="1" ht="24.95" customHeight="1" spans="1:10">
      <c r="A10" s="19"/>
      <c r="B10" s="112"/>
      <c r="C10" s="16" t="s">
        <v>185</v>
      </c>
      <c r="D10" s="17">
        <v>1</v>
      </c>
      <c r="E10" s="17" t="s">
        <v>69</v>
      </c>
      <c r="F10" s="17">
        <v>1</v>
      </c>
      <c r="G10" s="17" t="s">
        <v>50</v>
      </c>
      <c r="H10" s="113">
        <v>968</v>
      </c>
      <c r="I10" s="32">
        <f t="shared" si="0"/>
        <v>968</v>
      </c>
      <c r="J10" s="52"/>
    </row>
    <row r="11" s="2" customFormat="1" ht="24.95" customHeight="1" spans="1:10">
      <c r="A11" s="19"/>
      <c r="B11" s="112"/>
      <c r="C11" s="16" t="s">
        <v>205</v>
      </c>
      <c r="D11" s="17">
        <v>1</v>
      </c>
      <c r="E11" s="17" t="s">
        <v>69</v>
      </c>
      <c r="F11" s="17">
        <v>1</v>
      </c>
      <c r="G11" s="17" t="s">
        <v>50</v>
      </c>
      <c r="H11" s="113">
        <v>5400</v>
      </c>
      <c r="I11" s="32">
        <f t="shared" si="0"/>
        <v>5400</v>
      </c>
      <c r="J11" s="52"/>
    </row>
    <row r="12" s="2" customFormat="1" ht="20.1" customHeight="1" spans="1:10">
      <c r="A12" s="29" t="s">
        <v>72</v>
      </c>
      <c r="B12" s="29"/>
      <c r="C12" s="29"/>
      <c r="D12" s="29"/>
      <c r="E12" s="29"/>
      <c r="F12" s="29"/>
      <c r="G12" s="29"/>
      <c r="H12" s="29"/>
      <c r="I12" s="50">
        <f>SUM(I6:I11)</f>
        <v>41318</v>
      </c>
      <c r="J12" s="115"/>
    </row>
    <row r="13" s="2" customFormat="1" ht="20" customHeight="1" spans="1:10">
      <c r="A13" s="17" t="s">
        <v>73</v>
      </c>
      <c r="B13" s="72" t="s">
        <v>74</v>
      </c>
      <c r="C13" s="24" t="s">
        <v>206</v>
      </c>
      <c r="D13" s="17">
        <v>11</v>
      </c>
      <c r="E13" s="17" t="s">
        <v>49</v>
      </c>
      <c r="F13" s="17">
        <v>1</v>
      </c>
      <c r="G13" s="17" t="s">
        <v>76</v>
      </c>
      <c r="H13" s="25">
        <v>170</v>
      </c>
      <c r="I13" s="25">
        <f t="shared" ref="I13:I16" si="1">D13*F13*H13</f>
        <v>1870</v>
      </c>
      <c r="J13" s="53"/>
    </row>
    <row r="14" s="2" customFormat="1" ht="20" customHeight="1" spans="1:10">
      <c r="A14" s="17"/>
      <c r="B14" s="74"/>
      <c r="C14" s="24" t="s">
        <v>207</v>
      </c>
      <c r="D14" s="17">
        <v>11</v>
      </c>
      <c r="E14" s="17" t="s">
        <v>49</v>
      </c>
      <c r="F14" s="17">
        <v>1</v>
      </c>
      <c r="G14" s="17" t="s">
        <v>76</v>
      </c>
      <c r="H14" s="25">
        <v>450</v>
      </c>
      <c r="I14" s="25">
        <f t="shared" si="1"/>
        <v>4950</v>
      </c>
      <c r="J14" s="53"/>
    </row>
    <row r="15" s="2" customFormat="1" ht="20" customHeight="1" spans="1:10">
      <c r="A15" s="17"/>
      <c r="B15" s="72" t="s">
        <v>80</v>
      </c>
      <c r="C15" s="24" t="s">
        <v>208</v>
      </c>
      <c r="D15" s="17">
        <v>11</v>
      </c>
      <c r="E15" s="17" t="s">
        <v>49</v>
      </c>
      <c r="F15" s="17">
        <v>1</v>
      </c>
      <c r="G15" s="17" t="s">
        <v>76</v>
      </c>
      <c r="H15" s="25">
        <v>120</v>
      </c>
      <c r="I15" s="25">
        <f t="shared" si="1"/>
        <v>1320</v>
      </c>
      <c r="J15" s="25"/>
    </row>
    <row r="16" s="2" customFormat="1" ht="20" customHeight="1" spans="1:10">
      <c r="A16" s="17"/>
      <c r="B16" s="74"/>
      <c r="C16" s="24" t="s">
        <v>209</v>
      </c>
      <c r="D16" s="17">
        <v>11</v>
      </c>
      <c r="E16" s="17" t="s">
        <v>49</v>
      </c>
      <c r="F16" s="17">
        <v>1</v>
      </c>
      <c r="G16" s="17" t="s">
        <v>76</v>
      </c>
      <c r="H16" s="25">
        <v>110</v>
      </c>
      <c r="I16" s="25">
        <f t="shared" si="1"/>
        <v>1210</v>
      </c>
      <c r="J16" s="53"/>
    </row>
    <row r="17" s="2" customFormat="1" ht="20" customHeight="1" spans="1:10">
      <c r="A17" s="17"/>
      <c r="B17" s="23" t="s">
        <v>210</v>
      </c>
      <c r="C17" s="24" t="s">
        <v>211</v>
      </c>
      <c r="D17" s="17">
        <v>11</v>
      </c>
      <c r="E17" s="17" t="s">
        <v>49</v>
      </c>
      <c r="F17" s="17">
        <v>1</v>
      </c>
      <c r="G17" s="17" t="s">
        <v>76</v>
      </c>
      <c r="H17" s="25">
        <v>338</v>
      </c>
      <c r="I17" s="25">
        <v>4118</v>
      </c>
      <c r="J17" s="53"/>
    </row>
    <row r="18" s="2" customFormat="1" ht="18" customHeight="1" spans="1:10">
      <c r="A18" s="17"/>
      <c r="B18" s="23" t="s">
        <v>212</v>
      </c>
      <c r="C18" s="24"/>
      <c r="D18" s="17">
        <v>1</v>
      </c>
      <c r="E18" s="17" t="s">
        <v>69</v>
      </c>
      <c r="F18" s="17">
        <v>1</v>
      </c>
      <c r="G18" s="17" t="s">
        <v>50</v>
      </c>
      <c r="H18" s="25">
        <v>1049.2</v>
      </c>
      <c r="I18" s="25">
        <f>D18*F18*H18</f>
        <v>1049.2</v>
      </c>
      <c r="J18" s="53"/>
    </row>
    <row r="19" s="2" customFormat="1" ht="20.1" customHeight="1" spans="1:10">
      <c r="A19" s="29" t="s">
        <v>89</v>
      </c>
      <c r="B19" s="29"/>
      <c r="C19" s="29"/>
      <c r="D19" s="29"/>
      <c r="E19" s="29"/>
      <c r="F19" s="29"/>
      <c r="G19" s="29"/>
      <c r="H19" s="29"/>
      <c r="I19" s="50">
        <f>SUM(I13:I18)</f>
        <v>14517.2</v>
      </c>
      <c r="J19" s="115"/>
    </row>
    <row r="20" s="2" customFormat="1" ht="20.1" customHeight="1" spans="1:10">
      <c r="A20" s="30" t="s">
        <v>90</v>
      </c>
      <c r="B20" s="27" t="s">
        <v>189</v>
      </c>
      <c r="C20" s="15" t="s">
        <v>213</v>
      </c>
      <c r="D20" s="17">
        <v>1</v>
      </c>
      <c r="E20" s="17" t="s">
        <v>92</v>
      </c>
      <c r="F20" s="17">
        <v>1</v>
      </c>
      <c r="G20" s="17" t="s">
        <v>50</v>
      </c>
      <c r="H20" s="25">
        <v>11000</v>
      </c>
      <c r="I20" s="25">
        <f t="shared" ref="I20:I21" si="2">D20*F20*H20</f>
        <v>11000</v>
      </c>
      <c r="J20" s="53" t="s">
        <v>214</v>
      </c>
    </row>
    <row r="21" s="2" customFormat="1" ht="20.1" customHeight="1" spans="1:10">
      <c r="A21" s="33"/>
      <c r="B21" s="27" t="s">
        <v>191</v>
      </c>
      <c r="C21" s="15" t="s">
        <v>192</v>
      </c>
      <c r="D21" s="17">
        <v>2</v>
      </c>
      <c r="E21" s="17" t="s">
        <v>92</v>
      </c>
      <c r="F21" s="17">
        <v>1</v>
      </c>
      <c r="G21" s="17" t="s">
        <v>50</v>
      </c>
      <c r="H21" s="25">
        <v>1000</v>
      </c>
      <c r="I21" s="25">
        <f t="shared" si="2"/>
        <v>2000</v>
      </c>
      <c r="J21" s="53"/>
    </row>
    <row r="22" s="2" customFormat="1" ht="20.1" customHeight="1" spans="1:10">
      <c r="A22" s="29" t="s">
        <v>102</v>
      </c>
      <c r="B22" s="29"/>
      <c r="C22" s="29"/>
      <c r="D22" s="29"/>
      <c r="E22" s="29"/>
      <c r="F22" s="29"/>
      <c r="G22" s="29"/>
      <c r="H22" s="29"/>
      <c r="I22" s="50">
        <f>SUM(I20:I21)</f>
        <v>13000</v>
      </c>
      <c r="J22" s="115"/>
    </row>
    <row r="23" s="2" customFormat="1" ht="20.1" customHeight="1" spans="1:10">
      <c r="A23" s="75" t="s">
        <v>193</v>
      </c>
      <c r="B23" s="31" t="s">
        <v>215</v>
      </c>
      <c r="C23" s="31" t="s">
        <v>216</v>
      </c>
      <c r="D23" s="17">
        <v>8</v>
      </c>
      <c r="E23" s="17" t="s">
        <v>49</v>
      </c>
      <c r="F23" s="17">
        <v>1</v>
      </c>
      <c r="G23" s="17" t="s">
        <v>50</v>
      </c>
      <c r="H23" s="25">
        <v>60</v>
      </c>
      <c r="I23" s="25">
        <f>D23*F23*H23</f>
        <v>480</v>
      </c>
      <c r="J23" s="116"/>
    </row>
    <row r="24" s="2" customFormat="1" ht="20.1" customHeight="1" spans="1:10">
      <c r="A24" s="75"/>
      <c r="B24" s="31" t="s">
        <v>217</v>
      </c>
      <c r="C24" s="31" t="s">
        <v>218</v>
      </c>
      <c r="D24" s="17">
        <v>1</v>
      </c>
      <c r="E24" s="17" t="s">
        <v>69</v>
      </c>
      <c r="F24" s="17">
        <v>1</v>
      </c>
      <c r="G24" s="17" t="s">
        <v>50</v>
      </c>
      <c r="H24" s="25">
        <v>3483.52</v>
      </c>
      <c r="I24" s="25">
        <f t="shared" ref="I24:I43" si="3">D24*F24*H24</f>
        <v>3483.52</v>
      </c>
      <c r="J24" s="53"/>
    </row>
    <row r="25" s="3" customFormat="1" ht="20.1" customHeight="1" spans="1:10">
      <c r="A25" s="29" t="s">
        <v>106</v>
      </c>
      <c r="B25" s="29"/>
      <c r="C25" s="29"/>
      <c r="D25" s="29"/>
      <c r="E25" s="29"/>
      <c r="F25" s="29"/>
      <c r="G25" s="29"/>
      <c r="H25" s="29"/>
      <c r="I25" s="50">
        <f>SUM(I23:I24)</f>
        <v>3963.52</v>
      </c>
      <c r="J25" s="115"/>
    </row>
    <row r="26" s="3" customFormat="1" ht="20.1" customHeight="1" spans="1:10">
      <c r="A26" s="14" t="s">
        <v>107</v>
      </c>
      <c r="B26" s="34" t="s">
        <v>108</v>
      </c>
      <c r="C26" s="27" t="s">
        <v>109</v>
      </c>
      <c r="D26" s="17">
        <v>88</v>
      </c>
      <c r="E26" s="17" t="s">
        <v>110</v>
      </c>
      <c r="F26" s="17">
        <v>1</v>
      </c>
      <c r="G26" s="17" t="s">
        <v>50</v>
      </c>
      <c r="H26" s="25">
        <v>10</v>
      </c>
      <c r="I26" s="25">
        <f t="shared" si="3"/>
        <v>880</v>
      </c>
      <c r="J26" s="53"/>
    </row>
    <row r="27" s="3" customFormat="1" ht="20.1" customHeight="1" spans="1:10">
      <c r="A27" s="19"/>
      <c r="B27" s="35"/>
      <c r="C27" s="27" t="s">
        <v>111</v>
      </c>
      <c r="D27" s="17">
        <v>22</v>
      </c>
      <c r="E27" s="17" t="s">
        <v>110</v>
      </c>
      <c r="F27" s="17">
        <v>1</v>
      </c>
      <c r="G27" s="17" t="s">
        <v>50</v>
      </c>
      <c r="H27" s="25">
        <v>10</v>
      </c>
      <c r="I27" s="25">
        <f t="shared" si="3"/>
        <v>220</v>
      </c>
      <c r="J27" s="53" t="s">
        <v>112</v>
      </c>
    </row>
    <row r="28" s="3" customFormat="1" ht="20.1" customHeight="1" spans="1:10">
      <c r="A28" s="19"/>
      <c r="B28" s="35"/>
      <c r="C28" s="27" t="s">
        <v>113</v>
      </c>
      <c r="D28" s="17">
        <v>2</v>
      </c>
      <c r="E28" s="17" t="s">
        <v>114</v>
      </c>
      <c r="F28" s="17">
        <v>1</v>
      </c>
      <c r="G28" s="17" t="s">
        <v>50</v>
      </c>
      <c r="H28" s="25">
        <v>200</v>
      </c>
      <c r="I28" s="25">
        <f t="shared" si="3"/>
        <v>400</v>
      </c>
      <c r="J28" s="53"/>
    </row>
    <row r="29" s="3" customFormat="1" ht="20.1" customHeight="1" spans="1:10">
      <c r="A29" s="19"/>
      <c r="B29" s="35"/>
      <c r="C29" s="15" t="s">
        <v>116</v>
      </c>
      <c r="D29" s="17">
        <v>11</v>
      </c>
      <c r="E29" s="17" t="s">
        <v>114</v>
      </c>
      <c r="F29" s="17">
        <v>1</v>
      </c>
      <c r="G29" s="17" t="s">
        <v>50</v>
      </c>
      <c r="H29" s="36">
        <v>30</v>
      </c>
      <c r="I29" s="25">
        <f t="shared" si="3"/>
        <v>330</v>
      </c>
      <c r="J29" s="53"/>
    </row>
    <row r="30" s="3" customFormat="1" ht="20.1" customHeight="1" spans="1:10">
      <c r="A30" s="19"/>
      <c r="B30" s="35"/>
      <c r="C30" s="15" t="s">
        <v>118</v>
      </c>
      <c r="D30" s="17">
        <v>11</v>
      </c>
      <c r="E30" s="17" t="s">
        <v>114</v>
      </c>
      <c r="F30" s="17">
        <v>1</v>
      </c>
      <c r="G30" s="17" t="s">
        <v>50</v>
      </c>
      <c r="H30" s="36">
        <v>6</v>
      </c>
      <c r="I30" s="25">
        <f t="shared" si="3"/>
        <v>66</v>
      </c>
      <c r="J30" s="53"/>
    </row>
    <row r="31" s="3" customFormat="1" ht="20.1" customHeight="1" spans="1:10">
      <c r="A31" s="19"/>
      <c r="B31" s="35"/>
      <c r="C31" s="15" t="s">
        <v>219</v>
      </c>
      <c r="D31" s="17">
        <v>11</v>
      </c>
      <c r="E31" s="17" t="s">
        <v>114</v>
      </c>
      <c r="F31" s="17">
        <v>5</v>
      </c>
      <c r="G31" s="17" t="s">
        <v>50</v>
      </c>
      <c r="H31" s="36">
        <v>20</v>
      </c>
      <c r="I31" s="25">
        <f t="shared" si="3"/>
        <v>1100</v>
      </c>
      <c r="J31" s="53"/>
    </row>
    <row r="32" s="3" customFormat="1" ht="20.1" customHeight="1" spans="1:10">
      <c r="A32" s="19"/>
      <c r="B32" s="35"/>
      <c r="C32" s="15" t="s">
        <v>115</v>
      </c>
      <c r="D32" s="17">
        <v>1</v>
      </c>
      <c r="E32" s="17" t="s">
        <v>114</v>
      </c>
      <c r="F32" s="17">
        <v>1</v>
      </c>
      <c r="G32" s="17" t="s">
        <v>50</v>
      </c>
      <c r="H32" s="36">
        <v>400</v>
      </c>
      <c r="I32" s="25">
        <f t="shared" si="3"/>
        <v>400</v>
      </c>
      <c r="J32" s="53"/>
    </row>
    <row r="33" s="3" customFormat="1" ht="20.1" customHeight="1" spans="1:10">
      <c r="A33" s="19"/>
      <c r="B33" s="35"/>
      <c r="C33" s="15" t="s">
        <v>121</v>
      </c>
      <c r="D33" s="17">
        <v>11</v>
      </c>
      <c r="E33" s="17" t="s">
        <v>114</v>
      </c>
      <c r="F33" s="17">
        <v>2</v>
      </c>
      <c r="G33" s="17" t="s">
        <v>50</v>
      </c>
      <c r="H33" s="36">
        <v>5</v>
      </c>
      <c r="I33" s="25">
        <f t="shared" si="3"/>
        <v>110</v>
      </c>
      <c r="J33" s="53"/>
    </row>
    <row r="34" s="3" customFormat="1" ht="19.5" customHeight="1" spans="1:10">
      <c r="A34" s="19"/>
      <c r="B34" s="35"/>
      <c r="C34" s="15" t="s">
        <v>122</v>
      </c>
      <c r="D34" s="17">
        <v>1</v>
      </c>
      <c r="E34" s="17" t="s">
        <v>114</v>
      </c>
      <c r="F34" s="17">
        <v>1</v>
      </c>
      <c r="G34" s="17" t="s">
        <v>50</v>
      </c>
      <c r="H34" s="36">
        <v>80</v>
      </c>
      <c r="I34" s="25">
        <f t="shared" si="3"/>
        <v>80</v>
      </c>
      <c r="J34" s="53"/>
    </row>
    <row r="35" s="3" customFormat="1" ht="19.5" customHeight="1" spans="1:10">
      <c r="A35" s="19"/>
      <c r="B35" s="35"/>
      <c r="C35" s="15" t="s">
        <v>123</v>
      </c>
      <c r="D35" s="17">
        <v>1</v>
      </c>
      <c r="E35" s="17" t="s">
        <v>114</v>
      </c>
      <c r="F35" s="17">
        <v>1</v>
      </c>
      <c r="G35" s="17" t="s">
        <v>50</v>
      </c>
      <c r="H35" s="36">
        <v>30</v>
      </c>
      <c r="I35" s="25">
        <f t="shared" si="3"/>
        <v>30</v>
      </c>
      <c r="J35" s="53"/>
    </row>
    <row r="36" s="3" customFormat="1" ht="19.5" customHeight="1" spans="1:10">
      <c r="A36" s="19"/>
      <c r="B36" s="35"/>
      <c r="C36" s="15" t="s">
        <v>124</v>
      </c>
      <c r="D36" s="17">
        <v>19</v>
      </c>
      <c r="E36" s="17" t="s">
        <v>114</v>
      </c>
      <c r="F36" s="17">
        <v>1</v>
      </c>
      <c r="G36" s="17" t="s">
        <v>50</v>
      </c>
      <c r="H36" s="36">
        <v>15</v>
      </c>
      <c r="I36" s="25">
        <f t="shared" si="3"/>
        <v>285</v>
      </c>
      <c r="J36" s="53"/>
    </row>
    <row r="37" s="3" customFormat="1" ht="20.1" customHeight="1" spans="1:10">
      <c r="A37" s="19"/>
      <c r="B37" s="35"/>
      <c r="C37" s="37" t="s">
        <v>125</v>
      </c>
      <c r="D37" s="17">
        <v>1</v>
      </c>
      <c r="E37" s="17" t="s">
        <v>114</v>
      </c>
      <c r="F37" s="17">
        <v>1</v>
      </c>
      <c r="G37" s="17" t="s">
        <v>50</v>
      </c>
      <c r="H37" s="32">
        <v>50</v>
      </c>
      <c r="I37" s="25">
        <f t="shared" si="3"/>
        <v>50</v>
      </c>
      <c r="J37" s="53"/>
    </row>
    <row r="38" s="3" customFormat="1" ht="20.1" customHeight="1" spans="1:10">
      <c r="A38" s="19"/>
      <c r="B38" s="35"/>
      <c r="C38" s="37" t="s">
        <v>126</v>
      </c>
      <c r="D38" s="17">
        <v>1</v>
      </c>
      <c r="E38" s="17" t="s">
        <v>127</v>
      </c>
      <c r="F38" s="17">
        <v>1</v>
      </c>
      <c r="G38" s="17" t="s">
        <v>50</v>
      </c>
      <c r="H38" s="32">
        <v>350</v>
      </c>
      <c r="I38" s="25">
        <f t="shared" si="3"/>
        <v>350</v>
      </c>
      <c r="J38" s="53"/>
    </row>
    <row r="39" s="4" customFormat="1" ht="20.1" customHeight="1" spans="1:10">
      <c r="A39" s="19"/>
      <c r="B39" s="35"/>
      <c r="C39" s="15" t="s">
        <v>197</v>
      </c>
      <c r="D39" s="17">
        <v>1</v>
      </c>
      <c r="E39" s="17" t="s">
        <v>50</v>
      </c>
      <c r="F39" s="17">
        <v>1</v>
      </c>
      <c r="G39" s="17" t="s">
        <v>69</v>
      </c>
      <c r="H39" s="38">
        <v>5000</v>
      </c>
      <c r="I39" s="25">
        <f t="shared" si="3"/>
        <v>5000</v>
      </c>
      <c r="J39" s="25"/>
    </row>
    <row r="40" s="3" customFormat="1" ht="20.1" customHeight="1" spans="1:10">
      <c r="A40" s="19"/>
      <c r="B40" s="35"/>
      <c r="C40" s="15" t="s">
        <v>130</v>
      </c>
      <c r="D40" s="17">
        <v>11</v>
      </c>
      <c r="E40" s="17" t="s">
        <v>131</v>
      </c>
      <c r="F40" s="17">
        <v>1</v>
      </c>
      <c r="G40" s="17" t="s">
        <v>50</v>
      </c>
      <c r="H40" s="36">
        <v>3</v>
      </c>
      <c r="I40" s="25">
        <f t="shared" si="3"/>
        <v>33</v>
      </c>
      <c r="J40" s="25"/>
    </row>
    <row r="41" s="3" customFormat="1" ht="20.1" customHeight="1" spans="1:10">
      <c r="A41" s="19"/>
      <c r="B41" s="35"/>
      <c r="C41" s="15" t="s">
        <v>132</v>
      </c>
      <c r="D41" s="17">
        <v>11</v>
      </c>
      <c r="E41" s="17" t="s">
        <v>133</v>
      </c>
      <c r="F41" s="17">
        <v>1</v>
      </c>
      <c r="G41" s="17" t="s">
        <v>50</v>
      </c>
      <c r="H41" s="36">
        <v>150</v>
      </c>
      <c r="I41" s="25">
        <f t="shared" si="3"/>
        <v>1650</v>
      </c>
      <c r="J41" s="25"/>
    </row>
    <row r="42" s="4" customFormat="1" ht="20.1" customHeight="1" spans="1:10">
      <c r="A42" s="19"/>
      <c r="B42" s="35"/>
      <c r="C42" s="15" t="s">
        <v>134</v>
      </c>
      <c r="D42" s="17">
        <v>1</v>
      </c>
      <c r="E42" s="17" t="s">
        <v>50</v>
      </c>
      <c r="F42" s="17">
        <v>1</v>
      </c>
      <c r="G42" s="17" t="s">
        <v>69</v>
      </c>
      <c r="H42" s="38">
        <v>18930</v>
      </c>
      <c r="I42" s="25">
        <f t="shared" si="3"/>
        <v>18930</v>
      </c>
      <c r="J42" s="25"/>
    </row>
    <row r="43" s="4" customFormat="1" ht="20.1" customHeight="1" spans="1:10">
      <c r="A43" s="39"/>
      <c r="B43" s="40"/>
      <c r="C43" s="15" t="s">
        <v>175</v>
      </c>
      <c r="D43" s="17">
        <v>1</v>
      </c>
      <c r="E43" s="17" t="s">
        <v>50</v>
      </c>
      <c r="F43" s="17">
        <v>1</v>
      </c>
      <c r="G43" s="17" t="s">
        <v>69</v>
      </c>
      <c r="H43" s="38">
        <v>420</v>
      </c>
      <c r="I43" s="25">
        <f t="shared" si="3"/>
        <v>420</v>
      </c>
      <c r="J43" s="25"/>
    </row>
    <row r="44" s="3" customFormat="1" ht="20.1" customHeight="1" spans="1:10">
      <c r="A44" s="29" t="s">
        <v>176</v>
      </c>
      <c r="B44" s="29"/>
      <c r="C44" s="29"/>
      <c r="D44" s="29"/>
      <c r="E44" s="29"/>
      <c r="F44" s="29"/>
      <c r="G44" s="29"/>
      <c r="H44" s="29"/>
      <c r="I44" s="50">
        <f>SUM(I26:I43)</f>
        <v>30334</v>
      </c>
      <c r="J44" s="115"/>
    </row>
    <row r="45" s="3" customFormat="1" ht="20.1" customHeight="1" spans="1:10">
      <c r="A45" s="14" t="s">
        <v>136</v>
      </c>
      <c r="B45" s="37" t="s">
        <v>142</v>
      </c>
      <c r="C45" s="15"/>
      <c r="D45" s="17">
        <v>11</v>
      </c>
      <c r="E45" s="17" t="s">
        <v>49</v>
      </c>
      <c r="F45" s="17">
        <v>1</v>
      </c>
      <c r="G45" s="17" t="s">
        <v>50</v>
      </c>
      <c r="H45" s="25">
        <v>35</v>
      </c>
      <c r="I45" s="25">
        <f t="shared" ref="I45:I50" si="4">D45*F45*H45</f>
        <v>385</v>
      </c>
      <c r="J45" s="52"/>
    </row>
    <row r="46" s="4" customFormat="1" ht="20.1" customHeight="1" spans="1:10">
      <c r="A46" s="19"/>
      <c r="B46" s="43" t="s">
        <v>143</v>
      </c>
      <c r="C46" s="15"/>
      <c r="D46" s="17">
        <v>1</v>
      </c>
      <c r="E46" s="17" t="s">
        <v>50</v>
      </c>
      <c r="F46" s="17">
        <v>1</v>
      </c>
      <c r="G46" s="17" t="s">
        <v>69</v>
      </c>
      <c r="H46" s="38">
        <v>300</v>
      </c>
      <c r="I46" s="25">
        <f t="shared" si="4"/>
        <v>300</v>
      </c>
      <c r="J46" s="52"/>
    </row>
    <row r="47" s="3" customFormat="1" ht="19" customHeight="1" spans="1:10">
      <c r="A47" s="19"/>
      <c r="B47" s="43" t="s">
        <v>144</v>
      </c>
      <c r="C47" s="16" t="s">
        <v>46</v>
      </c>
      <c r="D47" s="17">
        <v>1</v>
      </c>
      <c r="E47" s="17" t="s">
        <v>49</v>
      </c>
      <c r="F47" s="17">
        <v>2</v>
      </c>
      <c r="G47" s="17" t="s">
        <v>50</v>
      </c>
      <c r="H47" s="25">
        <v>1370</v>
      </c>
      <c r="I47" s="25">
        <f t="shared" si="4"/>
        <v>2740</v>
      </c>
      <c r="J47" s="52" t="s">
        <v>220</v>
      </c>
    </row>
    <row r="48" s="3" customFormat="1" ht="20.1" customHeight="1" spans="1:10">
      <c r="A48" s="19"/>
      <c r="B48" s="71"/>
      <c r="C48" s="15" t="s">
        <v>221</v>
      </c>
      <c r="D48" s="17">
        <v>1</v>
      </c>
      <c r="E48" s="17" t="s">
        <v>49</v>
      </c>
      <c r="F48" s="17">
        <v>3</v>
      </c>
      <c r="G48" s="17" t="s">
        <v>65</v>
      </c>
      <c r="H48" s="25">
        <v>500</v>
      </c>
      <c r="I48" s="25">
        <f t="shared" si="4"/>
        <v>1500</v>
      </c>
      <c r="J48" s="52"/>
    </row>
    <row r="49" s="3" customFormat="1" ht="20.1" customHeight="1" spans="1:10">
      <c r="A49" s="19"/>
      <c r="B49" s="71"/>
      <c r="C49" s="15" t="s">
        <v>146</v>
      </c>
      <c r="D49" s="17">
        <v>1</v>
      </c>
      <c r="E49" s="17" t="s">
        <v>49</v>
      </c>
      <c r="F49" s="17">
        <v>8</v>
      </c>
      <c r="G49" s="17" t="s">
        <v>73</v>
      </c>
      <c r="H49" s="25">
        <v>100</v>
      </c>
      <c r="I49" s="25">
        <f t="shared" si="4"/>
        <v>800</v>
      </c>
      <c r="J49" s="52"/>
    </row>
    <row r="50" s="3" customFormat="1" ht="20.1" customHeight="1" spans="1:10">
      <c r="A50" s="19"/>
      <c r="B50" s="78"/>
      <c r="C50" s="15" t="s">
        <v>222</v>
      </c>
      <c r="D50" s="17">
        <v>1</v>
      </c>
      <c r="E50" s="17" t="s">
        <v>49</v>
      </c>
      <c r="F50" s="17">
        <v>3</v>
      </c>
      <c r="G50" s="17" t="s">
        <v>92</v>
      </c>
      <c r="H50" s="25">
        <v>200</v>
      </c>
      <c r="I50" s="25">
        <f t="shared" si="4"/>
        <v>600</v>
      </c>
      <c r="J50" s="52"/>
    </row>
    <row r="51" s="3" customFormat="1" ht="20.1" customHeight="1" spans="1:10">
      <c r="A51" s="29" t="s">
        <v>180</v>
      </c>
      <c r="B51" s="29"/>
      <c r="C51" s="29"/>
      <c r="D51" s="29"/>
      <c r="E51" s="29"/>
      <c r="F51" s="29"/>
      <c r="G51" s="29"/>
      <c r="H51" s="29"/>
      <c r="I51" s="50">
        <f>SUM(I45:I50)</f>
        <v>6325</v>
      </c>
      <c r="J51" s="115"/>
    </row>
    <row r="52" s="3" customFormat="1" ht="20.1" customHeight="1" spans="1:10">
      <c r="A52" s="47" t="s">
        <v>149</v>
      </c>
      <c r="B52" s="47"/>
      <c r="C52" s="47"/>
      <c r="D52" s="47"/>
      <c r="E52" s="47"/>
      <c r="F52" s="47"/>
      <c r="G52" s="47"/>
      <c r="H52" s="47"/>
      <c r="I52" s="54">
        <f>I12+I19+I22+I25+I44+I51</f>
        <v>109457.72</v>
      </c>
      <c r="J52" s="117"/>
    </row>
    <row r="53" s="3" customFormat="1" ht="20.1" customHeight="1" spans="1:10">
      <c r="A53" s="47" t="s">
        <v>150</v>
      </c>
      <c r="B53" s="47"/>
      <c r="C53" s="47"/>
      <c r="D53" s="47"/>
      <c r="E53" s="47"/>
      <c r="F53" s="47"/>
      <c r="G53" s="47"/>
      <c r="H53" s="47"/>
      <c r="I53" s="54">
        <f>I52*0.1</f>
        <v>10945.772</v>
      </c>
      <c r="J53" s="117"/>
    </row>
    <row r="54" s="5" customFormat="1" ht="20.1" customHeight="1" spans="1:245">
      <c r="A54" s="47" t="s">
        <v>151</v>
      </c>
      <c r="B54" s="47"/>
      <c r="C54" s="47"/>
      <c r="D54" s="47"/>
      <c r="E54" s="47"/>
      <c r="F54" s="47"/>
      <c r="G54" s="47"/>
      <c r="H54" s="47"/>
      <c r="I54" s="54">
        <f>(I52+I53)*0.06</f>
        <v>7224.20952</v>
      </c>
      <c r="J54" s="117"/>
      <c r="HJ54" s="56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</row>
    <row r="55" s="5" customFormat="1" ht="20.1" customHeight="1" spans="1:245">
      <c r="A55" s="47" t="s">
        <v>152</v>
      </c>
      <c r="B55" s="47"/>
      <c r="C55" s="47"/>
      <c r="D55" s="47"/>
      <c r="E55" s="47"/>
      <c r="F55" s="47"/>
      <c r="G55" s="47"/>
      <c r="H55" s="47"/>
      <c r="I55" s="54">
        <f>I54+I53+I52</f>
        <v>127627.70152</v>
      </c>
      <c r="J55" s="117"/>
      <c r="HJ55" s="56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</row>
    <row r="57" spans="9:9">
      <c r="I57" s="118"/>
    </row>
  </sheetData>
  <mergeCells count="27">
    <mergeCell ref="B3:C3"/>
    <mergeCell ref="D4:G4"/>
    <mergeCell ref="H4:I4"/>
    <mergeCell ref="A12:H12"/>
    <mergeCell ref="A19:H19"/>
    <mergeCell ref="A22:H22"/>
    <mergeCell ref="A25:H25"/>
    <mergeCell ref="A44:H44"/>
    <mergeCell ref="A51:H51"/>
    <mergeCell ref="A52:H52"/>
    <mergeCell ref="A53:H53"/>
    <mergeCell ref="A54:H54"/>
    <mergeCell ref="A55:H55"/>
    <mergeCell ref="A6:A11"/>
    <mergeCell ref="A13:A18"/>
    <mergeCell ref="A20:A21"/>
    <mergeCell ref="A23:A24"/>
    <mergeCell ref="A26:A43"/>
    <mergeCell ref="A45:A50"/>
    <mergeCell ref="B6:B11"/>
    <mergeCell ref="B13:B14"/>
    <mergeCell ref="B15:B16"/>
    <mergeCell ref="B26:B43"/>
    <mergeCell ref="B47:B50"/>
    <mergeCell ref="C4:C5"/>
    <mergeCell ref="J4:J5"/>
    <mergeCell ref="A4:B5"/>
  </mergeCells>
  <pageMargins left="0.707638888888889" right="0.707638888888889" top="0.747916666666667" bottom="0.747916666666667" header="0.313888888888889" footer="0.313888888888889"/>
  <pageSetup paperSize="9" scale="96" orientation="landscape"/>
  <headerFooter/>
  <rowBreaks count="1" manualBreakCount="1">
    <brk id="19" max="2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57"/>
  <sheetViews>
    <sheetView workbookViewId="0">
      <selection activeCell="I55" sqref="I55"/>
    </sheetView>
  </sheetViews>
  <sheetFormatPr defaultColWidth="8.875" defaultRowHeight="17.1" customHeight="1"/>
  <cols>
    <col min="1" max="1" width="10.125" style="95" customWidth="1"/>
    <col min="2" max="2" width="23.625" style="96" customWidth="1"/>
    <col min="3" max="3" width="36.375" style="96" customWidth="1"/>
    <col min="4" max="7" width="5.125" style="95" customWidth="1"/>
    <col min="8" max="8" width="10.625" style="96" customWidth="1"/>
    <col min="9" max="9" width="15.625" style="96" customWidth="1"/>
    <col min="10" max="10" width="23.375" style="96" customWidth="1"/>
    <col min="11" max="16384" width="8.875" style="95"/>
  </cols>
  <sheetData>
    <row r="1" s="1" customFormat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s="1" customFormat="1" ht="20.1" customHeight="1" spans="1:10">
      <c r="A2" s="8" t="s">
        <v>34</v>
      </c>
      <c r="B2" s="9" t="s">
        <v>223</v>
      </c>
      <c r="C2" s="9"/>
      <c r="D2" s="9"/>
      <c r="E2" s="9"/>
      <c r="F2" s="9"/>
      <c r="G2" s="9"/>
      <c r="H2" s="10"/>
      <c r="I2" s="10"/>
      <c r="J2" s="9"/>
    </row>
    <row r="3" s="1" customFormat="1" ht="20.1" customHeight="1" spans="1:10">
      <c r="A3" s="8" t="s">
        <v>224</v>
      </c>
      <c r="B3" s="11">
        <v>20</v>
      </c>
      <c r="C3" s="11"/>
      <c r="D3" s="9"/>
      <c r="E3" s="9"/>
      <c r="F3" s="9"/>
      <c r="G3" s="9"/>
      <c r="H3" s="10"/>
      <c r="I3" s="10"/>
      <c r="J3" s="9"/>
    </row>
    <row r="4" s="4" customFormat="1" ht="20.1" customHeight="1" spans="1:10">
      <c r="A4" s="97" t="s">
        <v>37</v>
      </c>
      <c r="B4" s="97"/>
      <c r="C4" s="97" t="s">
        <v>38</v>
      </c>
      <c r="D4" s="97" t="s">
        <v>39</v>
      </c>
      <c r="E4" s="97"/>
      <c r="F4" s="97"/>
      <c r="G4" s="97"/>
      <c r="H4" s="98" t="s">
        <v>40</v>
      </c>
      <c r="I4" s="98"/>
      <c r="J4" s="97" t="s">
        <v>41</v>
      </c>
    </row>
    <row r="5" s="4" customFormat="1" ht="20.1" customHeight="1" spans="1:10">
      <c r="A5" s="97"/>
      <c r="B5" s="97"/>
      <c r="C5" s="97"/>
      <c r="D5" s="97" t="s">
        <v>42</v>
      </c>
      <c r="E5" s="97" t="s">
        <v>43</v>
      </c>
      <c r="F5" s="97" t="s">
        <v>42</v>
      </c>
      <c r="G5" s="97" t="s">
        <v>43</v>
      </c>
      <c r="H5" s="98" t="s">
        <v>44</v>
      </c>
      <c r="I5" s="98" t="s">
        <v>45</v>
      </c>
      <c r="J5" s="97"/>
    </row>
    <row r="6" s="4" customFormat="1" ht="20.1" customHeight="1" spans="1:10">
      <c r="A6" s="14" t="s">
        <v>61</v>
      </c>
      <c r="B6" s="43" t="s">
        <v>225</v>
      </c>
      <c r="C6" s="16" t="s">
        <v>226</v>
      </c>
      <c r="D6" s="17">
        <v>11</v>
      </c>
      <c r="E6" s="17" t="s">
        <v>64</v>
      </c>
      <c r="F6" s="17">
        <v>1</v>
      </c>
      <c r="G6" s="17" t="s">
        <v>65</v>
      </c>
      <c r="H6" s="32">
        <v>750</v>
      </c>
      <c r="I6" s="32">
        <f t="shared" ref="I6:I11" si="0">D6*F6*H6</f>
        <v>8250</v>
      </c>
      <c r="J6" s="32"/>
    </row>
    <row r="7" s="4" customFormat="1" ht="20.1" customHeight="1" spans="1:10">
      <c r="A7" s="19"/>
      <c r="B7" s="71"/>
      <c r="C7" s="22"/>
      <c r="D7" s="17">
        <v>10.5</v>
      </c>
      <c r="E7" s="17" t="s">
        <v>64</v>
      </c>
      <c r="F7" s="17">
        <v>1</v>
      </c>
      <c r="G7" s="17" t="s">
        <v>65</v>
      </c>
      <c r="H7" s="32">
        <v>750</v>
      </c>
      <c r="I7" s="32">
        <f t="shared" si="0"/>
        <v>7875</v>
      </c>
      <c r="J7" s="32" t="s">
        <v>227</v>
      </c>
    </row>
    <row r="8" s="4" customFormat="1" ht="20.1" customHeight="1" spans="1:10">
      <c r="A8" s="19"/>
      <c r="B8" s="71"/>
      <c r="C8" s="22" t="s">
        <v>228</v>
      </c>
      <c r="D8" s="17">
        <v>1</v>
      </c>
      <c r="E8" s="17" t="s">
        <v>69</v>
      </c>
      <c r="F8" s="17">
        <v>1</v>
      </c>
      <c r="G8" s="17" t="s">
        <v>50</v>
      </c>
      <c r="H8" s="32">
        <v>830</v>
      </c>
      <c r="I8" s="32">
        <f t="shared" si="0"/>
        <v>830</v>
      </c>
      <c r="J8" s="32"/>
    </row>
    <row r="9" s="4" customFormat="1" ht="20.1" customHeight="1" spans="1:10">
      <c r="A9" s="19"/>
      <c r="B9" s="71"/>
      <c r="C9" s="15" t="s">
        <v>67</v>
      </c>
      <c r="D9" s="17">
        <v>1</v>
      </c>
      <c r="E9" s="17" t="s">
        <v>64</v>
      </c>
      <c r="F9" s="17">
        <v>1</v>
      </c>
      <c r="G9" s="17" t="s">
        <v>92</v>
      </c>
      <c r="H9" s="32">
        <v>3000</v>
      </c>
      <c r="I9" s="32">
        <f t="shared" si="0"/>
        <v>3000</v>
      </c>
      <c r="J9" s="32"/>
    </row>
    <row r="10" s="4" customFormat="1" ht="20.1" customHeight="1" spans="1:10">
      <c r="A10" s="19"/>
      <c r="B10" s="71"/>
      <c r="C10" s="15" t="s">
        <v>68</v>
      </c>
      <c r="D10" s="17">
        <v>1</v>
      </c>
      <c r="E10" s="17" t="s">
        <v>69</v>
      </c>
      <c r="F10" s="17">
        <v>1</v>
      </c>
      <c r="G10" s="17" t="s">
        <v>50</v>
      </c>
      <c r="H10" s="32">
        <v>350</v>
      </c>
      <c r="I10" s="32">
        <f t="shared" si="0"/>
        <v>350</v>
      </c>
      <c r="J10" s="32"/>
    </row>
    <row r="11" s="4" customFormat="1" ht="20.1" customHeight="1" spans="1:10">
      <c r="A11" s="39"/>
      <c r="B11" s="78"/>
      <c r="C11" s="15" t="s">
        <v>185</v>
      </c>
      <c r="D11" s="17">
        <v>1</v>
      </c>
      <c r="E11" s="17" t="s">
        <v>69</v>
      </c>
      <c r="F11" s="17">
        <v>1</v>
      </c>
      <c r="G11" s="17" t="s">
        <v>50</v>
      </c>
      <c r="H11" s="32">
        <v>1760</v>
      </c>
      <c r="I11" s="32">
        <f t="shared" si="0"/>
        <v>1760</v>
      </c>
      <c r="J11" s="32"/>
    </row>
    <row r="12" s="4" customFormat="1" ht="20.1" customHeight="1" spans="1:10">
      <c r="A12" s="99" t="s">
        <v>72</v>
      </c>
      <c r="B12" s="99"/>
      <c r="C12" s="99"/>
      <c r="D12" s="99"/>
      <c r="E12" s="99"/>
      <c r="F12" s="99"/>
      <c r="G12" s="99"/>
      <c r="H12" s="99"/>
      <c r="I12" s="107">
        <f>SUM(I6:I11)</f>
        <v>22065</v>
      </c>
      <c r="J12" s="107"/>
    </row>
    <row r="13" s="4" customFormat="1" ht="20.1" customHeight="1" spans="1:10">
      <c r="A13" s="14" t="s">
        <v>229</v>
      </c>
      <c r="B13" s="100" t="s">
        <v>74</v>
      </c>
      <c r="C13" s="101" t="s">
        <v>230</v>
      </c>
      <c r="D13" s="17">
        <v>20</v>
      </c>
      <c r="E13" s="17" t="s">
        <v>49</v>
      </c>
      <c r="F13" s="17">
        <v>1</v>
      </c>
      <c r="G13" s="17" t="s">
        <v>76</v>
      </c>
      <c r="H13" s="25">
        <v>400</v>
      </c>
      <c r="I13" s="25">
        <f t="shared" ref="I13:I20" si="1">D13*F13*H13</f>
        <v>8000</v>
      </c>
      <c r="J13" s="25"/>
    </row>
    <row r="14" s="4" customFormat="1" ht="20.1" customHeight="1" spans="1:10">
      <c r="A14" s="19"/>
      <c r="B14" s="102"/>
      <c r="C14" s="101" t="s">
        <v>231</v>
      </c>
      <c r="D14" s="17">
        <v>1</v>
      </c>
      <c r="E14" s="17" t="s">
        <v>69</v>
      </c>
      <c r="F14" s="17">
        <v>1</v>
      </c>
      <c r="G14" s="17" t="s">
        <v>50</v>
      </c>
      <c r="H14" s="25">
        <v>648</v>
      </c>
      <c r="I14" s="25">
        <f t="shared" si="1"/>
        <v>648</v>
      </c>
      <c r="J14" s="25"/>
    </row>
    <row r="15" s="4" customFormat="1" ht="20.1" customHeight="1" spans="1:10">
      <c r="A15" s="19"/>
      <c r="B15" s="100" t="s">
        <v>80</v>
      </c>
      <c r="C15" s="101" t="s">
        <v>232</v>
      </c>
      <c r="D15" s="17">
        <v>20</v>
      </c>
      <c r="E15" s="17" t="s">
        <v>49</v>
      </c>
      <c r="F15" s="17">
        <v>1</v>
      </c>
      <c r="G15" s="17" t="s">
        <v>76</v>
      </c>
      <c r="H15" s="25">
        <v>200</v>
      </c>
      <c r="I15" s="25">
        <f t="shared" si="1"/>
        <v>4000</v>
      </c>
      <c r="J15" s="25"/>
    </row>
    <row r="16" s="4" customFormat="1" ht="20.1" customHeight="1" spans="1:10">
      <c r="A16" s="19"/>
      <c r="B16" s="103"/>
      <c r="C16" s="15" t="s">
        <v>233</v>
      </c>
      <c r="D16" s="17">
        <v>20</v>
      </c>
      <c r="E16" s="17" t="s">
        <v>49</v>
      </c>
      <c r="F16" s="17">
        <v>1</v>
      </c>
      <c r="G16" s="17" t="s">
        <v>76</v>
      </c>
      <c r="H16" s="25">
        <v>488</v>
      </c>
      <c r="I16" s="25">
        <f t="shared" si="1"/>
        <v>9760</v>
      </c>
      <c r="J16" s="25"/>
    </row>
    <row r="17" s="4" customFormat="1" ht="20.1" customHeight="1" spans="1:10">
      <c r="A17" s="19"/>
      <c r="B17" s="102"/>
      <c r="C17" s="15" t="s">
        <v>234</v>
      </c>
      <c r="D17" s="17">
        <v>1</v>
      </c>
      <c r="E17" s="17" t="s">
        <v>69</v>
      </c>
      <c r="F17" s="17">
        <v>1</v>
      </c>
      <c r="G17" s="17" t="s">
        <v>50</v>
      </c>
      <c r="H17" s="25">
        <v>309</v>
      </c>
      <c r="I17" s="25">
        <f t="shared" si="1"/>
        <v>309</v>
      </c>
      <c r="J17" s="25"/>
    </row>
    <row r="18" s="4" customFormat="1" ht="20.1" customHeight="1" spans="1:10">
      <c r="A18" s="19"/>
      <c r="B18" s="100" t="s">
        <v>235</v>
      </c>
      <c r="C18" s="101" t="s">
        <v>236</v>
      </c>
      <c r="D18" s="17">
        <v>20</v>
      </c>
      <c r="E18" s="17" t="s">
        <v>49</v>
      </c>
      <c r="F18" s="17">
        <v>1</v>
      </c>
      <c r="G18" s="17" t="s">
        <v>76</v>
      </c>
      <c r="H18" s="25">
        <v>288</v>
      </c>
      <c r="I18" s="25">
        <f t="shared" si="1"/>
        <v>5760</v>
      </c>
      <c r="J18" s="25"/>
    </row>
    <row r="19" s="4" customFormat="1" ht="20.1" customHeight="1" spans="1:10">
      <c r="A19" s="19"/>
      <c r="B19" s="102"/>
      <c r="C19" s="15" t="s">
        <v>237</v>
      </c>
      <c r="D19" s="17">
        <v>1</v>
      </c>
      <c r="E19" s="17" t="s">
        <v>69</v>
      </c>
      <c r="F19" s="17">
        <v>1</v>
      </c>
      <c r="G19" s="17" t="s">
        <v>50</v>
      </c>
      <c r="H19" s="25">
        <v>780</v>
      </c>
      <c r="I19" s="25">
        <f t="shared" si="1"/>
        <v>780</v>
      </c>
      <c r="J19" s="25"/>
    </row>
    <row r="20" s="4" customFormat="1" ht="20.1" customHeight="1" spans="1:10">
      <c r="A20" s="19"/>
      <c r="B20" s="104" t="s">
        <v>238</v>
      </c>
      <c r="C20" s="101" t="s">
        <v>239</v>
      </c>
      <c r="D20" s="17">
        <v>20</v>
      </c>
      <c r="E20" s="17" t="s">
        <v>110</v>
      </c>
      <c r="F20" s="17">
        <v>1</v>
      </c>
      <c r="G20" s="17" t="s">
        <v>50</v>
      </c>
      <c r="H20" s="25">
        <v>528</v>
      </c>
      <c r="I20" s="25">
        <f t="shared" si="1"/>
        <v>10560</v>
      </c>
      <c r="J20" s="25"/>
    </row>
    <row r="21" s="4" customFormat="1" ht="20.1" customHeight="1" spans="1:10">
      <c r="A21" s="99" t="s">
        <v>89</v>
      </c>
      <c r="B21" s="99"/>
      <c r="C21" s="99"/>
      <c r="D21" s="99"/>
      <c r="E21" s="99"/>
      <c r="F21" s="99"/>
      <c r="G21" s="99"/>
      <c r="H21" s="99"/>
      <c r="I21" s="107">
        <f>SUM(I13:I20)</f>
        <v>39817</v>
      </c>
      <c r="J21" s="107"/>
    </row>
    <row r="22" s="4" customFormat="1" ht="20.1" customHeight="1" spans="1:10">
      <c r="A22" s="26" t="s">
        <v>90</v>
      </c>
      <c r="B22" s="27" t="s">
        <v>74</v>
      </c>
      <c r="C22" s="15" t="s">
        <v>240</v>
      </c>
      <c r="D22" s="17">
        <v>1</v>
      </c>
      <c r="E22" s="17" t="s">
        <v>98</v>
      </c>
      <c r="F22" s="17">
        <v>1</v>
      </c>
      <c r="G22" s="17" t="s">
        <v>50</v>
      </c>
      <c r="H22" s="25">
        <v>3000</v>
      </c>
      <c r="I22" s="25">
        <f t="shared" ref="I22:I28" si="2">D22*F22*H22</f>
        <v>3000</v>
      </c>
      <c r="J22" s="25" t="s">
        <v>241</v>
      </c>
    </row>
    <row r="23" s="4" customFormat="1" ht="20.1" customHeight="1" spans="1:10">
      <c r="A23" s="26"/>
      <c r="B23" s="27" t="s">
        <v>235</v>
      </c>
      <c r="C23" s="15" t="s">
        <v>242</v>
      </c>
      <c r="D23" s="17">
        <v>1</v>
      </c>
      <c r="E23" s="17" t="s">
        <v>98</v>
      </c>
      <c r="F23" s="17">
        <v>1</v>
      </c>
      <c r="G23" s="17" t="s">
        <v>50</v>
      </c>
      <c r="H23" s="25">
        <v>3000</v>
      </c>
      <c r="I23" s="25">
        <f t="shared" si="2"/>
        <v>3000</v>
      </c>
      <c r="J23" s="25" t="s">
        <v>243</v>
      </c>
    </row>
    <row r="24" s="4" customFormat="1" ht="20.1" customHeight="1" spans="1:10">
      <c r="A24" s="105" t="s">
        <v>102</v>
      </c>
      <c r="B24" s="105"/>
      <c r="C24" s="105"/>
      <c r="D24" s="105"/>
      <c r="E24" s="105"/>
      <c r="F24" s="105"/>
      <c r="G24" s="105"/>
      <c r="H24" s="105"/>
      <c r="I24" s="107">
        <f>SUM(I22:I23)</f>
        <v>6000</v>
      </c>
      <c r="J24" s="107"/>
    </row>
    <row r="25" s="4" customFormat="1" ht="20.1" customHeight="1" spans="1:10">
      <c r="A25" s="30" t="s">
        <v>244</v>
      </c>
      <c r="B25" s="43" t="s">
        <v>245</v>
      </c>
      <c r="C25" s="106" t="s">
        <v>246</v>
      </c>
      <c r="D25" s="17">
        <v>20</v>
      </c>
      <c r="E25" s="17" t="s">
        <v>49</v>
      </c>
      <c r="F25" s="17">
        <v>1</v>
      </c>
      <c r="G25" s="17" t="s">
        <v>50</v>
      </c>
      <c r="H25" s="32">
        <v>150</v>
      </c>
      <c r="I25" s="25">
        <f t="shared" si="2"/>
        <v>3000</v>
      </c>
      <c r="J25" s="25"/>
    </row>
    <row r="26" s="4" customFormat="1" ht="20.1" customHeight="1" spans="1:10">
      <c r="A26" s="75"/>
      <c r="B26" s="43" t="s">
        <v>247</v>
      </c>
      <c r="C26" s="106" t="s">
        <v>246</v>
      </c>
      <c r="D26" s="17">
        <v>20</v>
      </c>
      <c r="E26" s="17" t="s">
        <v>49</v>
      </c>
      <c r="F26" s="17">
        <v>1</v>
      </c>
      <c r="G26" s="17" t="s">
        <v>50</v>
      </c>
      <c r="H26" s="32">
        <v>260</v>
      </c>
      <c r="I26" s="25">
        <f t="shared" si="2"/>
        <v>5200</v>
      </c>
      <c r="J26" s="52"/>
    </row>
    <row r="27" s="4" customFormat="1" ht="20.1" customHeight="1" spans="1:10">
      <c r="A27" s="75"/>
      <c r="B27" s="43" t="s">
        <v>248</v>
      </c>
      <c r="C27" s="106" t="s">
        <v>246</v>
      </c>
      <c r="D27" s="17">
        <v>17</v>
      </c>
      <c r="E27" s="17" t="s">
        <v>49</v>
      </c>
      <c r="F27" s="17">
        <v>1</v>
      </c>
      <c r="G27" s="17" t="s">
        <v>50</v>
      </c>
      <c r="H27" s="32">
        <v>200</v>
      </c>
      <c r="I27" s="25">
        <f t="shared" si="2"/>
        <v>3400</v>
      </c>
      <c r="J27" s="25"/>
    </row>
    <row r="28" s="4" customFormat="1" ht="20.1" customHeight="1" spans="1:10">
      <c r="A28" s="75"/>
      <c r="B28" s="27" t="s">
        <v>249</v>
      </c>
      <c r="C28" s="106" t="s">
        <v>246</v>
      </c>
      <c r="D28" s="17">
        <v>20</v>
      </c>
      <c r="E28" s="17" t="s">
        <v>49</v>
      </c>
      <c r="F28" s="17">
        <v>1</v>
      </c>
      <c r="G28" s="17" t="s">
        <v>50</v>
      </c>
      <c r="H28" s="32">
        <v>150</v>
      </c>
      <c r="I28" s="25">
        <f t="shared" si="2"/>
        <v>3000</v>
      </c>
      <c r="J28" s="25"/>
    </row>
    <row r="29" s="4" customFormat="1" ht="20.1" customHeight="1" spans="1:10">
      <c r="A29" s="99" t="s">
        <v>106</v>
      </c>
      <c r="B29" s="99"/>
      <c r="C29" s="99"/>
      <c r="D29" s="99"/>
      <c r="E29" s="99"/>
      <c r="F29" s="99"/>
      <c r="G29" s="99"/>
      <c r="H29" s="99"/>
      <c r="I29" s="107">
        <f>SUM(I25:I28)</f>
        <v>14600</v>
      </c>
      <c r="J29" s="107"/>
    </row>
    <row r="30" s="4" customFormat="1" ht="20.1" customHeight="1" spans="1:10">
      <c r="A30" s="14" t="s">
        <v>107</v>
      </c>
      <c r="B30" s="34" t="s">
        <v>108</v>
      </c>
      <c r="C30" s="27" t="s">
        <v>250</v>
      </c>
      <c r="D30" s="17">
        <v>100</v>
      </c>
      <c r="E30" s="17" t="s">
        <v>110</v>
      </c>
      <c r="F30" s="17">
        <v>1</v>
      </c>
      <c r="G30" s="17" t="s">
        <v>50</v>
      </c>
      <c r="H30" s="38">
        <v>5</v>
      </c>
      <c r="I30" s="25">
        <f t="shared" ref="I30:I43" si="3">D30*F30*H30</f>
        <v>500</v>
      </c>
      <c r="J30" s="25"/>
    </row>
    <row r="31" s="4" customFormat="1" ht="20.1" customHeight="1" spans="1:10">
      <c r="A31" s="19"/>
      <c r="B31" s="35"/>
      <c r="C31" s="15" t="s">
        <v>113</v>
      </c>
      <c r="D31" s="17">
        <v>4</v>
      </c>
      <c r="E31" s="17" t="s">
        <v>114</v>
      </c>
      <c r="F31" s="17">
        <v>1</v>
      </c>
      <c r="G31" s="17" t="s">
        <v>50</v>
      </c>
      <c r="H31" s="38">
        <v>200</v>
      </c>
      <c r="I31" s="25">
        <f t="shared" si="3"/>
        <v>800</v>
      </c>
      <c r="J31" s="25"/>
    </row>
    <row r="32" s="4" customFormat="1" ht="20.1" customHeight="1" spans="1:10">
      <c r="A32" s="19"/>
      <c r="B32" s="35"/>
      <c r="C32" s="15" t="s">
        <v>115</v>
      </c>
      <c r="D32" s="17">
        <v>4</v>
      </c>
      <c r="E32" s="17" t="s">
        <v>114</v>
      </c>
      <c r="F32" s="17">
        <v>1</v>
      </c>
      <c r="G32" s="17" t="s">
        <v>50</v>
      </c>
      <c r="H32" s="38">
        <v>400</v>
      </c>
      <c r="I32" s="25">
        <f t="shared" si="3"/>
        <v>1600</v>
      </c>
      <c r="J32" s="25"/>
    </row>
    <row r="33" s="4" customFormat="1" ht="20.1" customHeight="1" spans="1:10">
      <c r="A33" s="19"/>
      <c r="B33" s="35"/>
      <c r="C33" s="15" t="s">
        <v>126</v>
      </c>
      <c r="D33" s="17">
        <v>2</v>
      </c>
      <c r="E33" s="17" t="s">
        <v>114</v>
      </c>
      <c r="F33" s="17">
        <v>1</v>
      </c>
      <c r="G33" s="17" t="s">
        <v>50</v>
      </c>
      <c r="H33" s="38">
        <v>350</v>
      </c>
      <c r="I33" s="25">
        <f t="shared" si="3"/>
        <v>700</v>
      </c>
      <c r="J33" s="25"/>
    </row>
    <row r="34" s="4" customFormat="1" ht="20.1" customHeight="1" spans="1:10">
      <c r="A34" s="19"/>
      <c r="B34" s="35"/>
      <c r="C34" s="15" t="s">
        <v>122</v>
      </c>
      <c r="D34" s="17">
        <v>4</v>
      </c>
      <c r="E34" s="17" t="s">
        <v>114</v>
      </c>
      <c r="F34" s="17">
        <v>1</v>
      </c>
      <c r="G34" s="17" t="s">
        <v>50</v>
      </c>
      <c r="H34" s="38">
        <v>80</v>
      </c>
      <c r="I34" s="25">
        <f t="shared" si="3"/>
        <v>320</v>
      </c>
      <c r="J34" s="25"/>
    </row>
    <row r="35" s="4" customFormat="1" ht="20.1" customHeight="1" spans="1:10">
      <c r="A35" s="19"/>
      <c r="B35" s="35"/>
      <c r="C35" s="15" t="s">
        <v>123</v>
      </c>
      <c r="D35" s="17">
        <v>2</v>
      </c>
      <c r="E35" s="17" t="s">
        <v>114</v>
      </c>
      <c r="F35" s="17">
        <v>1</v>
      </c>
      <c r="G35" s="17" t="s">
        <v>50</v>
      </c>
      <c r="H35" s="38">
        <v>30</v>
      </c>
      <c r="I35" s="25">
        <f t="shared" si="3"/>
        <v>60</v>
      </c>
      <c r="J35" s="25"/>
    </row>
    <row r="36" s="4" customFormat="1" ht="20.1" customHeight="1" spans="1:10">
      <c r="A36" s="19"/>
      <c r="B36" s="35"/>
      <c r="C36" s="15" t="s">
        <v>124</v>
      </c>
      <c r="D36" s="17">
        <v>51</v>
      </c>
      <c r="E36" s="17" t="s">
        <v>114</v>
      </c>
      <c r="F36" s="17">
        <v>1</v>
      </c>
      <c r="G36" s="17" t="s">
        <v>50</v>
      </c>
      <c r="H36" s="38">
        <v>15</v>
      </c>
      <c r="I36" s="25">
        <f t="shared" si="3"/>
        <v>765</v>
      </c>
      <c r="J36" s="25"/>
    </row>
    <row r="37" s="4" customFormat="1" ht="20.1" customHeight="1" spans="1:10">
      <c r="A37" s="19"/>
      <c r="B37" s="35"/>
      <c r="C37" s="15" t="s">
        <v>251</v>
      </c>
      <c r="D37" s="17">
        <v>21</v>
      </c>
      <c r="E37" s="17" t="s">
        <v>114</v>
      </c>
      <c r="F37" s="17">
        <v>1</v>
      </c>
      <c r="G37" s="17" t="s">
        <v>50</v>
      </c>
      <c r="H37" s="38">
        <v>50</v>
      </c>
      <c r="I37" s="25">
        <f t="shared" si="3"/>
        <v>1050</v>
      </c>
      <c r="J37" s="25"/>
    </row>
    <row r="38" s="4" customFormat="1" ht="20.1" customHeight="1" spans="1:10">
      <c r="A38" s="19"/>
      <c r="B38" s="35"/>
      <c r="C38" s="15" t="s">
        <v>252</v>
      </c>
      <c r="D38" s="17">
        <v>20</v>
      </c>
      <c r="E38" s="17" t="s">
        <v>114</v>
      </c>
      <c r="F38" s="17">
        <v>1</v>
      </c>
      <c r="G38" s="17" t="s">
        <v>50</v>
      </c>
      <c r="H38" s="38">
        <v>25</v>
      </c>
      <c r="I38" s="25">
        <f t="shared" si="3"/>
        <v>500</v>
      </c>
      <c r="J38" s="25"/>
    </row>
    <row r="39" s="4" customFormat="1" ht="20.1" customHeight="1" spans="1:10">
      <c r="A39" s="19"/>
      <c r="B39" s="35"/>
      <c r="C39" s="15" t="s">
        <v>197</v>
      </c>
      <c r="D39" s="17">
        <v>1</v>
      </c>
      <c r="E39" s="17" t="s">
        <v>50</v>
      </c>
      <c r="F39" s="17">
        <v>1</v>
      </c>
      <c r="G39" s="17" t="s">
        <v>69</v>
      </c>
      <c r="H39" s="38">
        <v>5000</v>
      </c>
      <c r="I39" s="25">
        <f t="shared" si="3"/>
        <v>5000</v>
      </c>
      <c r="J39" s="25"/>
    </row>
    <row r="40" s="3" customFormat="1" ht="20.1" customHeight="1" spans="1:10">
      <c r="A40" s="19"/>
      <c r="B40" s="35"/>
      <c r="C40" s="15" t="s">
        <v>130</v>
      </c>
      <c r="D40" s="17">
        <v>20</v>
      </c>
      <c r="E40" s="17" t="s">
        <v>131</v>
      </c>
      <c r="F40" s="17">
        <v>1</v>
      </c>
      <c r="G40" s="17" t="s">
        <v>50</v>
      </c>
      <c r="H40" s="36">
        <v>3</v>
      </c>
      <c r="I40" s="25">
        <f t="shared" si="3"/>
        <v>60</v>
      </c>
      <c r="J40" s="25"/>
    </row>
    <row r="41" s="3" customFormat="1" ht="20.1" customHeight="1" spans="1:10">
      <c r="A41" s="19"/>
      <c r="B41" s="35"/>
      <c r="C41" s="15" t="s">
        <v>132</v>
      </c>
      <c r="D41" s="17">
        <v>20</v>
      </c>
      <c r="E41" s="17" t="s">
        <v>133</v>
      </c>
      <c r="F41" s="17">
        <v>1</v>
      </c>
      <c r="G41" s="17" t="s">
        <v>50</v>
      </c>
      <c r="H41" s="36">
        <v>150</v>
      </c>
      <c r="I41" s="25">
        <f t="shared" si="3"/>
        <v>3000</v>
      </c>
      <c r="J41" s="25"/>
    </row>
    <row r="42" s="4" customFormat="1" ht="20.1" customHeight="1" spans="1:10">
      <c r="A42" s="19"/>
      <c r="B42" s="35"/>
      <c r="C42" s="15" t="s">
        <v>134</v>
      </c>
      <c r="D42" s="17">
        <v>1</v>
      </c>
      <c r="E42" s="17" t="s">
        <v>50</v>
      </c>
      <c r="F42" s="17">
        <v>1</v>
      </c>
      <c r="G42" s="17" t="s">
        <v>69</v>
      </c>
      <c r="H42" s="38">
        <v>32350</v>
      </c>
      <c r="I42" s="25">
        <f t="shared" si="3"/>
        <v>32350</v>
      </c>
      <c r="J42" s="25"/>
    </row>
    <row r="43" s="4" customFormat="1" ht="20.1" customHeight="1" spans="1:10">
      <c r="A43" s="39"/>
      <c r="B43" s="40"/>
      <c r="C43" s="15" t="s">
        <v>175</v>
      </c>
      <c r="D43" s="17">
        <v>1</v>
      </c>
      <c r="E43" s="17" t="s">
        <v>50</v>
      </c>
      <c r="F43" s="17">
        <v>1</v>
      </c>
      <c r="G43" s="17" t="s">
        <v>69</v>
      </c>
      <c r="H43" s="38">
        <v>480</v>
      </c>
      <c r="I43" s="25">
        <f t="shared" si="3"/>
        <v>480</v>
      </c>
      <c r="J43" s="25"/>
    </row>
    <row r="44" s="4" customFormat="1" ht="20.1" customHeight="1" spans="1:10">
      <c r="A44" s="99" t="s">
        <v>135</v>
      </c>
      <c r="B44" s="99"/>
      <c r="C44" s="99"/>
      <c r="D44" s="99"/>
      <c r="E44" s="99"/>
      <c r="F44" s="99"/>
      <c r="G44" s="99"/>
      <c r="H44" s="99"/>
      <c r="I44" s="107">
        <f>SUM(I30:I43)</f>
        <v>47185</v>
      </c>
      <c r="J44" s="107"/>
    </row>
    <row r="45" s="4" customFormat="1" ht="20.1" customHeight="1" spans="1:10">
      <c r="A45" s="19" t="s">
        <v>136</v>
      </c>
      <c r="B45" s="37" t="s">
        <v>142</v>
      </c>
      <c r="C45" s="15"/>
      <c r="D45" s="17">
        <v>21</v>
      </c>
      <c r="E45" s="17" t="s">
        <v>49</v>
      </c>
      <c r="F45" s="17">
        <v>1</v>
      </c>
      <c r="G45" s="17" t="s">
        <v>50</v>
      </c>
      <c r="H45" s="25">
        <v>25</v>
      </c>
      <c r="I45" s="25">
        <f>D45*F45*H45</f>
        <v>525</v>
      </c>
      <c r="J45" s="52"/>
    </row>
    <row r="46" s="4" customFormat="1" ht="20.1" customHeight="1" spans="1:10">
      <c r="A46" s="19"/>
      <c r="B46" s="43" t="s">
        <v>143</v>
      </c>
      <c r="C46" s="15"/>
      <c r="D46" s="17">
        <v>1</v>
      </c>
      <c r="E46" s="17" t="s">
        <v>50</v>
      </c>
      <c r="F46" s="17">
        <v>1</v>
      </c>
      <c r="G46" s="17" t="s">
        <v>69</v>
      </c>
      <c r="H46" s="38">
        <v>300</v>
      </c>
      <c r="I46" s="25">
        <f>D46*F46*H46</f>
        <v>300</v>
      </c>
      <c r="J46" s="52"/>
    </row>
    <row r="47" s="4" customFormat="1" ht="20.1" customHeight="1" spans="1:10">
      <c r="A47" s="19"/>
      <c r="B47" s="34" t="s">
        <v>144</v>
      </c>
      <c r="C47" s="15" t="s">
        <v>145</v>
      </c>
      <c r="D47" s="17">
        <v>2</v>
      </c>
      <c r="E47" s="17" t="s">
        <v>64</v>
      </c>
      <c r="F47" s="17">
        <v>2</v>
      </c>
      <c r="G47" s="17" t="s">
        <v>65</v>
      </c>
      <c r="H47" s="32">
        <v>700</v>
      </c>
      <c r="I47" s="25">
        <f>D47*F47*H47</f>
        <v>2800</v>
      </c>
      <c r="J47" s="25"/>
    </row>
    <row r="48" s="4" customFormat="1" ht="20.1" customHeight="1" spans="1:10">
      <c r="A48" s="19"/>
      <c r="B48" s="35"/>
      <c r="C48" s="15" t="s">
        <v>146</v>
      </c>
      <c r="D48" s="17">
        <v>3</v>
      </c>
      <c r="E48" s="17" t="s">
        <v>49</v>
      </c>
      <c r="F48" s="17">
        <v>5</v>
      </c>
      <c r="G48" s="17" t="s">
        <v>73</v>
      </c>
      <c r="H48" s="32">
        <v>100</v>
      </c>
      <c r="I48" s="25">
        <f>D48*F48*H48</f>
        <v>1500</v>
      </c>
      <c r="J48" s="25"/>
    </row>
    <row r="49" s="4" customFormat="1" ht="20.1" customHeight="1" spans="1:10">
      <c r="A49" s="19"/>
      <c r="B49" s="40"/>
      <c r="C49" s="15" t="s">
        <v>222</v>
      </c>
      <c r="D49" s="17">
        <v>1</v>
      </c>
      <c r="E49" s="17" t="s">
        <v>99</v>
      </c>
      <c r="F49" s="17">
        <v>3</v>
      </c>
      <c r="G49" s="17" t="s">
        <v>50</v>
      </c>
      <c r="H49" s="32">
        <v>200</v>
      </c>
      <c r="I49" s="25">
        <f>D49*F49*H49</f>
        <v>600</v>
      </c>
      <c r="J49" s="25"/>
    </row>
    <row r="50" s="4" customFormat="1" ht="20.1" customHeight="1" spans="1:10">
      <c r="A50" s="99" t="s">
        <v>148</v>
      </c>
      <c r="B50" s="99"/>
      <c r="C50" s="99"/>
      <c r="D50" s="99"/>
      <c r="E50" s="99"/>
      <c r="F50" s="99"/>
      <c r="G50" s="99"/>
      <c r="H50" s="99"/>
      <c r="I50" s="107">
        <f>SUM(I45:I49)</f>
        <v>5725</v>
      </c>
      <c r="J50" s="107"/>
    </row>
    <row r="51" s="4" customFormat="1" ht="20.1" customHeight="1" spans="1:10">
      <c r="A51" s="47" t="s">
        <v>149</v>
      </c>
      <c r="B51" s="47"/>
      <c r="C51" s="47"/>
      <c r="D51" s="47"/>
      <c r="E51" s="47"/>
      <c r="F51" s="47"/>
      <c r="G51" s="47"/>
      <c r="H51" s="47"/>
      <c r="I51" s="54">
        <f>I50+I44+I29+I24+I21+I12</f>
        <v>135392</v>
      </c>
      <c r="J51" s="54"/>
    </row>
    <row r="52" s="4" customFormat="1" ht="20.1" customHeight="1" spans="1:10">
      <c r="A52" s="47" t="s">
        <v>150</v>
      </c>
      <c r="B52" s="47"/>
      <c r="C52" s="47"/>
      <c r="D52" s="47"/>
      <c r="E52" s="47"/>
      <c r="F52" s="47"/>
      <c r="G52" s="47"/>
      <c r="H52" s="47"/>
      <c r="I52" s="54">
        <f>I51*0.1</f>
        <v>13539.2</v>
      </c>
      <c r="J52" s="54"/>
    </row>
    <row r="53" s="94" customFormat="1" ht="20.1" customHeight="1" spans="1:247">
      <c r="A53" s="47" t="s">
        <v>151</v>
      </c>
      <c r="B53" s="47"/>
      <c r="C53" s="47"/>
      <c r="D53" s="47"/>
      <c r="E53" s="47"/>
      <c r="F53" s="47"/>
      <c r="G53" s="47"/>
      <c r="H53" s="47"/>
      <c r="I53" s="54">
        <f>(I51+I52)*0.06</f>
        <v>8935.872</v>
      </c>
      <c r="J53" s="54"/>
      <c r="HL53" s="108"/>
      <c r="HM53" s="109"/>
      <c r="HN53" s="109"/>
      <c r="HO53" s="109"/>
      <c r="HP53" s="109"/>
      <c r="HQ53" s="109"/>
      <c r="HR53" s="109"/>
      <c r="HS53" s="109"/>
      <c r="HT53" s="109"/>
      <c r="HU53" s="109"/>
      <c r="HV53" s="109"/>
      <c r="HW53" s="109"/>
      <c r="HX53" s="109"/>
      <c r="HY53" s="109"/>
      <c r="HZ53" s="109"/>
      <c r="IA53" s="109"/>
      <c r="IB53" s="109"/>
      <c r="IC53" s="109"/>
      <c r="ID53" s="109"/>
      <c r="IE53" s="109"/>
      <c r="IF53" s="109"/>
      <c r="IG53" s="109"/>
      <c r="IH53" s="109"/>
      <c r="II53" s="109"/>
      <c r="IJ53" s="109"/>
      <c r="IK53" s="109"/>
      <c r="IL53" s="109"/>
      <c r="IM53" s="109"/>
    </row>
    <row r="54" s="94" customFormat="1" ht="20.1" customHeight="1" spans="1:247">
      <c r="A54" s="47" t="s">
        <v>152</v>
      </c>
      <c r="B54" s="47"/>
      <c r="C54" s="47"/>
      <c r="D54" s="47"/>
      <c r="E54" s="47"/>
      <c r="F54" s="47"/>
      <c r="G54" s="47"/>
      <c r="H54" s="47"/>
      <c r="I54" s="54">
        <f>I53+I52+I51</f>
        <v>157867.072</v>
      </c>
      <c r="J54" s="54"/>
      <c r="HL54" s="108"/>
      <c r="HM54" s="109"/>
      <c r="HN54" s="109"/>
      <c r="HO54" s="109"/>
      <c r="HP54" s="109"/>
      <c r="HQ54" s="109"/>
      <c r="HR54" s="109"/>
      <c r="HS54" s="109"/>
      <c r="HT54" s="109"/>
      <c r="HU54" s="109"/>
      <c r="HV54" s="109"/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09"/>
      <c r="IK54" s="109"/>
      <c r="IL54" s="109"/>
      <c r="IM54" s="109"/>
    </row>
    <row r="55"/>
    <row r="56" ht="14.25"/>
    <row r="57" ht="14.25"/>
  </sheetData>
  <mergeCells count="29">
    <mergeCell ref="B3:C3"/>
    <mergeCell ref="D4:G4"/>
    <mergeCell ref="H4:I4"/>
    <mergeCell ref="A12:H12"/>
    <mergeCell ref="A21:H21"/>
    <mergeCell ref="A24:H24"/>
    <mergeCell ref="A29:H29"/>
    <mergeCell ref="A44:H44"/>
    <mergeCell ref="A50:H50"/>
    <mergeCell ref="A51:H51"/>
    <mergeCell ref="A52:H52"/>
    <mergeCell ref="A53:H53"/>
    <mergeCell ref="A54:H54"/>
    <mergeCell ref="A6:A11"/>
    <mergeCell ref="A13:A20"/>
    <mergeCell ref="A22:A23"/>
    <mergeCell ref="A25:A28"/>
    <mergeCell ref="A30:A43"/>
    <mergeCell ref="A45:A49"/>
    <mergeCell ref="B6:B11"/>
    <mergeCell ref="B13:B14"/>
    <mergeCell ref="B15:B17"/>
    <mergeCell ref="B18:B19"/>
    <mergeCell ref="B30:B43"/>
    <mergeCell ref="B47:B49"/>
    <mergeCell ref="C4:C5"/>
    <mergeCell ref="C6:C7"/>
    <mergeCell ref="J4:J5"/>
    <mergeCell ref="A4:B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61"/>
  <sheetViews>
    <sheetView workbookViewId="0">
      <selection activeCell="I62" sqref="I62"/>
    </sheetView>
  </sheetViews>
  <sheetFormatPr defaultColWidth="8.875" defaultRowHeight="23.1" customHeight="1"/>
  <cols>
    <col min="1" max="1" width="9.5" style="86" customWidth="1"/>
    <col min="2" max="2" width="20.5" style="87" customWidth="1"/>
    <col min="3" max="3" width="33.75" style="86" customWidth="1"/>
    <col min="4" max="7" width="5.125" style="86" customWidth="1"/>
    <col min="8" max="8" width="10.625" style="87" customWidth="1"/>
    <col min="9" max="9" width="11.625" style="87" customWidth="1"/>
    <col min="10" max="10" width="26.875" style="86" customWidth="1"/>
    <col min="11" max="16384" width="8.875" style="86"/>
  </cols>
  <sheetData>
    <row r="1" s="1" customFormat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s="1" customFormat="1" ht="20.1" customHeight="1" spans="1:10">
      <c r="A2" s="8" t="s">
        <v>253</v>
      </c>
      <c r="B2" s="9" t="s">
        <v>254</v>
      </c>
      <c r="C2" s="9"/>
      <c r="D2" s="9"/>
      <c r="E2" s="9"/>
      <c r="F2" s="9"/>
      <c r="G2" s="9"/>
      <c r="H2" s="10"/>
      <c r="I2" s="10"/>
      <c r="J2" s="9"/>
    </row>
    <row r="3" s="1" customFormat="1" ht="20.1" customHeight="1" spans="1:10">
      <c r="A3" s="8" t="s">
        <v>224</v>
      </c>
      <c r="B3" s="11">
        <v>20</v>
      </c>
      <c r="C3" s="11"/>
      <c r="D3" s="9"/>
      <c r="E3" s="9"/>
      <c r="F3" s="9"/>
      <c r="G3" s="9"/>
      <c r="H3" s="10"/>
      <c r="I3" s="10"/>
      <c r="J3" s="9"/>
    </row>
    <row r="4" s="3" customFormat="1" customHeight="1" spans="1:10">
      <c r="A4" s="12" t="s">
        <v>37</v>
      </c>
      <c r="B4" s="12"/>
      <c r="C4" s="61" t="s">
        <v>38</v>
      </c>
      <c r="D4" s="12" t="s">
        <v>39</v>
      </c>
      <c r="E4" s="12"/>
      <c r="F4" s="12"/>
      <c r="G4" s="12"/>
      <c r="H4" s="88" t="s">
        <v>40</v>
      </c>
      <c r="I4" s="88"/>
      <c r="J4" s="12" t="s">
        <v>41</v>
      </c>
    </row>
    <row r="5" s="3" customFormat="1" customHeight="1" spans="1:10">
      <c r="A5" s="12"/>
      <c r="B5" s="12"/>
      <c r="C5" s="62"/>
      <c r="D5" s="12" t="s">
        <v>42</v>
      </c>
      <c r="E5" s="12" t="s">
        <v>43</v>
      </c>
      <c r="F5" s="12" t="s">
        <v>42</v>
      </c>
      <c r="G5" s="12" t="s">
        <v>43</v>
      </c>
      <c r="H5" s="88" t="s">
        <v>44</v>
      </c>
      <c r="I5" s="88" t="s">
        <v>45</v>
      </c>
      <c r="J5" s="12"/>
    </row>
    <row r="6" s="3" customFormat="1" ht="39" customHeight="1" spans="1:10">
      <c r="A6" s="17" t="s">
        <v>46</v>
      </c>
      <c r="B6" s="15" t="s">
        <v>255</v>
      </c>
      <c r="C6" s="15" t="s">
        <v>256</v>
      </c>
      <c r="D6" s="17">
        <v>15</v>
      </c>
      <c r="E6" s="17" t="s">
        <v>49</v>
      </c>
      <c r="F6" s="17">
        <v>1</v>
      </c>
      <c r="G6" s="17" t="s">
        <v>50</v>
      </c>
      <c r="H6" s="89">
        <v>3820</v>
      </c>
      <c r="I6" s="89">
        <f t="shared" ref="I6:I12" si="0">D6*F6*H6</f>
        <v>57300</v>
      </c>
      <c r="J6" s="91" t="s">
        <v>257</v>
      </c>
    </row>
    <row r="7" s="3" customFormat="1" customHeight="1" spans="1:10">
      <c r="A7" s="20" t="s">
        <v>60</v>
      </c>
      <c r="B7" s="20"/>
      <c r="C7" s="20"/>
      <c r="D7" s="20"/>
      <c r="E7" s="20"/>
      <c r="F7" s="20"/>
      <c r="G7" s="20"/>
      <c r="H7" s="20"/>
      <c r="I7" s="92">
        <f>SUM(I6:I6)</f>
        <v>57300</v>
      </c>
      <c r="J7" s="51"/>
    </row>
    <row r="8" s="3" customFormat="1" customHeight="1" spans="1:10">
      <c r="A8" s="17" t="s">
        <v>61</v>
      </c>
      <c r="B8" s="43" t="s">
        <v>258</v>
      </c>
      <c r="C8" s="79" t="s">
        <v>259</v>
      </c>
      <c r="D8" s="17">
        <v>11</v>
      </c>
      <c r="E8" s="17" t="s">
        <v>64</v>
      </c>
      <c r="F8" s="17">
        <v>3</v>
      </c>
      <c r="G8" s="17" t="s">
        <v>65</v>
      </c>
      <c r="H8" s="80">
        <v>2700</v>
      </c>
      <c r="I8" s="80">
        <f t="shared" si="0"/>
        <v>89100</v>
      </c>
      <c r="J8" s="32"/>
    </row>
    <row r="9" s="3" customFormat="1" customHeight="1" spans="1:10">
      <c r="A9" s="17"/>
      <c r="B9" s="71"/>
      <c r="C9" s="79" t="s">
        <v>205</v>
      </c>
      <c r="D9" s="17">
        <v>1</v>
      </c>
      <c r="E9" s="17" t="s">
        <v>69</v>
      </c>
      <c r="F9" s="17">
        <v>1</v>
      </c>
      <c r="G9" s="17" t="s">
        <v>50</v>
      </c>
      <c r="H9" s="80">
        <v>2060.88</v>
      </c>
      <c r="I9" s="80">
        <f t="shared" si="0"/>
        <v>2060.88</v>
      </c>
      <c r="J9" s="32"/>
    </row>
    <row r="10" s="3" customFormat="1" customHeight="1" spans="1:10">
      <c r="A10" s="17"/>
      <c r="B10" s="71"/>
      <c r="C10" s="79" t="s">
        <v>260</v>
      </c>
      <c r="D10" s="17">
        <v>1</v>
      </c>
      <c r="E10" s="17" t="s">
        <v>64</v>
      </c>
      <c r="F10" s="17">
        <v>1</v>
      </c>
      <c r="G10" s="17" t="s">
        <v>50</v>
      </c>
      <c r="H10" s="80">
        <v>7000</v>
      </c>
      <c r="I10" s="80">
        <f t="shared" si="0"/>
        <v>7000</v>
      </c>
      <c r="J10" s="32"/>
    </row>
    <row r="11" s="3" customFormat="1" ht="20.1" customHeight="1" spans="1:10">
      <c r="A11" s="19"/>
      <c r="B11" s="71"/>
      <c r="C11" s="15" t="s">
        <v>261</v>
      </c>
      <c r="D11" s="17">
        <v>1</v>
      </c>
      <c r="E11" s="17" t="s">
        <v>69</v>
      </c>
      <c r="F11" s="17">
        <v>1</v>
      </c>
      <c r="G11" s="17" t="s">
        <v>50</v>
      </c>
      <c r="H11" s="32">
        <v>6000</v>
      </c>
      <c r="I11" s="32">
        <f t="shared" si="0"/>
        <v>6000</v>
      </c>
      <c r="J11" s="32"/>
    </row>
    <row r="12" s="3" customFormat="1" customHeight="1" spans="1:10">
      <c r="A12" s="17"/>
      <c r="B12" s="78"/>
      <c r="C12" s="79" t="s">
        <v>262</v>
      </c>
      <c r="D12" s="17">
        <v>1</v>
      </c>
      <c r="E12" s="17" t="s">
        <v>69</v>
      </c>
      <c r="F12" s="17">
        <v>1</v>
      </c>
      <c r="G12" s="17" t="s">
        <v>50</v>
      </c>
      <c r="H12" s="80">
        <v>2400</v>
      </c>
      <c r="I12" s="80">
        <f t="shared" si="0"/>
        <v>2400</v>
      </c>
      <c r="J12" s="32"/>
    </row>
    <row r="13" s="3" customFormat="1" customHeight="1" spans="1:10">
      <c r="A13" s="20" t="s">
        <v>72</v>
      </c>
      <c r="B13" s="20"/>
      <c r="C13" s="20"/>
      <c r="D13" s="20"/>
      <c r="E13" s="20"/>
      <c r="F13" s="20"/>
      <c r="G13" s="20"/>
      <c r="H13" s="20"/>
      <c r="I13" s="92">
        <f>SUM(I8:I12)</f>
        <v>106560.88</v>
      </c>
      <c r="J13" s="51"/>
    </row>
    <row r="14" s="3" customFormat="1" customHeight="1" spans="1:10">
      <c r="A14" s="19" t="s">
        <v>73</v>
      </c>
      <c r="B14" s="73" t="s">
        <v>74</v>
      </c>
      <c r="C14" s="15" t="s">
        <v>263</v>
      </c>
      <c r="D14" s="17">
        <v>1</v>
      </c>
      <c r="E14" s="17" t="s">
        <v>69</v>
      </c>
      <c r="F14" s="17">
        <v>1</v>
      </c>
      <c r="G14" s="17" t="s">
        <v>50</v>
      </c>
      <c r="H14" s="36">
        <v>823</v>
      </c>
      <c r="I14" s="36">
        <f>D14*F14*H14</f>
        <v>823</v>
      </c>
      <c r="J14" s="25"/>
    </row>
    <row r="15" s="3" customFormat="1" customHeight="1" spans="1:10">
      <c r="A15" s="19"/>
      <c r="B15" s="74"/>
      <c r="C15" s="24" t="s">
        <v>264</v>
      </c>
      <c r="D15" s="17">
        <v>21</v>
      </c>
      <c r="E15" s="17" t="s">
        <v>49</v>
      </c>
      <c r="F15" s="17">
        <v>1</v>
      </c>
      <c r="G15" s="17" t="s">
        <v>76</v>
      </c>
      <c r="H15" s="36">
        <v>500</v>
      </c>
      <c r="I15" s="36">
        <f t="shared" ref="I15:I23" si="1">D15*F15*H15</f>
        <v>10500</v>
      </c>
      <c r="J15" s="25"/>
    </row>
    <row r="16" s="3" customFormat="1" customHeight="1" spans="1:10">
      <c r="A16" s="19"/>
      <c r="B16" s="23" t="s">
        <v>80</v>
      </c>
      <c r="C16" s="24" t="s">
        <v>265</v>
      </c>
      <c r="D16" s="17">
        <v>21</v>
      </c>
      <c r="E16" s="17" t="s">
        <v>49</v>
      </c>
      <c r="F16" s="17">
        <v>1</v>
      </c>
      <c r="G16" s="17" t="s">
        <v>76</v>
      </c>
      <c r="H16" s="36">
        <v>230</v>
      </c>
      <c r="I16" s="36">
        <f t="shared" si="1"/>
        <v>4830</v>
      </c>
      <c r="J16" s="25"/>
    </row>
    <row r="17" s="3" customFormat="1" customHeight="1" spans="1:10">
      <c r="A17" s="19"/>
      <c r="B17" s="23"/>
      <c r="C17" s="24" t="s">
        <v>266</v>
      </c>
      <c r="D17" s="17">
        <v>1</v>
      </c>
      <c r="E17" s="17" t="s">
        <v>69</v>
      </c>
      <c r="F17" s="17">
        <v>1</v>
      </c>
      <c r="G17" s="17" t="s">
        <v>50</v>
      </c>
      <c r="H17" s="36">
        <v>680</v>
      </c>
      <c r="I17" s="36">
        <f t="shared" si="1"/>
        <v>680</v>
      </c>
      <c r="J17" s="25"/>
    </row>
    <row r="18" s="3" customFormat="1" customHeight="1" spans="1:10">
      <c r="A18" s="19"/>
      <c r="B18" s="23"/>
      <c r="C18" s="15" t="s">
        <v>267</v>
      </c>
      <c r="D18" s="17">
        <v>21</v>
      </c>
      <c r="E18" s="17" t="s">
        <v>49</v>
      </c>
      <c r="F18" s="17">
        <v>1</v>
      </c>
      <c r="G18" s="17" t="s">
        <v>76</v>
      </c>
      <c r="H18" s="36">
        <v>788</v>
      </c>
      <c r="I18" s="36">
        <f t="shared" si="1"/>
        <v>16548</v>
      </c>
      <c r="J18" s="25"/>
    </row>
    <row r="19" s="3" customFormat="1" customHeight="1" spans="1:10">
      <c r="A19" s="19"/>
      <c r="B19" s="23" t="s">
        <v>235</v>
      </c>
      <c r="C19" s="15" t="s">
        <v>268</v>
      </c>
      <c r="D19" s="17">
        <v>21</v>
      </c>
      <c r="E19" s="17" t="s">
        <v>49</v>
      </c>
      <c r="F19" s="17">
        <v>1</v>
      </c>
      <c r="G19" s="17" t="s">
        <v>76</v>
      </c>
      <c r="H19" s="36">
        <v>320</v>
      </c>
      <c r="I19" s="36">
        <f t="shared" si="1"/>
        <v>6720</v>
      </c>
      <c r="J19" s="25"/>
    </row>
    <row r="20" s="3" customFormat="1" customHeight="1" spans="1:10">
      <c r="A20" s="19"/>
      <c r="B20" s="23"/>
      <c r="C20" s="24" t="s">
        <v>269</v>
      </c>
      <c r="D20" s="17">
        <v>21</v>
      </c>
      <c r="E20" s="17" t="s">
        <v>49</v>
      </c>
      <c r="F20" s="17">
        <v>1</v>
      </c>
      <c r="G20" s="17" t="s">
        <v>76</v>
      </c>
      <c r="H20" s="36">
        <v>410</v>
      </c>
      <c r="I20" s="36">
        <f t="shared" si="1"/>
        <v>8610</v>
      </c>
      <c r="J20" s="25"/>
    </row>
    <row r="21" s="3" customFormat="1" customHeight="1" spans="1:10">
      <c r="A21" s="19"/>
      <c r="B21" s="23"/>
      <c r="C21" s="24" t="s">
        <v>270</v>
      </c>
      <c r="D21" s="17">
        <v>1</v>
      </c>
      <c r="E21" s="17" t="s">
        <v>69</v>
      </c>
      <c r="F21" s="17">
        <v>1</v>
      </c>
      <c r="G21" s="17" t="s">
        <v>76</v>
      </c>
      <c r="H21" s="36">
        <v>528</v>
      </c>
      <c r="I21" s="36">
        <f t="shared" si="1"/>
        <v>528</v>
      </c>
      <c r="J21" s="25"/>
    </row>
    <row r="22" s="3" customFormat="1" customHeight="1" spans="1:10">
      <c r="A22" s="19"/>
      <c r="B22" s="23" t="s">
        <v>271</v>
      </c>
      <c r="C22" s="24" t="s">
        <v>272</v>
      </c>
      <c r="D22" s="17">
        <v>21</v>
      </c>
      <c r="E22" s="17" t="s">
        <v>49</v>
      </c>
      <c r="F22" s="17">
        <v>1</v>
      </c>
      <c r="G22" s="17" t="s">
        <v>76</v>
      </c>
      <c r="H22" s="36">
        <v>220</v>
      </c>
      <c r="I22" s="36">
        <f t="shared" si="1"/>
        <v>4620</v>
      </c>
      <c r="J22" s="25"/>
    </row>
    <row r="23" s="3" customFormat="1" customHeight="1" spans="1:10">
      <c r="A23" s="39"/>
      <c r="B23" s="23" t="s">
        <v>238</v>
      </c>
      <c r="C23" s="24" t="s">
        <v>273</v>
      </c>
      <c r="D23" s="17">
        <v>1</v>
      </c>
      <c r="E23" s="17" t="s">
        <v>69</v>
      </c>
      <c r="F23" s="17">
        <v>1</v>
      </c>
      <c r="G23" s="17" t="s">
        <v>50</v>
      </c>
      <c r="H23" s="36">
        <v>15800</v>
      </c>
      <c r="I23" s="36">
        <f t="shared" si="1"/>
        <v>15800</v>
      </c>
      <c r="J23" s="66"/>
    </row>
    <row r="24" s="3" customFormat="1" customHeight="1" spans="1:10">
      <c r="A24" s="20" t="s">
        <v>89</v>
      </c>
      <c r="B24" s="20"/>
      <c r="C24" s="20"/>
      <c r="D24" s="20"/>
      <c r="E24" s="20"/>
      <c r="F24" s="20"/>
      <c r="G24" s="20"/>
      <c r="H24" s="20"/>
      <c r="I24" s="92">
        <f>SUM(I14:I23)</f>
        <v>69659</v>
      </c>
      <c r="J24" s="51"/>
    </row>
    <row r="25" s="3" customFormat="1" customHeight="1" spans="1:10">
      <c r="A25" s="30" t="s">
        <v>90</v>
      </c>
      <c r="B25" s="27" t="s">
        <v>74</v>
      </c>
      <c r="C25" s="79" t="s">
        <v>274</v>
      </c>
      <c r="D25" s="17">
        <v>1</v>
      </c>
      <c r="E25" s="17" t="s">
        <v>98</v>
      </c>
      <c r="F25" s="17">
        <v>1</v>
      </c>
      <c r="G25" s="17" t="s">
        <v>99</v>
      </c>
      <c r="H25" s="36">
        <v>2500</v>
      </c>
      <c r="I25" s="36">
        <f t="shared" ref="I25:I29" si="2">D25*F25*H25</f>
        <v>2500</v>
      </c>
      <c r="J25" s="66"/>
    </row>
    <row r="26" s="3" customFormat="1" customHeight="1" spans="1:10">
      <c r="A26" s="75"/>
      <c r="B26" s="27" t="s">
        <v>80</v>
      </c>
      <c r="C26" s="15" t="s">
        <v>275</v>
      </c>
      <c r="D26" s="17">
        <v>1</v>
      </c>
      <c r="E26" s="17" t="s">
        <v>98</v>
      </c>
      <c r="F26" s="17">
        <v>1</v>
      </c>
      <c r="G26" s="17" t="s">
        <v>92</v>
      </c>
      <c r="H26" s="36">
        <v>3500</v>
      </c>
      <c r="I26" s="36">
        <f t="shared" si="2"/>
        <v>3500</v>
      </c>
      <c r="J26" s="25"/>
    </row>
    <row r="27" s="3" customFormat="1" customHeight="1" spans="1:10">
      <c r="A27" s="75"/>
      <c r="B27" s="34" t="s">
        <v>235</v>
      </c>
      <c r="C27" s="15" t="s">
        <v>275</v>
      </c>
      <c r="D27" s="17">
        <v>1</v>
      </c>
      <c r="E27" s="17" t="s">
        <v>98</v>
      </c>
      <c r="F27" s="17">
        <v>1</v>
      </c>
      <c r="G27" s="17" t="s">
        <v>92</v>
      </c>
      <c r="H27" s="36">
        <v>3500</v>
      </c>
      <c r="I27" s="36">
        <f t="shared" si="2"/>
        <v>3500</v>
      </c>
      <c r="J27" s="25"/>
    </row>
    <row r="28" s="3" customFormat="1" customHeight="1" spans="1:10">
      <c r="A28" s="75"/>
      <c r="B28" s="34" t="s">
        <v>87</v>
      </c>
      <c r="C28" s="79" t="s">
        <v>276</v>
      </c>
      <c r="D28" s="17">
        <v>1</v>
      </c>
      <c r="E28" s="17" t="s">
        <v>98</v>
      </c>
      <c r="F28" s="17">
        <v>1</v>
      </c>
      <c r="G28" s="17" t="s">
        <v>99</v>
      </c>
      <c r="H28" s="36">
        <v>2500</v>
      </c>
      <c r="I28" s="36">
        <f t="shared" si="2"/>
        <v>2500</v>
      </c>
      <c r="J28" s="25"/>
    </row>
    <row r="29" s="3" customFormat="1" customHeight="1" spans="1:10">
      <c r="A29" s="33"/>
      <c r="B29" s="34" t="s">
        <v>168</v>
      </c>
      <c r="C29" s="79" t="s">
        <v>277</v>
      </c>
      <c r="D29" s="17">
        <v>1</v>
      </c>
      <c r="E29" s="17" t="s">
        <v>98</v>
      </c>
      <c r="F29" s="17">
        <v>1</v>
      </c>
      <c r="G29" s="17" t="s">
        <v>99</v>
      </c>
      <c r="H29" s="36">
        <v>800</v>
      </c>
      <c r="I29" s="36">
        <f t="shared" si="2"/>
        <v>800</v>
      </c>
      <c r="J29" s="66"/>
    </row>
    <row r="30" s="3" customFormat="1" customHeight="1" spans="1:10">
      <c r="A30" s="29" t="s">
        <v>102</v>
      </c>
      <c r="B30" s="29"/>
      <c r="C30" s="29"/>
      <c r="D30" s="29"/>
      <c r="E30" s="29"/>
      <c r="F30" s="29"/>
      <c r="G30" s="29"/>
      <c r="H30" s="29"/>
      <c r="I30" s="92">
        <f>SUM(I25:I29)</f>
        <v>12800</v>
      </c>
      <c r="J30" s="51"/>
    </row>
    <row r="31" s="3" customFormat="1" customHeight="1" spans="1:10">
      <c r="A31" s="75" t="s">
        <v>103</v>
      </c>
      <c r="B31" s="90" t="s">
        <v>278</v>
      </c>
      <c r="C31" s="15"/>
      <c r="D31" s="17">
        <v>21</v>
      </c>
      <c r="E31" s="17" t="s">
        <v>49</v>
      </c>
      <c r="F31" s="17">
        <v>1</v>
      </c>
      <c r="G31" s="17" t="s">
        <v>50</v>
      </c>
      <c r="H31" s="80">
        <v>5</v>
      </c>
      <c r="I31" s="36">
        <f t="shared" ref="I31:I33" si="3">D31*F31*H31</f>
        <v>105</v>
      </c>
      <c r="J31" s="25"/>
    </row>
    <row r="32" s="3" customFormat="1" customHeight="1" spans="1:10">
      <c r="A32" s="75"/>
      <c r="B32" s="43" t="s">
        <v>279</v>
      </c>
      <c r="C32" s="15"/>
      <c r="D32" s="17">
        <v>21</v>
      </c>
      <c r="E32" s="17" t="s">
        <v>49</v>
      </c>
      <c r="F32" s="17">
        <v>1</v>
      </c>
      <c r="G32" s="17" t="s">
        <v>50</v>
      </c>
      <c r="H32" s="80">
        <v>90</v>
      </c>
      <c r="I32" s="36">
        <f t="shared" si="3"/>
        <v>1890</v>
      </c>
      <c r="J32" s="25"/>
    </row>
    <row r="33" s="3" customFormat="1" customHeight="1" spans="1:10">
      <c r="A33" s="75"/>
      <c r="B33" s="43" t="s">
        <v>280</v>
      </c>
      <c r="C33" s="15"/>
      <c r="D33" s="17">
        <v>21</v>
      </c>
      <c r="E33" s="17" t="s">
        <v>49</v>
      </c>
      <c r="F33" s="17">
        <v>1</v>
      </c>
      <c r="G33" s="17" t="s">
        <v>50</v>
      </c>
      <c r="H33" s="80">
        <v>15</v>
      </c>
      <c r="I33" s="36">
        <f t="shared" si="3"/>
        <v>315</v>
      </c>
      <c r="J33" s="25"/>
    </row>
    <row r="34" s="85" customFormat="1" customHeight="1" spans="1:21">
      <c r="A34" s="29" t="s">
        <v>106</v>
      </c>
      <c r="B34" s="29"/>
      <c r="C34" s="29"/>
      <c r="D34" s="29"/>
      <c r="E34" s="29"/>
      <c r="F34" s="29"/>
      <c r="G34" s="29"/>
      <c r="H34" s="29"/>
      <c r="I34" s="92">
        <f>SUM(I31:I33)</f>
        <v>2310</v>
      </c>
      <c r="J34" s="5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="3" customFormat="1" customHeight="1" spans="1:10">
      <c r="A35" s="14" t="s">
        <v>107</v>
      </c>
      <c r="B35" s="34" t="s">
        <v>108</v>
      </c>
      <c r="C35" s="27" t="s">
        <v>250</v>
      </c>
      <c r="D35" s="17">
        <v>150</v>
      </c>
      <c r="E35" s="17" t="s">
        <v>110</v>
      </c>
      <c r="F35" s="17">
        <v>1</v>
      </c>
      <c r="G35" s="17" t="s">
        <v>50</v>
      </c>
      <c r="H35" s="36">
        <v>5</v>
      </c>
      <c r="I35" s="36">
        <f t="shared" ref="I35:I48" si="4">D35*F35*H35</f>
        <v>750</v>
      </c>
      <c r="J35" s="25"/>
    </row>
    <row r="36" s="3" customFormat="1" customHeight="1" spans="1:10">
      <c r="A36" s="19"/>
      <c r="B36" s="35"/>
      <c r="C36" s="15" t="s">
        <v>113</v>
      </c>
      <c r="D36" s="17">
        <v>4</v>
      </c>
      <c r="E36" s="17" t="s">
        <v>114</v>
      </c>
      <c r="F36" s="17">
        <v>1</v>
      </c>
      <c r="G36" s="17" t="s">
        <v>50</v>
      </c>
      <c r="H36" s="36">
        <v>200</v>
      </c>
      <c r="I36" s="36">
        <f t="shared" si="4"/>
        <v>800</v>
      </c>
      <c r="J36" s="25"/>
    </row>
    <row r="37" s="3" customFormat="1" customHeight="1" spans="1:10">
      <c r="A37" s="19"/>
      <c r="B37" s="35"/>
      <c r="C37" s="15" t="s">
        <v>115</v>
      </c>
      <c r="D37" s="17">
        <v>4</v>
      </c>
      <c r="E37" s="17" t="s">
        <v>114</v>
      </c>
      <c r="F37" s="17">
        <v>1</v>
      </c>
      <c r="G37" s="17" t="s">
        <v>50</v>
      </c>
      <c r="H37" s="36">
        <v>400</v>
      </c>
      <c r="I37" s="36">
        <f t="shared" si="4"/>
        <v>1600</v>
      </c>
      <c r="J37" s="25"/>
    </row>
    <row r="38" s="3" customFormat="1" customHeight="1" spans="1:10">
      <c r="A38" s="19"/>
      <c r="B38" s="35"/>
      <c r="C38" s="15" t="s">
        <v>126</v>
      </c>
      <c r="D38" s="17">
        <v>2</v>
      </c>
      <c r="E38" s="17" t="s">
        <v>114</v>
      </c>
      <c r="F38" s="17">
        <v>1</v>
      </c>
      <c r="G38" s="17" t="s">
        <v>50</v>
      </c>
      <c r="H38" s="36">
        <v>350</v>
      </c>
      <c r="I38" s="36">
        <f t="shared" si="4"/>
        <v>700</v>
      </c>
      <c r="J38" s="25"/>
    </row>
    <row r="39" s="3" customFormat="1" customHeight="1" spans="1:10">
      <c r="A39" s="19"/>
      <c r="B39" s="35"/>
      <c r="C39" s="15" t="s">
        <v>122</v>
      </c>
      <c r="D39" s="17">
        <v>4</v>
      </c>
      <c r="E39" s="17" t="s">
        <v>114</v>
      </c>
      <c r="F39" s="17">
        <v>1</v>
      </c>
      <c r="G39" s="17" t="s">
        <v>50</v>
      </c>
      <c r="H39" s="36">
        <v>80</v>
      </c>
      <c r="I39" s="36">
        <f t="shared" si="4"/>
        <v>320</v>
      </c>
      <c r="J39" s="25"/>
    </row>
    <row r="40" s="3" customFormat="1" customHeight="1" spans="1:10">
      <c r="A40" s="19"/>
      <c r="B40" s="35"/>
      <c r="C40" s="15" t="s">
        <v>123</v>
      </c>
      <c r="D40" s="17">
        <v>2</v>
      </c>
      <c r="E40" s="17" t="s">
        <v>114</v>
      </c>
      <c r="F40" s="17">
        <v>1</v>
      </c>
      <c r="G40" s="17" t="s">
        <v>50</v>
      </c>
      <c r="H40" s="36">
        <v>30</v>
      </c>
      <c r="I40" s="36">
        <f t="shared" si="4"/>
        <v>60</v>
      </c>
      <c r="J40" s="25"/>
    </row>
    <row r="41" s="3" customFormat="1" customHeight="1" spans="1:10">
      <c r="A41" s="19"/>
      <c r="B41" s="35"/>
      <c r="C41" s="15" t="s">
        <v>124</v>
      </c>
      <c r="D41" s="17">
        <v>51</v>
      </c>
      <c r="E41" s="17" t="s">
        <v>114</v>
      </c>
      <c r="F41" s="17">
        <v>1</v>
      </c>
      <c r="G41" s="17" t="s">
        <v>50</v>
      </c>
      <c r="H41" s="36">
        <v>15</v>
      </c>
      <c r="I41" s="36">
        <f t="shared" si="4"/>
        <v>765</v>
      </c>
      <c r="J41" s="25"/>
    </row>
    <row r="42" s="3" customFormat="1" customHeight="1" spans="1:10">
      <c r="A42" s="19"/>
      <c r="B42" s="35"/>
      <c r="C42" s="15" t="s">
        <v>251</v>
      </c>
      <c r="D42" s="17">
        <v>21</v>
      </c>
      <c r="E42" s="17" t="s">
        <v>114</v>
      </c>
      <c r="F42" s="17">
        <v>1</v>
      </c>
      <c r="G42" s="17" t="s">
        <v>50</v>
      </c>
      <c r="H42" s="36">
        <v>50</v>
      </c>
      <c r="I42" s="36">
        <f t="shared" si="4"/>
        <v>1050</v>
      </c>
      <c r="J42" s="25"/>
    </row>
    <row r="43" s="3" customFormat="1" customHeight="1" spans="1:10">
      <c r="A43" s="19"/>
      <c r="B43" s="35"/>
      <c r="C43" s="15" t="s">
        <v>281</v>
      </c>
      <c r="D43" s="17">
        <v>1</v>
      </c>
      <c r="E43" s="17" t="s">
        <v>69</v>
      </c>
      <c r="F43" s="17">
        <v>1</v>
      </c>
      <c r="G43" s="17" t="s">
        <v>50</v>
      </c>
      <c r="H43" s="36">
        <v>200</v>
      </c>
      <c r="I43" s="36">
        <f t="shared" si="4"/>
        <v>200</v>
      </c>
      <c r="J43" s="25"/>
    </row>
    <row r="44" s="3" customFormat="1" customHeight="1" spans="1:10">
      <c r="A44" s="19"/>
      <c r="B44" s="35"/>
      <c r="C44" s="15" t="s">
        <v>282</v>
      </c>
      <c r="D44" s="17">
        <v>25</v>
      </c>
      <c r="E44" s="17" t="s">
        <v>283</v>
      </c>
      <c r="F44" s="17">
        <v>1</v>
      </c>
      <c r="G44" s="17" t="s">
        <v>50</v>
      </c>
      <c r="H44" s="36">
        <v>20</v>
      </c>
      <c r="I44" s="36">
        <f t="shared" ref="I44:I49" si="5">D44*F44*H44</f>
        <v>500</v>
      </c>
      <c r="J44" s="25"/>
    </row>
    <row r="45" s="4" customFormat="1" ht="20.1" customHeight="1" spans="1:10">
      <c r="A45" s="19"/>
      <c r="B45" s="35"/>
      <c r="C45" s="15" t="s">
        <v>197</v>
      </c>
      <c r="D45" s="17">
        <v>1</v>
      </c>
      <c r="E45" s="17" t="s">
        <v>50</v>
      </c>
      <c r="F45" s="17">
        <v>1</v>
      </c>
      <c r="G45" s="17" t="s">
        <v>69</v>
      </c>
      <c r="H45" s="38">
        <v>5000</v>
      </c>
      <c r="I45" s="25">
        <f t="shared" si="5"/>
        <v>5000</v>
      </c>
      <c r="J45" s="25"/>
    </row>
    <row r="46" s="3" customFormat="1" ht="20.1" customHeight="1" spans="1:10">
      <c r="A46" s="19"/>
      <c r="B46" s="35"/>
      <c r="C46" s="15" t="s">
        <v>130</v>
      </c>
      <c r="D46" s="17">
        <v>20</v>
      </c>
      <c r="E46" s="17" t="s">
        <v>131</v>
      </c>
      <c r="F46" s="17">
        <v>1</v>
      </c>
      <c r="G46" s="17" t="s">
        <v>50</v>
      </c>
      <c r="H46" s="36">
        <v>3</v>
      </c>
      <c r="I46" s="25">
        <f t="shared" si="5"/>
        <v>60</v>
      </c>
      <c r="J46" s="25"/>
    </row>
    <row r="47" s="3" customFormat="1" ht="20.1" customHeight="1" spans="1:10">
      <c r="A47" s="19"/>
      <c r="B47" s="35"/>
      <c r="C47" s="15" t="s">
        <v>132</v>
      </c>
      <c r="D47" s="17">
        <v>20</v>
      </c>
      <c r="E47" s="17" t="s">
        <v>133</v>
      </c>
      <c r="F47" s="17">
        <v>1</v>
      </c>
      <c r="G47" s="17" t="s">
        <v>50</v>
      </c>
      <c r="H47" s="36">
        <v>150</v>
      </c>
      <c r="I47" s="25">
        <f t="shared" si="5"/>
        <v>3000</v>
      </c>
      <c r="J47" s="25"/>
    </row>
    <row r="48" s="4" customFormat="1" ht="20.1" customHeight="1" spans="1:10">
      <c r="A48" s="19"/>
      <c r="B48" s="35"/>
      <c r="C48" s="15" t="s">
        <v>134</v>
      </c>
      <c r="D48" s="17">
        <v>1</v>
      </c>
      <c r="E48" s="17" t="s">
        <v>50</v>
      </c>
      <c r="F48" s="17">
        <v>1</v>
      </c>
      <c r="G48" s="17" t="s">
        <v>69</v>
      </c>
      <c r="H48" s="38">
        <v>62570</v>
      </c>
      <c r="I48" s="25">
        <f t="shared" si="5"/>
        <v>62570</v>
      </c>
      <c r="J48" s="25"/>
    </row>
    <row r="49" s="4" customFormat="1" ht="20.1" customHeight="1" spans="1:10">
      <c r="A49" s="39"/>
      <c r="B49" s="40"/>
      <c r="C49" s="15" t="s">
        <v>175</v>
      </c>
      <c r="D49" s="17">
        <v>1</v>
      </c>
      <c r="E49" s="17" t="s">
        <v>50</v>
      </c>
      <c r="F49" s="17">
        <v>1</v>
      </c>
      <c r="G49" s="17" t="s">
        <v>69</v>
      </c>
      <c r="H49" s="38">
        <v>300</v>
      </c>
      <c r="I49" s="25">
        <f t="shared" si="5"/>
        <v>300</v>
      </c>
      <c r="J49" s="25"/>
    </row>
    <row r="50" s="85" customFormat="1" customHeight="1" spans="1:21">
      <c r="A50" s="29" t="s">
        <v>135</v>
      </c>
      <c r="B50" s="29"/>
      <c r="C50" s="29"/>
      <c r="D50" s="29"/>
      <c r="E50" s="29"/>
      <c r="F50" s="29"/>
      <c r="G50" s="29"/>
      <c r="H50" s="29"/>
      <c r="I50" s="92">
        <f>SUM(I35:I49)</f>
        <v>77675</v>
      </c>
      <c r="J50" s="5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="3" customFormat="1" customHeight="1" spans="1:10">
      <c r="A51" s="19" t="s">
        <v>136</v>
      </c>
      <c r="B51" s="37" t="s">
        <v>142</v>
      </c>
      <c r="C51" s="79"/>
      <c r="D51" s="17">
        <v>21</v>
      </c>
      <c r="E51" s="17" t="s">
        <v>49</v>
      </c>
      <c r="F51" s="17">
        <v>1</v>
      </c>
      <c r="G51" s="17" t="s">
        <v>50</v>
      </c>
      <c r="H51" s="36">
        <v>35</v>
      </c>
      <c r="I51" s="36">
        <f t="shared" ref="I51:I56" si="6">D51*F51*H51</f>
        <v>735</v>
      </c>
      <c r="J51" s="52"/>
    </row>
    <row r="52" s="4" customFormat="1" ht="20.1" customHeight="1" spans="1:10">
      <c r="A52" s="19"/>
      <c r="B52" s="43" t="s">
        <v>143</v>
      </c>
      <c r="C52" s="15"/>
      <c r="D52" s="17">
        <v>1</v>
      </c>
      <c r="E52" s="17" t="s">
        <v>50</v>
      </c>
      <c r="F52" s="17">
        <v>1</v>
      </c>
      <c r="G52" s="17" t="s">
        <v>69</v>
      </c>
      <c r="H52" s="38">
        <v>300</v>
      </c>
      <c r="I52" s="25">
        <f t="shared" si="6"/>
        <v>300</v>
      </c>
      <c r="J52" s="52"/>
    </row>
    <row r="53" s="3" customFormat="1" customHeight="1" spans="1:10">
      <c r="A53" s="19"/>
      <c r="B53" s="34" t="s">
        <v>144</v>
      </c>
      <c r="C53" s="79" t="s">
        <v>284</v>
      </c>
      <c r="D53" s="17">
        <v>1</v>
      </c>
      <c r="E53" s="17" t="s">
        <v>49</v>
      </c>
      <c r="F53" s="17">
        <v>1</v>
      </c>
      <c r="G53" s="17" t="s">
        <v>50</v>
      </c>
      <c r="H53" s="80">
        <v>3000</v>
      </c>
      <c r="I53" s="36">
        <f t="shared" si="6"/>
        <v>3000</v>
      </c>
      <c r="J53" s="25"/>
    </row>
    <row r="54" s="3" customFormat="1" customHeight="1" spans="1:10">
      <c r="A54" s="19"/>
      <c r="B54" s="35"/>
      <c r="C54" s="79" t="s">
        <v>145</v>
      </c>
      <c r="D54" s="17">
        <v>1</v>
      </c>
      <c r="E54" s="17" t="s">
        <v>64</v>
      </c>
      <c r="F54" s="17">
        <v>4</v>
      </c>
      <c r="G54" s="17" t="s">
        <v>65</v>
      </c>
      <c r="H54" s="80">
        <v>2000</v>
      </c>
      <c r="I54" s="36">
        <f t="shared" si="6"/>
        <v>8000</v>
      </c>
      <c r="J54" s="25"/>
    </row>
    <row r="55" s="3" customFormat="1" customHeight="1" spans="1:10">
      <c r="A55" s="19"/>
      <c r="B55" s="35"/>
      <c r="C55" s="79" t="s">
        <v>146</v>
      </c>
      <c r="D55" s="17">
        <v>2</v>
      </c>
      <c r="E55" s="17" t="s">
        <v>49</v>
      </c>
      <c r="F55" s="17">
        <v>8</v>
      </c>
      <c r="G55" s="17" t="s">
        <v>73</v>
      </c>
      <c r="H55" s="80">
        <v>100</v>
      </c>
      <c r="I55" s="36">
        <f t="shared" si="6"/>
        <v>1600</v>
      </c>
      <c r="J55" s="25"/>
    </row>
    <row r="56" s="3" customFormat="1" customHeight="1" spans="1:10">
      <c r="A56" s="19"/>
      <c r="B56" s="40"/>
      <c r="C56" s="79" t="s">
        <v>103</v>
      </c>
      <c r="D56" s="17">
        <v>2</v>
      </c>
      <c r="E56" s="17" t="s">
        <v>49</v>
      </c>
      <c r="F56" s="17">
        <v>1</v>
      </c>
      <c r="G56" s="17" t="s">
        <v>50</v>
      </c>
      <c r="H56" s="36">
        <v>110</v>
      </c>
      <c r="I56" s="36">
        <f t="shared" si="6"/>
        <v>220</v>
      </c>
      <c r="J56" s="25"/>
    </row>
    <row r="57" s="85" customFormat="1" customHeight="1" spans="1:20">
      <c r="A57" s="29" t="s">
        <v>148</v>
      </c>
      <c r="B57" s="29"/>
      <c r="C57" s="29"/>
      <c r="D57" s="29"/>
      <c r="E57" s="29"/>
      <c r="F57" s="29"/>
      <c r="G57" s="29"/>
      <c r="H57" s="29"/>
      <c r="I57" s="92">
        <f>SUM(I51:I56)</f>
        <v>13855</v>
      </c>
      <c r="J57" s="51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="85" customFormat="1" customHeight="1" spans="1:20">
      <c r="A58" s="47" t="s">
        <v>149</v>
      </c>
      <c r="B58" s="47"/>
      <c r="C58" s="47"/>
      <c r="D58" s="47"/>
      <c r="E58" s="47"/>
      <c r="F58" s="47"/>
      <c r="G58" s="47"/>
      <c r="H58" s="47"/>
      <c r="I58" s="93">
        <f>I57+I50+I34+I30+I24+I13+I7</f>
        <v>340159.88</v>
      </c>
      <c r="J58" s="54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="85" customFormat="1" customHeight="1" spans="1:20">
      <c r="A59" s="47" t="s">
        <v>150</v>
      </c>
      <c r="B59" s="47"/>
      <c r="C59" s="47"/>
      <c r="D59" s="47"/>
      <c r="E59" s="47"/>
      <c r="F59" s="47"/>
      <c r="G59" s="47"/>
      <c r="H59" s="47"/>
      <c r="I59" s="93">
        <f>I58*0.1</f>
        <v>34015.988</v>
      </c>
      <c r="J59" s="54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="5" customFormat="1" customHeight="1" spans="1:247">
      <c r="A60" s="47" t="s">
        <v>151</v>
      </c>
      <c r="B60" s="47"/>
      <c r="C60" s="47"/>
      <c r="D60" s="47"/>
      <c r="E60" s="47"/>
      <c r="F60" s="47"/>
      <c r="G60" s="47"/>
      <c r="H60" s="47"/>
      <c r="I60" s="93">
        <f>(I58+I59)*0.06</f>
        <v>22450.55208</v>
      </c>
      <c r="J60" s="54"/>
      <c r="HL60" s="56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</row>
    <row r="61" s="5" customFormat="1" customHeight="1" spans="1:247">
      <c r="A61" s="47" t="s">
        <v>152</v>
      </c>
      <c r="B61" s="47"/>
      <c r="C61" s="47"/>
      <c r="D61" s="47"/>
      <c r="E61" s="47"/>
      <c r="F61" s="47"/>
      <c r="G61" s="47"/>
      <c r="H61" s="47"/>
      <c r="I61" s="93">
        <f>I60+I59+I58</f>
        <v>396626.42008</v>
      </c>
      <c r="J61" s="54"/>
      <c r="HL61" s="56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</row>
  </sheetData>
  <mergeCells count="29">
    <mergeCell ref="B3:C3"/>
    <mergeCell ref="D4:G4"/>
    <mergeCell ref="H4:I4"/>
    <mergeCell ref="A7:H7"/>
    <mergeCell ref="A13:H13"/>
    <mergeCell ref="A24:H24"/>
    <mergeCell ref="A30:H30"/>
    <mergeCell ref="A34:H34"/>
    <mergeCell ref="A50:H50"/>
    <mergeCell ref="A57:H57"/>
    <mergeCell ref="A58:H58"/>
    <mergeCell ref="A59:H59"/>
    <mergeCell ref="A60:H60"/>
    <mergeCell ref="A61:H61"/>
    <mergeCell ref="A8:A12"/>
    <mergeCell ref="A14:A23"/>
    <mergeCell ref="A25:A29"/>
    <mergeCell ref="A31:A33"/>
    <mergeCell ref="A35:A49"/>
    <mergeCell ref="A51:A56"/>
    <mergeCell ref="B8:B12"/>
    <mergeCell ref="B14:B15"/>
    <mergeCell ref="B16:B18"/>
    <mergeCell ref="B19:B21"/>
    <mergeCell ref="B35:B49"/>
    <mergeCell ref="B53:B56"/>
    <mergeCell ref="C4:C5"/>
    <mergeCell ref="J4:J5"/>
    <mergeCell ref="A4:B5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67"/>
  <sheetViews>
    <sheetView workbookViewId="0">
      <selection activeCell="I68" sqref="I68"/>
    </sheetView>
  </sheetViews>
  <sheetFormatPr defaultColWidth="8.875" defaultRowHeight="14.25"/>
  <cols>
    <col min="1" max="1" width="10.125" style="3" customWidth="1"/>
    <col min="2" max="2" width="23.625" style="59" customWidth="1"/>
    <col min="3" max="3" width="28.125" style="60" customWidth="1"/>
    <col min="4" max="7" width="5.125" style="3" customWidth="1"/>
    <col min="8" max="8" width="10.625" style="59" customWidth="1"/>
    <col min="9" max="9" width="15.625" style="59" customWidth="1"/>
    <col min="10" max="10" width="28.75" style="3" customWidth="1"/>
    <col min="11" max="16384" width="8.875" style="3"/>
  </cols>
  <sheetData>
    <row r="1" s="1" customFormat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s="1" customFormat="1" ht="20.1" customHeight="1" spans="1:10">
      <c r="A2" s="8" t="s">
        <v>34</v>
      </c>
      <c r="B2" s="9" t="s">
        <v>285</v>
      </c>
      <c r="C2" s="9"/>
      <c r="D2" s="9"/>
      <c r="E2" s="9"/>
      <c r="F2" s="9"/>
      <c r="G2" s="9"/>
      <c r="H2" s="10"/>
      <c r="I2" s="10"/>
      <c r="J2" s="9"/>
    </row>
    <row r="3" s="1" customFormat="1" ht="20.1" customHeight="1" spans="1:10">
      <c r="A3" s="8" t="s">
        <v>36</v>
      </c>
      <c r="B3" s="11">
        <v>25</v>
      </c>
      <c r="C3" s="11"/>
      <c r="D3" s="9"/>
      <c r="E3" s="9"/>
      <c r="F3" s="9"/>
      <c r="G3" s="9"/>
      <c r="H3" s="10"/>
      <c r="I3" s="10"/>
      <c r="J3" s="9"/>
    </row>
    <row r="4" ht="20.1" customHeight="1" spans="1:10">
      <c r="A4" s="12" t="s">
        <v>37</v>
      </c>
      <c r="B4" s="12"/>
      <c r="C4" s="61" t="s">
        <v>38</v>
      </c>
      <c r="D4" s="12" t="s">
        <v>39</v>
      </c>
      <c r="E4" s="12"/>
      <c r="F4" s="12"/>
      <c r="G4" s="12"/>
      <c r="H4" s="13" t="s">
        <v>40</v>
      </c>
      <c r="I4" s="13"/>
      <c r="J4" s="12" t="s">
        <v>41</v>
      </c>
    </row>
    <row r="5" ht="20.1" customHeight="1" spans="1:10">
      <c r="A5" s="12"/>
      <c r="B5" s="12"/>
      <c r="C5" s="62"/>
      <c r="D5" s="12" t="s">
        <v>42</v>
      </c>
      <c r="E5" s="12" t="s">
        <v>43</v>
      </c>
      <c r="F5" s="12" t="s">
        <v>42</v>
      </c>
      <c r="G5" s="12" t="s">
        <v>43</v>
      </c>
      <c r="H5" s="13" t="s">
        <v>44</v>
      </c>
      <c r="I5" s="13" t="s">
        <v>45</v>
      </c>
      <c r="J5" s="12"/>
    </row>
    <row r="6" ht="34.5" customHeight="1" spans="1:10">
      <c r="A6" s="14" t="s">
        <v>222</v>
      </c>
      <c r="B6" s="16" t="s">
        <v>286</v>
      </c>
      <c r="C6" s="15" t="s">
        <v>287</v>
      </c>
      <c r="D6" s="17">
        <v>1</v>
      </c>
      <c r="E6" s="17" t="s">
        <v>69</v>
      </c>
      <c r="F6" s="17">
        <v>1</v>
      </c>
      <c r="G6" s="17" t="s">
        <v>50</v>
      </c>
      <c r="H6" s="18">
        <v>3226</v>
      </c>
      <c r="I6" s="18">
        <f>D6*F6*H6</f>
        <v>3226</v>
      </c>
      <c r="J6" s="81" t="s">
        <v>288</v>
      </c>
    </row>
    <row r="7" ht="34.5" customHeight="1" spans="1:10">
      <c r="A7" s="39"/>
      <c r="B7" s="22"/>
      <c r="C7" s="15" t="s">
        <v>289</v>
      </c>
      <c r="D7" s="17">
        <v>1</v>
      </c>
      <c r="E7" s="17" t="s">
        <v>69</v>
      </c>
      <c r="F7" s="17">
        <v>1</v>
      </c>
      <c r="G7" s="17" t="s">
        <v>50</v>
      </c>
      <c r="H7" s="18">
        <v>3174.5</v>
      </c>
      <c r="I7" s="18">
        <f>D7*F7*H7</f>
        <v>3174.5</v>
      </c>
      <c r="J7" s="82"/>
    </row>
    <row r="8" ht="20.1" customHeight="1" spans="1:10">
      <c r="A8" s="20" t="s">
        <v>60</v>
      </c>
      <c r="B8" s="20"/>
      <c r="C8" s="20"/>
      <c r="D8" s="20"/>
      <c r="E8" s="20"/>
      <c r="F8" s="20"/>
      <c r="G8" s="20"/>
      <c r="H8" s="20"/>
      <c r="I8" s="50">
        <f>SUM(I6:I7)</f>
        <v>6400.5</v>
      </c>
      <c r="J8" s="51"/>
    </row>
    <row r="9" ht="20.1" customHeight="1" spans="1:10">
      <c r="A9" s="14" t="s">
        <v>61</v>
      </c>
      <c r="B9" s="43" t="s">
        <v>258</v>
      </c>
      <c r="C9" s="15" t="s">
        <v>259</v>
      </c>
      <c r="D9" s="17">
        <v>10</v>
      </c>
      <c r="E9" s="17" t="s">
        <v>64</v>
      </c>
      <c r="F9" s="17">
        <v>2</v>
      </c>
      <c r="G9" s="17" t="s">
        <v>65</v>
      </c>
      <c r="H9" s="32">
        <v>2700</v>
      </c>
      <c r="I9" s="32">
        <f t="shared" ref="I9:I16" si="0">D9*F9*H9</f>
        <v>54000</v>
      </c>
      <c r="J9" s="32"/>
    </row>
    <row r="10" ht="20.1" customHeight="1" spans="1:10">
      <c r="A10" s="19"/>
      <c r="B10" s="71"/>
      <c r="C10" s="15" t="s">
        <v>290</v>
      </c>
      <c r="D10" s="17">
        <v>4</v>
      </c>
      <c r="E10" s="17" t="s">
        <v>64</v>
      </c>
      <c r="F10" s="17">
        <v>2</v>
      </c>
      <c r="G10" s="17" t="s">
        <v>65</v>
      </c>
      <c r="H10" s="32">
        <v>3500</v>
      </c>
      <c r="I10" s="32">
        <f t="shared" si="0"/>
        <v>28000</v>
      </c>
      <c r="J10" s="32"/>
    </row>
    <row r="11" ht="20.1" customHeight="1" spans="1:10">
      <c r="A11" s="19"/>
      <c r="B11" s="71"/>
      <c r="C11" s="15" t="s">
        <v>291</v>
      </c>
      <c r="D11" s="17">
        <v>1</v>
      </c>
      <c r="E11" s="17" t="s">
        <v>64</v>
      </c>
      <c r="F11" s="17">
        <v>1</v>
      </c>
      <c r="G11" s="17" t="s">
        <v>50</v>
      </c>
      <c r="H11" s="32">
        <v>7000</v>
      </c>
      <c r="I11" s="32">
        <f t="shared" si="0"/>
        <v>7000</v>
      </c>
      <c r="J11" s="32"/>
    </row>
    <row r="12" ht="20.1" customHeight="1" spans="1:10">
      <c r="A12" s="19"/>
      <c r="B12" s="71"/>
      <c r="C12" s="15" t="s">
        <v>261</v>
      </c>
      <c r="D12" s="17">
        <v>1</v>
      </c>
      <c r="E12" s="17" t="s">
        <v>69</v>
      </c>
      <c r="F12" s="17">
        <v>1</v>
      </c>
      <c r="G12" s="17" t="s">
        <v>50</v>
      </c>
      <c r="H12" s="32">
        <v>6000</v>
      </c>
      <c r="I12" s="32">
        <f t="shared" si="0"/>
        <v>6000</v>
      </c>
      <c r="J12" s="32"/>
    </row>
    <row r="13" s="3" customFormat="1" ht="23.1" customHeight="1" spans="1:10">
      <c r="A13" s="17"/>
      <c r="B13" s="78"/>
      <c r="C13" s="79" t="s">
        <v>262</v>
      </c>
      <c r="D13" s="17">
        <v>1</v>
      </c>
      <c r="E13" s="17" t="s">
        <v>69</v>
      </c>
      <c r="F13" s="17">
        <v>1</v>
      </c>
      <c r="G13" s="17" t="s">
        <v>50</v>
      </c>
      <c r="H13" s="80">
        <v>3000</v>
      </c>
      <c r="I13" s="80">
        <f t="shared" si="0"/>
        <v>3000</v>
      </c>
      <c r="J13" s="32"/>
    </row>
    <row r="14" ht="20.1" customHeight="1" spans="1:10">
      <c r="A14" s="19"/>
      <c r="B14" s="71"/>
      <c r="C14" s="23" t="s">
        <v>292</v>
      </c>
      <c r="D14" s="17">
        <v>1</v>
      </c>
      <c r="E14" s="17" t="s">
        <v>69</v>
      </c>
      <c r="F14" s="17">
        <v>1</v>
      </c>
      <c r="G14" s="17" t="s">
        <v>50</v>
      </c>
      <c r="H14" s="25">
        <v>396.16</v>
      </c>
      <c r="I14" s="25">
        <f t="shared" si="0"/>
        <v>396.16</v>
      </c>
      <c r="J14" s="83"/>
    </row>
    <row r="15" ht="20.1" customHeight="1" spans="1:10">
      <c r="A15" s="19"/>
      <c r="B15" s="71"/>
      <c r="C15" s="23" t="s">
        <v>293</v>
      </c>
      <c r="D15" s="17">
        <v>1</v>
      </c>
      <c r="E15" s="17" t="s">
        <v>69</v>
      </c>
      <c r="F15" s="17">
        <v>1</v>
      </c>
      <c r="G15" s="17" t="s">
        <v>50</v>
      </c>
      <c r="H15" s="25">
        <v>70.88</v>
      </c>
      <c r="I15" s="25">
        <f t="shared" si="0"/>
        <v>70.88</v>
      </c>
      <c r="J15" s="83"/>
    </row>
    <row r="16" ht="20.1" customHeight="1" spans="1:10">
      <c r="A16" s="39"/>
      <c r="B16" s="78"/>
      <c r="C16" s="24" t="s">
        <v>205</v>
      </c>
      <c r="D16" s="17">
        <v>1</v>
      </c>
      <c r="E16" s="17" t="s">
        <v>294</v>
      </c>
      <c r="F16" s="17">
        <v>1</v>
      </c>
      <c r="G16" s="17" t="s">
        <v>50</v>
      </c>
      <c r="H16" s="25">
        <v>1827.88</v>
      </c>
      <c r="I16" s="25">
        <f t="shared" si="0"/>
        <v>1827.88</v>
      </c>
      <c r="J16" s="83"/>
    </row>
    <row r="17" ht="20.1" customHeight="1" spans="1:10">
      <c r="A17" s="20" t="s">
        <v>72</v>
      </c>
      <c r="B17" s="20"/>
      <c r="C17" s="20"/>
      <c r="D17" s="20"/>
      <c r="E17" s="20"/>
      <c r="F17" s="20"/>
      <c r="G17" s="20"/>
      <c r="H17" s="20"/>
      <c r="I17" s="50">
        <f>SUM(I9:I16)</f>
        <v>100294.92</v>
      </c>
      <c r="J17" s="51"/>
    </row>
    <row r="18" ht="20.1" customHeight="1" spans="1:10">
      <c r="A18" s="14" t="s">
        <v>73</v>
      </c>
      <c r="B18" s="72" t="s">
        <v>74</v>
      </c>
      <c r="C18" s="24" t="s">
        <v>295</v>
      </c>
      <c r="D18" s="17">
        <v>25</v>
      </c>
      <c r="E18" s="17" t="s">
        <v>49</v>
      </c>
      <c r="F18" s="17">
        <v>1</v>
      </c>
      <c r="G18" s="17" t="s">
        <v>76</v>
      </c>
      <c r="H18" s="25">
        <v>350</v>
      </c>
      <c r="I18" s="25">
        <f t="shared" ref="I18:I30" si="1">D18*F18*H18</f>
        <v>8750</v>
      </c>
      <c r="J18" s="25"/>
    </row>
    <row r="19" ht="20.1" customHeight="1" spans="1:10">
      <c r="A19" s="19"/>
      <c r="B19" s="73"/>
      <c r="C19" s="24" t="s">
        <v>296</v>
      </c>
      <c r="D19" s="17">
        <v>1</v>
      </c>
      <c r="E19" s="17" t="s">
        <v>73</v>
      </c>
      <c r="F19" s="17">
        <v>1</v>
      </c>
      <c r="G19" s="17" t="s">
        <v>50</v>
      </c>
      <c r="H19" s="25">
        <v>750</v>
      </c>
      <c r="I19" s="25">
        <f t="shared" si="1"/>
        <v>750</v>
      </c>
      <c r="J19" s="25"/>
    </row>
    <row r="20" ht="20.1" customHeight="1" spans="1:10">
      <c r="A20" s="19"/>
      <c r="B20" s="74"/>
      <c r="C20" s="24" t="s">
        <v>297</v>
      </c>
      <c r="D20" s="17">
        <v>3</v>
      </c>
      <c r="E20" s="17" t="s">
        <v>294</v>
      </c>
      <c r="F20" s="17">
        <v>1</v>
      </c>
      <c r="G20" s="17" t="s">
        <v>76</v>
      </c>
      <c r="H20" s="25">
        <v>3222</v>
      </c>
      <c r="I20" s="25">
        <f t="shared" si="1"/>
        <v>9666</v>
      </c>
      <c r="J20" s="65"/>
    </row>
    <row r="21" ht="20.1" customHeight="1" spans="1:10">
      <c r="A21" s="19"/>
      <c r="B21" s="23" t="s">
        <v>80</v>
      </c>
      <c r="C21" s="24" t="s">
        <v>298</v>
      </c>
      <c r="D21" s="17">
        <v>25</v>
      </c>
      <c r="E21" s="17" t="s">
        <v>49</v>
      </c>
      <c r="F21" s="17">
        <v>1</v>
      </c>
      <c r="G21" s="17" t="s">
        <v>76</v>
      </c>
      <c r="H21" s="25">
        <v>368</v>
      </c>
      <c r="I21" s="25">
        <f t="shared" si="1"/>
        <v>9200</v>
      </c>
      <c r="J21" s="25"/>
    </row>
    <row r="22" ht="20.1" customHeight="1" spans="1:10">
      <c r="A22" s="19"/>
      <c r="B22" s="23"/>
      <c r="C22" s="24" t="s">
        <v>299</v>
      </c>
      <c r="D22" s="17">
        <v>1</v>
      </c>
      <c r="E22" s="17" t="s">
        <v>73</v>
      </c>
      <c r="F22" s="17">
        <v>1</v>
      </c>
      <c r="G22" s="17" t="s">
        <v>50</v>
      </c>
      <c r="H22" s="25">
        <v>488</v>
      </c>
      <c r="I22" s="25">
        <f t="shared" si="1"/>
        <v>488</v>
      </c>
      <c r="J22" s="25"/>
    </row>
    <row r="23" ht="20.1" customHeight="1" spans="1:10">
      <c r="A23" s="19"/>
      <c r="B23" s="23"/>
      <c r="C23" s="15" t="s">
        <v>267</v>
      </c>
      <c r="D23" s="17">
        <v>30</v>
      </c>
      <c r="E23" s="17" t="s">
        <v>49</v>
      </c>
      <c r="F23" s="17">
        <v>1</v>
      </c>
      <c r="G23" s="17" t="s">
        <v>76</v>
      </c>
      <c r="H23" s="25">
        <v>428</v>
      </c>
      <c r="I23" s="25">
        <f t="shared" si="1"/>
        <v>12840</v>
      </c>
      <c r="J23" s="25"/>
    </row>
    <row r="24" ht="20.1" customHeight="1" spans="1:10">
      <c r="A24" s="19"/>
      <c r="B24" s="72" t="s">
        <v>235</v>
      </c>
      <c r="C24" s="24" t="s">
        <v>300</v>
      </c>
      <c r="D24" s="17">
        <v>25</v>
      </c>
      <c r="E24" s="17" t="s">
        <v>49</v>
      </c>
      <c r="F24" s="17">
        <v>1</v>
      </c>
      <c r="G24" s="17" t="s">
        <v>76</v>
      </c>
      <c r="H24" s="25">
        <v>220</v>
      </c>
      <c r="I24" s="25">
        <f t="shared" si="1"/>
        <v>5500</v>
      </c>
      <c r="J24" s="25"/>
    </row>
    <row r="25" ht="20.1" customHeight="1" spans="1:10">
      <c r="A25" s="19"/>
      <c r="B25" s="74"/>
      <c r="C25" s="24" t="s">
        <v>301</v>
      </c>
      <c r="D25" s="17">
        <v>1</v>
      </c>
      <c r="E25" s="17" t="s">
        <v>73</v>
      </c>
      <c r="F25" s="17">
        <v>1</v>
      </c>
      <c r="G25" s="17" t="s">
        <v>50</v>
      </c>
      <c r="H25" s="25">
        <v>875</v>
      </c>
      <c r="I25" s="25">
        <f t="shared" si="1"/>
        <v>875</v>
      </c>
      <c r="J25" s="25"/>
    </row>
    <row r="26" ht="17" customHeight="1" spans="1:10">
      <c r="A26" s="19"/>
      <c r="B26" s="23" t="s">
        <v>302</v>
      </c>
      <c r="C26" s="24"/>
      <c r="D26" s="17">
        <v>1</v>
      </c>
      <c r="E26" s="17" t="s">
        <v>69</v>
      </c>
      <c r="F26" s="17">
        <v>1</v>
      </c>
      <c r="G26" s="17" t="s">
        <v>50</v>
      </c>
      <c r="H26" s="25">
        <v>2280.6</v>
      </c>
      <c r="I26" s="25">
        <f t="shared" si="1"/>
        <v>2280.6</v>
      </c>
      <c r="J26" s="84"/>
    </row>
    <row r="27" ht="20.1" customHeight="1" spans="1:10">
      <c r="A27" s="20" t="s">
        <v>89</v>
      </c>
      <c r="B27" s="20"/>
      <c r="C27" s="20"/>
      <c r="D27" s="20"/>
      <c r="E27" s="20"/>
      <c r="F27" s="20"/>
      <c r="G27" s="20"/>
      <c r="H27" s="20"/>
      <c r="I27" s="50">
        <f>SUM(I18:I26)</f>
        <v>50349.6</v>
      </c>
      <c r="J27" s="51"/>
    </row>
    <row r="28" ht="20.1" customHeight="1" spans="1:10">
      <c r="A28" s="30" t="s">
        <v>90</v>
      </c>
      <c r="B28" s="34" t="s">
        <v>74</v>
      </c>
      <c r="C28" s="15" t="s">
        <v>303</v>
      </c>
      <c r="D28" s="17">
        <v>1</v>
      </c>
      <c r="E28" s="17" t="s">
        <v>98</v>
      </c>
      <c r="F28" s="17">
        <v>1</v>
      </c>
      <c r="G28" s="17" t="s">
        <v>99</v>
      </c>
      <c r="H28" s="25">
        <v>2500</v>
      </c>
      <c r="I28" s="25">
        <f t="shared" ref="I28:I30" si="2">D28*F28*H28</f>
        <v>2500</v>
      </c>
      <c r="J28" s="25"/>
    </row>
    <row r="29" ht="20.1" customHeight="1" spans="1:10">
      <c r="A29" s="75"/>
      <c r="B29" s="27" t="s">
        <v>80</v>
      </c>
      <c r="C29" s="15" t="s">
        <v>304</v>
      </c>
      <c r="D29" s="17">
        <v>1</v>
      </c>
      <c r="E29" s="17" t="s">
        <v>98</v>
      </c>
      <c r="F29" s="17">
        <v>1</v>
      </c>
      <c r="G29" s="17" t="s">
        <v>92</v>
      </c>
      <c r="H29" s="25">
        <v>3500</v>
      </c>
      <c r="I29" s="25">
        <f t="shared" si="2"/>
        <v>3500</v>
      </c>
      <c r="J29" s="25"/>
    </row>
    <row r="30" ht="20.1" customHeight="1" spans="1:10">
      <c r="A30" s="75"/>
      <c r="B30" s="34" t="s">
        <v>235</v>
      </c>
      <c r="C30" s="15" t="s">
        <v>305</v>
      </c>
      <c r="D30" s="17">
        <v>1</v>
      </c>
      <c r="E30" s="17" t="s">
        <v>98</v>
      </c>
      <c r="F30" s="17">
        <v>1</v>
      </c>
      <c r="G30" s="17" t="s">
        <v>99</v>
      </c>
      <c r="H30" s="25">
        <v>2500</v>
      </c>
      <c r="I30" s="25">
        <f t="shared" si="2"/>
        <v>2500</v>
      </c>
      <c r="J30" s="25"/>
    </row>
    <row r="31" ht="20.1" customHeight="1" spans="1:10">
      <c r="A31" s="29" t="s">
        <v>102</v>
      </c>
      <c r="B31" s="29"/>
      <c r="C31" s="29"/>
      <c r="D31" s="29"/>
      <c r="E31" s="29"/>
      <c r="F31" s="29"/>
      <c r="G31" s="29"/>
      <c r="H31" s="29"/>
      <c r="I31" s="50">
        <f>SUM(I28:I30)</f>
        <v>8500</v>
      </c>
      <c r="J31" s="51"/>
    </row>
    <row r="32" ht="20.1" customHeight="1" spans="1:10">
      <c r="A32" s="26" t="s">
        <v>103</v>
      </c>
      <c r="B32" s="37" t="s">
        <v>306</v>
      </c>
      <c r="C32" s="15"/>
      <c r="D32" s="17">
        <v>25</v>
      </c>
      <c r="E32" s="17" t="s">
        <v>49</v>
      </c>
      <c r="F32" s="17">
        <v>1</v>
      </c>
      <c r="G32" s="17" t="s">
        <v>50</v>
      </c>
      <c r="H32" s="32">
        <v>90</v>
      </c>
      <c r="I32" s="25">
        <f t="shared" ref="I32:I36" si="3">D32*F32*H32</f>
        <v>2250</v>
      </c>
      <c r="J32" s="25"/>
    </row>
    <row r="33" ht="20.1" customHeight="1" spans="1:10">
      <c r="A33" s="26"/>
      <c r="B33" s="27" t="s">
        <v>307</v>
      </c>
      <c r="C33" s="15"/>
      <c r="D33" s="17">
        <v>25</v>
      </c>
      <c r="E33" s="17" t="s">
        <v>49</v>
      </c>
      <c r="F33" s="17">
        <v>1</v>
      </c>
      <c r="G33" s="17" t="s">
        <v>50</v>
      </c>
      <c r="H33" s="32">
        <v>20</v>
      </c>
      <c r="I33" s="25">
        <f t="shared" si="3"/>
        <v>500</v>
      </c>
      <c r="J33" s="25"/>
    </row>
    <row r="34" ht="20.1" customHeight="1" spans="1:10">
      <c r="A34" s="26"/>
      <c r="B34" s="76" t="s">
        <v>308</v>
      </c>
      <c r="C34" s="15"/>
      <c r="D34" s="17">
        <v>23</v>
      </c>
      <c r="E34" s="17" t="s">
        <v>49</v>
      </c>
      <c r="F34" s="17">
        <v>1</v>
      </c>
      <c r="G34" s="17" t="s">
        <v>50</v>
      </c>
      <c r="H34" s="32">
        <v>10</v>
      </c>
      <c r="I34" s="25">
        <f t="shared" si="3"/>
        <v>230</v>
      </c>
      <c r="J34" s="25"/>
    </row>
    <row r="35" ht="20.1" customHeight="1" spans="1:10">
      <c r="A35" s="26"/>
      <c r="B35" s="76" t="s">
        <v>309</v>
      </c>
      <c r="C35" s="15"/>
      <c r="D35" s="17">
        <v>23</v>
      </c>
      <c r="E35" s="17" t="s">
        <v>49</v>
      </c>
      <c r="F35" s="17">
        <v>1</v>
      </c>
      <c r="G35" s="17" t="s">
        <v>50</v>
      </c>
      <c r="H35" s="32">
        <v>60</v>
      </c>
      <c r="I35" s="25">
        <f t="shared" si="3"/>
        <v>1380</v>
      </c>
      <c r="J35" s="25"/>
    </row>
    <row r="36" s="3" customFormat="1" ht="20.1" customHeight="1" spans="1:10">
      <c r="A36" s="26"/>
      <c r="B36" s="43" t="s">
        <v>279</v>
      </c>
      <c r="C36" s="15"/>
      <c r="D36" s="17">
        <v>25</v>
      </c>
      <c r="E36" s="17" t="s">
        <v>49</v>
      </c>
      <c r="F36" s="17">
        <v>1</v>
      </c>
      <c r="G36" s="17" t="s">
        <v>50</v>
      </c>
      <c r="H36" s="32">
        <v>90</v>
      </c>
      <c r="I36" s="25">
        <f t="shared" si="3"/>
        <v>2250</v>
      </c>
      <c r="J36" s="25"/>
    </row>
    <row r="37" s="3" customFormat="1" ht="20.1" customHeight="1" spans="1:10">
      <c r="A37" s="29" t="s">
        <v>106</v>
      </c>
      <c r="B37" s="29"/>
      <c r="C37" s="29"/>
      <c r="D37" s="29"/>
      <c r="E37" s="29"/>
      <c r="F37" s="29"/>
      <c r="G37" s="29"/>
      <c r="H37" s="29"/>
      <c r="I37" s="50">
        <f>SUM(I32:I36)</f>
        <v>6610</v>
      </c>
      <c r="J37" s="51"/>
    </row>
    <row r="38" s="3" customFormat="1" ht="20.1" customHeight="1" spans="1:10">
      <c r="A38" s="14" t="s">
        <v>107</v>
      </c>
      <c r="B38" s="34" t="s">
        <v>108</v>
      </c>
      <c r="C38" s="15" t="s">
        <v>310</v>
      </c>
      <c r="D38" s="17">
        <v>3</v>
      </c>
      <c r="E38" s="17" t="s">
        <v>114</v>
      </c>
      <c r="F38" s="17">
        <v>1</v>
      </c>
      <c r="G38" s="17" t="s">
        <v>50</v>
      </c>
      <c r="H38" s="36">
        <v>200</v>
      </c>
      <c r="I38" s="25">
        <f t="shared" ref="I38:I48" si="4">D38*F38*H38</f>
        <v>600</v>
      </c>
      <c r="J38" s="25"/>
    </row>
    <row r="39" s="3" customFormat="1" ht="23.1" customHeight="1" spans="1:10">
      <c r="A39" s="19"/>
      <c r="B39" s="35"/>
      <c r="C39" s="15" t="s">
        <v>115</v>
      </c>
      <c r="D39" s="17">
        <v>4</v>
      </c>
      <c r="E39" s="17" t="s">
        <v>114</v>
      </c>
      <c r="F39" s="17">
        <v>1</v>
      </c>
      <c r="G39" s="17" t="s">
        <v>50</v>
      </c>
      <c r="H39" s="36">
        <v>400</v>
      </c>
      <c r="I39" s="36">
        <f t="shared" si="4"/>
        <v>1600</v>
      </c>
      <c r="J39" s="25"/>
    </row>
    <row r="40" s="3" customFormat="1" ht="20.1" customHeight="1" spans="1:10">
      <c r="A40" s="19"/>
      <c r="B40" s="35"/>
      <c r="C40" s="15" t="s">
        <v>122</v>
      </c>
      <c r="D40" s="17">
        <v>2</v>
      </c>
      <c r="E40" s="17" t="s">
        <v>114</v>
      </c>
      <c r="F40" s="17">
        <v>1</v>
      </c>
      <c r="G40" s="17" t="s">
        <v>50</v>
      </c>
      <c r="H40" s="36">
        <v>80</v>
      </c>
      <c r="I40" s="25">
        <f t="shared" si="4"/>
        <v>160</v>
      </c>
      <c r="J40" s="25"/>
    </row>
    <row r="41" s="3" customFormat="1" ht="20.1" customHeight="1" spans="1:10">
      <c r="A41" s="19"/>
      <c r="B41" s="35"/>
      <c r="C41" s="15" t="s">
        <v>123</v>
      </c>
      <c r="D41" s="17">
        <v>1</v>
      </c>
      <c r="E41" s="17" t="s">
        <v>114</v>
      </c>
      <c r="F41" s="17">
        <v>1</v>
      </c>
      <c r="G41" s="17" t="s">
        <v>50</v>
      </c>
      <c r="H41" s="36">
        <v>30</v>
      </c>
      <c r="I41" s="25">
        <f t="shared" si="4"/>
        <v>30</v>
      </c>
      <c r="J41" s="25"/>
    </row>
    <row r="42" s="3" customFormat="1" ht="20.1" customHeight="1" spans="1:10">
      <c r="A42" s="19"/>
      <c r="B42" s="35"/>
      <c r="C42" s="15" t="s">
        <v>311</v>
      </c>
      <c r="D42" s="17">
        <v>40</v>
      </c>
      <c r="E42" s="17" t="s">
        <v>114</v>
      </c>
      <c r="F42" s="17">
        <v>1</v>
      </c>
      <c r="G42" s="17" t="s">
        <v>50</v>
      </c>
      <c r="H42" s="36">
        <v>10</v>
      </c>
      <c r="I42" s="25">
        <f t="shared" si="4"/>
        <v>400</v>
      </c>
      <c r="J42" s="25"/>
    </row>
    <row r="43" s="4" customFormat="1" ht="20.1" customHeight="1" spans="1:10">
      <c r="A43" s="19"/>
      <c r="B43" s="35"/>
      <c r="C43" s="15" t="s">
        <v>126</v>
      </c>
      <c r="D43" s="17">
        <v>2</v>
      </c>
      <c r="E43" s="17" t="s">
        <v>114</v>
      </c>
      <c r="F43" s="17">
        <v>1</v>
      </c>
      <c r="G43" s="17" t="s">
        <v>50</v>
      </c>
      <c r="H43" s="38">
        <v>350</v>
      </c>
      <c r="I43" s="25">
        <f t="shared" si="4"/>
        <v>700</v>
      </c>
      <c r="J43" s="25"/>
    </row>
    <row r="44" s="4" customFormat="1" ht="20.1" customHeight="1" spans="1:10">
      <c r="A44" s="19"/>
      <c r="B44" s="35"/>
      <c r="C44" s="15" t="s">
        <v>197</v>
      </c>
      <c r="D44" s="17">
        <v>1</v>
      </c>
      <c r="E44" s="17" t="s">
        <v>50</v>
      </c>
      <c r="F44" s="17">
        <v>1</v>
      </c>
      <c r="G44" s="17" t="s">
        <v>69</v>
      </c>
      <c r="H44" s="38">
        <v>5000</v>
      </c>
      <c r="I44" s="25">
        <f t="shared" si="4"/>
        <v>5000</v>
      </c>
      <c r="J44" s="25"/>
    </row>
    <row r="45" s="3" customFormat="1" ht="20.1" customHeight="1" spans="1:10">
      <c r="A45" s="19"/>
      <c r="B45" s="35"/>
      <c r="C45" s="15" t="s">
        <v>130</v>
      </c>
      <c r="D45" s="17">
        <v>25</v>
      </c>
      <c r="E45" s="17" t="s">
        <v>131</v>
      </c>
      <c r="F45" s="17">
        <v>1</v>
      </c>
      <c r="G45" s="17" t="s">
        <v>50</v>
      </c>
      <c r="H45" s="36">
        <v>3</v>
      </c>
      <c r="I45" s="25">
        <f t="shared" si="4"/>
        <v>75</v>
      </c>
      <c r="J45" s="25"/>
    </row>
    <row r="46" s="3" customFormat="1" ht="20.1" customHeight="1" spans="1:10">
      <c r="A46" s="19"/>
      <c r="B46" s="35"/>
      <c r="C46" s="15" t="s">
        <v>132</v>
      </c>
      <c r="D46" s="17">
        <v>25</v>
      </c>
      <c r="E46" s="17" t="s">
        <v>133</v>
      </c>
      <c r="F46" s="17">
        <v>1</v>
      </c>
      <c r="G46" s="17" t="s">
        <v>50</v>
      </c>
      <c r="H46" s="36">
        <v>150</v>
      </c>
      <c r="I46" s="25">
        <f t="shared" si="4"/>
        <v>3750</v>
      </c>
      <c r="J46" s="25"/>
    </row>
    <row r="47" s="4" customFormat="1" ht="20.1" customHeight="1" spans="1:10">
      <c r="A47" s="19"/>
      <c r="B47" s="35"/>
      <c r="C47" s="15" t="s">
        <v>134</v>
      </c>
      <c r="D47" s="17">
        <v>1</v>
      </c>
      <c r="E47" s="17" t="s">
        <v>50</v>
      </c>
      <c r="F47" s="17">
        <v>1</v>
      </c>
      <c r="G47" s="17" t="s">
        <v>69</v>
      </c>
      <c r="H47" s="38">
        <v>67440</v>
      </c>
      <c r="I47" s="25">
        <f t="shared" si="4"/>
        <v>67440</v>
      </c>
      <c r="J47" s="25"/>
    </row>
    <row r="48" s="4" customFormat="1" ht="20.1" customHeight="1" spans="1:10">
      <c r="A48" s="39"/>
      <c r="B48" s="40"/>
      <c r="C48" s="15" t="s">
        <v>175</v>
      </c>
      <c r="D48" s="17">
        <v>1</v>
      </c>
      <c r="E48" s="17" t="s">
        <v>50</v>
      </c>
      <c r="F48" s="17">
        <v>1</v>
      </c>
      <c r="G48" s="17" t="s">
        <v>69</v>
      </c>
      <c r="H48" s="38">
        <v>300</v>
      </c>
      <c r="I48" s="25">
        <f t="shared" si="4"/>
        <v>300</v>
      </c>
      <c r="J48" s="25"/>
    </row>
    <row r="49" s="3" customFormat="1" ht="20.1" customHeight="1" spans="1:10">
      <c r="A49" s="29" t="s">
        <v>135</v>
      </c>
      <c r="B49" s="29"/>
      <c r="C49" s="29"/>
      <c r="D49" s="29"/>
      <c r="E49" s="29"/>
      <c r="F49" s="29"/>
      <c r="G49" s="29"/>
      <c r="H49" s="29"/>
      <c r="I49" s="50">
        <f>SUM(I38:I48)</f>
        <v>80055</v>
      </c>
      <c r="J49" s="51"/>
    </row>
    <row r="50" s="3" customFormat="1" ht="20.1" customHeight="1" spans="1:10">
      <c r="A50" s="19" t="s">
        <v>136</v>
      </c>
      <c r="B50" s="27" t="s">
        <v>312</v>
      </c>
      <c r="C50" s="15"/>
      <c r="D50" s="17">
        <v>1</v>
      </c>
      <c r="E50" s="17" t="s">
        <v>73</v>
      </c>
      <c r="F50" s="17">
        <v>1</v>
      </c>
      <c r="G50" s="17" t="s">
        <v>50</v>
      </c>
      <c r="H50" s="25">
        <v>336</v>
      </c>
      <c r="I50" s="25">
        <f t="shared" ref="I50:I62" si="5">D50*F50*H50</f>
        <v>336</v>
      </c>
      <c r="J50" s="25"/>
    </row>
    <row r="51" s="3" customFormat="1" ht="20.1" customHeight="1" spans="1:10">
      <c r="A51" s="19"/>
      <c r="B51" s="27" t="s">
        <v>313</v>
      </c>
      <c r="C51" s="15"/>
      <c r="D51" s="17">
        <v>1</v>
      </c>
      <c r="E51" s="17" t="s">
        <v>49</v>
      </c>
      <c r="F51" s="17">
        <v>1</v>
      </c>
      <c r="G51" s="17" t="s">
        <v>50</v>
      </c>
      <c r="H51" s="25">
        <v>90</v>
      </c>
      <c r="I51" s="25">
        <f t="shared" si="5"/>
        <v>90</v>
      </c>
      <c r="J51" s="25"/>
    </row>
    <row r="52" s="3" customFormat="1" ht="20.1" customHeight="1" spans="1:10">
      <c r="A52" s="19"/>
      <c r="B52" s="27" t="s">
        <v>314</v>
      </c>
      <c r="C52" s="15"/>
      <c r="D52" s="17">
        <v>1</v>
      </c>
      <c r="E52" s="17" t="s">
        <v>49</v>
      </c>
      <c r="F52" s="17">
        <v>1</v>
      </c>
      <c r="G52" s="17" t="s">
        <v>50</v>
      </c>
      <c r="H52" s="25">
        <v>20</v>
      </c>
      <c r="I52" s="25">
        <f t="shared" si="5"/>
        <v>20</v>
      </c>
      <c r="J52" s="25"/>
    </row>
    <row r="53" s="3" customFormat="1" ht="20.1" customHeight="1" spans="1:10">
      <c r="A53" s="19"/>
      <c r="B53" s="27" t="s">
        <v>315</v>
      </c>
      <c r="C53" s="15"/>
      <c r="D53" s="17">
        <v>1</v>
      </c>
      <c r="E53" s="17" t="s">
        <v>49</v>
      </c>
      <c r="F53" s="17">
        <v>1</v>
      </c>
      <c r="G53" s="17" t="s">
        <v>50</v>
      </c>
      <c r="H53" s="25">
        <v>60</v>
      </c>
      <c r="I53" s="25">
        <f t="shared" si="5"/>
        <v>60</v>
      </c>
      <c r="J53" s="25"/>
    </row>
    <row r="54" s="3" customFormat="1" ht="20.1" customHeight="1" spans="1:10">
      <c r="A54" s="19"/>
      <c r="B54" s="27" t="s">
        <v>316</v>
      </c>
      <c r="C54" s="15"/>
      <c r="D54" s="17">
        <v>1</v>
      </c>
      <c r="E54" s="17" t="s">
        <v>49</v>
      </c>
      <c r="F54" s="17">
        <v>1</v>
      </c>
      <c r="G54" s="17" t="s">
        <v>50</v>
      </c>
      <c r="H54" s="25">
        <v>5</v>
      </c>
      <c r="I54" s="25">
        <f t="shared" si="5"/>
        <v>5</v>
      </c>
      <c r="J54" s="25"/>
    </row>
    <row r="55" s="3" customFormat="1" ht="20.1" customHeight="1" spans="1:10">
      <c r="A55" s="19"/>
      <c r="B55" s="27" t="s">
        <v>317</v>
      </c>
      <c r="C55" s="15"/>
      <c r="D55" s="17">
        <v>24</v>
      </c>
      <c r="E55" s="17" t="s">
        <v>49</v>
      </c>
      <c r="F55" s="17">
        <v>1</v>
      </c>
      <c r="G55" s="17" t="s">
        <v>50</v>
      </c>
      <c r="H55" s="25">
        <v>60</v>
      </c>
      <c r="I55" s="25">
        <f t="shared" si="5"/>
        <v>1440</v>
      </c>
      <c r="J55" s="25"/>
    </row>
    <row r="56" s="3" customFormat="1" ht="20.1" customHeight="1" spans="1:10">
      <c r="A56" s="19"/>
      <c r="B56" s="27" t="s">
        <v>318</v>
      </c>
      <c r="C56" s="15"/>
      <c r="D56" s="17">
        <v>1</v>
      </c>
      <c r="E56" s="17" t="s">
        <v>49</v>
      </c>
      <c r="F56" s="17">
        <v>3</v>
      </c>
      <c r="G56" s="17" t="s">
        <v>92</v>
      </c>
      <c r="H56" s="25">
        <v>600</v>
      </c>
      <c r="I56" s="25">
        <f t="shared" si="5"/>
        <v>1800</v>
      </c>
      <c r="J56" s="25"/>
    </row>
    <row r="57" s="3" customFormat="1" ht="20.1" customHeight="1" spans="1:10">
      <c r="A57" s="19"/>
      <c r="B57" s="37" t="s">
        <v>142</v>
      </c>
      <c r="C57" s="15"/>
      <c r="D57" s="17">
        <v>25</v>
      </c>
      <c r="E57" s="17" t="s">
        <v>49</v>
      </c>
      <c r="F57" s="17">
        <v>1</v>
      </c>
      <c r="G57" s="17" t="s">
        <v>50</v>
      </c>
      <c r="H57" s="25">
        <v>35</v>
      </c>
      <c r="I57" s="25">
        <f t="shared" si="5"/>
        <v>875</v>
      </c>
      <c r="J57" s="25"/>
    </row>
    <row r="58" s="4" customFormat="1" ht="20.1" customHeight="1" spans="1:10">
      <c r="A58" s="19"/>
      <c r="B58" s="43" t="s">
        <v>143</v>
      </c>
      <c r="C58" s="15"/>
      <c r="D58" s="17">
        <v>1</v>
      </c>
      <c r="E58" s="17" t="s">
        <v>50</v>
      </c>
      <c r="F58" s="17">
        <v>1</v>
      </c>
      <c r="G58" s="17" t="s">
        <v>69</v>
      </c>
      <c r="H58" s="38">
        <v>300</v>
      </c>
      <c r="I58" s="25">
        <f t="shared" si="5"/>
        <v>300</v>
      </c>
      <c r="J58" s="52"/>
    </row>
    <row r="59" s="3" customFormat="1" ht="20.1" customHeight="1" spans="1:10">
      <c r="A59" s="19"/>
      <c r="B59" s="34" t="s">
        <v>144</v>
      </c>
      <c r="C59" s="15" t="s">
        <v>46</v>
      </c>
      <c r="D59" s="17">
        <v>1</v>
      </c>
      <c r="E59" s="17" t="s">
        <v>49</v>
      </c>
      <c r="F59" s="17">
        <v>1</v>
      </c>
      <c r="G59" s="17" t="s">
        <v>50</v>
      </c>
      <c r="H59" s="32">
        <v>3060</v>
      </c>
      <c r="I59" s="25">
        <f t="shared" si="5"/>
        <v>3060</v>
      </c>
      <c r="J59" s="25"/>
    </row>
    <row r="60" s="3" customFormat="1" ht="20.1" customHeight="1" spans="1:10">
      <c r="A60" s="19"/>
      <c r="B60" s="35"/>
      <c r="C60" s="15" t="s">
        <v>145</v>
      </c>
      <c r="D60" s="17">
        <v>1</v>
      </c>
      <c r="E60" s="17" t="s">
        <v>64</v>
      </c>
      <c r="F60" s="17">
        <v>3</v>
      </c>
      <c r="G60" s="17" t="s">
        <v>65</v>
      </c>
      <c r="H60" s="32">
        <v>2000</v>
      </c>
      <c r="I60" s="25">
        <f t="shared" si="5"/>
        <v>6000</v>
      </c>
      <c r="J60" s="25"/>
    </row>
    <row r="61" s="3" customFormat="1" ht="20.1" customHeight="1" spans="1:10">
      <c r="A61" s="19"/>
      <c r="B61" s="35"/>
      <c r="C61" s="15" t="s">
        <v>146</v>
      </c>
      <c r="D61" s="17">
        <v>1</v>
      </c>
      <c r="E61" s="17" t="s">
        <v>49</v>
      </c>
      <c r="F61" s="17">
        <v>6</v>
      </c>
      <c r="G61" s="17" t="s">
        <v>73</v>
      </c>
      <c r="H61" s="32">
        <v>100</v>
      </c>
      <c r="I61" s="25">
        <f t="shared" si="5"/>
        <v>600</v>
      </c>
      <c r="J61" s="25"/>
    </row>
    <row r="62" s="3" customFormat="1" ht="20.1" customHeight="1" spans="1:10">
      <c r="A62" s="19"/>
      <c r="B62" s="40"/>
      <c r="C62" s="15" t="s">
        <v>319</v>
      </c>
      <c r="D62" s="17">
        <v>1</v>
      </c>
      <c r="E62" s="17" t="s">
        <v>49</v>
      </c>
      <c r="F62" s="17">
        <v>1</v>
      </c>
      <c r="G62" s="17" t="s">
        <v>50</v>
      </c>
      <c r="H62" s="25">
        <v>180</v>
      </c>
      <c r="I62" s="25">
        <f t="shared" si="5"/>
        <v>180</v>
      </c>
      <c r="J62" s="25"/>
    </row>
    <row r="63" s="3" customFormat="1" ht="20.1" customHeight="1" spans="1:10">
      <c r="A63" s="29" t="s">
        <v>148</v>
      </c>
      <c r="B63" s="29"/>
      <c r="C63" s="29"/>
      <c r="D63" s="29"/>
      <c r="E63" s="29"/>
      <c r="F63" s="29"/>
      <c r="G63" s="29"/>
      <c r="H63" s="29"/>
      <c r="I63" s="50">
        <f>SUM(I50:I62)</f>
        <v>14766</v>
      </c>
      <c r="J63" s="51"/>
    </row>
    <row r="64" s="3" customFormat="1" ht="20.1" customHeight="1" spans="1:10">
      <c r="A64" s="47" t="s">
        <v>149</v>
      </c>
      <c r="B64" s="47"/>
      <c r="C64" s="47"/>
      <c r="D64" s="47"/>
      <c r="E64" s="47"/>
      <c r="F64" s="47"/>
      <c r="G64" s="47"/>
      <c r="H64" s="47"/>
      <c r="I64" s="54">
        <f>I63+I49+I37+I31+I27+I17+I8</f>
        <v>266976.02</v>
      </c>
      <c r="J64" s="54"/>
    </row>
    <row r="65" ht="20.1" customHeight="1" spans="1:10">
      <c r="A65" s="47" t="s">
        <v>150</v>
      </c>
      <c r="B65" s="47"/>
      <c r="C65" s="47"/>
      <c r="D65" s="47"/>
      <c r="E65" s="47"/>
      <c r="F65" s="47"/>
      <c r="G65" s="47"/>
      <c r="H65" s="47"/>
      <c r="I65" s="54">
        <f>I64*0.1</f>
        <v>26697.602</v>
      </c>
      <c r="J65" s="54"/>
    </row>
    <row r="66" s="58" customFormat="1" ht="20.1" customHeight="1" spans="1:247">
      <c r="A66" s="47" t="s">
        <v>151</v>
      </c>
      <c r="B66" s="47"/>
      <c r="C66" s="47"/>
      <c r="D66" s="47"/>
      <c r="E66" s="47"/>
      <c r="F66" s="47"/>
      <c r="G66" s="47"/>
      <c r="H66" s="47"/>
      <c r="I66" s="54">
        <f>(I64+I65)*0.06</f>
        <v>17620.41732</v>
      </c>
      <c r="J66" s="54"/>
      <c r="HL66" s="67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</row>
    <row r="67" s="58" customFormat="1" ht="20.1" customHeight="1" spans="1:247">
      <c r="A67" s="47" t="s">
        <v>152</v>
      </c>
      <c r="B67" s="47"/>
      <c r="C67" s="47"/>
      <c r="D67" s="47"/>
      <c r="E67" s="47"/>
      <c r="F67" s="47"/>
      <c r="G67" s="47"/>
      <c r="H67" s="47"/>
      <c r="I67" s="54">
        <f>I66+I65+I64</f>
        <v>311294.03932</v>
      </c>
      <c r="J67" s="54"/>
      <c r="HL67" s="67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</row>
  </sheetData>
  <mergeCells count="32">
    <mergeCell ref="B3:C3"/>
    <mergeCell ref="D4:G4"/>
    <mergeCell ref="H4:I4"/>
    <mergeCell ref="A8:H8"/>
    <mergeCell ref="A17:H17"/>
    <mergeCell ref="A27:H27"/>
    <mergeCell ref="A31:H31"/>
    <mergeCell ref="A37:H37"/>
    <mergeCell ref="A49:H49"/>
    <mergeCell ref="A63:H63"/>
    <mergeCell ref="A64:H64"/>
    <mergeCell ref="A65:H65"/>
    <mergeCell ref="A66:H66"/>
    <mergeCell ref="A67:H67"/>
    <mergeCell ref="A6:A7"/>
    <mergeCell ref="A9:A16"/>
    <mergeCell ref="A18:A26"/>
    <mergeCell ref="A28:A30"/>
    <mergeCell ref="A32:A36"/>
    <mergeCell ref="A38:A48"/>
    <mergeCell ref="A50:A62"/>
    <mergeCell ref="B6:B7"/>
    <mergeCell ref="B9:B16"/>
    <mergeCell ref="B18:B20"/>
    <mergeCell ref="B21:B23"/>
    <mergeCell ref="B24:B25"/>
    <mergeCell ref="B38:B48"/>
    <mergeCell ref="B59:B62"/>
    <mergeCell ref="C4:C5"/>
    <mergeCell ref="J4:J5"/>
    <mergeCell ref="J6:J7"/>
    <mergeCell ref="A4:B5"/>
  </mergeCells>
  <pageMargins left="0.707638888888889" right="0.707638888888889" top="0.747916666666667" bottom="0.747916666666667" header="0.313888888888889" footer="0.313888888888889"/>
  <pageSetup paperSize="9" scale="96" orientation="landscape"/>
  <headerFooter/>
  <rowBreaks count="2" manualBreakCount="2">
    <brk id="19" max="16383" man="1"/>
    <brk id="27" max="24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51"/>
  <sheetViews>
    <sheetView workbookViewId="0">
      <selection activeCell="I50" sqref="I50"/>
    </sheetView>
  </sheetViews>
  <sheetFormatPr defaultColWidth="8.875" defaultRowHeight="14.25"/>
  <cols>
    <col min="1" max="1" width="10.125" style="2" customWidth="1"/>
    <col min="2" max="2" width="18.875" style="69" customWidth="1"/>
    <col min="3" max="3" width="28.125" style="70" customWidth="1"/>
    <col min="4" max="7" width="5.125" style="2" customWidth="1"/>
    <col min="8" max="8" width="11.25" style="69" customWidth="1"/>
    <col min="9" max="9" width="15.625" style="69" customWidth="1"/>
    <col min="10" max="10" width="30" style="2" customWidth="1"/>
    <col min="11" max="256" width="8.875" style="2"/>
    <col min="257" max="257" width="10.125" style="2" customWidth="1"/>
    <col min="258" max="258" width="23.625" style="2" customWidth="1"/>
    <col min="259" max="259" width="28.125" style="2" customWidth="1"/>
    <col min="260" max="263" width="5.125" style="2" customWidth="1"/>
    <col min="264" max="264" width="11.25" style="2" customWidth="1"/>
    <col min="265" max="265" width="15.625" style="2" customWidth="1"/>
    <col min="266" max="266" width="31.125" style="2" customWidth="1"/>
    <col min="267" max="512" width="8.875" style="2"/>
    <col min="513" max="513" width="10.125" style="2" customWidth="1"/>
    <col min="514" max="514" width="23.625" style="2" customWidth="1"/>
    <col min="515" max="515" width="28.125" style="2" customWidth="1"/>
    <col min="516" max="519" width="5.125" style="2" customWidth="1"/>
    <col min="520" max="520" width="11.25" style="2" customWidth="1"/>
    <col min="521" max="521" width="15.625" style="2" customWidth="1"/>
    <col min="522" max="522" width="31.125" style="2" customWidth="1"/>
    <col min="523" max="768" width="8.875" style="2"/>
    <col min="769" max="769" width="10.125" style="2" customWidth="1"/>
    <col min="770" max="770" width="23.625" style="2" customWidth="1"/>
    <col min="771" max="771" width="28.125" style="2" customWidth="1"/>
    <col min="772" max="775" width="5.125" style="2" customWidth="1"/>
    <col min="776" max="776" width="11.25" style="2" customWidth="1"/>
    <col min="777" max="777" width="15.625" style="2" customWidth="1"/>
    <col min="778" max="778" width="31.125" style="2" customWidth="1"/>
    <col min="779" max="1024" width="8.875" style="2"/>
    <col min="1025" max="1025" width="10.125" style="2" customWidth="1"/>
    <col min="1026" max="1026" width="23.625" style="2" customWidth="1"/>
    <col min="1027" max="1027" width="28.125" style="2" customWidth="1"/>
    <col min="1028" max="1031" width="5.125" style="2" customWidth="1"/>
    <col min="1032" max="1032" width="11.25" style="2" customWidth="1"/>
    <col min="1033" max="1033" width="15.625" style="2" customWidth="1"/>
    <col min="1034" max="1034" width="31.125" style="2" customWidth="1"/>
    <col min="1035" max="1280" width="8.875" style="2"/>
    <col min="1281" max="1281" width="10.125" style="2" customWidth="1"/>
    <col min="1282" max="1282" width="23.625" style="2" customWidth="1"/>
    <col min="1283" max="1283" width="28.125" style="2" customWidth="1"/>
    <col min="1284" max="1287" width="5.125" style="2" customWidth="1"/>
    <col min="1288" max="1288" width="11.25" style="2" customWidth="1"/>
    <col min="1289" max="1289" width="15.625" style="2" customWidth="1"/>
    <col min="1290" max="1290" width="31.125" style="2" customWidth="1"/>
    <col min="1291" max="1536" width="8.875" style="2"/>
    <col min="1537" max="1537" width="10.125" style="2" customWidth="1"/>
    <col min="1538" max="1538" width="23.625" style="2" customWidth="1"/>
    <col min="1539" max="1539" width="28.125" style="2" customWidth="1"/>
    <col min="1540" max="1543" width="5.125" style="2" customWidth="1"/>
    <col min="1544" max="1544" width="11.25" style="2" customWidth="1"/>
    <col min="1545" max="1545" width="15.625" style="2" customWidth="1"/>
    <col min="1546" max="1546" width="31.125" style="2" customWidth="1"/>
    <col min="1547" max="1792" width="8.875" style="2"/>
    <col min="1793" max="1793" width="10.125" style="2" customWidth="1"/>
    <col min="1794" max="1794" width="23.625" style="2" customWidth="1"/>
    <col min="1795" max="1795" width="28.125" style="2" customWidth="1"/>
    <col min="1796" max="1799" width="5.125" style="2" customWidth="1"/>
    <col min="1800" max="1800" width="11.25" style="2" customWidth="1"/>
    <col min="1801" max="1801" width="15.625" style="2" customWidth="1"/>
    <col min="1802" max="1802" width="31.125" style="2" customWidth="1"/>
    <col min="1803" max="2048" width="8.875" style="2"/>
    <col min="2049" max="2049" width="10.125" style="2" customWidth="1"/>
    <col min="2050" max="2050" width="23.625" style="2" customWidth="1"/>
    <col min="2051" max="2051" width="28.125" style="2" customWidth="1"/>
    <col min="2052" max="2055" width="5.125" style="2" customWidth="1"/>
    <col min="2056" max="2056" width="11.25" style="2" customWidth="1"/>
    <col min="2057" max="2057" width="15.625" style="2" customWidth="1"/>
    <col min="2058" max="2058" width="31.125" style="2" customWidth="1"/>
    <col min="2059" max="2304" width="8.875" style="2"/>
    <col min="2305" max="2305" width="10.125" style="2" customWidth="1"/>
    <col min="2306" max="2306" width="23.625" style="2" customWidth="1"/>
    <col min="2307" max="2307" width="28.125" style="2" customWidth="1"/>
    <col min="2308" max="2311" width="5.125" style="2" customWidth="1"/>
    <col min="2312" max="2312" width="11.25" style="2" customWidth="1"/>
    <col min="2313" max="2313" width="15.625" style="2" customWidth="1"/>
    <col min="2314" max="2314" width="31.125" style="2" customWidth="1"/>
    <col min="2315" max="2560" width="8.875" style="2"/>
    <col min="2561" max="2561" width="10.125" style="2" customWidth="1"/>
    <col min="2562" max="2562" width="23.625" style="2" customWidth="1"/>
    <col min="2563" max="2563" width="28.125" style="2" customWidth="1"/>
    <col min="2564" max="2567" width="5.125" style="2" customWidth="1"/>
    <col min="2568" max="2568" width="11.25" style="2" customWidth="1"/>
    <col min="2569" max="2569" width="15.625" style="2" customWidth="1"/>
    <col min="2570" max="2570" width="31.125" style="2" customWidth="1"/>
    <col min="2571" max="2816" width="8.875" style="2"/>
    <col min="2817" max="2817" width="10.125" style="2" customWidth="1"/>
    <col min="2818" max="2818" width="23.625" style="2" customWidth="1"/>
    <col min="2819" max="2819" width="28.125" style="2" customWidth="1"/>
    <col min="2820" max="2823" width="5.125" style="2" customWidth="1"/>
    <col min="2824" max="2824" width="11.25" style="2" customWidth="1"/>
    <col min="2825" max="2825" width="15.625" style="2" customWidth="1"/>
    <col min="2826" max="2826" width="31.125" style="2" customWidth="1"/>
    <col min="2827" max="3072" width="8.875" style="2"/>
    <col min="3073" max="3073" width="10.125" style="2" customWidth="1"/>
    <col min="3074" max="3074" width="23.625" style="2" customWidth="1"/>
    <col min="3075" max="3075" width="28.125" style="2" customWidth="1"/>
    <col min="3076" max="3079" width="5.125" style="2" customWidth="1"/>
    <col min="3080" max="3080" width="11.25" style="2" customWidth="1"/>
    <col min="3081" max="3081" width="15.625" style="2" customWidth="1"/>
    <col min="3082" max="3082" width="31.125" style="2" customWidth="1"/>
    <col min="3083" max="3328" width="8.875" style="2"/>
    <col min="3329" max="3329" width="10.125" style="2" customWidth="1"/>
    <col min="3330" max="3330" width="23.625" style="2" customWidth="1"/>
    <col min="3331" max="3331" width="28.125" style="2" customWidth="1"/>
    <col min="3332" max="3335" width="5.125" style="2" customWidth="1"/>
    <col min="3336" max="3336" width="11.25" style="2" customWidth="1"/>
    <col min="3337" max="3337" width="15.625" style="2" customWidth="1"/>
    <col min="3338" max="3338" width="31.125" style="2" customWidth="1"/>
    <col min="3339" max="3584" width="8.875" style="2"/>
    <col min="3585" max="3585" width="10.125" style="2" customWidth="1"/>
    <col min="3586" max="3586" width="23.625" style="2" customWidth="1"/>
    <col min="3587" max="3587" width="28.125" style="2" customWidth="1"/>
    <col min="3588" max="3591" width="5.125" style="2" customWidth="1"/>
    <col min="3592" max="3592" width="11.25" style="2" customWidth="1"/>
    <col min="3593" max="3593" width="15.625" style="2" customWidth="1"/>
    <col min="3594" max="3594" width="31.125" style="2" customWidth="1"/>
    <col min="3595" max="3840" width="8.875" style="2"/>
    <col min="3841" max="3841" width="10.125" style="2" customWidth="1"/>
    <col min="3842" max="3842" width="23.625" style="2" customWidth="1"/>
    <col min="3843" max="3843" width="28.125" style="2" customWidth="1"/>
    <col min="3844" max="3847" width="5.125" style="2" customWidth="1"/>
    <col min="3848" max="3848" width="11.25" style="2" customWidth="1"/>
    <col min="3849" max="3849" width="15.625" style="2" customWidth="1"/>
    <col min="3850" max="3850" width="31.125" style="2" customWidth="1"/>
    <col min="3851" max="4096" width="8.875" style="2"/>
    <col min="4097" max="4097" width="10.125" style="2" customWidth="1"/>
    <col min="4098" max="4098" width="23.625" style="2" customWidth="1"/>
    <col min="4099" max="4099" width="28.125" style="2" customWidth="1"/>
    <col min="4100" max="4103" width="5.125" style="2" customWidth="1"/>
    <col min="4104" max="4104" width="11.25" style="2" customWidth="1"/>
    <col min="4105" max="4105" width="15.625" style="2" customWidth="1"/>
    <col min="4106" max="4106" width="31.125" style="2" customWidth="1"/>
    <col min="4107" max="4352" width="8.875" style="2"/>
    <col min="4353" max="4353" width="10.125" style="2" customWidth="1"/>
    <col min="4354" max="4354" width="23.625" style="2" customWidth="1"/>
    <col min="4355" max="4355" width="28.125" style="2" customWidth="1"/>
    <col min="4356" max="4359" width="5.125" style="2" customWidth="1"/>
    <col min="4360" max="4360" width="11.25" style="2" customWidth="1"/>
    <col min="4361" max="4361" width="15.625" style="2" customWidth="1"/>
    <col min="4362" max="4362" width="31.125" style="2" customWidth="1"/>
    <col min="4363" max="4608" width="8.875" style="2"/>
    <col min="4609" max="4609" width="10.125" style="2" customWidth="1"/>
    <col min="4610" max="4610" width="23.625" style="2" customWidth="1"/>
    <col min="4611" max="4611" width="28.125" style="2" customWidth="1"/>
    <col min="4612" max="4615" width="5.125" style="2" customWidth="1"/>
    <col min="4616" max="4616" width="11.25" style="2" customWidth="1"/>
    <col min="4617" max="4617" width="15.625" style="2" customWidth="1"/>
    <col min="4618" max="4618" width="31.125" style="2" customWidth="1"/>
    <col min="4619" max="4864" width="8.875" style="2"/>
    <col min="4865" max="4865" width="10.125" style="2" customWidth="1"/>
    <col min="4866" max="4866" width="23.625" style="2" customWidth="1"/>
    <col min="4867" max="4867" width="28.125" style="2" customWidth="1"/>
    <col min="4868" max="4871" width="5.125" style="2" customWidth="1"/>
    <col min="4872" max="4872" width="11.25" style="2" customWidth="1"/>
    <col min="4873" max="4873" width="15.625" style="2" customWidth="1"/>
    <col min="4874" max="4874" width="31.125" style="2" customWidth="1"/>
    <col min="4875" max="5120" width="8.875" style="2"/>
    <col min="5121" max="5121" width="10.125" style="2" customWidth="1"/>
    <col min="5122" max="5122" width="23.625" style="2" customWidth="1"/>
    <col min="5123" max="5123" width="28.125" style="2" customWidth="1"/>
    <col min="5124" max="5127" width="5.125" style="2" customWidth="1"/>
    <col min="5128" max="5128" width="11.25" style="2" customWidth="1"/>
    <col min="5129" max="5129" width="15.625" style="2" customWidth="1"/>
    <col min="5130" max="5130" width="31.125" style="2" customWidth="1"/>
    <col min="5131" max="5376" width="8.875" style="2"/>
    <col min="5377" max="5377" width="10.125" style="2" customWidth="1"/>
    <col min="5378" max="5378" width="23.625" style="2" customWidth="1"/>
    <col min="5379" max="5379" width="28.125" style="2" customWidth="1"/>
    <col min="5380" max="5383" width="5.125" style="2" customWidth="1"/>
    <col min="5384" max="5384" width="11.25" style="2" customWidth="1"/>
    <col min="5385" max="5385" width="15.625" style="2" customWidth="1"/>
    <col min="5386" max="5386" width="31.125" style="2" customWidth="1"/>
    <col min="5387" max="5632" width="8.875" style="2"/>
    <col min="5633" max="5633" width="10.125" style="2" customWidth="1"/>
    <col min="5634" max="5634" width="23.625" style="2" customWidth="1"/>
    <col min="5635" max="5635" width="28.125" style="2" customWidth="1"/>
    <col min="5636" max="5639" width="5.125" style="2" customWidth="1"/>
    <col min="5640" max="5640" width="11.25" style="2" customWidth="1"/>
    <col min="5641" max="5641" width="15.625" style="2" customWidth="1"/>
    <col min="5642" max="5642" width="31.125" style="2" customWidth="1"/>
    <col min="5643" max="5888" width="8.875" style="2"/>
    <col min="5889" max="5889" width="10.125" style="2" customWidth="1"/>
    <col min="5890" max="5890" width="23.625" style="2" customWidth="1"/>
    <col min="5891" max="5891" width="28.125" style="2" customWidth="1"/>
    <col min="5892" max="5895" width="5.125" style="2" customWidth="1"/>
    <col min="5896" max="5896" width="11.25" style="2" customWidth="1"/>
    <col min="5897" max="5897" width="15.625" style="2" customWidth="1"/>
    <col min="5898" max="5898" width="31.125" style="2" customWidth="1"/>
    <col min="5899" max="6144" width="8.875" style="2"/>
    <col min="6145" max="6145" width="10.125" style="2" customWidth="1"/>
    <col min="6146" max="6146" width="23.625" style="2" customWidth="1"/>
    <col min="6147" max="6147" width="28.125" style="2" customWidth="1"/>
    <col min="6148" max="6151" width="5.125" style="2" customWidth="1"/>
    <col min="6152" max="6152" width="11.25" style="2" customWidth="1"/>
    <col min="6153" max="6153" width="15.625" style="2" customWidth="1"/>
    <col min="6154" max="6154" width="31.125" style="2" customWidth="1"/>
    <col min="6155" max="6400" width="8.875" style="2"/>
    <col min="6401" max="6401" width="10.125" style="2" customWidth="1"/>
    <col min="6402" max="6402" width="23.625" style="2" customWidth="1"/>
    <col min="6403" max="6403" width="28.125" style="2" customWidth="1"/>
    <col min="6404" max="6407" width="5.125" style="2" customWidth="1"/>
    <col min="6408" max="6408" width="11.25" style="2" customWidth="1"/>
    <col min="6409" max="6409" width="15.625" style="2" customWidth="1"/>
    <col min="6410" max="6410" width="31.125" style="2" customWidth="1"/>
    <col min="6411" max="6656" width="8.875" style="2"/>
    <col min="6657" max="6657" width="10.125" style="2" customWidth="1"/>
    <col min="6658" max="6658" width="23.625" style="2" customWidth="1"/>
    <col min="6659" max="6659" width="28.125" style="2" customWidth="1"/>
    <col min="6660" max="6663" width="5.125" style="2" customWidth="1"/>
    <col min="6664" max="6664" width="11.25" style="2" customWidth="1"/>
    <col min="6665" max="6665" width="15.625" style="2" customWidth="1"/>
    <col min="6666" max="6666" width="31.125" style="2" customWidth="1"/>
    <col min="6667" max="6912" width="8.875" style="2"/>
    <col min="6913" max="6913" width="10.125" style="2" customWidth="1"/>
    <col min="6914" max="6914" width="23.625" style="2" customWidth="1"/>
    <col min="6915" max="6915" width="28.125" style="2" customWidth="1"/>
    <col min="6916" max="6919" width="5.125" style="2" customWidth="1"/>
    <col min="6920" max="6920" width="11.25" style="2" customWidth="1"/>
    <col min="6921" max="6921" width="15.625" style="2" customWidth="1"/>
    <col min="6922" max="6922" width="31.125" style="2" customWidth="1"/>
    <col min="6923" max="7168" width="8.875" style="2"/>
    <col min="7169" max="7169" width="10.125" style="2" customWidth="1"/>
    <col min="7170" max="7170" width="23.625" style="2" customWidth="1"/>
    <col min="7171" max="7171" width="28.125" style="2" customWidth="1"/>
    <col min="7172" max="7175" width="5.125" style="2" customWidth="1"/>
    <col min="7176" max="7176" width="11.25" style="2" customWidth="1"/>
    <col min="7177" max="7177" width="15.625" style="2" customWidth="1"/>
    <col min="7178" max="7178" width="31.125" style="2" customWidth="1"/>
    <col min="7179" max="7424" width="8.875" style="2"/>
    <col min="7425" max="7425" width="10.125" style="2" customWidth="1"/>
    <col min="7426" max="7426" width="23.625" style="2" customWidth="1"/>
    <col min="7427" max="7427" width="28.125" style="2" customWidth="1"/>
    <col min="7428" max="7431" width="5.125" style="2" customWidth="1"/>
    <col min="7432" max="7432" width="11.25" style="2" customWidth="1"/>
    <col min="7433" max="7433" width="15.625" style="2" customWidth="1"/>
    <col min="7434" max="7434" width="31.125" style="2" customWidth="1"/>
    <col min="7435" max="7680" width="8.875" style="2"/>
    <col min="7681" max="7681" width="10.125" style="2" customWidth="1"/>
    <col min="7682" max="7682" width="23.625" style="2" customWidth="1"/>
    <col min="7683" max="7683" width="28.125" style="2" customWidth="1"/>
    <col min="7684" max="7687" width="5.125" style="2" customWidth="1"/>
    <col min="7688" max="7688" width="11.25" style="2" customWidth="1"/>
    <col min="7689" max="7689" width="15.625" style="2" customWidth="1"/>
    <col min="7690" max="7690" width="31.125" style="2" customWidth="1"/>
    <col min="7691" max="7936" width="8.875" style="2"/>
    <col min="7937" max="7937" width="10.125" style="2" customWidth="1"/>
    <col min="7938" max="7938" width="23.625" style="2" customWidth="1"/>
    <col min="7939" max="7939" width="28.125" style="2" customWidth="1"/>
    <col min="7940" max="7943" width="5.125" style="2" customWidth="1"/>
    <col min="7944" max="7944" width="11.25" style="2" customWidth="1"/>
    <col min="7945" max="7945" width="15.625" style="2" customWidth="1"/>
    <col min="7946" max="7946" width="31.125" style="2" customWidth="1"/>
    <col min="7947" max="8192" width="8.875" style="2"/>
    <col min="8193" max="8193" width="10.125" style="2" customWidth="1"/>
    <col min="8194" max="8194" width="23.625" style="2" customWidth="1"/>
    <col min="8195" max="8195" width="28.125" style="2" customWidth="1"/>
    <col min="8196" max="8199" width="5.125" style="2" customWidth="1"/>
    <col min="8200" max="8200" width="11.25" style="2" customWidth="1"/>
    <col min="8201" max="8201" width="15.625" style="2" customWidth="1"/>
    <col min="8202" max="8202" width="31.125" style="2" customWidth="1"/>
    <col min="8203" max="8448" width="8.875" style="2"/>
    <col min="8449" max="8449" width="10.125" style="2" customWidth="1"/>
    <col min="8450" max="8450" width="23.625" style="2" customWidth="1"/>
    <col min="8451" max="8451" width="28.125" style="2" customWidth="1"/>
    <col min="8452" max="8455" width="5.125" style="2" customWidth="1"/>
    <col min="8456" max="8456" width="11.25" style="2" customWidth="1"/>
    <col min="8457" max="8457" width="15.625" style="2" customWidth="1"/>
    <col min="8458" max="8458" width="31.125" style="2" customWidth="1"/>
    <col min="8459" max="8704" width="8.875" style="2"/>
    <col min="8705" max="8705" width="10.125" style="2" customWidth="1"/>
    <col min="8706" max="8706" width="23.625" style="2" customWidth="1"/>
    <col min="8707" max="8707" width="28.125" style="2" customWidth="1"/>
    <col min="8708" max="8711" width="5.125" style="2" customWidth="1"/>
    <col min="8712" max="8712" width="11.25" style="2" customWidth="1"/>
    <col min="8713" max="8713" width="15.625" style="2" customWidth="1"/>
    <col min="8714" max="8714" width="31.125" style="2" customWidth="1"/>
    <col min="8715" max="8960" width="8.875" style="2"/>
    <col min="8961" max="8961" width="10.125" style="2" customWidth="1"/>
    <col min="8962" max="8962" width="23.625" style="2" customWidth="1"/>
    <col min="8963" max="8963" width="28.125" style="2" customWidth="1"/>
    <col min="8964" max="8967" width="5.125" style="2" customWidth="1"/>
    <col min="8968" max="8968" width="11.25" style="2" customWidth="1"/>
    <col min="8969" max="8969" width="15.625" style="2" customWidth="1"/>
    <col min="8970" max="8970" width="31.125" style="2" customWidth="1"/>
    <col min="8971" max="9216" width="8.875" style="2"/>
    <col min="9217" max="9217" width="10.125" style="2" customWidth="1"/>
    <col min="9218" max="9218" width="23.625" style="2" customWidth="1"/>
    <col min="9219" max="9219" width="28.125" style="2" customWidth="1"/>
    <col min="9220" max="9223" width="5.125" style="2" customWidth="1"/>
    <col min="9224" max="9224" width="11.25" style="2" customWidth="1"/>
    <col min="9225" max="9225" width="15.625" style="2" customWidth="1"/>
    <col min="9226" max="9226" width="31.125" style="2" customWidth="1"/>
    <col min="9227" max="9472" width="8.875" style="2"/>
    <col min="9473" max="9473" width="10.125" style="2" customWidth="1"/>
    <col min="9474" max="9474" width="23.625" style="2" customWidth="1"/>
    <col min="9475" max="9475" width="28.125" style="2" customWidth="1"/>
    <col min="9476" max="9479" width="5.125" style="2" customWidth="1"/>
    <col min="9480" max="9480" width="11.25" style="2" customWidth="1"/>
    <col min="9481" max="9481" width="15.625" style="2" customWidth="1"/>
    <col min="9482" max="9482" width="31.125" style="2" customWidth="1"/>
    <col min="9483" max="9728" width="8.875" style="2"/>
    <col min="9729" max="9729" width="10.125" style="2" customWidth="1"/>
    <col min="9730" max="9730" width="23.625" style="2" customWidth="1"/>
    <col min="9731" max="9731" width="28.125" style="2" customWidth="1"/>
    <col min="9732" max="9735" width="5.125" style="2" customWidth="1"/>
    <col min="9736" max="9736" width="11.25" style="2" customWidth="1"/>
    <col min="9737" max="9737" width="15.625" style="2" customWidth="1"/>
    <col min="9738" max="9738" width="31.125" style="2" customWidth="1"/>
    <col min="9739" max="9984" width="8.875" style="2"/>
    <col min="9985" max="9985" width="10.125" style="2" customWidth="1"/>
    <col min="9986" max="9986" width="23.625" style="2" customWidth="1"/>
    <col min="9987" max="9987" width="28.125" style="2" customWidth="1"/>
    <col min="9988" max="9991" width="5.125" style="2" customWidth="1"/>
    <col min="9992" max="9992" width="11.25" style="2" customWidth="1"/>
    <col min="9993" max="9993" width="15.625" style="2" customWidth="1"/>
    <col min="9994" max="9994" width="31.125" style="2" customWidth="1"/>
    <col min="9995" max="10240" width="8.875" style="2"/>
    <col min="10241" max="10241" width="10.125" style="2" customWidth="1"/>
    <col min="10242" max="10242" width="23.625" style="2" customWidth="1"/>
    <col min="10243" max="10243" width="28.125" style="2" customWidth="1"/>
    <col min="10244" max="10247" width="5.125" style="2" customWidth="1"/>
    <col min="10248" max="10248" width="11.25" style="2" customWidth="1"/>
    <col min="10249" max="10249" width="15.625" style="2" customWidth="1"/>
    <col min="10250" max="10250" width="31.125" style="2" customWidth="1"/>
    <col min="10251" max="10496" width="8.875" style="2"/>
    <col min="10497" max="10497" width="10.125" style="2" customWidth="1"/>
    <col min="10498" max="10498" width="23.625" style="2" customWidth="1"/>
    <col min="10499" max="10499" width="28.125" style="2" customWidth="1"/>
    <col min="10500" max="10503" width="5.125" style="2" customWidth="1"/>
    <col min="10504" max="10504" width="11.25" style="2" customWidth="1"/>
    <col min="10505" max="10505" width="15.625" style="2" customWidth="1"/>
    <col min="10506" max="10506" width="31.125" style="2" customWidth="1"/>
    <col min="10507" max="10752" width="8.875" style="2"/>
    <col min="10753" max="10753" width="10.125" style="2" customWidth="1"/>
    <col min="10754" max="10754" width="23.625" style="2" customWidth="1"/>
    <col min="10755" max="10755" width="28.125" style="2" customWidth="1"/>
    <col min="10756" max="10759" width="5.125" style="2" customWidth="1"/>
    <col min="10760" max="10760" width="11.25" style="2" customWidth="1"/>
    <col min="10761" max="10761" width="15.625" style="2" customWidth="1"/>
    <col min="10762" max="10762" width="31.125" style="2" customWidth="1"/>
    <col min="10763" max="11008" width="8.875" style="2"/>
    <col min="11009" max="11009" width="10.125" style="2" customWidth="1"/>
    <col min="11010" max="11010" width="23.625" style="2" customWidth="1"/>
    <col min="11011" max="11011" width="28.125" style="2" customWidth="1"/>
    <col min="11012" max="11015" width="5.125" style="2" customWidth="1"/>
    <col min="11016" max="11016" width="11.25" style="2" customWidth="1"/>
    <col min="11017" max="11017" width="15.625" style="2" customWidth="1"/>
    <col min="11018" max="11018" width="31.125" style="2" customWidth="1"/>
    <col min="11019" max="11264" width="8.875" style="2"/>
    <col min="11265" max="11265" width="10.125" style="2" customWidth="1"/>
    <col min="11266" max="11266" width="23.625" style="2" customWidth="1"/>
    <col min="11267" max="11267" width="28.125" style="2" customWidth="1"/>
    <col min="11268" max="11271" width="5.125" style="2" customWidth="1"/>
    <col min="11272" max="11272" width="11.25" style="2" customWidth="1"/>
    <col min="11273" max="11273" width="15.625" style="2" customWidth="1"/>
    <col min="11274" max="11274" width="31.125" style="2" customWidth="1"/>
    <col min="11275" max="11520" width="8.875" style="2"/>
    <col min="11521" max="11521" width="10.125" style="2" customWidth="1"/>
    <col min="11522" max="11522" width="23.625" style="2" customWidth="1"/>
    <col min="11523" max="11523" width="28.125" style="2" customWidth="1"/>
    <col min="11524" max="11527" width="5.125" style="2" customWidth="1"/>
    <col min="11528" max="11528" width="11.25" style="2" customWidth="1"/>
    <col min="11529" max="11529" width="15.625" style="2" customWidth="1"/>
    <col min="11530" max="11530" width="31.125" style="2" customWidth="1"/>
    <col min="11531" max="11776" width="8.875" style="2"/>
    <col min="11777" max="11777" width="10.125" style="2" customWidth="1"/>
    <col min="11778" max="11778" width="23.625" style="2" customWidth="1"/>
    <col min="11779" max="11779" width="28.125" style="2" customWidth="1"/>
    <col min="11780" max="11783" width="5.125" style="2" customWidth="1"/>
    <col min="11784" max="11784" width="11.25" style="2" customWidth="1"/>
    <col min="11785" max="11785" width="15.625" style="2" customWidth="1"/>
    <col min="11786" max="11786" width="31.125" style="2" customWidth="1"/>
    <col min="11787" max="12032" width="8.875" style="2"/>
    <col min="12033" max="12033" width="10.125" style="2" customWidth="1"/>
    <col min="12034" max="12034" width="23.625" style="2" customWidth="1"/>
    <col min="12035" max="12035" width="28.125" style="2" customWidth="1"/>
    <col min="12036" max="12039" width="5.125" style="2" customWidth="1"/>
    <col min="12040" max="12040" width="11.25" style="2" customWidth="1"/>
    <col min="12041" max="12041" width="15.625" style="2" customWidth="1"/>
    <col min="12042" max="12042" width="31.125" style="2" customWidth="1"/>
    <col min="12043" max="12288" width="8.875" style="2"/>
    <col min="12289" max="12289" width="10.125" style="2" customWidth="1"/>
    <col min="12290" max="12290" width="23.625" style="2" customWidth="1"/>
    <col min="12291" max="12291" width="28.125" style="2" customWidth="1"/>
    <col min="12292" max="12295" width="5.125" style="2" customWidth="1"/>
    <col min="12296" max="12296" width="11.25" style="2" customWidth="1"/>
    <col min="12297" max="12297" width="15.625" style="2" customWidth="1"/>
    <col min="12298" max="12298" width="31.125" style="2" customWidth="1"/>
    <col min="12299" max="12544" width="8.875" style="2"/>
    <col min="12545" max="12545" width="10.125" style="2" customWidth="1"/>
    <col min="12546" max="12546" width="23.625" style="2" customWidth="1"/>
    <col min="12547" max="12547" width="28.125" style="2" customWidth="1"/>
    <col min="12548" max="12551" width="5.125" style="2" customWidth="1"/>
    <col min="12552" max="12552" width="11.25" style="2" customWidth="1"/>
    <col min="12553" max="12553" width="15.625" style="2" customWidth="1"/>
    <col min="12554" max="12554" width="31.125" style="2" customWidth="1"/>
    <col min="12555" max="12800" width="8.875" style="2"/>
    <col min="12801" max="12801" width="10.125" style="2" customWidth="1"/>
    <col min="12802" max="12802" width="23.625" style="2" customWidth="1"/>
    <col min="12803" max="12803" width="28.125" style="2" customWidth="1"/>
    <col min="12804" max="12807" width="5.125" style="2" customWidth="1"/>
    <col min="12808" max="12808" width="11.25" style="2" customWidth="1"/>
    <col min="12809" max="12809" width="15.625" style="2" customWidth="1"/>
    <col min="12810" max="12810" width="31.125" style="2" customWidth="1"/>
    <col min="12811" max="13056" width="8.875" style="2"/>
    <col min="13057" max="13057" width="10.125" style="2" customWidth="1"/>
    <col min="13058" max="13058" width="23.625" style="2" customWidth="1"/>
    <col min="13059" max="13059" width="28.125" style="2" customWidth="1"/>
    <col min="13060" max="13063" width="5.125" style="2" customWidth="1"/>
    <col min="13064" max="13064" width="11.25" style="2" customWidth="1"/>
    <col min="13065" max="13065" width="15.625" style="2" customWidth="1"/>
    <col min="13066" max="13066" width="31.125" style="2" customWidth="1"/>
    <col min="13067" max="13312" width="8.875" style="2"/>
    <col min="13313" max="13313" width="10.125" style="2" customWidth="1"/>
    <col min="13314" max="13314" width="23.625" style="2" customWidth="1"/>
    <col min="13315" max="13315" width="28.125" style="2" customWidth="1"/>
    <col min="13316" max="13319" width="5.125" style="2" customWidth="1"/>
    <col min="13320" max="13320" width="11.25" style="2" customWidth="1"/>
    <col min="13321" max="13321" width="15.625" style="2" customWidth="1"/>
    <col min="13322" max="13322" width="31.125" style="2" customWidth="1"/>
    <col min="13323" max="13568" width="8.875" style="2"/>
    <col min="13569" max="13569" width="10.125" style="2" customWidth="1"/>
    <col min="13570" max="13570" width="23.625" style="2" customWidth="1"/>
    <col min="13571" max="13571" width="28.125" style="2" customWidth="1"/>
    <col min="13572" max="13575" width="5.125" style="2" customWidth="1"/>
    <col min="13576" max="13576" width="11.25" style="2" customWidth="1"/>
    <col min="13577" max="13577" width="15.625" style="2" customWidth="1"/>
    <col min="13578" max="13578" width="31.125" style="2" customWidth="1"/>
    <col min="13579" max="13824" width="8.875" style="2"/>
    <col min="13825" max="13825" width="10.125" style="2" customWidth="1"/>
    <col min="13826" max="13826" width="23.625" style="2" customWidth="1"/>
    <col min="13827" max="13827" width="28.125" style="2" customWidth="1"/>
    <col min="13828" max="13831" width="5.125" style="2" customWidth="1"/>
    <col min="13832" max="13832" width="11.25" style="2" customWidth="1"/>
    <col min="13833" max="13833" width="15.625" style="2" customWidth="1"/>
    <col min="13834" max="13834" width="31.125" style="2" customWidth="1"/>
    <col min="13835" max="14080" width="8.875" style="2"/>
    <col min="14081" max="14081" width="10.125" style="2" customWidth="1"/>
    <col min="14082" max="14082" width="23.625" style="2" customWidth="1"/>
    <col min="14083" max="14083" width="28.125" style="2" customWidth="1"/>
    <col min="14084" max="14087" width="5.125" style="2" customWidth="1"/>
    <col min="14088" max="14088" width="11.25" style="2" customWidth="1"/>
    <col min="14089" max="14089" width="15.625" style="2" customWidth="1"/>
    <col min="14090" max="14090" width="31.125" style="2" customWidth="1"/>
    <col min="14091" max="14336" width="8.875" style="2"/>
    <col min="14337" max="14337" width="10.125" style="2" customWidth="1"/>
    <col min="14338" max="14338" width="23.625" style="2" customWidth="1"/>
    <col min="14339" max="14339" width="28.125" style="2" customWidth="1"/>
    <col min="14340" max="14343" width="5.125" style="2" customWidth="1"/>
    <col min="14344" max="14344" width="11.25" style="2" customWidth="1"/>
    <col min="14345" max="14345" width="15.625" style="2" customWidth="1"/>
    <col min="14346" max="14346" width="31.125" style="2" customWidth="1"/>
    <col min="14347" max="14592" width="8.875" style="2"/>
    <col min="14593" max="14593" width="10.125" style="2" customWidth="1"/>
    <col min="14594" max="14594" width="23.625" style="2" customWidth="1"/>
    <col min="14595" max="14595" width="28.125" style="2" customWidth="1"/>
    <col min="14596" max="14599" width="5.125" style="2" customWidth="1"/>
    <col min="14600" max="14600" width="11.25" style="2" customWidth="1"/>
    <col min="14601" max="14601" width="15.625" style="2" customWidth="1"/>
    <col min="14602" max="14602" width="31.125" style="2" customWidth="1"/>
    <col min="14603" max="14848" width="8.875" style="2"/>
    <col min="14849" max="14849" width="10.125" style="2" customWidth="1"/>
    <col min="14850" max="14850" width="23.625" style="2" customWidth="1"/>
    <col min="14851" max="14851" width="28.125" style="2" customWidth="1"/>
    <col min="14852" max="14855" width="5.125" style="2" customWidth="1"/>
    <col min="14856" max="14856" width="11.25" style="2" customWidth="1"/>
    <col min="14857" max="14857" width="15.625" style="2" customWidth="1"/>
    <col min="14858" max="14858" width="31.125" style="2" customWidth="1"/>
    <col min="14859" max="15104" width="8.875" style="2"/>
    <col min="15105" max="15105" width="10.125" style="2" customWidth="1"/>
    <col min="15106" max="15106" width="23.625" style="2" customWidth="1"/>
    <col min="15107" max="15107" width="28.125" style="2" customWidth="1"/>
    <col min="15108" max="15111" width="5.125" style="2" customWidth="1"/>
    <col min="15112" max="15112" width="11.25" style="2" customWidth="1"/>
    <col min="15113" max="15113" width="15.625" style="2" customWidth="1"/>
    <col min="15114" max="15114" width="31.125" style="2" customWidth="1"/>
    <col min="15115" max="15360" width="8.875" style="2"/>
    <col min="15361" max="15361" width="10.125" style="2" customWidth="1"/>
    <col min="15362" max="15362" width="23.625" style="2" customWidth="1"/>
    <col min="15363" max="15363" width="28.125" style="2" customWidth="1"/>
    <col min="15364" max="15367" width="5.125" style="2" customWidth="1"/>
    <col min="15368" max="15368" width="11.25" style="2" customWidth="1"/>
    <col min="15369" max="15369" width="15.625" style="2" customWidth="1"/>
    <col min="15370" max="15370" width="31.125" style="2" customWidth="1"/>
    <col min="15371" max="15616" width="8.875" style="2"/>
    <col min="15617" max="15617" width="10.125" style="2" customWidth="1"/>
    <col min="15618" max="15618" width="23.625" style="2" customWidth="1"/>
    <col min="15619" max="15619" width="28.125" style="2" customWidth="1"/>
    <col min="15620" max="15623" width="5.125" style="2" customWidth="1"/>
    <col min="15624" max="15624" width="11.25" style="2" customWidth="1"/>
    <col min="15625" max="15625" width="15.625" style="2" customWidth="1"/>
    <col min="15626" max="15626" width="31.125" style="2" customWidth="1"/>
    <col min="15627" max="15872" width="8.875" style="2"/>
    <col min="15873" max="15873" width="10.125" style="2" customWidth="1"/>
    <col min="15874" max="15874" width="23.625" style="2" customWidth="1"/>
    <col min="15875" max="15875" width="28.125" style="2" customWidth="1"/>
    <col min="15876" max="15879" width="5.125" style="2" customWidth="1"/>
    <col min="15880" max="15880" width="11.25" style="2" customWidth="1"/>
    <col min="15881" max="15881" width="15.625" style="2" customWidth="1"/>
    <col min="15882" max="15882" width="31.125" style="2" customWidth="1"/>
    <col min="15883" max="16128" width="8.875" style="2"/>
    <col min="16129" max="16129" width="10.125" style="2" customWidth="1"/>
    <col min="16130" max="16130" width="23.625" style="2" customWidth="1"/>
    <col min="16131" max="16131" width="28.125" style="2" customWidth="1"/>
    <col min="16132" max="16135" width="5.125" style="2" customWidth="1"/>
    <col min="16136" max="16136" width="11.25" style="2" customWidth="1"/>
    <col min="16137" max="16137" width="15.625" style="2" customWidth="1"/>
    <col min="16138" max="16138" width="31.125" style="2" customWidth="1"/>
    <col min="16139" max="16384" width="8.875" style="2"/>
  </cols>
  <sheetData>
    <row r="1" s="1" customFormat="1" ht="20.1" customHeight="1" spans="1:10">
      <c r="A1" s="8" t="s">
        <v>32</v>
      </c>
      <c r="B1" s="9" t="s">
        <v>33</v>
      </c>
      <c r="C1" s="9"/>
      <c r="D1" s="9"/>
      <c r="E1" s="9"/>
      <c r="F1" s="9"/>
      <c r="G1" s="9"/>
      <c r="H1" s="10"/>
      <c r="I1" s="10"/>
      <c r="J1" s="9"/>
    </row>
    <row r="2" s="1" customFormat="1" ht="20.1" customHeight="1" spans="1:10">
      <c r="A2" s="8" t="s">
        <v>34</v>
      </c>
      <c r="B2" s="9" t="s">
        <v>320</v>
      </c>
      <c r="C2" s="9"/>
      <c r="D2" s="9"/>
      <c r="E2" s="9"/>
      <c r="F2" s="9"/>
      <c r="G2" s="9"/>
      <c r="H2" s="10"/>
      <c r="I2" s="10"/>
      <c r="J2" s="9"/>
    </row>
    <row r="3" s="1" customFormat="1" ht="20.1" customHeight="1" spans="1:10">
      <c r="A3" s="8" t="s">
        <v>36</v>
      </c>
      <c r="B3" s="11">
        <v>11</v>
      </c>
      <c r="C3" s="11"/>
      <c r="D3" s="9"/>
      <c r="E3" s="9"/>
      <c r="F3" s="9"/>
      <c r="G3" s="9"/>
      <c r="H3" s="10"/>
      <c r="I3" s="10"/>
      <c r="J3" s="9"/>
    </row>
    <row r="4" ht="20.1" customHeight="1" spans="1:10">
      <c r="A4" s="12" t="s">
        <v>37</v>
      </c>
      <c r="B4" s="12"/>
      <c r="C4" s="61" t="s">
        <v>38</v>
      </c>
      <c r="D4" s="12" t="s">
        <v>39</v>
      </c>
      <c r="E4" s="12"/>
      <c r="F4" s="12"/>
      <c r="G4" s="12"/>
      <c r="H4" s="13" t="s">
        <v>40</v>
      </c>
      <c r="I4" s="13"/>
      <c r="J4" s="12" t="s">
        <v>41</v>
      </c>
    </row>
    <row r="5" ht="20.1" customHeight="1" spans="1:10">
      <c r="A5" s="12"/>
      <c r="B5" s="12"/>
      <c r="C5" s="62"/>
      <c r="D5" s="12" t="s">
        <v>42</v>
      </c>
      <c r="E5" s="12" t="s">
        <v>43</v>
      </c>
      <c r="F5" s="12" t="s">
        <v>42</v>
      </c>
      <c r="G5" s="12" t="s">
        <v>43</v>
      </c>
      <c r="H5" s="13" t="s">
        <v>44</v>
      </c>
      <c r="I5" s="13" t="s">
        <v>45</v>
      </c>
      <c r="J5" s="12"/>
    </row>
    <row r="6" s="3" customFormat="1" ht="34.5" customHeight="1" spans="1:10">
      <c r="A6" s="17" t="s">
        <v>222</v>
      </c>
      <c r="B6" s="15" t="s">
        <v>321</v>
      </c>
      <c r="C6" s="15" t="s">
        <v>322</v>
      </c>
      <c r="D6" s="17">
        <v>11</v>
      </c>
      <c r="E6" s="17" t="s">
        <v>49</v>
      </c>
      <c r="F6" s="17">
        <v>1</v>
      </c>
      <c r="G6" s="17" t="s">
        <v>50</v>
      </c>
      <c r="H6" s="18">
        <v>3050</v>
      </c>
      <c r="I6" s="18">
        <f t="shared" ref="I6:I10" si="0">D6*F6*H6</f>
        <v>33550</v>
      </c>
      <c r="J6" s="64" t="s">
        <v>323</v>
      </c>
    </row>
    <row r="7" ht="20.1" customHeight="1" spans="1:10">
      <c r="A7" s="20" t="s">
        <v>60</v>
      </c>
      <c r="B7" s="20"/>
      <c r="C7" s="20"/>
      <c r="D7" s="20"/>
      <c r="E7" s="20"/>
      <c r="F7" s="20"/>
      <c r="G7" s="20"/>
      <c r="H7" s="20"/>
      <c r="I7" s="50">
        <f>SUM(I6:I6)</f>
        <v>33550</v>
      </c>
      <c r="J7" s="51"/>
    </row>
    <row r="8" s="3" customFormat="1" ht="20.1" customHeight="1" spans="1:10">
      <c r="A8" s="14" t="s">
        <v>61</v>
      </c>
      <c r="B8" s="43" t="s">
        <v>324</v>
      </c>
      <c r="C8" s="15" t="s">
        <v>325</v>
      </c>
      <c r="D8" s="17">
        <v>6</v>
      </c>
      <c r="E8" s="17" t="s">
        <v>64</v>
      </c>
      <c r="F8" s="17">
        <v>3</v>
      </c>
      <c r="G8" s="17" t="s">
        <v>65</v>
      </c>
      <c r="H8" s="32">
        <v>1600</v>
      </c>
      <c r="I8" s="32">
        <f t="shared" si="0"/>
        <v>28800</v>
      </c>
      <c r="J8" s="32" t="s">
        <v>326</v>
      </c>
    </row>
    <row r="9" s="3" customFormat="1" ht="20.1" customHeight="1" spans="1:10">
      <c r="A9" s="19"/>
      <c r="B9" s="71"/>
      <c r="C9" s="15" t="s">
        <v>67</v>
      </c>
      <c r="D9" s="17">
        <v>1</v>
      </c>
      <c r="E9" s="17" t="s">
        <v>64</v>
      </c>
      <c r="F9" s="17">
        <v>1</v>
      </c>
      <c r="G9" s="17" t="s">
        <v>50</v>
      </c>
      <c r="H9" s="32">
        <v>4500</v>
      </c>
      <c r="I9" s="32">
        <f t="shared" si="0"/>
        <v>4500</v>
      </c>
      <c r="J9" s="32"/>
    </row>
    <row r="10" s="3" customFormat="1" ht="23.1" customHeight="1" spans="1:10">
      <c r="A10" s="39"/>
      <c r="B10" s="71"/>
      <c r="C10" s="15" t="s">
        <v>68</v>
      </c>
      <c r="D10" s="17">
        <v>1</v>
      </c>
      <c r="E10" s="17" t="s">
        <v>69</v>
      </c>
      <c r="F10" s="17">
        <v>1</v>
      </c>
      <c r="G10" s="17" t="s">
        <v>50</v>
      </c>
      <c r="H10" s="32">
        <v>550</v>
      </c>
      <c r="I10" s="32">
        <f t="shared" si="0"/>
        <v>550</v>
      </c>
      <c r="J10" s="32"/>
    </row>
    <row r="11" ht="20.1" customHeight="1" spans="1:10">
      <c r="A11" s="20" t="s">
        <v>72</v>
      </c>
      <c r="B11" s="20"/>
      <c r="C11" s="20"/>
      <c r="D11" s="20"/>
      <c r="E11" s="20"/>
      <c r="F11" s="20"/>
      <c r="G11" s="20"/>
      <c r="H11" s="20"/>
      <c r="I11" s="50">
        <f>SUM(I8:I10)</f>
        <v>33850</v>
      </c>
      <c r="J11" s="51"/>
    </row>
    <row r="12" s="3" customFormat="1" ht="20.1" customHeight="1" spans="1:10">
      <c r="A12" s="14" t="s">
        <v>73</v>
      </c>
      <c r="B12" s="72" t="s">
        <v>80</v>
      </c>
      <c r="C12" s="24" t="s">
        <v>327</v>
      </c>
      <c r="D12" s="17">
        <v>11</v>
      </c>
      <c r="E12" s="17" t="s">
        <v>49</v>
      </c>
      <c r="F12" s="17">
        <v>1</v>
      </c>
      <c r="G12" s="17" t="s">
        <v>76</v>
      </c>
      <c r="H12" s="25">
        <v>300</v>
      </c>
      <c r="I12" s="25">
        <f t="shared" ref="I12:I22" si="1">D12*F12*H12</f>
        <v>3300</v>
      </c>
      <c r="J12" s="25"/>
    </row>
    <row r="13" s="3" customFormat="1" ht="20.1" customHeight="1" spans="1:10">
      <c r="A13" s="19"/>
      <c r="B13" s="73"/>
      <c r="C13" s="24" t="s">
        <v>328</v>
      </c>
      <c r="D13" s="17">
        <v>1</v>
      </c>
      <c r="E13" s="17" t="s">
        <v>73</v>
      </c>
      <c r="F13" s="17">
        <v>1</v>
      </c>
      <c r="G13" s="17" t="s">
        <v>50</v>
      </c>
      <c r="H13" s="25">
        <v>678</v>
      </c>
      <c r="I13" s="25">
        <f t="shared" si="1"/>
        <v>678</v>
      </c>
      <c r="J13" s="25"/>
    </row>
    <row r="14" s="3" customFormat="1" ht="20.1" customHeight="1" spans="1:10">
      <c r="A14" s="19"/>
      <c r="B14" s="73"/>
      <c r="C14" s="15" t="s">
        <v>329</v>
      </c>
      <c r="D14" s="17">
        <v>11</v>
      </c>
      <c r="E14" s="17" t="s">
        <v>49</v>
      </c>
      <c r="F14" s="17">
        <v>1</v>
      </c>
      <c r="G14" s="17" t="s">
        <v>76</v>
      </c>
      <c r="H14" s="25">
        <v>300</v>
      </c>
      <c r="I14" s="25">
        <f t="shared" si="1"/>
        <v>3300</v>
      </c>
      <c r="J14" s="25"/>
    </row>
    <row r="15" s="3" customFormat="1" ht="20.1" customHeight="1" spans="1:10">
      <c r="A15" s="19"/>
      <c r="B15" s="74"/>
      <c r="C15" s="24" t="s">
        <v>330</v>
      </c>
      <c r="D15" s="17">
        <v>1</v>
      </c>
      <c r="E15" s="17" t="s">
        <v>73</v>
      </c>
      <c r="F15" s="17">
        <v>1</v>
      </c>
      <c r="G15" s="17" t="s">
        <v>50</v>
      </c>
      <c r="H15" s="25">
        <v>752</v>
      </c>
      <c r="I15" s="25">
        <f t="shared" si="1"/>
        <v>752</v>
      </c>
      <c r="J15" s="25"/>
    </row>
    <row r="16" s="3" customFormat="1" ht="20.1" customHeight="1" spans="1:10">
      <c r="A16" s="19"/>
      <c r="B16" s="72" t="s">
        <v>235</v>
      </c>
      <c r="C16" s="24" t="s">
        <v>331</v>
      </c>
      <c r="D16" s="17">
        <v>11</v>
      </c>
      <c r="E16" s="17" t="s">
        <v>49</v>
      </c>
      <c r="F16" s="17">
        <v>1</v>
      </c>
      <c r="G16" s="17" t="s">
        <v>76</v>
      </c>
      <c r="H16" s="25">
        <v>0</v>
      </c>
      <c r="I16" s="25">
        <f t="shared" si="1"/>
        <v>0</v>
      </c>
      <c r="J16" s="25" t="s">
        <v>332</v>
      </c>
    </row>
    <row r="17" s="3" customFormat="1" ht="20.1" customHeight="1" spans="1:10">
      <c r="A17" s="19"/>
      <c r="B17" s="73"/>
      <c r="C17" s="24" t="s">
        <v>328</v>
      </c>
      <c r="D17" s="17">
        <v>1</v>
      </c>
      <c r="E17" s="17" t="s">
        <v>73</v>
      </c>
      <c r="F17" s="17">
        <v>1</v>
      </c>
      <c r="G17" s="17" t="s">
        <v>50</v>
      </c>
      <c r="H17" s="25">
        <v>567</v>
      </c>
      <c r="I17" s="25">
        <f t="shared" si="1"/>
        <v>567</v>
      </c>
      <c r="J17" s="25"/>
    </row>
    <row r="18" s="3" customFormat="1" ht="20.1" customHeight="1" spans="1:10">
      <c r="A18" s="19"/>
      <c r="B18" s="73"/>
      <c r="C18" s="15" t="s">
        <v>333</v>
      </c>
      <c r="D18" s="17">
        <v>11</v>
      </c>
      <c r="E18" s="17" t="s">
        <v>49</v>
      </c>
      <c r="F18" s="17">
        <v>1</v>
      </c>
      <c r="G18" s="17" t="s">
        <v>76</v>
      </c>
      <c r="H18" s="25">
        <v>450</v>
      </c>
      <c r="I18" s="25">
        <f t="shared" si="1"/>
        <v>4950</v>
      </c>
      <c r="J18" s="25"/>
    </row>
    <row r="19" s="3" customFormat="1" ht="20.1" customHeight="1" spans="1:10">
      <c r="A19" s="19"/>
      <c r="B19" s="73"/>
      <c r="C19" s="24" t="s">
        <v>330</v>
      </c>
      <c r="D19" s="17">
        <v>1</v>
      </c>
      <c r="E19" s="17" t="s">
        <v>73</v>
      </c>
      <c r="F19" s="17">
        <v>1</v>
      </c>
      <c r="G19" s="17" t="s">
        <v>50</v>
      </c>
      <c r="H19" s="25">
        <v>583</v>
      </c>
      <c r="I19" s="25">
        <f t="shared" si="1"/>
        <v>583</v>
      </c>
      <c r="J19" s="25"/>
    </row>
    <row r="20" s="3" customFormat="1" ht="20.1" customHeight="1" spans="1:10">
      <c r="A20" s="19"/>
      <c r="B20" s="74"/>
      <c r="C20" s="15" t="s">
        <v>334</v>
      </c>
      <c r="D20" s="17">
        <v>1</v>
      </c>
      <c r="E20" s="17" t="s">
        <v>73</v>
      </c>
      <c r="F20" s="17">
        <v>1</v>
      </c>
      <c r="G20" s="17" t="s">
        <v>50</v>
      </c>
      <c r="H20" s="25">
        <v>1169</v>
      </c>
      <c r="I20" s="25">
        <f t="shared" si="1"/>
        <v>1169</v>
      </c>
      <c r="J20" s="25"/>
    </row>
    <row r="21" s="3" customFormat="1" ht="20.1" customHeight="1" spans="1:10">
      <c r="A21" s="19"/>
      <c r="B21" s="74" t="s">
        <v>87</v>
      </c>
      <c r="C21" s="15" t="s">
        <v>335</v>
      </c>
      <c r="D21" s="17">
        <v>1</v>
      </c>
      <c r="E21" s="17" t="s">
        <v>73</v>
      </c>
      <c r="F21" s="17">
        <v>1</v>
      </c>
      <c r="G21" s="17" t="s">
        <v>50</v>
      </c>
      <c r="H21" s="25">
        <v>958</v>
      </c>
      <c r="I21" s="25">
        <f t="shared" si="1"/>
        <v>958</v>
      </c>
      <c r="J21" s="25"/>
    </row>
    <row r="22" ht="20.1" customHeight="1" spans="1:10">
      <c r="A22" s="20" t="s">
        <v>89</v>
      </c>
      <c r="B22" s="20"/>
      <c r="C22" s="20"/>
      <c r="D22" s="20"/>
      <c r="E22" s="20"/>
      <c r="F22" s="20"/>
      <c r="G22" s="20"/>
      <c r="H22" s="20"/>
      <c r="I22" s="50">
        <f>SUM(I12:I21)</f>
        <v>16257</v>
      </c>
      <c r="J22" s="51"/>
    </row>
    <row r="23" s="3" customFormat="1" ht="20.1" customHeight="1" spans="1:11">
      <c r="A23" s="30" t="s">
        <v>90</v>
      </c>
      <c r="B23" s="34" t="s">
        <v>336</v>
      </c>
      <c r="C23" s="15" t="s">
        <v>337</v>
      </c>
      <c r="D23" s="17">
        <v>1</v>
      </c>
      <c r="E23" s="17" t="s">
        <v>98</v>
      </c>
      <c r="F23" s="17">
        <v>4</v>
      </c>
      <c r="G23" s="17" t="s">
        <v>92</v>
      </c>
      <c r="H23" s="25">
        <v>3800</v>
      </c>
      <c r="I23" s="25">
        <f>D23*F23*H23</f>
        <v>15200</v>
      </c>
      <c r="J23" s="25"/>
      <c r="K23" s="77"/>
    </row>
    <row r="24" s="3" customFormat="1" ht="20.1" customHeight="1" spans="1:10">
      <c r="A24" s="75"/>
      <c r="B24" s="27" t="s">
        <v>93</v>
      </c>
      <c r="C24" s="15"/>
      <c r="D24" s="17">
        <v>1</v>
      </c>
      <c r="E24" s="17" t="s">
        <v>49</v>
      </c>
      <c r="F24" s="17">
        <v>4</v>
      </c>
      <c r="G24" s="17" t="s">
        <v>92</v>
      </c>
      <c r="H24" s="25">
        <v>1500</v>
      </c>
      <c r="I24" s="25">
        <f>D24*F24*H24</f>
        <v>6000</v>
      </c>
      <c r="J24" s="25"/>
    </row>
    <row r="25" ht="20.1" customHeight="1" spans="1:10">
      <c r="A25" s="29" t="s">
        <v>102</v>
      </c>
      <c r="B25" s="29"/>
      <c r="C25" s="29"/>
      <c r="D25" s="29"/>
      <c r="E25" s="29"/>
      <c r="F25" s="29"/>
      <c r="G25" s="29"/>
      <c r="H25" s="29"/>
      <c r="I25" s="50">
        <f>SUM(I23:I24)</f>
        <v>21200</v>
      </c>
      <c r="J25" s="51"/>
    </row>
    <row r="26" s="3" customFormat="1" ht="20.1" customHeight="1" spans="1:10">
      <c r="A26" s="30" t="s">
        <v>338</v>
      </c>
      <c r="B26" s="37" t="s">
        <v>339</v>
      </c>
      <c r="C26" s="15" t="s">
        <v>340</v>
      </c>
      <c r="D26" s="17">
        <v>11</v>
      </c>
      <c r="E26" s="17" t="s">
        <v>49</v>
      </c>
      <c r="F26" s="17">
        <v>1</v>
      </c>
      <c r="G26" s="17" t="s">
        <v>50</v>
      </c>
      <c r="H26" s="32">
        <v>1000</v>
      </c>
      <c r="I26" s="25">
        <f>D26*F26*H26</f>
        <v>11000</v>
      </c>
      <c r="J26" s="25"/>
    </row>
    <row r="27" s="3" customFormat="1" ht="20.1" customHeight="1" spans="1:10">
      <c r="A27" s="75"/>
      <c r="B27" s="27" t="s">
        <v>341</v>
      </c>
      <c r="C27" s="15"/>
      <c r="D27" s="17">
        <v>8</v>
      </c>
      <c r="E27" s="17" t="s">
        <v>49</v>
      </c>
      <c r="F27" s="17">
        <v>1</v>
      </c>
      <c r="G27" s="17" t="s">
        <v>50</v>
      </c>
      <c r="H27" s="32">
        <v>120</v>
      </c>
      <c r="I27" s="25">
        <f>D27*F27*H27</f>
        <v>960</v>
      </c>
      <c r="J27" s="25"/>
    </row>
    <row r="28" s="3" customFormat="1" ht="20.1" customHeight="1" spans="1:10">
      <c r="A28" s="75"/>
      <c r="B28" s="76" t="s">
        <v>342</v>
      </c>
      <c r="C28" s="15"/>
      <c r="D28" s="17">
        <v>11</v>
      </c>
      <c r="E28" s="17" t="s">
        <v>49</v>
      </c>
      <c r="F28" s="17">
        <v>1</v>
      </c>
      <c r="G28" s="17" t="s">
        <v>50</v>
      </c>
      <c r="H28" s="32">
        <v>900</v>
      </c>
      <c r="I28" s="25">
        <f>D28*F28*H28</f>
        <v>9900</v>
      </c>
      <c r="J28" s="25"/>
    </row>
    <row r="29" s="3" customFormat="1" ht="20.1" customHeight="1" spans="1:10">
      <c r="A29" s="29" t="s">
        <v>106</v>
      </c>
      <c r="B29" s="29"/>
      <c r="C29" s="29"/>
      <c r="D29" s="29"/>
      <c r="E29" s="29"/>
      <c r="F29" s="29"/>
      <c r="G29" s="29"/>
      <c r="H29" s="29"/>
      <c r="I29" s="50">
        <f>SUM(I26:I28)</f>
        <v>21860</v>
      </c>
      <c r="J29" s="51"/>
    </row>
    <row r="30" s="3" customFormat="1" ht="20.1" customHeight="1" spans="1:10">
      <c r="A30" s="14" t="s">
        <v>107</v>
      </c>
      <c r="B30" s="34" t="s">
        <v>108</v>
      </c>
      <c r="C30" s="27" t="s">
        <v>113</v>
      </c>
      <c r="D30" s="17">
        <v>2</v>
      </c>
      <c r="E30" s="17" t="s">
        <v>114</v>
      </c>
      <c r="F30" s="17">
        <v>1</v>
      </c>
      <c r="G30" s="17" t="s">
        <v>50</v>
      </c>
      <c r="H30" s="25">
        <v>200</v>
      </c>
      <c r="I30" s="25">
        <f>D30*F30*H30</f>
        <v>400</v>
      </c>
      <c r="J30" s="25"/>
    </row>
    <row r="31" s="3" customFormat="1" ht="19.5" customHeight="1" spans="1:10">
      <c r="A31" s="19"/>
      <c r="B31" s="35"/>
      <c r="C31" s="15" t="s">
        <v>122</v>
      </c>
      <c r="D31" s="17">
        <v>1</v>
      </c>
      <c r="E31" s="17" t="s">
        <v>114</v>
      </c>
      <c r="F31" s="17">
        <v>1</v>
      </c>
      <c r="G31" s="17" t="s">
        <v>50</v>
      </c>
      <c r="H31" s="36">
        <v>80</v>
      </c>
      <c r="I31" s="25">
        <f>D31*F31*H31</f>
        <v>80</v>
      </c>
      <c r="J31" s="25"/>
    </row>
    <row r="32" s="3" customFormat="1" ht="19.5" customHeight="1" spans="1:10">
      <c r="A32" s="19"/>
      <c r="B32" s="35"/>
      <c r="C32" s="15" t="s">
        <v>123</v>
      </c>
      <c r="D32" s="17">
        <v>1</v>
      </c>
      <c r="E32" s="17" t="s">
        <v>114</v>
      </c>
      <c r="F32" s="17">
        <v>1</v>
      </c>
      <c r="G32" s="17" t="s">
        <v>50</v>
      </c>
      <c r="H32" s="36">
        <v>30</v>
      </c>
      <c r="I32" s="25">
        <f t="shared" ref="I32:I40" si="2">D32*F32*H32</f>
        <v>30</v>
      </c>
      <c r="J32" s="25"/>
    </row>
    <row r="33" s="3" customFormat="1" ht="20.1" customHeight="1" spans="1:10">
      <c r="A33" s="19"/>
      <c r="B33" s="35"/>
      <c r="C33" s="15" t="s">
        <v>115</v>
      </c>
      <c r="D33" s="17">
        <v>2</v>
      </c>
      <c r="E33" s="17" t="s">
        <v>114</v>
      </c>
      <c r="F33" s="17">
        <v>1</v>
      </c>
      <c r="G33" s="17" t="s">
        <v>50</v>
      </c>
      <c r="H33" s="36">
        <v>400</v>
      </c>
      <c r="I33" s="36">
        <f t="shared" si="2"/>
        <v>800</v>
      </c>
      <c r="J33" s="25"/>
    </row>
    <row r="34" s="3" customFormat="1" ht="19.5" customHeight="1" spans="1:10">
      <c r="A34" s="19"/>
      <c r="B34" s="35"/>
      <c r="C34" s="15" t="s">
        <v>343</v>
      </c>
      <c r="D34" s="17">
        <v>30</v>
      </c>
      <c r="E34" s="17" t="s">
        <v>114</v>
      </c>
      <c r="F34" s="17">
        <v>1</v>
      </c>
      <c r="G34" s="17" t="s">
        <v>50</v>
      </c>
      <c r="H34" s="36">
        <v>15</v>
      </c>
      <c r="I34" s="25">
        <f t="shared" si="2"/>
        <v>450</v>
      </c>
      <c r="J34" s="25"/>
    </row>
    <row r="35" s="3" customFormat="1" ht="20.1" customHeight="1" spans="1:10">
      <c r="A35" s="19"/>
      <c r="B35" s="35"/>
      <c r="C35" s="37" t="s">
        <v>128</v>
      </c>
      <c r="D35" s="17">
        <v>11</v>
      </c>
      <c r="E35" s="17" t="s">
        <v>114</v>
      </c>
      <c r="F35" s="17">
        <v>1</v>
      </c>
      <c r="G35" s="17" t="s">
        <v>50</v>
      </c>
      <c r="H35" s="32">
        <v>25</v>
      </c>
      <c r="I35" s="25">
        <f t="shared" si="2"/>
        <v>275</v>
      </c>
      <c r="J35" s="52"/>
    </row>
    <row r="36" s="3" customFormat="1" ht="20.1" customHeight="1" spans="1:10">
      <c r="A36" s="19"/>
      <c r="B36" s="35"/>
      <c r="C36" s="37" t="s">
        <v>126</v>
      </c>
      <c r="D36" s="17">
        <v>1</v>
      </c>
      <c r="E36" s="17" t="s">
        <v>127</v>
      </c>
      <c r="F36" s="17">
        <v>1</v>
      </c>
      <c r="G36" s="17" t="s">
        <v>50</v>
      </c>
      <c r="H36" s="32">
        <v>350</v>
      </c>
      <c r="I36" s="25">
        <f t="shared" si="2"/>
        <v>350</v>
      </c>
      <c r="J36" s="53"/>
    </row>
    <row r="37" s="3" customFormat="1" ht="20.1" customHeight="1" spans="1:10">
      <c r="A37" s="19"/>
      <c r="B37" s="35"/>
      <c r="C37" s="15" t="s">
        <v>130</v>
      </c>
      <c r="D37" s="17">
        <v>11</v>
      </c>
      <c r="E37" s="17" t="s">
        <v>131</v>
      </c>
      <c r="F37" s="17">
        <v>1</v>
      </c>
      <c r="G37" s="17" t="s">
        <v>50</v>
      </c>
      <c r="H37" s="36">
        <v>3</v>
      </c>
      <c r="I37" s="25">
        <f t="shared" si="2"/>
        <v>33</v>
      </c>
      <c r="J37" s="25"/>
    </row>
    <row r="38" s="3" customFormat="1" ht="20.1" customHeight="1" spans="1:10">
      <c r="A38" s="19"/>
      <c r="B38" s="35"/>
      <c r="C38" s="15" t="s">
        <v>132</v>
      </c>
      <c r="D38" s="17">
        <v>11</v>
      </c>
      <c r="E38" s="17" t="s">
        <v>133</v>
      </c>
      <c r="F38" s="17">
        <v>1</v>
      </c>
      <c r="G38" s="17" t="s">
        <v>50</v>
      </c>
      <c r="H38" s="36">
        <v>150</v>
      </c>
      <c r="I38" s="25">
        <f t="shared" si="2"/>
        <v>1650</v>
      </c>
      <c r="J38" s="25"/>
    </row>
    <row r="39" s="4" customFormat="1" ht="20.1" customHeight="1" spans="1:10">
      <c r="A39" s="19"/>
      <c r="B39" s="35"/>
      <c r="C39" s="15" t="s">
        <v>134</v>
      </c>
      <c r="D39" s="17">
        <v>1</v>
      </c>
      <c r="E39" s="17" t="s">
        <v>50</v>
      </c>
      <c r="F39" s="17">
        <v>1</v>
      </c>
      <c r="G39" s="17" t="s">
        <v>69</v>
      </c>
      <c r="H39" s="38">
        <v>30535</v>
      </c>
      <c r="I39" s="25">
        <f t="shared" si="2"/>
        <v>30535</v>
      </c>
      <c r="J39" s="25"/>
    </row>
    <row r="40" s="4" customFormat="1" ht="20.1" customHeight="1" spans="1:10">
      <c r="A40" s="39"/>
      <c r="B40" s="40"/>
      <c r="C40" s="15" t="s">
        <v>175</v>
      </c>
      <c r="D40" s="17">
        <v>1</v>
      </c>
      <c r="E40" s="17" t="s">
        <v>50</v>
      </c>
      <c r="F40" s="17">
        <v>1</v>
      </c>
      <c r="G40" s="17" t="s">
        <v>69</v>
      </c>
      <c r="H40" s="38">
        <v>1090</v>
      </c>
      <c r="I40" s="25">
        <f t="shared" si="2"/>
        <v>1090</v>
      </c>
      <c r="J40" s="25"/>
    </row>
    <row r="41" s="3" customFormat="1" ht="20.1" customHeight="1" spans="1:10">
      <c r="A41" s="29" t="s">
        <v>135</v>
      </c>
      <c r="B41" s="29"/>
      <c r="C41" s="29"/>
      <c r="D41" s="29"/>
      <c r="E41" s="29"/>
      <c r="F41" s="29"/>
      <c r="G41" s="29"/>
      <c r="H41" s="29"/>
      <c r="I41" s="50">
        <f>SUM(I30:I40)</f>
        <v>35693</v>
      </c>
      <c r="J41" s="51"/>
    </row>
    <row r="42" s="3" customFormat="1" ht="20.1" customHeight="1" spans="1:10">
      <c r="A42" s="14" t="s">
        <v>136</v>
      </c>
      <c r="B42" s="27" t="s">
        <v>147</v>
      </c>
      <c r="C42" s="15"/>
      <c r="D42" s="17">
        <v>11</v>
      </c>
      <c r="E42" s="17" t="s">
        <v>49</v>
      </c>
      <c r="F42" s="17">
        <v>1</v>
      </c>
      <c r="G42" s="17" t="s">
        <v>50</v>
      </c>
      <c r="H42" s="32">
        <v>300</v>
      </c>
      <c r="I42" s="25">
        <f t="shared" ref="I42:I44" si="3">D42*F42*H42</f>
        <v>3300</v>
      </c>
      <c r="J42" s="25"/>
    </row>
    <row r="43" s="3" customFormat="1" ht="20.1" customHeight="1" spans="1:10">
      <c r="A43" s="19"/>
      <c r="B43" s="37" t="s">
        <v>142</v>
      </c>
      <c r="C43" s="15"/>
      <c r="D43" s="17">
        <v>11</v>
      </c>
      <c r="E43" s="17" t="s">
        <v>49</v>
      </c>
      <c r="F43" s="17">
        <v>1</v>
      </c>
      <c r="G43" s="17" t="s">
        <v>50</v>
      </c>
      <c r="H43" s="25">
        <v>35</v>
      </c>
      <c r="I43" s="25">
        <f t="shared" si="3"/>
        <v>385</v>
      </c>
      <c r="J43" s="52"/>
    </row>
    <row r="44" s="4" customFormat="1" ht="20.1" customHeight="1" spans="1:10">
      <c r="A44" s="19"/>
      <c r="B44" s="43" t="s">
        <v>143</v>
      </c>
      <c r="C44" s="15"/>
      <c r="D44" s="17">
        <v>1</v>
      </c>
      <c r="E44" s="17" t="s">
        <v>50</v>
      </c>
      <c r="F44" s="17">
        <v>1</v>
      </c>
      <c r="G44" s="17" t="s">
        <v>69</v>
      </c>
      <c r="H44" s="38">
        <v>300</v>
      </c>
      <c r="I44" s="25">
        <f t="shared" si="3"/>
        <v>300</v>
      </c>
      <c r="J44" s="52"/>
    </row>
    <row r="45" s="3" customFormat="1" ht="20.1" customHeight="1" spans="1:10">
      <c r="A45" s="29" t="s">
        <v>148</v>
      </c>
      <c r="B45" s="29"/>
      <c r="C45" s="29"/>
      <c r="D45" s="29"/>
      <c r="E45" s="29"/>
      <c r="F45" s="29"/>
      <c r="G45" s="29"/>
      <c r="H45" s="29"/>
      <c r="I45" s="50">
        <f>SUM(I42:I44)</f>
        <v>3985</v>
      </c>
      <c r="J45" s="51"/>
    </row>
    <row r="46" s="3" customFormat="1" ht="20.1" customHeight="1" spans="1:10">
      <c r="A46" s="47" t="s">
        <v>149</v>
      </c>
      <c r="B46" s="47"/>
      <c r="C46" s="47"/>
      <c r="D46" s="47"/>
      <c r="E46" s="47"/>
      <c r="F46" s="47"/>
      <c r="G46" s="47"/>
      <c r="H46" s="47"/>
      <c r="I46" s="54">
        <f>I45+I41+I29+I25+I22+I11+I7</f>
        <v>166395</v>
      </c>
      <c r="J46" s="54"/>
    </row>
    <row r="47" s="3" customFormat="1" ht="20.1" customHeight="1" spans="1:10">
      <c r="A47" s="47" t="s">
        <v>150</v>
      </c>
      <c r="B47" s="47"/>
      <c r="C47" s="47"/>
      <c r="D47" s="47"/>
      <c r="E47" s="47"/>
      <c r="F47" s="47"/>
      <c r="G47" s="47"/>
      <c r="H47" s="47"/>
      <c r="I47" s="54">
        <f>I46*0.1</f>
        <v>16639.5</v>
      </c>
      <c r="J47" s="54"/>
    </row>
    <row r="48" s="58" customFormat="1" ht="20.1" customHeight="1" spans="1:247">
      <c r="A48" s="47" t="s">
        <v>151</v>
      </c>
      <c r="B48" s="47"/>
      <c r="C48" s="47"/>
      <c r="D48" s="47"/>
      <c r="E48" s="47"/>
      <c r="F48" s="47"/>
      <c r="G48" s="47"/>
      <c r="H48" s="47"/>
      <c r="I48" s="54">
        <f>(I46+I47)*0.06</f>
        <v>10982.07</v>
      </c>
      <c r="J48" s="54"/>
      <c r="HL48" s="67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</row>
    <row r="49" s="58" customFormat="1" ht="20.1" customHeight="1" spans="1:247">
      <c r="A49" s="47" t="s">
        <v>152</v>
      </c>
      <c r="B49" s="47"/>
      <c r="C49" s="47"/>
      <c r="D49" s="47"/>
      <c r="E49" s="47"/>
      <c r="F49" s="47"/>
      <c r="G49" s="47"/>
      <c r="H49" s="47"/>
      <c r="I49" s="54">
        <f>I48+I47+I46</f>
        <v>194016.57</v>
      </c>
      <c r="J49" s="54"/>
      <c r="HL49" s="67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</row>
    <row r="50" s="3" customFormat="1" spans="2:9">
      <c r="B50" s="59"/>
      <c r="C50" s="60"/>
      <c r="H50" s="59"/>
      <c r="I50" s="59"/>
    </row>
    <row r="51" s="3" customFormat="1" spans="2:9">
      <c r="B51" s="59"/>
      <c r="C51" s="60"/>
      <c r="H51" s="59"/>
      <c r="I51" s="59"/>
    </row>
  </sheetData>
  <mergeCells count="27">
    <mergeCell ref="B3:C3"/>
    <mergeCell ref="D4:G4"/>
    <mergeCell ref="H4:I4"/>
    <mergeCell ref="A7:H7"/>
    <mergeCell ref="A11:H11"/>
    <mergeCell ref="A22:H22"/>
    <mergeCell ref="A25:H25"/>
    <mergeCell ref="A29:H29"/>
    <mergeCell ref="A41:H41"/>
    <mergeCell ref="A45:H45"/>
    <mergeCell ref="A46:H46"/>
    <mergeCell ref="A47:H47"/>
    <mergeCell ref="A48:H48"/>
    <mergeCell ref="A49:H49"/>
    <mergeCell ref="A8:A10"/>
    <mergeCell ref="A12:A21"/>
    <mergeCell ref="A23:A24"/>
    <mergeCell ref="A26:A28"/>
    <mergeCell ref="A30:A40"/>
    <mergeCell ref="A42:A44"/>
    <mergeCell ref="B8:B10"/>
    <mergeCell ref="B12:B15"/>
    <mergeCell ref="B16:B20"/>
    <mergeCell ref="B30:B40"/>
    <mergeCell ref="C4:C5"/>
    <mergeCell ref="J4:J5"/>
    <mergeCell ref="A4:B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华东-东京</vt:lpstr>
      <vt:lpstr>华东-名古屋</vt:lpstr>
      <vt:lpstr>华东-苏州</vt:lpstr>
      <vt:lpstr>华东-宁波</vt:lpstr>
      <vt:lpstr>华北-廊坊</vt:lpstr>
      <vt:lpstr>华北-成都</vt:lpstr>
      <vt:lpstr>华南-成都</vt:lpstr>
      <vt:lpstr>华南-泰国</vt:lpstr>
      <vt:lpstr>华南-省广</vt:lpstr>
      <vt:lpstr>华南-大阪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凤儿~</cp:lastModifiedBy>
  <dcterms:created xsi:type="dcterms:W3CDTF">2006-09-16T00:00:00Z</dcterms:created>
  <dcterms:modified xsi:type="dcterms:W3CDTF">2018-12-05T08:21:47Z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