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esktop/华尔街/"/>
    </mc:Choice>
  </mc:AlternateContent>
  <bookViews>
    <workbookView xWindow="780" yWindow="480" windowWidth="22620" windowHeight="13840" tabRatio="740" firstSheet="1" activeTab="1"/>
  </bookViews>
  <sheets>
    <sheet name="Sheet2" sheetId="2" state="hidden" r:id="rId1"/>
    <sheet name="报价" sheetId="4" r:id="rId2"/>
    <sheet name="行程" sheetId="6" r:id="rId3"/>
  </sheets>
  <externalReferences>
    <externalReference r:id="rId4"/>
  </externalReferences>
  <definedNames>
    <definedName name="_xlnm._FilterDatabase" localSheetId="0" hidden="1">Sheet2!$A$1:$K$114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12" i="4"/>
  <c r="I13" i="4"/>
  <c r="I14" i="4"/>
  <c r="I15" i="4"/>
  <c r="I21" i="4"/>
  <c r="I22" i="4"/>
  <c r="I23" i="4"/>
  <c r="I24" i="4"/>
  <c r="I25" i="4"/>
  <c r="I16" i="4"/>
  <c r="I17" i="4"/>
  <c r="I20" i="4"/>
  <c r="I26" i="4"/>
  <c r="I27" i="4"/>
  <c r="I28" i="4"/>
  <c r="I29" i="4"/>
  <c r="I30" i="4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14" i="2"/>
  <c r="J11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O11" i="2"/>
  <c r="P11" i="2"/>
  <c r="K11" i="2"/>
  <c r="P10" i="2"/>
  <c r="K10" i="2"/>
  <c r="P9" i="2"/>
  <c r="K9" i="2"/>
  <c r="P8" i="2"/>
  <c r="K8" i="2"/>
  <c r="P7" i="2"/>
  <c r="K7" i="2"/>
  <c r="P6" i="2"/>
  <c r="K6" i="2"/>
  <c r="P5" i="2"/>
  <c r="K5" i="2"/>
  <c r="P4" i="2"/>
  <c r="K4" i="2"/>
  <c r="P3" i="2"/>
  <c r="K3" i="2"/>
  <c r="K2" i="2"/>
</calcChain>
</file>

<file path=xl/sharedStrings.xml><?xml version="1.0" encoding="utf-8"?>
<sst xmlns="http://schemas.openxmlformats.org/spreadsheetml/2006/main" count="711" uniqueCount="356">
  <si>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</si>
  <si>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</si>
  <si>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</si>
  <si>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</si>
  <si>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</si>
  <si>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</si>
  <si>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</si>
  <si>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</si>
  <si>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</si>
  <si>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</si>
  <si>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</si>
  <si>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</si>
  <si>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</si>
  <si>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</si>
  <si>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</si>
  <si>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</si>
  <si>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</si>
  <si>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</si>
  <si>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</si>
  <si>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</si>
  <si>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</si>
  <si>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</si>
  <si>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</si>
  <si>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</si>
  <si>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</si>
  <si>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</si>
  <si>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</si>
  <si>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</si>
  <si>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</si>
  <si>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</si>
  <si>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</si>
  <si>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</si>
  <si>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</si>
  <si>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</si>
  <si>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</si>
  <si>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</si>
  <si>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</si>
  <si>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</si>
  <si>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</si>
  <si>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</si>
  <si>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</si>
  <si>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</si>
  <si>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</si>
  <si>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</si>
  <si>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</si>
  <si>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</si>
  <si>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</si>
  <si>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</si>
  <si>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</si>
  <si>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</si>
  <si>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</si>
  <si>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</si>
  <si>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</si>
  <si>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</si>
  <si>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</si>
  <si>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</si>
  <si>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</si>
  <si>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</si>
  <si>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</si>
  <si>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</si>
  <si>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</si>
  <si>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</si>
  <si>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</si>
  <si>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</si>
  <si>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</si>
  <si>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</si>
  <si>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</si>
  <si>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</si>
  <si>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</si>
  <si>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</si>
  <si>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</si>
  <si>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</si>
  <si>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</si>
  <si>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</si>
  <si>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</si>
  <si>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</si>
  <si>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</si>
  <si>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</si>
  <si>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</si>
  <si>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</si>
  <si>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</si>
  <si>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</si>
  <si>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</si>
  <si>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</si>
  <si>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</si>
  <si>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</si>
  <si>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</si>
  <si>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</si>
  <si>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</si>
  <si>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</si>
  <si>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</si>
  <si>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</si>
  <si>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</si>
  <si>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</si>
  <si>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</si>
  <si>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</si>
  <si>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</si>
  <si>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</si>
  <si>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</si>
  <si>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</si>
  <si>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</si>
  <si>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</si>
  <si>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</si>
  <si>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</si>
  <si>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</si>
  <si>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</si>
  <si>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</si>
  <si>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</si>
  <si>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</si>
  <si>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</si>
  <si>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</si>
  <si>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</si>
  <si>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</si>
  <si>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</si>
  <si>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</si>
  <si>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</si>
  <si>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</si>
  <si>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</si>
  <si>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</si>
  <si>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</si>
  <si>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</si>
  <si>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</si>
  <si>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</si>
  <si>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</si>
  <si>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</si>
  <si>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</si>
  <si>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</si>
  <si>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</si>
  <si>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</si>
  <si>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</si>
  <si>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</si>
  <si>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</si>
  <si>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</si>
  <si>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</si>
  <si>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</si>
  <si>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</si>
  <si>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</si>
  <si>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</si>
  <si>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</si>
  <si>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</si>
  <si>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</si>
  <si>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</si>
  <si>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</si>
  <si>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</si>
  <si>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</si>
  <si>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</si>
  <si>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</si>
  <si>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</si>
  <si>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</si>
  <si>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</si>
  <si>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</si>
  <si>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</si>
  <si>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</si>
  <si>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</si>
  <si>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</si>
  <si>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</si>
  <si>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</si>
  <si>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</si>
  <si>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</si>
  <si>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</si>
  <si>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</si>
  <si>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</si>
  <si>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</si>
  <si>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</si>
  <si>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</si>
  <si>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</si>
  <si>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</si>
  <si>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</si>
  <si>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</si>
  <si>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</si>
  <si>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</si>
  <si>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</si>
  <si>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</si>
  <si>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</si>
  <si>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</si>
  <si>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</si>
  <si>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</si>
  <si>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</si>
  <si>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</si>
  <si>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</si>
  <si>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</si>
  <si>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</si>
  <si>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</si>
  <si>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</si>
  <si>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</si>
  <si>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</si>
  <si>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</si>
  <si>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</si>
  <si>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</si>
  <si>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</si>
  <si>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</si>
  <si>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</si>
  <si>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</si>
  <si>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</si>
  <si>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</si>
  <si>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</si>
  <si>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</si>
  <si>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</si>
  <si>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</si>
  <si>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</si>
  <si>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</si>
  <si>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</si>
  <si>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</si>
  <si>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</si>
  <si>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</si>
  <si>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</si>
  <si>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</si>
  <si>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</si>
  <si>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</si>
  <si>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</si>
  <si>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</si>
  <si>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</si>
  <si>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</si>
  <si>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</si>
  <si>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</si>
  <si>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</si>
  <si>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</si>
  <si>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</si>
  <si>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</si>
  <si>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</si>
  <si>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</si>
  <si>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</si>
  <si>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</si>
  <si>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</si>
  <si>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</si>
  <si>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</si>
  <si>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</si>
  <si>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</si>
  <si>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</si>
  <si>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</si>
  <si>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</si>
  <si>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</si>
  <si>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</si>
  <si>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</si>
  <si>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</si>
  <si>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</si>
  <si>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</si>
  <si>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</si>
  <si>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</si>
  <si>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</si>
  <si>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</si>
  <si>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family val="3"/>
        <charset val="134"/>
      </rPr>
      <t>预计总人数（*600/每人）</t>
    </r>
    <r>
      <rPr>
        <sz val="12"/>
        <color rgb="FFFF0000"/>
        <rFont val="华文细黑"/>
        <family val="3"/>
        <charset val="134"/>
      </rPr>
      <t>预算</t>
    </r>
  </si>
  <si>
    <t>项目名称:</t>
  </si>
  <si>
    <t>地点：</t>
  </si>
  <si>
    <t>时间:</t>
  </si>
  <si>
    <t>人数:</t>
  </si>
  <si>
    <t>6人</t>
  </si>
  <si>
    <t>地址：</t>
  </si>
  <si>
    <t>酒店：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</si>
  <si>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</si>
  <si>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</si>
  <si>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</si>
  <si>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</si>
  <si>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</si>
  <si>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</si>
  <si>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</si>
  <si>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</si>
  <si>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</si>
  <si>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用餐费用</t>
  </si>
  <si>
    <t>人</t>
  </si>
  <si>
    <t>次</t>
  </si>
  <si>
    <t>用餐费用合计</t>
  </si>
  <si>
    <t>个</t>
  </si>
  <si>
    <t>会议费用合计</t>
  </si>
  <si>
    <t>导游费用</t>
  </si>
  <si>
    <t>导游费用合计</t>
  </si>
  <si>
    <t>其他费用</t>
  </si>
  <si>
    <t>旅游意外险</t>
  </si>
  <si>
    <t>其他费用合计</t>
  </si>
  <si>
    <t>合计</t>
  </si>
  <si>
    <t>服务费10%</t>
  </si>
  <si>
    <t>净价总计</t>
  </si>
  <si>
    <t>税费6%</t>
  </si>
  <si>
    <t>含税总价</t>
  </si>
  <si>
    <r>
      <t>1</t>
    </r>
    <r>
      <rPr>
        <b/>
        <sz val="10"/>
        <rFont val="宋体"/>
        <family val="3"/>
        <charset val="134"/>
      </rPr>
      <t>4：00-17:00</t>
    </r>
    <phoneticPr fontId="17" type="noConversion"/>
  </si>
  <si>
    <r>
      <t>1</t>
    </r>
    <r>
      <rPr>
        <b/>
        <sz val="10"/>
        <rFont val="宋体"/>
        <family val="3"/>
        <charset val="134"/>
      </rPr>
      <t>8:00-20:00</t>
    </r>
    <phoneticPr fontId="17" type="noConversion"/>
  </si>
  <si>
    <t>抵达北京</t>
    <phoneticPr fontId="17" type="noConversion"/>
  </si>
  <si>
    <t>晚餐</t>
    <phoneticPr fontId="17" type="noConversion"/>
  </si>
  <si>
    <t xml:space="preserve"> </t>
    <phoneticPr fontId="17" type="noConversion"/>
  </si>
  <si>
    <t>6人</t>
    <phoneticPr fontId="17" type="noConversion"/>
  </si>
  <si>
    <t>花家怡园</t>
    <phoneticPr fontId="17" type="noConversion"/>
  </si>
  <si>
    <t>10:30-12:00</t>
    <phoneticPr fontId="17" type="noConversion"/>
  </si>
  <si>
    <t>12:00-13:30</t>
    <phoneticPr fontId="17" type="noConversion"/>
  </si>
  <si>
    <t>午餐</t>
    <phoneticPr fontId="17" type="noConversion"/>
  </si>
  <si>
    <t>皇冠假日简餐</t>
    <phoneticPr fontId="17" type="noConversion"/>
  </si>
  <si>
    <t>14:00-17:00</t>
    <phoneticPr fontId="17" type="noConversion"/>
  </si>
  <si>
    <t>会议</t>
    <phoneticPr fontId="17" type="noConversion"/>
  </si>
  <si>
    <r>
      <t>1</t>
    </r>
    <r>
      <rPr>
        <sz val="12"/>
        <rFont val="宋体"/>
        <family val="3"/>
        <charset val="134"/>
      </rPr>
      <t>5人</t>
    </r>
    <phoneticPr fontId="17" type="noConversion"/>
  </si>
  <si>
    <t>皇冠假日</t>
    <phoneticPr fontId="17" type="noConversion"/>
  </si>
  <si>
    <r>
      <t>1</t>
    </r>
    <r>
      <rPr>
        <sz val="12"/>
        <rFont val="宋体"/>
        <family val="3"/>
        <charset val="134"/>
      </rPr>
      <t>8:00-20:00</t>
    </r>
    <phoneticPr fontId="17" type="noConversion"/>
  </si>
  <si>
    <t>那家小馆</t>
    <phoneticPr fontId="17" type="noConversion"/>
  </si>
  <si>
    <r>
      <t>1</t>
    </r>
    <r>
      <rPr>
        <sz val="12"/>
        <rFont val="宋体"/>
        <family val="3"/>
        <charset val="134"/>
      </rPr>
      <t>0:30-12:30</t>
    </r>
    <phoneticPr fontId="17" type="noConversion"/>
  </si>
  <si>
    <r>
      <t>1</t>
    </r>
    <r>
      <rPr>
        <sz val="12"/>
        <rFont val="宋体"/>
        <family val="3"/>
        <charset val="134"/>
      </rPr>
      <t>3:00-14:00</t>
    </r>
    <phoneticPr fontId="17" type="noConversion"/>
  </si>
  <si>
    <r>
      <t>1</t>
    </r>
    <r>
      <rPr>
        <sz val="12"/>
        <rFont val="宋体"/>
        <family val="3"/>
        <charset val="134"/>
      </rPr>
      <t>4:30-17:00</t>
    </r>
    <phoneticPr fontId="17" type="noConversion"/>
  </si>
  <si>
    <t>小吊梨汤</t>
    <phoneticPr fontId="17" type="noConversion"/>
  </si>
  <si>
    <r>
      <t>1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-13:</t>
    </r>
    <r>
      <rPr>
        <sz val="12"/>
        <rFont val="宋体"/>
        <family val="3"/>
        <charset val="134"/>
      </rPr>
      <t>00</t>
    </r>
    <phoneticPr fontId="17" type="noConversion"/>
  </si>
  <si>
    <t>全聚德</t>
    <phoneticPr fontId="17" type="noConversion"/>
  </si>
  <si>
    <t>大董</t>
    <phoneticPr fontId="17" type="noConversion"/>
  </si>
  <si>
    <t>德云社</t>
    <phoneticPr fontId="17" type="noConversion"/>
  </si>
  <si>
    <t>17:30-18:30</t>
    <phoneticPr fontId="17" type="noConversion"/>
  </si>
  <si>
    <t>节目单提前近一周公布</t>
    <phoneticPr fontId="17" type="noConversion"/>
  </si>
  <si>
    <t>11.3O</t>
    <phoneticPr fontId="17" type="noConversion"/>
  </si>
  <si>
    <t>天安门</t>
    <phoneticPr fontId="17" type="noConversion"/>
  </si>
  <si>
    <t>升旗仪式</t>
    <phoneticPr fontId="17" type="noConversion"/>
  </si>
  <si>
    <r>
      <t>8</t>
    </r>
    <r>
      <rPr>
        <sz val="12"/>
        <rFont val="宋体"/>
        <family val="3"/>
        <charset val="134"/>
      </rPr>
      <t>:00-9:00</t>
    </r>
    <phoneticPr fontId="17" type="noConversion"/>
  </si>
  <si>
    <t>早餐</t>
    <phoneticPr fontId="17" type="noConversion"/>
  </si>
  <si>
    <t>小吃，报销</t>
    <phoneticPr fontId="17" type="noConversion"/>
  </si>
  <si>
    <t>9:00-16:00</t>
    <phoneticPr fontId="17" type="noConversion"/>
  </si>
  <si>
    <t>天坛故宫</t>
    <phoneticPr fontId="17" type="noConversion"/>
  </si>
  <si>
    <r>
      <t>1</t>
    </r>
    <r>
      <rPr>
        <sz val="12"/>
        <rFont val="宋体"/>
        <family val="3"/>
        <charset val="134"/>
      </rPr>
      <t>7:00-18:00</t>
    </r>
    <phoneticPr fontId="17" type="noConversion"/>
  </si>
  <si>
    <t>05:00-08:00</t>
    <phoneticPr fontId="17" type="noConversion"/>
  </si>
  <si>
    <t>27日晚餐</t>
    <phoneticPr fontId="17" type="noConversion"/>
  </si>
  <si>
    <r>
      <t>2</t>
    </r>
    <r>
      <rPr>
        <sz val="10"/>
        <color indexed="8"/>
        <rFont val="微软雅黑"/>
        <family val="2"/>
        <charset val="134"/>
      </rPr>
      <t>8</t>
    </r>
    <r>
      <rPr>
        <sz val="10"/>
        <color indexed="8"/>
        <rFont val="微软雅黑"/>
        <family val="2"/>
        <charset val="134"/>
      </rPr>
      <t>日午餐</t>
    </r>
    <phoneticPr fontId="17" type="noConversion"/>
  </si>
  <si>
    <r>
      <t>2</t>
    </r>
    <r>
      <rPr>
        <sz val="10"/>
        <color indexed="8"/>
        <rFont val="微软雅黑"/>
        <family val="2"/>
        <charset val="134"/>
      </rPr>
      <t>8</t>
    </r>
    <r>
      <rPr>
        <sz val="10"/>
        <color indexed="8"/>
        <rFont val="微软雅黑"/>
        <family val="2"/>
        <charset val="134"/>
      </rPr>
      <t>日晚餐</t>
    </r>
    <phoneticPr fontId="17" type="noConversion"/>
  </si>
  <si>
    <r>
      <t>2</t>
    </r>
    <r>
      <rPr>
        <sz val="10"/>
        <color indexed="8"/>
        <rFont val="微软雅黑"/>
        <family val="2"/>
        <charset val="134"/>
      </rPr>
      <t>9</t>
    </r>
    <r>
      <rPr>
        <sz val="10"/>
        <color indexed="8"/>
        <rFont val="微软雅黑"/>
        <family val="2"/>
        <charset val="134"/>
      </rPr>
      <t>日午餐</t>
    </r>
    <phoneticPr fontId="17" type="noConversion"/>
  </si>
  <si>
    <t>人</t>
    <phoneticPr fontId="17" type="noConversion"/>
  </si>
  <si>
    <r>
      <t>2</t>
    </r>
    <r>
      <rPr>
        <sz val="10"/>
        <color indexed="8"/>
        <rFont val="微软雅黑"/>
        <family val="2"/>
        <charset val="134"/>
      </rPr>
      <t>9</t>
    </r>
    <r>
      <rPr>
        <sz val="10"/>
        <color indexed="8"/>
        <rFont val="微软雅黑"/>
        <family val="2"/>
        <charset val="134"/>
      </rPr>
      <t>日晚餐</t>
    </r>
    <phoneticPr fontId="17" type="noConversion"/>
  </si>
  <si>
    <r>
      <t>30日午餐</t>
    </r>
    <r>
      <rPr>
        <sz val="10"/>
        <color indexed="8"/>
        <rFont val="微软雅黑"/>
        <family val="2"/>
        <charset val="134"/>
      </rPr>
      <t/>
    </r>
  </si>
  <si>
    <r>
      <t>30日晚餐</t>
    </r>
    <r>
      <rPr>
        <sz val="10"/>
        <color indexed="8"/>
        <rFont val="微软雅黑"/>
        <family val="2"/>
        <charset val="134"/>
      </rPr>
      <t/>
    </r>
  </si>
  <si>
    <r>
      <t>30日早餐</t>
    </r>
    <r>
      <rPr>
        <sz val="10"/>
        <color indexed="8"/>
        <rFont val="微软雅黑"/>
        <family val="2"/>
        <charset val="134"/>
      </rPr>
      <t/>
    </r>
    <phoneticPr fontId="17" type="noConversion"/>
  </si>
  <si>
    <t>预估</t>
    <phoneticPr fontId="17" type="noConversion"/>
  </si>
  <si>
    <t>德云社门票</t>
    <phoneticPr fontId="17" type="noConversion"/>
  </si>
  <si>
    <r>
      <t>3</t>
    </r>
    <r>
      <rPr>
        <sz val="10"/>
        <color theme="1"/>
        <rFont val="微软雅黑"/>
        <family val="2"/>
        <charset val="134"/>
      </rPr>
      <t>0号</t>
    </r>
    <r>
      <rPr>
        <sz val="10"/>
        <color theme="1"/>
        <rFont val="微软雅黑"/>
        <family val="2"/>
        <charset val="134"/>
      </rPr>
      <t>导游费用</t>
    </r>
    <phoneticPr fontId="17" type="noConversion"/>
  </si>
  <si>
    <t>天</t>
    <phoneticPr fontId="17" type="noConversion"/>
  </si>
  <si>
    <t>电子产品</t>
    <phoneticPr fontId="17" type="noConversion"/>
  </si>
  <si>
    <t>次</t>
    <phoneticPr fontId="17" type="noConversion"/>
  </si>
  <si>
    <t>预留</t>
    <phoneticPr fontId="17" type="noConversion"/>
  </si>
  <si>
    <t>11月底</t>
    <phoneticPr fontId="17" type="noConversion"/>
  </si>
  <si>
    <r>
      <t>2017</t>
    </r>
    <r>
      <rPr>
        <b/>
        <sz val="15"/>
        <rFont val="宋体"/>
        <family val="3"/>
        <charset val="134"/>
      </rPr>
      <t>培生华尔街英语</t>
    </r>
    <r>
      <rPr>
        <b/>
        <sz val="15"/>
        <rFont val="宋体"/>
        <family val="3"/>
        <charset val="134"/>
      </rPr>
      <t>团队建设活动</t>
    </r>
    <phoneticPr fontId="17" type="noConversion"/>
  </si>
  <si>
    <t>活动用车费用</t>
  </si>
  <si>
    <t>11月30日全天用车</t>
  </si>
  <si>
    <t>辆</t>
  </si>
  <si>
    <t>天</t>
  </si>
  <si>
    <t>用车费用合计</t>
  </si>
  <si>
    <t>预留</t>
  </si>
  <si>
    <t>无最低消费</t>
    <rPh sb="0" eb="1">
      <t>wu'zui'di</t>
    </rPh>
    <rPh sb="3" eb="4">
      <t>xiao'fei</t>
    </rPh>
    <phoneticPr fontId="17" type="noConversion"/>
  </si>
  <si>
    <t>15%服务费</t>
    <rPh sb="3" eb="4">
      <t>fu'wu'fei</t>
    </rPh>
    <phoneticPr fontId="17" type="noConversion"/>
  </si>
  <si>
    <t>10%服务费</t>
    <rPh sb="3" eb="4">
      <t>fu'wu'fei</t>
    </rPh>
    <phoneticPr fontId="17" type="noConversion"/>
  </si>
  <si>
    <t>人均180</t>
    <rPh sb="0" eb="1">
      <t>ren'jun</t>
    </rPh>
    <phoneticPr fontId="17" type="noConversion"/>
  </si>
  <si>
    <t>永安里店</t>
    <rPh sb="0" eb="1">
      <t>yong'an'li</t>
    </rPh>
    <rPh sb="3" eb="4">
      <t>dian</t>
    </rPh>
    <phoneticPr fontId="17" type="noConversion"/>
  </si>
  <si>
    <t>王府井</t>
    <rPh sb="0" eb="1">
      <t>wang'fu'jing</t>
    </rPh>
    <phoneticPr fontId="17" type="noConversion"/>
  </si>
  <si>
    <t>10%服务费</t>
    <phoneticPr fontId="17" type="noConversion"/>
  </si>
  <si>
    <t>无包厢不接受预定</t>
    <rPh sb="3" eb="4">
      <t>bu'jie'shou</t>
    </rPh>
    <rPh sb="6" eb="7">
      <t>yu'ding</t>
    </rPh>
    <phoneticPr fontId="17" type="noConversion"/>
  </si>
  <si>
    <t>王府井澳门中心</t>
    <rPh sb="0" eb="1">
      <t>wang'fu'jng</t>
    </rPh>
    <rPh sb="3" eb="4">
      <t>ao'men'zhong'xin</t>
    </rPh>
    <phoneticPr fontId="17" type="noConversion"/>
  </si>
  <si>
    <t>010-51283326</t>
    <phoneticPr fontId="17" type="noConversion"/>
  </si>
  <si>
    <t>010-65686553</t>
    <phoneticPr fontId="17" type="noConversion"/>
  </si>
  <si>
    <t>010-65288802</t>
    <phoneticPr fontId="17" type="noConversion"/>
  </si>
  <si>
    <t>人均500</t>
    <rPh sb="0" eb="1">
      <t>ren'jun</t>
    </rPh>
    <phoneticPr fontId="17" type="noConversion"/>
  </si>
  <si>
    <t>汉宫国菜</t>
    <rPh sb="0" eb="1">
      <t>han'gong'guo'cai</t>
    </rPh>
    <phoneticPr fontId="17" type="noConversion"/>
  </si>
  <si>
    <t>那家小馆</t>
    <phoneticPr fontId="17" type="noConversion"/>
  </si>
  <si>
    <t>唐宫海鲜舫</t>
    <rPh sb="0" eb="1">
      <t>tang'gong</t>
    </rPh>
    <rPh sb="2" eb="3">
      <t>hai'xian'fang</t>
    </rPh>
    <phoneticPr fontId="17" type="noConversion"/>
  </si>
  <si>
    <t>好苑店</t>
    <phoneticPr fontId="17" type="noConversion"/>
  </si>
  <si>
    <t>司机餐补</t>
    <rPh sb="0" eb="1">
      <t>si'ji</t>
    </rPh>
    <rPh sb="2" eb="3">
      <t>can'bu</t>
    </rPh>
    <phoneticPr fontId="17" type="noConversion"/>
  </si>
  <si>
    <t>人</t>
    <rPh sb="0" eb="1">
      <t>ren</t>
    </rPh>
    <phoneticPr fontId="17" type="noConversion"/>
  </si>
  <si>
    <t>天</t>
    <rPh sb="0" eb="1">
      <t>tian</t>
    </rPh>
    <phoneticPr fontId="17" type="noConversion"/>
  </si>
  <si>
    <t>6人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</si>
</sst>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.00_ ;_ * \-#,##0.00_ ;_ * &quot;-&quot;??_ ;_ @_ "/>
    <numFmt numFmtId="177" formatCode="\¥#,##0.00;\¥\-#,##0.00"/>
    <numFmt numFmtId="178" formatCode="\¥#,##0.00"/>
    <numFmt numFmtId="179" formatCode="0_ "/>
    <numFmt numFmtId="180" formatCode="\¥#,##0.00_);[Red]\(\¥#,##0.00\)"/>
  </numFmts>
  <fonts count="25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华文细黑"/>
      <family val="3"/>
      <charset val="134"/>
    </font>
    <font>
      <sz val="11"/>
      <color theme="1"/>
      <name val="华文细黑"/>
      <family val="3"/>
      <charset val="134"/>
    </font>
    <font>
      <b/>
      <sz val="12"/>
      <color indexed="8"/>
      <name val="华文细黑"/>
      <family val="3"/>
      <charset val="134"/>
    </font>
    <font>
      <b/>
      <sz val="10"/>
      <color rgb="FFFFFFFF"/>
      <name val="华文细黑"/>
      <family val="3"/>
      <charset val="134"/>
    </font>
    <font>
      <b/>
      <sz val="11"/>
      <color theme="0"/>
      <name val="宋体"/>
      <family val="3"/>
      <charset val="134"/>
      <scheme val="minor"/>
    </font>
    <font>
      <u/>
      <sz val="10"/>
      <color indexed="12"/>
      <name val="Arial"/>
      <family val="2"/>
    </font>
    <font>
      <sz val="11"/>
      <color theme="1"/>
      <name val="宋体"/>
      <family val="3"/>
      <charset val="134"/>
      <scheme val="minor"/>
    </font>
    <font>
      <b/>
      <sz val="15"/>
      <name val="宋体"/>
      <family val="3"/>
      <charset val="134"/>
    </font>
    <font>
      <sz val="12"/>
      <color rgb="FFFF0000"/>
      <name val="华文细黑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76" fontId="14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Alignment="1">
      <alignment horizontal="center" vertical="top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180" fontId="5" fillId="4" borderId="8" xfId="0" applyNumberFormat="1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180" fontId="5" fillId="4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right" vertical="center"/>
    </xf>
    <xf numFmtId="180" fontId="5" fillId="4" borderId="12" xfId="1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178" fontId="6" fillId="3" borderId="12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 wrapText="1"/>
    </xf>
    <xf numFmtId="180" fontId="5" fillId="4" borderId="19" xfId="1" applyNumberFormat="1" applyFont="1" applyFill="1" applyBorder="1" applyAlignment="1">
      <alignment horizontal="left" vertical="center"/>
    </xf>
    <xf numFmtId="180" fontId="6" fillId="4" borderId="9" xfId="1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77" fontId="6" fillId="4" borderId="10" xfId="0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180" fontId="5" fillId="7" borderId="19" xfId="1" applyNumberFormat="1" applyFont="1" applyFill="1" applyBorder="1" applyAlignment="1">
      <alignment horizontal="left" vertical="center"/>
    </xf>
    <xf numFmtId="180" fontId="5" fillId="7" borderId="9" xfId="1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180" fontId="5" fillId="4" borderId="1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0" fontId="5" fillId="4" borderId="12" xfId="0" applyNumberFormat="1" applyFont="1" applyFill="1" applyBorder="1" applyAlignment="1">
      <alignment horizontal="right" vertical="center"/>
    </xf>
    <xf numFmtId="180" fontId="6" fillId="5" borderId="12" xfId="0" applyNumberFormat="1" applyFont="1" applyFill="1" applyBorder="1" applyAlignment="1">
      <alignment horizontal="right" vertical="center"/>
    </xf>
    <xf numFmtId="180" fontId="6" fillId="3" borderId="12" xfId="0" applyNumberFormat="1" applyFont="1" applyFill="1" applyBorder="1" applyAlignment="1">
      <alignment horizontal="right" vertical="center"/>
    </xf>
    <xf numFmtId="180" fontId="5" fillId="6" borderId="12" xfId="0" applyNumberFormat="1" applyFont="1" applyFill="1" applyBorder="1" applyAlignment="1">
      <alignment horizontal="right" vertical="center"/>
    </xf>
    <xf numFmtId="180" fontId="5" fillId="7" borderId="12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0" borderId="12" xfId="0" applyFont="1" applyFill="1" applyBorder="1" applyAlignment="1">
      <alignment horizontal="left" vertical="center"/>
    </xf>
    <xf numFmtId="49" fontId="11" fillId="8" borderId="12" xfId="0" applyNumberFormat="1" applyFont="1" applyFill="1" applyBorder="1" applyAlignment="1">
      <alignment horizontal="left" vertical="center"/>
    </xf>
    <xf numFmtId="0" fontId="9" fillId="0" borderId="12" xfId="0" applyFont="1" applyBorder="1"/>
    <xf numFmtId="0" fontId="9" fillId="9" borderId="12" xfId="0" applyFont="1" applyFill="1" applyBorder="1"/>
    <xf numFmtId="0" fontId="10" fillId="0" borderId="12" xfId="0" applyFont="1" applyFill="1" applyBorder="1" applyAlignment="1">
      <alignment horizontal="center" vertical="center"/>
    </xf>
    <xf numFmtId="0" fontId="12" fillId="10" borderId="21" xfId="0" applyFont="1" applyFill="1" applyBorder="1"/>
    <xf numFmtId="0" fontId="8" fillId="0" borderId="14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vertical="top"/>
    </xf>
    <xf numFmtId="49" fontId="20" fillId="0" borderId="0" xfId="0" applyNumberFormat="1" applyFont="1" applyFill="1" applyBorder="1" applyAlignment="1">
      <alignment vertical="top"/>
    </xf>
    <xf numFmtId="49" fontId="20" fillId="0" borderId="0" xfId="0" applyNumberFormat="1" applyFont="1" applyFill="1" applyAlignment="1">
      <alignment horizontal="center" vertical="top"/>
    </xf>
    <xf numFmtId="0" fontId="20" fillId="0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20" fontId="19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20" fontId="1" fillId="0" borderId="12" xfId="0" applyNumberFormat="1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center" vertical="center"/>
    </xf>
    <xf numFmtId="180" fontId="5" fillId="11" borderId="12" xfId="0" applyNumberFormat="1" applyFont="1" applyFill="1" applyBorder="1" applyAlignment="1">
      <alignment horizontal="right" vertical="center"/>
    </xf>
    <xf numFmtId="0" fontId="24" fillId="0" borderId="17" xfId="0" applyFont="1" applyFill="1" applyBorder="1" applyAlignment="1">
      <alignment horizontal="center" vertical="center"/>
    </xf>
    <xf numFmtId="177" fontId="6" fillId="0" borderId="17" xfId="0" applyNumberFormat="1" applyFont="1" applyFill="1" applyBorder="1" applyAlignment="1">
      <alignment horizontal="right" vertical="center"/>
    </xf>
    <xf numFmtId="180" fontId="20" fillId="0" borderId="17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180" fontId="7" fillId="5" borderId="16" xfId="1" applyNumberFormat="1" applyFont="1" applyFill="1" applyBorder="1" applyAlignment="1">
      <alignment horizontal="right" vertical="center"/>
    </xf>
    <xf numFmtId="180" fontId="6" fillId="5" borderId="16" xfId="0" applyNumberFormat="1" applyFont="1" applyFill="1" applyBorder="1" applyAlignment="1">
      <alignment horizontal="right" vertical="center"/>
    </xf>
    <xf numFmtId="180" fontId="20" fillId="11" borderId="12" xfId="0" applyNumberFormat="1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center" vertical="center"/>
    </xf>
    <xf numFmtId="180" fontId="5" fillId="3" borderId="12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vertical="center"/>
    </xf>
    <xf numFmtId="180" fontId="6" fillId="0" borderId="12" xfId="0" applyNumberFormat="1" applyFont="1" applyFill="1" applyBorder="1" applyAlignment="1">
      <alignment horizontal="left" vertical="center" wrapText="1"/>
    </xf>
    <xf numFmtId="180" fontId="22" fillId="0" borderId="12" xfId="0" applyNumberFormat="1" applyFont="1" applyFill="1" applyBorder="1" applyAlignment="1">
      <alignment horizontal="left" vertical="center"/>
    </xf>
    <xf numFmtId="180" fontId="20" fillId="0" borderId="12" xfId="0" applyNumberFormat="1" applyFont="1" applyFill="1" applyBorder="1" applyAlignment="1">
      <alignment horizontal="left" vertical="center" wrapText="1"/>
    </xf>
    <xf numFmtId="180" fontId="6" fillId="0" borderId="12" xfId="0" applyNumberFormat="1" applyFont="1" applyFill="1" applyBorder="1" applyAlignment="1">
      <alignment horizontal="left" vertical="center"/>
    </xf>
    <xf numFmtId="180" fontId="20" fillId="0" borderId="12" xfId="0" applyNumberFormat="1" applyFont="1" applyFill="1" applyBorder="1" applyAlignment="1">
      <alignment horizontal="left" vertical="center"/>
    </xf>
    <xf numFmtId="180" fontId="5" fillId="4" borderId="12" xfId="0" applyNumberFormat="1" applyFont="1" applyFill="1" applyBorder="1" applyAlignment="1">
      <alignment horizontal="left" vertical="center"/>
    </xf>
    <xf numFmtId="180" fontId="22" fillId="3" borderId="12" xfId="0" applyNumberFormat="1" applyFont="1" applyFill="1" applyBorder="1" applyAlignment="1">
      <alignment horizontal="left" vertical="center"/>
    </xf>
    <xf numFmtId="180" fontId="5" fillId="0" borderId="12" xfId="0" applyNumberFormat="1" applyFont="1" applyFill="1" applyBorder="1" applyAlignment="1">
      <alignment horizontal="left" vertical="center"/>
    </xf>
    <xf numFmtId="0" fontId="7" fillId="0" borderId="12" xfId="0" applyFont="1" applyFill="1" applyBorder="1" applyAlignment="1">
      <alignment vertical="center" wrapText="1"/>
    </xf>
    <xf numFmtId="180" fontId="5" fillId="6" borderId="12" xfId="0" applyNumberFormat="1" applyFont="1" applyFill="1" applyBorder="1" applyAlignment="1">
      <alignment horizontal="left" vertical="center"/>
    </xf>
    <xf numFmtId="180" fontId="5" fillId="7" borderId="12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80" fontId="6" fillId="4" borderId="9" xfId="1" applyNumberFormat="1" applyFont="1" applyFill="1" applyBorder="1" applyAlignment="1">
      <alignment horizontal="center" vertical="center"/>
    </xf>
    <xf numFmtId="180" fontId="24" fillId="11" borderId="8" xfId="1" applyNumberFormat="1" applyFont="1" applyFill="1" applyBorder="1" applyAlignment="1">
      <alignment horizontal="left" vertical="center"/>
    </xf>
    <xf numFmtId="180" fontId="24" fillId="11" borderId="9" xfId="1" applyNumberFormat="1" applyFont="1" applyFill="1" applyBorder="1" applyAlignment="1">
      <alignment horizontal="left" vertical="center"/>
    </xf>
    <xf numFmtId="180" fontId="24" fillId="11" borderId="10" xfId="1" applyNumberFormat="1" applyFont="1" applyFill="1" applyBorder="1" applyAlignment="1">
      <alignment horizontal="left" vertical="center"/>
    </xf>
    <xf numFmtId="180" fontId="20" fillId="0" borderId="8" xfId="1" applyNumberFormat="1" applyFont="1" applyFill="1" applyBorder="1" applyAlignment="1">
      <alignment horizontal="center" vertical="center"/>
    </xf>
    <xf numFmtId="180" fontId="20" fillId="0" borderId="10" xfId="1" applyNumberFormat="1" applyFont="1" applyFill="1" applyBorder="1" applyAlignment="1">
      <alignment horizontal="center" vertical="center"/>
    </xf>
    <xf numFmtId="180" fontId="20" fillId="0" borderId="9" xfId="1" applyNumberFormat="1" applyFont="1" applyFill="1" applyBorder="1" applyAlignment="1">
      <alignment horizontal="center" vertical="center"/>
    </xf>
    <xf numFmtId="180" fontId="6" fillId="0" borderId="10" xfId="1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80" fontId="6" fillId="3" borderId="12" xfId="1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80" fontId="20" fillId="3" borderId="12" xfId="1" applyNumberFormat="1" applyFont="1" applyFill="1" applyBorder="1" applyAlignment="1">
      <alignment horizontal="center" vertical="center"/>
    </xf>
    <xf numFmtId="180" fontId="5" fillId="3" borderId="23" xfId="1" applyNumberFormat="1" applyFont="1" applyFill="1" applyBorder="1" applyAlignment="1">
      <alignment horizontal="center" vertical="center"/>
    </xf>
    <xf numFmtId="180" fontId="5" fillId="3" borderId="7" xfId="1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180" fontId="5" fillId="4" borderId="8" xfId="1" applyNumberFormat="1" applyFont="1" applyFill="1" applyBorder="1" applyAlignment="1">
      <alignment horizontal="center" vertical="center"/>
    </xf>
    <xf numFmtId="180" fontId="5" fillId="4" borderId="10" xfId="1" applyNumberFormat="1" applyFont="1" applyFill="1" applyBorder="1" applyAlignment="1">
      <alignment horizontal="center" vertical="center"/>
    </xf>
    <xf numFmtId="180" fontId="5" fillId="4" borderId="13" xfId="1" applyNumberFormat="1" applyFont="1" applyFill="1" applyBorder="1" applyAlignment="1">
      <alignment horizontal="left" vertical="center"/>
    </xf>
    <xf numFmtId="180" fontId="5" fillId="4" borderId="12" xfId="1" applyNumberFormat="1" applyFont="1" applyFill="1" applyBorder="1" applyAlignment="1">
      <alignment horizontal="left" vertical="center"/>
    </xf>
    <xf numFmtId="180" fontId="20" fillId="3" borderId="8" xfId="1" applyNumberFormat="1" applyFont="1" applyFill="1" applyBorder="1" applyAlignment="1">
      <alignment horizontal="center" vertical="center"/>
    </xf>
    <xf numFmtId="180" fontId="6" fillId="3" borderId="10" xfId="1" applyNumberFormat="1" applyFont="1" applyFill="1" applyBorder="1" applyAlignment="1">
      <alignment horizontal="center" vertical="center"/>
    </xf>
    <xf numFmtId="180" fontId="6" fillId="0" borderId="9" xfId="1" applyNumberFormat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center" vertical="center"/>
    </xf>
    <xf numFmtId="180" fontId="20" fillId="0" borderId="25" xfId="1" applyNumberFormat="1" applyFont="1" applyFill="1" applyBorder="1" applyAlignment="1">
      <alignment horizontal="center" vertical="center"/>
    </xf>
    <xf numFmtId="180" fontId="20" fillId="0" borderId="23" xfId="1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</cellXfs>
  <cellStyles count="5">
    <cellStyle name="Style 1" xfId="2"/>
    <cellStyle name="常规" xfId="0" builtinId="0"/>
    <cellStyle name="常规 2" xfId="3"/>
    <cellStyle name="超链接 2" xfId="4"/>
    <cellStyle name="千位分隔" xfId="1" builtinId="3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684530</xdr:colOff>
      <xdr:row>0</xdr:row>
      <xdr:rowOff>12065</xdr:rowOff>
    </xdr:from>
    <xdr:to>
      <xdr:col>9</xdr:col>
      <xdr:colOff>471169</xdr:colOff>
      <xdr:row>3</xdr:row>
      <xdr:rowOff>2379</xdr:rowOff>
    </xdr:to>
    <xdr:pic>
      <xdr:nvPicPr>
        <xdr:cNvPr id="2" name="图片 1" descr="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8065" y="12065"/>
          <a:ext cx="1205865" cy="6083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sgmuserprofile/zhu%20hong/&#24120;&#29992;&#34920;&#26684;/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38387.441747685203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39114.584421296298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38387.441759259302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40536.636990740699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38387.441759259302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40206.664143518501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39028.650486111103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40442.557175925896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40442.558888888903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38387.441759259302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40165.454756944397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40554.469849537003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39212.617083333302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39975.600520833301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39975.605057870402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40186.669907407399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38820.543495370403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38387.441759259302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38387.441736111097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38387.441736111097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38828.420405092598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39953.701249999998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39986.972337963001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40541.441319444399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38407.747986111099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39156.520717592597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39610.583900463003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38387.441736111097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38960.675104166701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38387.441736111097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38651.471238425896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38387.441736111097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38387.441736111097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38387.441736111097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38519.587407407402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39581.431157407402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38407.747094907398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38828.421979166698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38387.441736111097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40277.574317129598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38673.680023148103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40004.467094907399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40082.425312500003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39834.448912036998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40461.389085648101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40192.659930555601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38387.441759259302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38387.441759259302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38757.402291666702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39953.699479166702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40171.752280092602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40171.754085648201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40171.755937499998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40554.472731481503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38387.441759259302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40417.653009259302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38387.441759259302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40206.662430555603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38673.677083333299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40273.005509259303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40323.567893518499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40461.401863425897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39441.462233796301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40305.582662036999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38387.441759259302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40282.589780092603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40417.657280092601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39808.632511574098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40050.672893518502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40323.577118055597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40417.649629629603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40448.699004629598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40249.581192129597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40402.631770833301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39714.616585648102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38387.441770833299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40290.643877314797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40435.776446759301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40435.777731481503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40521.719409722202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39764.696504629603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40560.625185185199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40143.648009259297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39498.658692129597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40151.436157407399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40183.695069444402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40065.619386574101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40554.508391203701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38387.441770833299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39037.601759259298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39540.685358796298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40394.703194444402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38407.753900463002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38387.441759259302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40469.488773148201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40389.410405092603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40107.646585648101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40353.644872685203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40584.444201388898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39556.679942129602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38387.441759259302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38387.441759259302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38387.441759259302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39379.712141203701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38387.441759259302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40065.621168981503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40046.406099537002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39785.426041666702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39860.596030092602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40143.650358796302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40046.411018518498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40143.653043981503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40442.568749999999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38387.441770833299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38554.567187499997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40171.794733796298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40417.668379629598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39373.822152777801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40130.654062499998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38408.581608796303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40004.558518518497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39785.426979166703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40417.678356481498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38387.441770833299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40171.797858796301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38387.441770833299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39975.593275462998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39786.714872685203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40143.656817129602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39764.712094907401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40143.655104166697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38681.414166666698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40501.471342592602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40912.577696759297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38387.441770833299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39556.704895833303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40448.720173611102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40417.674351851798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40417.676817129599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38421.600856481498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38387.441770833299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38421.604641203703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40554.514421296299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40172.459733796299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38387.441770833299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40847.571909722203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40426.015115740702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40417.683391203696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40031.337881944397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38387.441770833299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40554.511446759301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38387.441770833299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39471.611724536997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40625.557928240698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38387.441759259302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40198.644791666702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39868.399467592601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38387.441759259302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40672.644641203697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38387.441759259302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38387.441759259302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38387.441759259302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38387.441759259302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40004.547256944403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40402.636655092603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40667.531689814801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38387.441770833299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39540.682905092603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40442.567094907397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38387.441759259302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40510.887743055602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39632.672523148103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40554.509976851798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40130.644293981502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40192.661435185197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39987.582546296297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39987.573182870401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39987.581377314797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39987.561655092599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39987.560196759303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39170.630289351902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40172.456817129598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40206.669571759303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40402.642534722203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40165.461956018502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39175.699398148201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40448.700775463003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39149.478935185201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38387.441770833299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40389.412291666697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38419.567060185203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40171.793275463002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40448.706597222197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40165.464155092603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39528.590277777803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40171.803935185198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38407.746087963002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39868.397708333301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40171.805150462998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40668.494363425903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40409.645370370403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39987.600277777798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40409.640844907401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39834.455081018503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39987.597881944399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38763.417581018497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38387.441759259302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40072.650439814803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39987.599189814799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38490.400995370401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38651.473726851902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40031.339409722197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40510.892789351798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40311.673067129603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39804.715972222199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38387.441770833299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40004.561388888898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39834.503182870401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39889.551608796297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40072.652129629598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39808.626250000001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40510.889791666697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40389.415439814802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38387.441770833299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39470.647870370398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40402.671481481499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40554.528657407398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38387.441759259302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38407.749039351896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40402.657766203702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40679.658449074101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39975.438518518502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40528.586400462998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40448.728240740696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40528.580787036997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40004.478437500002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38387.441747685203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40031.323935185203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40702.403530092597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40165.443657407399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40172.441712963002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40297.421030092599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40554.459537037001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39503.460370370398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38673.685034722199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40584.441527777803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38387.441747685203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38387.441747685203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38692.601643518501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39351.691365740699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38387.441747685203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39785.427789351903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40171.684062499997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39975.606898148202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38387.441747685203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39834.518067129597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38387.441770833299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39987.544236111098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40430.410486111097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40136.689768518503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38790.401689814797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40554.515694444402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40461.385798611103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39834.442303240699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40554.461087962998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40249.579363425903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40004.469305555598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40554.435266203698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40554.455937500003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38387.441747685203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40368.584756944401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40082.431469907402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40136.691134259301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40448.721932870401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40409.636793981503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39975.532303240703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39232.596851851798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38387.441747685203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38387.441747685203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38387.441747685203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39889.545590277798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40434.417141203703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38387.441747685203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40536.635127314803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38387.441747685203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39223.564224537004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40686.534606481502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38387.441770833299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39931.637546296297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39916.636944444399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38387.441770833299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39834.509918981501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39668.659432870401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40389.414004629602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39834.469953703701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40186.674131944397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39931.638576388897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40448.690844907404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40554.457974536999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39987.551469907397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40448.696597222202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38408.579942129603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39987.558101851799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40273.003263888902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40368.581354166701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40448.694837962998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40554.467430555596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40156.703298611101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38387.441747685203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40435.772662037001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40435.774976851899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38768.416689814803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38387.441747685203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38387.441747685203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40123.634537037004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40402.589745370402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40402.591643518499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39016.422523148103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40065.627083333296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40107.644513888903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40171.766956018502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40171.771736111099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40171.778993055603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40072.602916666699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38387.441747685203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39931.639756944402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40165.456192129597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38387.441747685203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38387.441747685203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40171.776990740698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38387.441747685203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38387.441747685203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38387.441747685203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39164.573067129597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40130.629143518498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40156.704780092601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40115.678437499999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40672.642175925903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39916.634398148097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40461.405335648102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40430.412499999999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39653.423634259299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40461.407199074099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40554.504664351902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38387.441747685203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40072.604548611103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39177.671145833301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40171.761956018498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38407.752465277801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38768.419108796297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38387.441747685203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38974.595335648097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40115.680069444403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40461.403668981497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38407.751388888901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40402.601979166699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40417.661030092597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40171.759953703702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40156.690972222197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38401.470173611102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40130.660486111097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40115.672673611101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40584.446990740696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38387.441759259302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38387.441759259302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40461.412523148101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40541.454907407402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38387.441736111097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38407.749884259298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38387.441736111097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38387.441736111097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38387.441736111097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38387.441736111097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38387.441736111097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38387.441736111097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39035.574699074103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39177.675671296303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40171.686064814799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40799.465092592603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40151.432592592602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38387.441770833299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39218.525046296301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40409.615532407399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40409.617002314801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39540.680844907401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40171.788645833301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40072.609942129602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40461.410833333299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39652.573402777802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40156.699247685203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38387.441770833299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38387.441759259302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40442.563819444404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39652.580428240697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40115.676967592597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40277.575995370396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38387.441770833299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40065.622812499998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40171.736527777801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40171.738217592603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39581.432870370401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40417.664305555598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40016.693958333301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39860.611863425896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40417.685937499999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40353.641689814802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39764.560960648101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40107.651747685202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39701.431504629603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39975.482858796298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40046.409270833297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40156.700497685197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38387.441747685203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38387.693506944401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39436.564594907402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40493.428240740701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38407.754768518498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38387.441736111097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40409.638252314799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40560.626643518503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40570.467615740701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38387.441736111097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38387.441736111097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38408.577187499999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38623.516782407401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38387.441770833299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40448.723703703698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40409.647407407399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40448.752627314803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38407.755752314799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40510.894976851901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38407.756631944401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38419.569930555597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38387.441770833299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38387.441759259302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40065.628541666701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38387.441747685203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38673.681875000002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40130.659224536997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40165.465810185196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40156.692719907398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38387.441759259302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40171.800879629598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40263.613263888903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40409.629525463002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38960.677824074097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38387.441759259302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38387.441759259302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38387.441747685203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40050.683148148099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40409.634872685201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38387.441747685203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39126.614328703698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38387.441747685203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40563.719942129603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40667.529305555603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38387.441736111097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39028.652928240699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40402.654293981497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40521.722615740699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38387.441747685203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38656.611180555599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38387.441747685203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40563.722928240699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38387.441736111097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40653.558333333298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40554.526828703703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40186.675752314797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40554.518900463001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38387.441747685203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40165.467060185198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workbookViewId="0">
      <selection activeCell="J105" sqref="J103:J105"/>
    </sheetView>
  </sheetViews>
  <sheetFormatPr baseColWidth="10" defaultColWidth="9" defaultRowHeight="14" x14ac:dyDescent="0.15"/>
  <cols>
    <col min="1" max="1" width="10.5" style="56" customWidth="1"/>
    <col min="2" max="2" width="9" style="56"/>
    <col min="3" max="3" width="13.33203125" style="56" customWidth="1"/>
    <col min="4" max="4" width="9" style="56"/>
    <col min="5" max="5" width="17" style="56" customWidth="1"/>
    <col min="6" max="9" width="9" style="56"/>
    <col min="10" max="10" width="10" style="56" customWidth="1"/>
    <col min="11" max="12" width="9" style="56"/>
    <col min="13" max="13" width="9" style="56" hidden="1" customWidth="1"/>
    <col min="14" max="14" width="15.5" style="56" hidden="1" customWidth="1"/>
    <col min="15" max="16" width="9" style="56" hidden="1" customWidth="1"/>
    <col min="17" max="16384" width="9" style="56"/>
  </cols>
  <sheetData>
    <row r="1" spans="1:16" ht="15" x14ac:dyDescent="0.15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61" t="s">
        <v>9</v>
      </c>
      <c r="K1" s="57" t="s">
        <v>10</v>
      </c>
    </row>
    <row r="2" spans="1:16" x14ac:dyDescent="0.15">
      <c r="A2" s="58" t="s">
        <v>11</v>
      </c>
      <c r="B2" s="58" t="s">
        <v>12</v>
      </c>
      <c r="C2" s="58" t="s">
        <v>13</v>
      </c>
      <c r="D2" s="58" t="s">
        <v>14</v>
      </c>
      <c r="E2" s="58" t="s">
        <v>15</v>
      </c>
      <c r="F2" s="59">
        <v>1</v>
      </c>
      <c r="G2" s="59">
        <v>1</v>
      </c>
      <c r="H2" s="59">
        <v>1</v>
      </c>
      <c r="I2" s="59">
        <v>1</v>
      </c>
      <c r="J2" s="59">
        <f>SUM(F2:I2)</f>
        <v>4</v>
      </c>
      <c r="K2" s="59" t="str">
        <f>VLOOKUP(E2,'[1]Sales Data'!$G$1:$N$65536,8,0)</f>
        <v>4S店</v>
      </c>
      <c r="M2" s="56" t="s">
        <v>16</v>
      </c>
      <c r="N2" s="62" t="s">
        <v>17</v>
      </c>
      <c r="O2" s="62" t="s">
        <v>18</v>
      </c>
      <c r="P2" s="62" t="s">
        <v>19</v>
      </c>
    </row>
    <row r="3" spans="1:16" x14ac:dyDescent="0.15">
      <c r="A3" s="58" t="s">
        <v>11</v>
      </c>
      <c r="B3" s="58" t="s">
        <v>12</v>
      </c>
      <c r="C3" s="58" t="s">
        <v>13</v>
      </c>
      <c r="D3" s="58" t="s">
        <v>20</v>
      </c>
      <c r="E3" s="58" t="s">
        <v>21</v>
      </c>
      <c r="F3" s="59">
        <v>1</v>
      </c>
      <c r="G3" s="59">
        <v>1</v>
      </c>
      <c r="H3" s="59">
        <v>1</v>
      </c>
      <c r="I3" s="59">
        <v>1</v>
      </c>
      <c r="J3" s="59">
        <f t="shared" ref="J3:J67" si="0">SUM(F3:I3)</f>
        <v>4</v>
      </c>
      <c r="K3" s="59" t="str">
        <f>VLOOKUP(E3,'[1]Sales Data'!$G$1:$N$65536,8,0)</f>
        <v>4S店</v>
      </c>
      <c r="M3" s="56" t="s">
        <v>12</v>
      </c>
      <c r="N3" s="56">
        <v>36</v>
      </c>
      <c r="P3" s="56">
        <f>N3-O3</f>
        <v>36</v>
      </c>
    </row>
    <row r="4" spans="1:16" x14ac:dyDescent="0.15">
      <c r="A4" s="58" t="s">
        <v>11</v>
      </c>
      <c r="B4" s="58" t="s">
        <v>12</v>
      </c>
      <c r="C4" s="58" t="s">
        <v>13</v>
      </c>
      <c r="D4" s="58" t="s">
        <v>22</v>
      </c>
      <c r="E4" s="58" t="s">
        <v>23</v>
      </c>
      <c r="F4" s="59"/>
      <c r="G4" s="59"/>
      <c r="H4" s="59"/>
      <c r="I4" s="59"/>
      <c r="J4" s="59">
        <f t="shared" si="0"/>
        <v>0</v>
      </c>
      <c r="K4" s="59" t="str">
        <f>VLOOKUP(E4,'[1]Sales Data'!$G$1:$N$65536,8,0)</f>
        <v>直营店</v>
      </c>
      <c r="M4" s="56" t="s">
        <v>24</v>
      </c>
      <c r="N4" s="56">
        <v>56</v>
      </c>
      <c r="P4" s="56">
        <f t="shared" ref="P4:P11" si="1">N4-O4</f>
        <v>56</v>
      </c>
    </row>
    <row r="5" spans="1:16" x14ac:dyDescent="0.15">
      <c r="A5" s="58" t="s">
        <v>11</v>
      </c>
      <c r="B5" s="58" t="s">
        <v>12</v>
      </c>
      <c r="C5" s="58" t="s">
        <v>13</v>
      </c>
      <c r="D5" s="58" t="s">
        <v>25</v>
      </c>
      <c r="E5" s="58" t="s">
        <v>26</v>
      </c>
      <c r="F5" s="59">
        <v>1</v>
      </c>
      <c r="G5" s="59">
        <v>1</v>
      </c>
      <c r="H5" s="59">
        <v>1</v>
      </c>
      <c r="I5" s="59">
        <v>1</v>
      </c>
      <c r="J5" s="59">
        <f t="shared" si="0"/>
        <v>4</v>
      </c>
      <c r="K5" s="59" t="str">
        <f>VLOOKUP(E5,'[1]Sales Data'!$G$1:$N$65536,8,0)</f>
        <v>4S店</v>
      </c>
      <c r="M5" s="56" t="s">
        <v>27</v>
      </c>
      <c r="N5" s="56">
        <v>56</v>
      </c>
      <c r="P5" s="56">
        <f t="shared" si="1"/>
        <v>56</v>
      </c>
    </row>
    <row r="6" spans="1:16" x14ac:dyDescent="0.15">
      <c r="A6" s="58" t="s">
        <v>11</v>
      </c>
      <c r="B6" s="58" t="s">
        <v>12</v>
      </c>
      <c r="C6" s="58" t="s">
        <v>13</v>
      </c>
      <c r="D6" s="58" t="s">
        <v>28</v>
      </c>
      <c r="E6" s="58" t="s">
        <v>29</v>
      </c>
      <c r="F6" s="59">
        <v>1</v>
      </c>
      <c r="G6" s="59">
        <v>1</v>
      </c>
      <c r="H6" s="59">
        <v>1</v>
      </c>
      <c r="I6" s="59">
        <v>1</v>
      </c>
      <c r="J6" s="59">
        <f t="shared" si="0"/>
        <v>4</v>
      </c>
      <c r="K6" s="59" t="str">
        <f>VLOOKUP(E6,'[1]Sales Data'!$G$1:$N$65536,8,0)</f>
        <v>4S店</v>
      </c>
      <c r="M6" s="56" t="s">
        <v>30</v>
      </c>
      <c r="N6" s="56">
        <v>17</v>
      </c>
      <c r="P6" s="56">
        <f t="shared" si="1"/>
        <v>17</v>
      </c>
    </row>
    <row r="7" spans="1:16" x14ac:dyDescent="0.15">
      <c r="A7" s="58" t="s">
        <v>11</v>
      </c>
      <c r="B7" s="58" t="s">
        <v>12</v>
      </c>
      <c r="C7" s="58" t="s">
        <v>13</v>
      </c>
      <c r="D7" s="58" t="s">
        <v>31</v>
      </c>
      <c r="E7" s="58" t="s">
        <v>32</v>
      </c>
      <c r="F7" s="59">
        <v>1</v>
      </c>
      <c r="G7" s="59">
        <v>1</v>
      </c>
      <c r="H7" s="59">
        <v>1</v>
      </c>
      <c r="I7" s="59">
        <v>1</v>
      </c>
      <c r="J7" s="59">
        <f t="shared" si="0"/>
        <v>4</v>
      </c>
      <c r="K7" s="59" t="str">
        <f>VLOOKUP(E7,'[1]Sales Data'!$G$1:$N$65536,8,0)</f>
        <v>4S店</v>
      </c>
      <c r="M7" s="56" t="s">
        <v>33</v>
      </c>
      <c r="N7" s="56">
        <v>36</v>
      </c>
      <c r="P7" s="56">
        <f t="shared" si="1"/>
        <v>36</v>
      </c>
    </row>
    <row r="8" spans="1:16" x14ac:dyDescent="0.15">
      <c r="A8" s="58" t="s">
        <v>11</v>
      </c>
      <c r="B8" s="58" t="s">
        <v>12</v>
      </c>
      <c r="C8" s="58" t="s">
        <v>13</v>
      </c>
      <c r="D8" s="58" t="s">
        <v>34</v>
      </c>
      <c r="E8" s="58" t="s">
        <v>35</v>
      </c>
      <c r="F8" s="59">
        <v>1</v>
      </c>
      <c r="G8" s="59">
        <v>1</v>
      </c>
      <c r="H8" s="59">
        <v>1</v>
      </c>
      <c r="I8" s="59">
        <v>1</v>
      </c>
      <c r="J8" s="59">
        <f t="shared" si="0"/>
        <v>4</v>
      </c>
      <c r="K8" s="59" t="str">
        <f>VLOOKUP(E8,'[1]Sales Data'!$G$1:$N$65536,8,0)</f>
        <v>4S店</v>
      </c>
      <c r="M8" s="56" t="s">
        <v>36</v>
      </c>
      <c r="N8" s="56">
        <v>36</v>
      </c>
      <c r="P8" s="56">
        <f t="shared" si="1"/>
        <v>36</v>
      </c>
    </row>
    <row r="9" spans="1:16" x14ac:dyDescent="0.15">
      <c r="A9" s="58" t="s">
        <v>11</v>
      </c>
      <c r="B9" s="58" t="s">
        <v>12</v>
      </c>
      <c r="C9" s="58" t="s">
        <v>13</v>
      </c>
      <c r="D9" s="58" t="s">
        <v>37</v>
      </c>
      <c r="E9" s="58" t="s">
        <v>38</v>
      </c>
      <c r="F9" s="59"/>
      <c r="G9" s="59"/>
      <c r="H9" s="59"/>
      <c r="I9" s="59"/>
      <c r="J9" s="59">
        <f t="shared" si="0"/>
        <v>0</v>
      </c>
      <c r="K9" s="59" t="str">
        <f>VLOOKUP(E9,'[1]Sales Data'!$G$1:$N$65536,8,0)</f>
        <v>卫星店</v>
      </c>
      <c r="M9" s="56" t="s">
        <v>39</v>
      </c>
      <c r="N9" s="56">
        <v>44</v>
      </c>
      <c r="P9" s="56">
        <f t="shared" si="1"/>
        <v>44</v>
      </c>
    </row>
    <row r="10" spans="1:16" x14ac:dyDescent="0.15">
      <c r="A10" s="58" t="s">
        <v>11</v>
      </c>
      <c r="B10" s="58" t="s">
        <v>12</v>
      </c>
      <c r="C10" s="58" t="s">
        <v>13</v>
      </c>
      <c r="D10" s="58" t="s">
        <v>40</v>
      </c>
      <c r="E10" s="58" t="s">
        <v>41</v>
      </c>
      <c r="F10" s="59"/>
      <c r="G10" s="59"/>
      <c r="H10" s="59"/>
      <c r="I10" s="59"/>
      <c r="J10" s="59">
        <f t="shared" si="0"/>
        <v>0</v>
      </c>
      <c r="K10" s="59" t="str">
        <f>VLOOKUP(E10,'[1]Sales Data'!$G$1:$N$65536,8,0)</f>
        <v>卫星店</v>
      </c>
      <c r="M10" s="56" t="s">
        <v>42</v>
      </c>
      <c r="N10" s="56">
        <v>41</v>
      </c>
      <c r="P10" s="56">
        <f t="shared" si="1"/>
        <v>41</v>
      </c>
    </row>
    <row r="11" spans="1:16" x14ac:dyDescent="0.15">
      <c r="A11" s="58" t="s">
        <v>11</v>
      </c>
      <c r="B11" s="58" t="s">
        <v>12</v>
      </c>
      <c r="C11" s="58" t="s">
        <v>13</v>
      </c>
      <c r="D11" s="58" t="s">
        <v>43</v>
      </c>
      <c r="E11" s="58" t="s">
        <v>44</v>
      </c>
      <c r="F11" s="59"/>
      <c r="G11" s="59"/>
      <c r="H11" s="59"/>
      <c r="I11" s="59"/>
      <c r="J11" s="59">
        <f t="shared" si="0"/>
        <v>0</v>
      </c>
      <c r="K11" s="59" t="str">
        <f>VLOOKUP(E11,'[1]Sales Data'!$G$1:$N$65536,8,0)</f>
        <v>直营店</v>
      </c>
      <c r="M11" s="56" t="s">
        <v>45</v>
      </c>
      <c r="N11" s="56">
        <v>322</v>
      </c>
      <c r="O11">
        <f>SUM(O3:O10)</f>
        <v>0</v>
      </c>
      <c r="P11" s="56">
        <f t="shared" si="1"/>
        <v>322</v>
      </c>
    </row>
    <row r="12" spans="1:16" x14ac:dyDescent="0.15">
      <c r="A12" s="58" t="s">
        <v>11</v>
      </c>
      <c r="B12" s="58" t="s">
        <v>12</v>
      </c>
      <c r="C12" s="58" t="s">
        <v>13</v>
      </c>
      <c r="D12" s="58" t="s">
        <v>46</v>
      </c>
      <c r="E12" s="58" t="s">
        <v>47</v>
      </c>
      <c r="F12" s="59">
        <v>1</v>
      </c>
      <c r="G12" s="59">
        <v>1</v>
      </c>
      <c r="H12" s="59">
        <v>1</v>
      </c>
      <c r="I12" s="59">
        <v>1</v>
      </c>
      <c r="J12" s="59">
        <f t="shared" si="0"/>
        <v>4</v>
      </c>
      <c r="K12" s="59" t="str">
        <f>VLOOKUP(E12,'[1]Sales Data'!$G$1:$N$65536,8,0)</f>
        <v>4S店</v>
      </c>
    </row>
    <row r="13" spans="1:16" x14ac:dyDescent="0.15">
      <c r="A13" s="58" t="s">
        <v>11</v>
      </c>
      <c r="B13" s="58" t="s">
        <v>12</v>
      </c>
      <c r="C13" s="58" t="s">
        <v>13</v>
      </c>
      <c r="D13" s="58" t="s">
        <v>48</v>
      </c>
      <c r="E13" s="58" t="s">
        <v>49</v>
      </c>
      <c r="F13" s="59">
        <v>1</v>
      </c>
      <c r="G13" s="59">
        <v>1</v>
      </c>
      <c r="H13" s="59">
        <v>1</v>
      </c>
      <c r="I13" s="59">
        <v>1</v>
      </c>
      <c r="J13" s="59">
        <f t="shared" si="0"/>
        <v>4</v>
      </c>
      <c r="K13" s="59" t="str">
        <f>VLOOKUP(E13,'[1]Sales Data'!$G$1:$N$65536,8,0)</f>
        <v>4S店</v>
      </c>
    </row>
    <row r="14" spans="1:16" x14ac:dyDescent="0.15">
      <c r="A14" s="58" t="s">
        <v>11</v>
      </c>
      <c r="B14" s="58" t="s">
        <v>12</v>
      </c>
      <c r="C14" s="58" t="s">
        <v>13</v>
      </c>
      <c r="D14" s="58" t="s">
        <v>50</v>
      </c>
      <c r="E14" s="58" t="s">
        <v>51</v>
      </c>
      <c r="F14" s="59">
        <v>1</v>
      </c>
      <c r="G14" s="59">
        <v>1</v>
      </c>
      <c r="H14" s="59">
        <v>1</v>
      </c>
      <c r="I14" s="59">
        <v>1</v>
      </c>
      <c r="J14" s="59">
        <f t="shared" si="0"/>
        <v>4</v>
      </c>
      <c r="K14" s="59" t="str">
        <f>VLOOKUP(E14,'[1]Sales Data'!$G$1:$N$65536,8,0)</f>
        <v>4S店</v>
      </c>
    </row>
    <row r="15" spans="1:16" x14ac:dyDescent="0.15">
      <c r="A15" s="58" t="s">
        <v>11</v>
      </c>
      <c r="B15" s="58" t="s">
        <v>24</v>
      </c>
      <c r="C15" s="58" t="s">
        <v>52</v>
      </c>
      <c r="D15" s="58" t="s">
        <v>53</v>
      </c>
      <c r="E15" s="58" t="s">
        <v>54</v>
      </c>
      <c r="F15" s="59">
        <v>1</v>
      </c>
      <c r="G15" s="59">
        <v>1</v>
      </c>
      <c r="H15" s="59">
        <v>1</v>
      </c>
      <c r="I15" s="59">
        <v>1</v>
      </c>
      <c r="J15" s="59">
        <f t="shared" si="0"/>
        <v>4</v>
      </c>
      <c r="K15" s="59" t="str">
        <f>VLOOKUP(E15,'[1]Sales Data'!$G$1:$N$65536,8,0)</f>
        <v>4S店</v>
      </c>
    </row>
    <row r="16" spans="1:16" x14ac:dyDescent="0.15">
      <c r="A16" s="58" t="s">
        <v>11</v>
      </c>
      <c r="B16" s="58" t="s">
        <v>24</v>
      </c>
      <c r="C16" s="58" t="s">
        <v>52</v>
      </c>
      <c r="D16" s="58" t="s">
        <v>55</v>
      </c>
      <c r="E16" s="58" t="s">
        <v>56</v>
      </c>
      <c r="F16" s="59">
        <v>1</v>
      </c>
      <c r="G16" s="59">
        <v>1</v>
      </c>
      <c r="H16" s="59">
        <v>1</v>
      </c>
      <c r="I16" s="59">
        <v>1</v>
      </c>
      <c r="J16" s="59">
        <f t="shared" si="0"/>
        <v>4</v>
      </c>
      <c r="K16" s="59" t="str">
        <f>VLOOKUP(E16,'[1]Sales Data'!$G$1:$N$65536,8,0)</f>
        <v>4S店</v>
      </c>
    </row>
    <row r="17" spans="1:11" x14ac:dyDescent="0.15">
      <c r="A17" s="58" t="s">
        <v>11</v>
      </c>
      <c r="B17" s="58" t="s">
        <v>24</v>
      </c>
      <c r="C17" s="58" t="s">
        <v>52</v>
      </c>
      <c r="D17" s="58" t="s">
        <v>57</v>
      </c>
      <c r="E17" s="58" t="s">
        <v>58</v>
      </c>
      <c r="F17" s="59">
        <v>1</v>
      </c>
      <c r="G17" s="59">
        <v>1</v>
      </c>
      <c r="H17" s="59">
        <v>1</v>
      </c>
      <c r="I17" s="59">
        <v>1</v>
      </c>
      <c r="J17" s="59">
        <f t="shared" si="0"/>
        <v>4</v>
      </c>
      <c r="K17" s="59" t="str">
        <f>VLOOKUP(E17,'[1]Sales Data'!$G$1:$N$65536,8,0)</f>
        <v>4S店</v>
      </c>
    </row>
    <row r="18" spans="1:11" x14ac:dyDescent="0.15">
      <c r="A18" s="58" t="s">
        <v>11</v>
      </c>
      <c r="B18" s="58" t="s">
        <v>24</v>
      </c>
      <c r="C18" s="58" t="s">
        <v>52</v>
      </c>
      <c r="D18" s="58" t="s">
        <v>59</v>
      </c>
      <c r="E18" s="58" t="s">
        <v>60</v>
      </c>
      <c r="F18" s="59">
        <v>1</v>
      </c>
      <c r="G18" s="59">
        <v>1</v>
      </c>
      <c r="H18" s="59">
        <v>1</v>
      </c>
      <c r="I18" s="59">
        <v>1</v>
      </c>
      <c r="J18" s="59">
        <f t="shared" si="0"/>
        <v>4</v>
      </c>
      <c r="K18" s="59" t="str">
        <f>VLOOKUP(E18,'[1]Sales Data'!$G$1:$N$65536,8,0)</f>
        <v>4S店</v>
      </c>
    </row>
    <row r="19" spans="1:11" x14ac:dyDescent="0.15">
      <c r="A19" s="58" t="s">
        <v>11</v>
      </c>
      <c r="B19" s="58" t="s">
        <v>24</v>
      </c>
      <c r="C19" s="58" t="s">
        <v>52</v>
      </c>
      <c r="D19" s="58" t="s">
        <v>61</v>
      </c>
      <c r="E19" s="58" t="s">
        <v>62</v>
      </c>
      <c r="F19" s="59">
        <v>1</v>
      </c>
      <c r="G19" s="59">
        <v>1</v>
      </c>
      <c r="H19" s="59">
        <v>1</v>
      </c>
      <c r="I19" s="59">
        <v>1</v>
      </c>
      <c r="J19" s="59">
        <f t="shared" si="0"/>
        <v>4</v>
      </c>
      <c r="K19" s="59" t="str">
        <f>VLOOKUP(E19,'[1]Sales Data'!$G$1:$N$65536,8,0)</f>
        <v>4S店</v>
      </c>
    </row>
    <row r="20" spans="1:11" x14ac:dyDescent="0.15">
      <c r="A20" s="58" t="s">
        <v>11</v>
      </c>
      <c r="B20" s="58" t="s">
        <v>24</v>
      </c>
      <c r="C20" s="58" t="s">
        <v>52</v>
      </c>
      <c r="D20" s="58" t="s">
        <v>63</v>
      </c>
      <c r="E20" s="58" t="s">
        <v>64</v>
      </c>
      <c r="F20" s="59">
        <v>1</v>
      </c>
      <c r="G20" s="59">
        <v>1</v>
      </c>
      <c r="H20" s="59">
        <v>1</v>
      </c>
      <c r="I20" s="59">
        <v>1</v>
      </c>
      <c r="J20" s="59">
        <f t="shared" si="0"/>
        <v>4</v>
      </c>
      <c r="K20" s="59" t="str">
        <f>VLOOKUP(E20,'[1]Sales Data'!$G$1:$N$65536,8,0)</f>
        <v>4S店</v>
      </c>
    </row>
    <row r="21" spans="1:11" x14ac:dyDescent="0.15">
      <c r="A21" s="58" t="s">
        <v>11</v>
      </c>
      <c r="B21" s="58" t="s">
        <v>24</v>
      </c>
      <c r="C21" s="58" t="s">
        <v>52</v>
      </c>
      <c r="D21" s="58" t="s">
        <v>65</v>
      </c>
      <c r="E21" s="58" t="s">
        <v>66</v>
      </c>
      <c r="F21" s="59">
        <v>1</v>
      </c>
      <c r="G21" s="59">
        <v>1</v>
      </c>
      <c r="H21" s="59">
        <v>1</v>
      </c>
      <c r="I21" s="59">
        <v>1</v>
      </c>
      <c r="J21" s="59">
        <f t="shared" si="0"/>
        <v>4</v>
      </c>
      <c r="K21" s="59" t="str">
        <f>VLOOKUP(E21,'[1]Sales Data'!$G$1:$N$65536,8,0)</f>
        <v>4S店</v>
      </c>
    </row>
    <row r="22" spans="1:11" x14ac:dyDescent="0.15">
      <c r="A22" s="58" t="s">
        <v>11</v>
      </c>
      <c r="B22" s="58" t="s">
        <v>24</v>
      </c>
      <c r="C22" s="58" t="s">
        <v>52</v>
      </c>
      <c r="D22" s="58" t="s">
        <v>67</v>
      </c>
      <c r="E22" s="58" t="s">
        <v>68</v>
      </c>
      <c r="F22" s="59">
        <v>1</v>
      </c>
      <c r="G22" s="59">
        <v>1</v>
      </c>
      <c r="H22" s="59">
        <v>1</v>
      </c>
      <c r="I22" s="59">
        <v>1</v>
      </c>
      <c r="J22" s="59">
        <f t="shared" si="0"/>
        <v>4</v>
      </c>
      <c r="K22" s="59" t="str">
        <f>VLOOKUP(E22,'[1]Sales Data'!$G$1:$N$65536,8,0)</f>
        <v>4S店</v>
      </c>
    </row>
    <row r="23" spans="1:11" x14ac:dyDescent="0.15">
      <c r="A23" s="58" t="s">
        <v>11</v>
      </c>
      <c r="B23" s="58" t="s">
        <v>24</v>
      </c>
      <c r="C23" s="58" t="s">
        <v>52</v>
      </c>
      <c r="D23" s="58" t="s">
        <v>69</v>
      </c>
      <c r="E23" s="58" t="s">
        <v>70</v>
      </c>
      <c r="F23" s="59">
        <v>1</v>
      </c>
      <c r="G23" s="59">
        <v>1</v>
      </c>
      <c r="H23" s="59">
        <v>1</v>
      </c>
      <c r="I23" s="59">
        <v>1</v>
      </c>
      <c r="J23" s="59">
        <f t="shared" si="0"/>
        <v>4</v>
      </c>
      <c r="K23" s="59" t="str">
        <f>VLOOKUP(E23,'[1]Sales Data'!$G$1:$N$65536,8,0)</f>
        <v>4S店</v>
      </c>
    </row>
    <row r="24" spans="1:11" x14ac:dyDescent="0.15">
      <c r="A24" s="58" t="s">
        <v>11</v>
      </c>
      <c r="B24" s="58" t="s">
        <v>24</v>
      </c>
      <c r="C24" s="58" t="s">
        <v>52</v>
      </c>
      <c r="D24" s="58" t="s">
        <v>71</v>
      </c>
      <c r="E24" s="58" t="s">
        <v>72</v>
      </c>
      <c r="F24" s="59">
        <v>1</v>
      </c>
      <c r="G24" s="59">
        <v>1</v>
      </c>
      <c r="H24" s="59">
        <v>1</v>
      </c>
      <c r="I24" s="59">
        <v>1</v>
      </c>
      <c r="J24" s="59">
        <f t="shared" si="0"/>
        <v>4</v>
      </c>
      <c r="K24" s="59" t="str">
        <f>VLOOKUP(E24,'[1]Sales Data'!$G$1:$N$65536,8,0)</f>
        <v>4S店</v>
      </c>
    </row>
    <row r="25" spans="1:11" x14ac:dyDescent="0.15">
      <c r="A25" s="58" t="s">
        <v>11</v>
      </c>
      <c r="B25" s="58" t="s">
        <v>24</v>
      </c>
      <c r="C25" s="58" t="s">
        <v>52</v>
      </c>
      <c r="D25" s="58" t="s">
        <v>73</v>
      </c>
      <c r="E25" s="58" t="s">
        <v>74</v>
      </c>
      <c r="F25" s="59">
        <v>1</v>
      </c>
      <c r="G25" s="59">
        <v>1</v>
      </c>
      <c r="H25" s="59">
        <v>1</v>
      </c>
      <c r="I25" s="59">
        <v>1</v>
      </c>
      <c r="J25" s="59">
        <f t="shared" si="0"/>
        <v>4</v>
      </c>
      <c r="K25" s="59" t="str">
        <f>VLOOKUP(E25,'[1]Sales Data'!$G$1:$N$65536,8,0)</f>
        <v>4S店</v>
      </c>
    </row>
    <row r="26" spans="1:11" x14ac:dyDescent="0.15">
      <c r="A26" s="58" t="s">
        <v>11</v>
      </c>
      <c r="B26" s="58" t="s">
        <v>24</v>
      </c>
      <c r="C26" s="58" t="s">
        <v>52</v>
      </c>
      <c r="D26" s="58" t="s">
        <v>75</v>
      </c>
      <c r="E26" s="58" t="s">
        <v>76</v>
      </c>
      <c r="F26" s="59">
        <v>1</v>
      </c>
      <c r="G26" s="59">
        <v>1</v>
      </c>
      <c r="H26" s="59">
        <v>1</v>
      </c>
      <c r="I26" s="59">
        <v>1</v>
      </c>
      <c r="J26" s="59">
        <f t="shared" si="0"/>
        <v>4</v>
      </c>
      <c r="K26" s="59" t="str">
        <f>VLOOKUP(E26,'[1]Sales Data'!$G$1:$N$65536,8,0)</f>
        <v>4S店</v>
      </c>
    </row>
    <row r="27" spans="1:11" x14ac:dyDescent="0.15">
      <c r="A27" s="58" t="s">
        <v>11</v>
      </c>
      <c r="B27" s="58" t="s">
        <v>24</v>
      </c>
      <c r="C27" s="58" t="s">
        <v>52</v>
      </c>
      <c r="D27" s="58" t="s">
        <v>77</v>
      </c>
      <c r="E27" s="58" t="s">
        <v>78</v>
      </c>
      <c r="F27" s="59">
        <v>1</v>
      </c>
      <c r="G27" s="59">
        <v>1</v>
      </c>
      <c r="H27" s="59">
        <v>1</v>
      </c>
      <c r="I27" s="59">
        <v>1</v>
      </c>
      <c r="J27" s="59">
        <f t="shared" si="0"/>
        <v>4</v>
      </c>
      <c r="K27" s="59" t="str">
        <f>VLOOKUP(E27,'[1]Sales Data'!$G$1:$N$65536,8,0)</f>
        <v>4S店</v>
      </c>
    </row>
    <row r="28" spans="1:11" x14ac:dyDescent="0.15">
      <c r="A28" s="58" t="s">
        <v>11</v>
      </c>
      <c r="B28" s="58" t="s">
        <v>24</v>
      </c>
      <c r="C28" s="58" t="s">
        <v>52</v>
      </c>
      <c r="D28" s="58" t="s">
        <v>79</v>
      </c>
      <c r="E28" s="58" t="s">
        <v>80</v>
      </c>
      <c r="F28" s="59">
        <v>1</v>
      </c>
      <c r="G28" s="59">
        <v>1</v>
      </c>
      <c r="H28" s="59">
        <v>1</v>
      </c>
      <c r="I28" s="59">
        <v>1</v>
      </c>
      <c r="J28" s="59">
        <f t="shared" si="0"/>
        <v>4</v>
      </c>
      <c r="K28" s="59" t="str">
        <f>VLOOKUP(E28,'[1]Sales Data'!$G$1:$N$65536,8,0)</f>
        <v>4S店</v>
      </c>
    </row>
    <row r="29" spans="1:11" x14ac:dyDescent="0.15">
      <c r="A29" s="58" t="s">
        <v>11</v>
      </c>
      <c r="B29" s="58" t="s">
        <v>24</v>
      </c>
      <c r="C29" s="58" t="s">
        <v>52</v>
      </c>
      <c r="D29" s="58" t="s">
        <v>81</v>
      </c>
      <c r="E29" s="58" t="s">
        <v>82</v>
      </c>
      <c r="F29" s="59"/>
      <c r="G29" s="60"/>
      <c r="H29" s="60"/>
      <c r="I29" s="60"/>
      <c r="J29" s="59">
        <f t="shared" si="0"/>
        <v>0</v>
      </c>
      <c r="K29" s="59" t="str">
        <f>VLOOKUP(E29,'[1]Sales Data'!$G$1:$N$65536,8,0)</f>
        <v>4S店</v>
      </c>
    </row>
    <row r="30" spans="1:11" x14ac:dyDescent="0.15">
      <c r="A30" s="58" t="s">
        <v>11</v>
      </c>
      <c r="B30" s="58" t="s">
        <v>27</v>
      </c>
      <c r="C30" s="58" t="s">
        <v>13</v>
      </c>
      <c r="D30" s="58" t="s">
        <v>83</v>
      </c>
      <c r="E30" s="58" t="s">
        <v>84</v>
      </c>
      <c r="F30" s="59">
        <v>1</v>
      </c>
      <c r="G30" s="59">
        <v>1</v>
      </c>
      <c r="H30" s="59">
        <v>1</v>
      </c>
      <c r="I30" s="59">
        <v>1</v>
      </c>
      <c r="J30" s="59">
        <f t="shared" si="0"/>
        <v>4</v>
      </c>
      <c r="K30" s="59" t="str">
        <f>VLOOKUP(E30,'[1]Sales Data'!$G$1:$N$65536,8,0)</f>
        <v>4S店</v>
      </c>
    </row>
    <row r="31" spans="1:11" x14ac:dyDescent="0.15">
      <c r="A31" s="58" t="s">
        <v>11</v>
      </c>
      <c r="B31" s="58" t="s">
        <v>27</v>
      </c>
      <c r="C31" s="58" t="s">
        <v>13</v>
      </c>
      <c r="D31" s="58" t="s">
        <v>85</v>
      </c>
      <c r="E31" s="58" t="s">
        <v>86</v>
      </c>
      <c r="F31" s="59">
        <v>1</v>
      </c>
      <c r="G31" s="59">
        <v>1</v>
      </c>
      <c r="H31" s="59">
        <v>1</v>
      </c>
      <c r="I31" s="59">
        <v>1</v>
      </c>
      <c r="J31" s="59">
        <f t="shared" si="0"/>
        <v>4</v>
      </c>
      <c r="K31" s="59" t="str">
        <f>VLOOKUP(E31,'[1]Sales Data'!$G$1:$N$65536,8,0)</f>
        <v>4S店</v>
      </c>
    </row>
    <row r="32" spans="1:11" x14ac:dyDescent="0.15">
      <c r="A32" s="58" t="s">
        <v>11</v>
      </c>
      <c r="B32" s="58" t="s">
        <v>27</v>
      </c>
      <c r="C32" s="58" t="s">
        <v>13</v>
      </c>
      <c r="D32" s="58" t="s">
        <v>87</v>
      </c>
      <c r="E32" s="58" t="s">
        <v>88</v>
      </c>
      <c r="F32" s="59">
        <v>1</v>
      </c>
      <c r="G32" s="59">
        <v>1</v>
      </c>
      <c r="H32" s="59">
        <v>1</v>
      </c>
      <c r="I32" s="59">
        <v>1</v>
      </c>
      <c r="J32" s="59">
        <f t="shared" si="0"/>
        <v>4</v>
      </c>
      <c r="K32" s="59" t="str">
        <f>VLOOKUP(E32,'[1]Sales Data'!$G$1:$N$65536,8,0)</f>
        <v>4S店</v>
      </c>
    </row>
    <row r="33" spans="1:11" x14ac:dyDescent="0.15">
      <c r="A33" s="58" t="s">
        <v>11</v>
      </c>
      <c r="B33" s="58" t="s">
        <v>27</v>
      </c>
      <c r="C33" s="58" t="s">
        <v>13</v>
      </c>
      <c r="D33" s="58" t="s">
        <v>89</v>
      </c>
      <c r="E33" s="58" t="s">
        <v>90</v>
      </c>
      <c r="F33" s="59">
        <v>1</v>
      </c>
      <c r="G33" s="59">
        <v>1</v>
      </c>
      <c r="H33" s="59">
        <v>1</v>
      </c>
      <c r="I33" s="59">
        <v>1</v>
      </c>
      <c r="J33" s="59">
        <f t="shared" si="0"/>
        <v>4</v>
      </c>
      <c r="K33" s="59" t="str">
        <f>VLOOKUP(E33,'[1]Sales Data'!$G$1:$N$65536,8,0)</f>
        <v>4S店</v>
      </c>
    </row>
    <row r="34" spans="1:11" x14ac:dyDescent="0.15">
      <c r="A34" s="58" t="s">
        <v>11</v>
      </c>
      <c r="B34" s="58" t="s">
        <v>27</v>
      </c>
      <c r="C34" s="58" t="s">
        <v>13</v>
      </c>
      <c r="D34" s="58" t="s">
        <v>91</v>
      </c>
      <c r="E34" s="58" t="s">
        <v>92</v>
      </c>
      <c r="F34" s="59">
        <v>1</v>
      </c>
      <c r="G34" s="59">
        <v>1</v>
      </c>
      <c r="H34" s="59">
        <v>1</v>
      </c>
      <c r="I34" s="59">
        <v>1</v>
      </c>
      <c r="J34" s="59">
        <f t="shared" si="0"/>
        <v>4</v>
      </c>
      <c r="K34" s="59" t="str">
        <f>VLOOKUP(E34,'[1]Sales Data'!$G$1:$N$65536,8,0)</f>
        <v>4S店</v>
      </c>
    </row>
    <row r="35" spans="1:11" x14ac:dyDescent="0.15">
      <c r="A35" s="58" t="s">
        <v>11</v>
      </c>
      <c r="B35" s="58" t="s">
        <v>27</v>
      </c>
      <c r="C35" s="58" t="s">
        <v>13</v>
      </c>
      <c r="D35" s="58" t="s">
        <v>93</v>
      </c>
      <c r="E35" s="58" t="s">
        <v>94</v>
      </c>
      <c r="F35" s="59">
        <v>1</v>
      </c>
      <c r="G35" s="59">
        <v>1</v>
      </c>
      <c r="H35" s="59">
        <v>1</v>
      </c>
      <c r="I35" s="59">
        <v>1</v>
      </c>
      <c r="J35" s="59">
        <f t="shared" si="0"/>
        <v>4</v>
      </c>
      <c r="K35" s="59" t="str">
        <f>VLOOKUP(E35,'[1]Sales Data'!$G$1:$N$65536,8,0)</f>
        <v>4S店</v>
      </c>
    </row>
    <row r="36" spans="1:11" x14ac:dyDescent="0.15">
      <c r="A36" s="58" t="s">
        <v>11</v>
      </c>
      <c r="B36" s="58" t="s">
        <v>27</v>
      </c>
      <c r="C36" s="58" t="s">
        <v>13</v>
      </c>
      <c r="D36" s="58" t="s">
        <v>95</v>
      </c>
      <c r="E36" s="58" t="s">
        <v>96</v>
      </c>
      <c r="F36" s="59">
        <v>1</v>
      </c>
      <c r="G36" s="59">
        <v>1</v>
      </c>
      <c r="H36" s="59">
        <v>1</v>
      </c>
      <c r="I36" s="59">
        <v>1</v>
      </c>
      <c r="J36" s="59">
        <f t="shared" si="0"/>
        <v>4</v>
      </c>
      <c r="K36" s="59" t="str">
        <f>VLOOKUP(E36,'[1]Sales Data'!$G$1:$N$65536,8,0)</f>
        <v>4S店</v>
      </c>
    </row>
    <row r="37" spans="1:11" x14ac:dyDescent="0.15">
      <c r="A37" s="58" t="s">
        <v>11</v>
      </c>
      <c r="B37" s="58" t="s">
        <v>27</v>
      </c>
      <c r="C37" s="58" t="s">
        <v>13</v>
      </c>
      <c r="D37" s="58" t="s">
        <v>97</v>
      </c>
      <c r="E37" s="58" t="s">
        <v>98</v>
      </c>
      <c r="F37" s="59">
        <v>1</v>
      </c>
      <c r="G37" s="59">
        <v>1</v>
      </c>
      <c r="H37" s="59">
        <v>1</v>
      </c>
      <c r="I37" s="59">
        <v>1</v>
      </c>
      <c r="J37" s="59">
        <f t="shared" si="0"/>
        <v>4</v>
      </c>
      <c r="K37" s="59" t="str">
        <f>VLOOKUP(E37,'[1]Sales Data'!$G$1:$N$65536,8,0)</f>
        <v>4S店</v>
      </c>
    </row>
    <row r="38" spans="1:11" x14ac:dyDescent="0.15">
      <c r="A38" s="58" t="s">
        <v>11</v>
      </c>
      <c r="B38" s="58" t="s">
        <v>27</v>
      </c>
      <c r="C38" s="58" t="s">
        <v>13</v>
      </c>
      <c r="D38" s="58" t="s">
        <v>99</v>
      </c>
      <c r="E38" s="58" t="s">
        <v>100</v>
      </c>
      <c r="F38" s="59">
        <v>1</v>
      </c>
      <c r="G38" s="59">
        <v>1</v>
      </c>
      <c r="H38" s="59">
        <v>1</v>
      </c>
      <c r="I38" s="59">
        <v>1</v>
      </c>
      <c r="J38" s="59">
        <f t="shared" si="0"/>
        <v>4</v>
      </c>
      <c r="K38" s="59" t="str">
        <f>VLOOKUP(E38,'[1]Sales Data'!$G$1:$N$65536,8,0)</f>
        <v>4S店</v>
      </c>
    </row>
    <row r="39" spans="1:11" x14ac:dyDescent="0.15">
      <c r="A39" s="58" t="s">
        <v>11</v>
      </c>
      <c r="B39" s="58" t="s">
        <v>27</v>
      </c>
      <c r="C39" s="58" t="s">
        <v>13</v>
      </c>
      <c r="D39" s="58" t="s">
        <v>101</v>
      </c>
      <c r="E39" s="58" t="s">
        <v>102</v>
      </c>
      <c r="F39" s="59">
        <v>1</v>
      </c>
      <c r="G39" s="59">
        <v>1</v>
      </c>
      <c r="H39" s="59">
        <v>1</v>
      </c>
      <c r="I39" s="59">
        <v>1</v>
      </c>
      <c r="J39" s="59">
        <f t="shared" si="0"/>
        <v>4</v>
      </c>
      <c r="K39" s="59" t="str">
        <f>VLOOKUP(E39,'[1]Sales Data'!$G$1:$N$65536,8,0)</f>
        <v>4S店</v>
      </c>
    </row>
    <row r="40" spans="1:11" x14ac:dyDescent="0.15">
      <c r="A40" s="58" t="s">
        <v>11</v>
      </c>
      <c r="B40" s="58" t="s">
        <v>27</v>
      </c>
      <c r="C40" s="58" t="s">
        <v>13</v>
      </c>
      <c r="D40" s="58" t="s">
        <v>103</v>
      </c>
      <c r="E40" s="58" t="s">
        <v>104</v>
      </c>
      <c r="F40" s="59">
        <v>1</v>
      </c>
      <c r="G40" s="59">
        <v>1</v>
      </c>
      <c r="H40" s="59">
        <v>1</v>
      </c>
      <c r="I40" s="59">
        <v>1</v>
      </c>
      <c r="J40" s="59">
        <f t="shared" si="0"/>
        <v>4</v>
      </c>
      <c r="K40" s="59" t="str">
        <f>VLOOKUP(E40,'[1]Sales Data'!$G$1:$N$65536,8,0)</f>
        <v>4S店</v>
      </c>
    </row>
    <row r="41" spans="1:11" x14ac:dyDescent="0.15">
      <c r="A41" s="58" t="s">
        <v>11</v>
      </c>
      <c r="B41" s="58" t="s">
        <v>27</v>
      </c>
      <c r="C41" s="58" t="s">
        <v>13</v>
      </c>
      <c r="D41" s="58" t="s">
        <v>105</v>
      </c>
      <c r="E41" s="58" t="s">
        <v>106</v>
      </c>
      <c r="F41" s="59">
        <v>1</v>
      </c>
      <c r="G41" s="59">
        <v>1</v>
      </c>
      <c r="H41" s="59">
        <v>1</v>
      </c>
      <c r="I41" s="59">
        <v>1</v>
      </c>
      <c r="J41" s="59">
        <f t="shared" si="0"/>
        <v>4</v>
      </c>
      <c r="K41" s="59" t="str">
        <f>VLOOKUP(E41,'[1]Sales Data'!$G$1:$N$65536,8,0)</f>
        <v>4S店</v>
      </c>
    </row>
    <row r="42" spans="1:11" x14ac:dyDescent="0.15">
      <c r="A42" s="58" t="s">
        <v>11</v>
      </c>
      <c r="B42" s="58" t="s">
        <v>27</v>
      </c>
      <c r="C42" s="58" t="s">
        <v>13</v>
      </c>
      <c r="D42" s="58" t="s">
        <v>107</v>
      </c>
      <c r="E42" s="58" t="s">
        <v>108</v>
      </c>
      <c r="F42" s="59">
        <v>1</v>
      </c>
      <c r="G42" s="59">
        <v>1</v>
      </c>
      <c r="H42" s="59">
        <v>1</v>
      </c>
      <c r="I42" s="59">
        <v>1</v>
      </c>
      <c r="J42" s="59">
        <f t="shared" si="0"/>
        <v>4</v>
      </c>
      <c r="K42" s="59" t="str">
        <f>VLOOKUP(E42,'[1]Sales Data'!$G$1:$N$65536,8,0)</f>
        <v>4S店</v>
      </c>
    </row>
    <row r="43" spans="1:11" x14ac:dyDescent="0.15">
      <c r="A43" s="58" t="s">
        <v>11</v>
      </c>
      <c r="B43" s="58" t="s">
        <v>27</v>
      </c>
      <c r="C43" s="58" t="s">
        <v>13</v>
      </c>
      <c r="D43" s="58" t="s">
        <v>109</v>
      </c>
      <c r="E43" s="58" t="s">
        <v>110</v>
      </c>
      <c r="F43" s="59">
        <v>1</v>
      </c>
      <c r="G43" s="59">
        <v>1</v>
      </c>
      <c r="H43" s="59">
        <v>1</v>
      </c>
      <c r="I43" s="59">
        <v>1</v>
      </c>
      <c r="J43" s="59">
        <f t="shared" si="0"/>
        <v>4</v>
      </c>
      <c r="K43" s="59" t="str">
        <f>VLOOKUP(E43,'[1]Sales Data'!$G$1:$N$65536,8,0)</f>
        <v>4S店</v>
      </c>
    </row>
    <row r="44" spans="1:11" x14ac:dyDescent="0.15">
      <c r="A44" s="58" t="s">
        <v>11</v>
      </c>
      <c r="B44" s="58" t="s">
        <v>30</v>
      </c>
      <c r="C44" s="58" t="s">
        <v>52</v>
      </c>
      <c r="D44" s="58" t="s">
        <v>111</v>
      </c>
      <c r="E44" s="58" t="s">
        <v>112</v>
      </c>
      <c r="F44" s="59">
        <v>1</v>
      </c>
      <c r="G44" s="60"/>
      <c r="H44" s="60"/>
      <c r="I44" s="60"/>
      <c r="J44" s="59">
        <f t="shared" si="0"/>
        <v>1</v>
      </c>
      <c r="K44" s="59" t="str">
        <f>VLOOKUP(E44,'[1]Sales Data'!$G$1:$N$65536,8,0)</f>
        <v>4S店</v>
      </c>
    </row>
    <row r="45" spans="1:11" x14ac:dyDescent="0.15">
      <c r="A45" s="58" t="s">
        <v>11</v>
      </c>
      <c r="B45" s="58" t="s">
        <v>30</v>
      </c>
      <c r="C45" s="58" t="s">
        <v>52</v>
      </c>
      <c r="D45" s="58" t="s">
        <v>113</v>
      </c>
      <c r="E45" s="58" t="s">
        <v>114</v>
      </c>
      <c r="F45" s="59">
        <v>1</v>
      </c>
      <c r="G45" s="59">
        <v>1</v>
      </c>
      <c r="H45" s="59">
        <v>1</v>
      </c>
      <c r="I45" s="59">
        <v>1</v>
      </c>
      <c r="J45" s="59">
        <f t="shared" si="0"/>
        <v>4</v>
      </c>
      <c r="K45" s="59" t="str">
        <f>VLOOKUP(E45,'[1]Sales Data'!$G$1:$N$65536,8,0)</f>
        <v>4S店</v>
      </c>
    </row>
    <row r="46" spans="1:11" x14ac:dyDescent="0.15">
      <c r="A46" s="58" t="s">
        <v>11</v>
      </c>
      <c r="B46" s="58" t="s">
        <v>30</v>
      </c>
      <c r="C46" s="58" t="s">
        <v>52</v>
      </c>
      <c r="D46" s="58" t="s">
        <v>115</v>
      </c>
      <c r="E46" s="58" t="s">
        <v>116</v>
      </c>
      <c r="F46" s="59">
        <v>1</v>
      </c>
      <c r="G46" s="59">
        <v>1</v>
      </c>
      <c r="H46" s="59">
        <v>1</v>
      </c>
      <c r="I46" s="59">
        <v>1</v>
      </c>
      <c r="J46" s="59">
        <f t="shared" si="0"/>
        <v>4</v>
      </c>
      <c r="K46" s="59" t="str">
        <f>VLOOKUP(E46,'[1]Sales Data'!$G$1:$N$65536,8,0)</f>
        <v>4S店</v>
      </c>
    </row>
    <row r="47" spans="1:11" x14ac:dyDescent="0.15">
      <c r="A47" s="58" t="s">
        <v>11</v>
      </c>
      <c r="B47" s="58" t="s">
        <v>30</v>
      </c>
      <c r="C47" s="58" t="s">
        <v>52</v>
      </c>
      <c r="D47" s="58" t="s">
        <v>117</v>
      </c>
      <c r="E47" s="58" t="s">
        <v>118</v>
      </c>
      <c r="F47" s="59">
        <v>1</v>
      </c>
      <c r="G47" s="59">
        <v>1</v>
      </c>
      <c r="H47" s="59">
        <v>1</v>
      </c>
      <c r="I47" s="59">
        <v>1</v>
      </c>
      <c r="J47" s="59">
        <f t="shared" si="0"/>
        <v>4</v>
      </c>
      <c r="K47" s="59" t="str">
        <f>VLOOKUP(E47,'[1]Sales Data'!$G$1:$N$65536,8,0)</f>
        <v>4S店</v>
      </c>
    </row>
    <row r="48" spans="1:11" x14ac:dyDescent="0.15">
      <c r="A48" s="58" t="s">
        <v>11</v>
      </c>
      <c r="B48" s="58" t="s">
        <v>30</v>
      </c>
      <c r="C48" s="58" t="s">
        <v>52</v>
      </c>
      <c r="D48" s="58" t="s">
        <v>119</v>
      </c>
      <c r="E48" s="58" t="s">
        <v>120</v>
      </c>
      <c r="F48" s="59"/>
      <c r="G48" s="59"/>
      <c r="H48" s="59"/>
      <c r="I48" s="59"/>
      <c r="J48" s="59">
        <f t="shared" si="0"/>
        <v>0</v>
      </c>
      <c r="K48" s="59" t="str">
        <f>VLOOKUP(E48,'[1]Sales Data'!$G$1:$N$65536,8,0)</f>
        <v>卫星店</v>
      </c>
    </row>
    <row r="49" spans="1:11" x14ac:dyDescent="0.15">
      <c r="A49" s="58" t="s">
        <v>11</v>
      </c>
      <c r="B49" s="58" t="s">
        <v>30</v>
      </c>
      <c r="C49" s="58" t="s">
        <v>52</v>
      </c>
      <c r="D49" s="58" t="s">
        <v>121</v>
      </c>
      <c r="E49" s="58" t="s">
        <v>122</v>
      </c>
      <c r="F49" s="59">
        <v>1</v>
      </c>
      <c r="G49" s="59">
        <v>1</v>
      </c>
      <c r="H49" s="59">
        <v>1</v>
      </c>
      <c r="I49" s="59">
        <v>1</v>
      </c>
      <c r="J49" s="59">
        <f t="shared" si="0"/>
        <v>4</v>
      </c>
      <c r="K49" s="59" t="str">
        <f>VLOOKUP(E49,'[1]Sales Data'!$G$1:$N$65536,8,0)</f>
        <v>4S店</v>
      </c>
    </row>
    <row r="50" spans="1:11" x14ac:dyDescent="0.15">
      <c r="A50" s="58" t="s">
        <v>11</v>
      </c>
      <c r="B50" s="58" t="s">
        <v>33</v>
      </c>
      <c r="C50" s="58" t="s">
        <v>13</v>
      </c>
      <c r="D50" s="58" t="s">
        <v>123</v>
      </c>
      <c r="E50" s="58" t="s">
        <v>124</v>
      </c>
      <c r="F50" s="59"/>
      <c r="G50" s="59"/>
      <c r="H50" s="59"/>
      <c r="I50" s="59"/>
      <c r="J50" s="59">
        <f t="shared" si="0"/>
        <v>0</v>
      </c>
      <c r="K50" s="59" t="str">
        <f>VLOOKUP(E50,'[1]Sales Data'!$G$1:$N$65536,8,0)</f>
        <v>4S店</v>
      </c>
    </row>
    <row r="51" spans="1:11" x14ac:dyDescent="0.15">
      <c r="A51" s="58" t="s">
        <v>11</v>
      </c>
      <c r="B51" s="58" t="s">
        <v>33</v>
      </c>
      <c r="C51" s="58" t="s">
        <v>13</v>
      </c>
      <c r="D51" s="58" t="s">
        <v>125</v>
      </c>
      <c r="E51" s="58" t="s">
        <v>126</v>
      </c>
      <c r="F51" s="59"/>
      <c r="G51" s="59"/>
      <c r="H51" s="59"/>
      <c r="I51" s="59"/>
      <c r="J51" s="59">
        <f t="shared" si="0"/>
        <v>0</v>
      </c>
      <c r="K51" s="59" t="str">
        <f>VLOOKUP(E51,'[1]Sales Data'!$G$1:$N$65536,8,0)</f>
        <v>城市展厅</v>
      </c>
    </row>
    <row r="52" spans="1:11" x14ac:dyDescent="0.15">
      <c r="A52" s="58" t="s">
        <v>11</v>
      </c>
      <c r="B52" s="58" t="s">
        <v>33</v>
      </c>
      <c r="C52" s="58" t="s">
        <v>13</v>
      </c>
      <c r="D52" s="58" t="s">
        <v>127</v>
      </c>
      <c r="E52" s="58" t="s">
        <v>128</v>
      </c>
      <c r="F52" s="59"/>
      <c r="G52" s="59"/>
      <c r="H52" s="59"/>
      <c r="I52" s="59"/>
      <c r="J52" s="59">
        <f t="shared" si="0"/>
        <v>0</v>
      </c>
      <c r="K52" s="59" t="str">
        <f>VLOOKUP(E52,'[1]Sales Data'!$G$1:$N$65536,8,0)</f>
        <v>卫星店</v>
      </c>
    </row>
    <row r="53" spans="1:11" x14ac:dyDescent="0.15">
      <c r="A53" s="58" t="s">
        <v>11</v>
      </c>
      <c r="B53" s="58" t="s">
        <v>33</v>
      </c>
      <c r="C53" s="58" t="s">
        <v>13</v>
      </c>
      <c r="D53" s="58" t="s">
        <v>129</v>
      </c>
      <c r="E53" s="58" t="s">
        <v>130</v>
      </c>
      <c r="F53" s="59"/>
      <c r="G53" s="60"/>
      <c r="H53" s="60"/>
      <c r="I53" s="60"/>
      <c r="J53" s="59">
        <f t="shared" si="0"/>
        <v>0</v>
      </c>
      <c r="K53" s="59" t="str">
        <f>VLOOKUP(E53,'[1]Sales Data'!$G$1:$N$65536,8,0)</f>
        <v>4S店</v>
      </c>
    </row>
    <row r="54" spans="1:11" x14ac:dyDescent="0.15">
      <c r="A54" s="58" t="s">
        <v>11</v>
      </c>
      <c r="B54" s="58" t="s">
        <v>33</v>
      </c>
      <c r="C54" s="58" t="s">
        <v>13</v>
      </c>
      <c r="D54" s="58" t="s">
        <v>131</v>
      </c>
      <c r="E54" s="58" t="s">
        <v>132</v>
      </c>
      <c r="F54" s="59">
        <v>1</v>
      </c>
      <c r="G54" s="59">
        <v>1</v>
      </c>
      <c r="H54" s="59">
        <v>1</v>
      </c>
      <c r="I54" s="59">
        <v>1</v>
      </c>
      <c r="J54" s="59">
        <f t="shared" si="0"/>
        <v>4</v>
      </c>
      <c r="K54" s="59" t="str">
        <f>VLOOKUP(E54,'[1]Sales Data'!$G$1:$N$65536,8,0)</f>
        <v>4S店</v>
      </c>
    </row>
    <row r="55" spans="1:11" x14ac:dyDescent="0.15">
      <c r="A55" s="58" t="s">
        <v>11</v>
      </c>
      <c r="B55" s="58" t="s">
        <v>33</v>
      </c>
      <c r="C55" s="58" t="s">
        <v>13</v>
      </c>
      <c r="D55" s="58" t="s">
        <v>133</v>
      </c>
      <c r="E55" s="58" t="s">
        <v>134</v>
      </c>
      <c r="F55" s="59">
        <v>1</v>
      </c>
      <c r="G55" s="59">
        <v>1</v>
      </c>
      <c r="H55" s="59">
        <v>1</v>
      </c>
      <c r="I55" s="59">
        <v>1</v>
      </c>
      <c r="J55" s="59">
        <f t="shared" si="0"/>
        <v>4</v>
      </c>
      <c r="K55" s="59" t="str">
        <f>VLOOKUP(E55,'[1]Sales Data'!$G$1:$N$65536,8,0)</f>
        <v>4S店</v>
      </c>
    </row>
    <row r="56" spans="1:11" x14ac:dyDescent="0.15">
      <c r="A56" s="58" t="s">
        <v>11</v>
      </c>
      <c r="B56" s="58" t="s">
        <v>33</v>
      </c>
      <c r="C56" s="58" t="s">
        <v>13</v>
      </c>
      <c r="D56" s="58" t="s">
        <v>135</v>
      </c>
      <c r="E56" s="58" t="s">
        <v>136</v>
      </c>
      <c r="F56" s="59"/>
      <c r="G56" s="59"/>
      <c r="H56" s="59"/>
      <c r="I56" s="59"/>
      <c r="J56" s="59">
        <f t="shared" ref="J56:J58" si="2">SUM(F56:I56)</f>
        <v>0</v>
      </c>
      <c r="K56" s="59" t="str">
        <f>VLOOKUP(E56,'[1]Sales Data'!$G$1:$N$65536,8,0)</f>
        <v>卫星店</v>
      </c>
    </row>
    <row r="57" spans="1:11" x14ac:dyDescent="0.15">
      <c r="A57" s="58" t="s">
        <v>11</v>
      </c>
      <c r="B57" s="58" t="s">
        <v>33</v>
      </c>
      <c r="C57" s="58" t="s">
        <v>13</v>
      </c>
      <c r="D57" s="58" t="s">
        <v>137</v>
      </c>
      <c r="E57" s="58" t="s">
        <v>138</v>
      </c>
      <c r="F57" s="59"/>
      <c r="G57" s="59"/>
      <c r="H57" s="59"/>
      <c r="I57" s="59"/>
      <c r="J57" s="59">
        <f t="shared" si="2"/>
        <v>0</v>
      </c>
      <c r="K57" s="59" t="str">
        <f>VLOOKUP(E57,'[1]Sales Data'!$G$1:$N$65536,8,0)</f>
        <v>4S店</v>
      </c>
    </row>
    <row r="58" spans="1:11" x14ac:dyDescent="0.15">
      <c r="A58" s="58"/>
      <c r="B58" s="58" t="s">
        <v>33</v>
      </c>
      <c r="C58" s="58" t="s">
        <v>13</v>
      </c>
      <c r="D58" s="58" t="s">
        <v>139</v>
      </c>
      <c r="E58" s="58" t="s">
        <v>140</v>
      </c>
      <c r="F58" s="59">
        <v>1</v>
      </c>
      <c r="G58" s="59">
        <v>1</v>
      </c>
      <c r="H58" s="59">
        <v>1</v>
      </c>
      <c r="I58" s="59">
        <v>1</v>
      </c>
      <c r="J58" s="59">
        <f t="shared" si="2"/>
        <v>4</v>
      </c>
      <c r="K58" s="59" t="s">
        <v>141</v>
      </c>
    </row>
    <row r="59" spans="1:11" x14ac:dyDescent="0.15">
      <c r="A59" s="58" t="s">
        <v>11</v>
      </c>
      <c r="B59" s="58" t="s">
        <v>33</v>
      </c>
      <c r="C59" s="58" t="s">
        <v>13</v>
      </c>
      <c r="D59" s="58" t="s">
        <v>142</v>
      </c>
      <c r="E59" s="58" t="s">
        <v>143</v>
      </c>
      <c r="F59" s="59">
        <v>1</v>
      </c>
      <c r="G59" s="59">
        <v>1</v>
      </c>
      <c r="H59" s="59">
        <v>1</v>
      </c>
      <c r="I59" s="59">
        <v>1</v>
      </c>
      <c r="J59" s="59">
        <f t="shared" si="0"/>
        <v>4</v>
      </c>
      <c r="K59" s="59" t="str">
        <f>VLOOKUP(E59,'[1]Sales Data'!$G$1:$N$65536,8,0)</f>
        <v>4S店</v>
      </c>
    </row>
    <row r="60" spans="1:11" x14ac:dyDescent="0.15">
      <c r="A60" s="58" t="s">
        <v>11</v>
      </c>
      <c r="B60" s="58" t="s">
        <v>33</v>
      </c>
      <c r="C60" s="58" t="s">
        <v>13</v>
      </c>
      <c r="D60" s="58" t="s">
        <v>144</v>
      </c>
      <c r="E60" s="58" t="s">
        <v>145</v>
      </c>
      <c r="F60" s="59">
        <v>1</v>
      </c>
      <c r="G60" s="59">
        <v>1</v>
      </c>
      <c r="H60" s="59">
        <v>1</v>
      </c>
      <c r="I60" s="59">
        <v>1</v>
      </c>
      <c r="J60" s="59">
        <f t="shared" si="0"/>
        <v>4</v>
      </c>
      <c r="K60" s="59" t="str">
        <f>VLOOKUP(E60,'[1]Sales Data'!$G$1:$N$65536,8,0)</f>
        <v>4S店</v>
      </c>
    </row>
    <row r="61" spans="1:11" x14ac:dyDescent="0.15">
      <c r="A61" s="58" t="s">
        <v>11</v>
      </c>
      <c r="B61" s="58" t="s">
        <v>33</v>
      </c>
      <c r="C61" s="58" t="s">
        <v>13</v>
      </c>
      <c r="D61" s="58" t="s">
        <v>146</v>
      </c>
      <c r="E61" s="58" t="s">
        <v>147</v>
      </c>
      <c r="F61" s="59">
        <v>1</v>
      </c>
      <c r="G61" s="59">
        <v>1</v>
      </c>
      <c r="H61" s="59">
        <v>1</v>
      </c>
      <c r="I61" s="59">
        <v>1</v>
      </c>
      <c r="J61" s="59">
        <f t="shared" si="0"/>
        <v>4</v>
      </c>
      <c r="K61" s="59" t="str">
        <f>VLOOKUP(E61,'[1]Sales Data'!$G$1:$N$65536,8,0)</f>
        <v>4S店</v>
      </c>
    </row>
    <row r="62" spans="1:11" x14ac:dyDescent="0.15">
      <c r="A62" s="58" t="s">
        <v>11</v>
      </c>
      <c r="B62" s="58" t="s">
        <v>33</v>
      </c>
      <c r="C62" s="58" t="s">
        <v>13</v>
      </c>
      <c r="D62" s="58" t="s">
        <v>148</v>
      </c>
      <c r="E62" s="58" t="s">
        <v>149</v>
      </c>
      <c r="F62" s="59">
        <v>1</v>
      </c>
      <c r="G62" s="59">
        <v>1</v>
      </c>
      <c r="H62" s="59">
        <v>1</v>
      </c>
      <c r="I62" s="59">
        <v>1</v>
      </c>
      <c r="J62" s="59">
        <f t="shared" si="0"/>
        <v>4</v>
      </c>
      <c r="K62" s="59" t="str">
        <f>VLOOKUP(E62,'[1]Sales Data'!$G$1:$N$65536,8,0)</f>
        <v>4S店</v>
      </c>
    </row>
    <row r="63" spans="1:11" x14ac:dyDescent="0.15">
      <c r="A63" s="58" t="s">
        <v>11</v>
      </c>
      <c r="B63" s="58" t="s">
        <v>33</v>
      </c>
      <c r="C63" s="58" t="s">
        <v>13</v>
      </c>
      <c r="D63" s="58" t="s">
        <v>150</v>
      </c>
      <c r="E63" s="58" t="s">
        <v>151</v>
      </c>
      <c r="F63" s="59"/>
      <c r="G63" s="59"/>
      <c r="H63" s="59"/>
      <c r="I63" s="59"/>
      <c r="J63" s="59">
        <f t="shared" si="0"/>
        <v>0</v>
      </c>
      <c r="K63" s="59" t="str">
        <f>VLOOKUP(E63,'[1]Sales Data'!$G$1:$N$65536,8,0)</f>
        <v>4S店</v>
      </c>
    </row>
    <row r="64" spans="1:11" x14ac:dyDescent="0.15">
      <c r="A64" s="58" t="s">
        <v>11</v>
      </c>
      <c r="B64" s="58" t="s">
        <v>33</v>
      </c>
      <c r="C64" s="58" t="s">
        <v>13</v>
      </c>
      <c r="D64" s="58" t="s">
        <v>152</v>
      </c>
      <c r="E64" s="58" t="s">
        <v>153</v>
      </c>
      <c r="F64" s="59"/>
      <c r="G64" s="59"/>
      <c r="H64" s="59"/>
      <c r="I64" s="59"/>
      <c r="J64" s="59">
        <f t="shared" si="0"/>
        <v>0</v>
      </c>
      <c r="K64" s="59" t="str">
        <f>VLOOKUP(E64,'[1]Sales Data'!$G$1:$N$65536,8,0)</f>
        <v>4S店</v>
      </c>
    </row>
    <row r="65" spans="1:11" x14ac:dyDescent="0.15">
      <c r="A65" s="58" t="s">
        <v>11</v>
      </c>
      <c r="B65" s="58" t="s">
        <v>33</v>
      </c>
      <c r="C65" s="58" t="s">
        <v>13</v>
      </c>
      <c r="D65" s="58" t="s">
        <v>154</v>
      </c>
      <c r="E65" s="58" t="s">
        <v>155</v>
      </c>
      <c r="F65" s="59">
        <v>1</v>
      </c>
      <c r="G65" s="59">
        <v>1</v>
      </c>
      <c r="H65" s="59">
        <v>1</v>
      </c>
      <c r="I65" s="59">
        <v>1</v>
      </c>
      <c r="J65" s="59">
        <f t="shared" si="0"/>
        <v>4</v>
      </c>
      <c r="K65" s="59" t="str">
        <f>VLOOKUP(E65,'[1]Sales Data'!$G$1:$N$65536,8,0)</f>
        <v>4S店</v>
      </c>
    </row>
    <row r="66" spans="1:11" x14ac:dyDescent="0.15">
      <c r="A66" s="58" t="s">
        <v>11</v>
      </c>
      <c r="B66" s="58" t="s">
        <v>33</v>
      </c>
      <c r="C66" s="58" t="s">
        <v>13</v>
      </c>
      <c r="D66" s="58" t="s">
        <v>156</v>
      </c>
      <c r="E66" s="58" t="s">
        <v>157</v>
      </c>
      <c r="F66" s="59">
        <v>1</v>
      </c>
      <c r="G66" s="59">
        <v>1</v>
      </c>
      <c r="H66" s="59">
        <v>1</v>
      </c>
      <c r="I66" s="59">
        <v>1</v>
      </c>
      <c r="J66" s="59">
        <f t="shared" si="0"/>
        <v>4</v>
      </c>
      <c r="K66" s="59" t="str">
        <f>VLOOKUP(E66,'[1]Sales Data'!$G$1:$N$65536,8,0)</f>
        <v>4S店</v>
      </c>
    </row>
    <row r="67" spans="1:11" x14ac:dyDescent="0.15">
      <c r="A67" s="58" t="s">
        <v>11</v>
      </c>
      <c r="B67" s="58" t="s">
        <v>33</v>
      </c>
      <c r="C67" s="58" t="s">
        <v>13</v>
      </c>
      <c r="D67" s="58" t="s">
        <v>158</v>
      </c>
      <c r="E67" s="58" t="s">
        <v>159</v>
      </c>
      <c r="F67" s="59">
        <v>1</v>
      </c>
      <c r="G67" s="59">
        <v>1</v>
      </c>
      <c r="H67" s="59">
        <v>1</v>
      </c>
      <c r="I67" s="59">
        <v>1</v>
      </c>
      <c r="J67" s="59">
        <f t="shared" si="0"/>
        <v>4</v>
      </c>
      <c r="K67" s="59" t="str">
        <f>VLOOKUP(E67,'[1]Sales Data'!$G$1:$N$65536,8,0)</f>
        <v>4S店</v>
      </c>
    </row>
    <row r="68" spans="1:11" x14ac:dyDescent="0.15">
      <c r="A68" s="58" t="s">
        <v>11</v>
      </c>
      <c r="B68" s="58" t="s">
        <v>36</v>
      </c>
      <c r="C68" s="58" t="s">
        <v>52</v>
      </c>
      <c r="D68" s="58" t="s">
        <v>160</v>
      </c>
      <c r="E68" s="58" t="s">
        <v>161</v>
      </c>
      <c r="F68" s="59">
        <v>1</v>
      </c>
      <c r="G68" s="59">
        <v>1</v>
      </c>
      <c r="H68" s="59">
        <v>1</v>
      </c>
      <c r="I68" s="59">
        <v>1</v>
      </c>
      <c r="J68" s="59">
        <f t="shared" ref="J68:J102" si="3">SUM(F68:I68)</f>
        <v>4</v>
      </c>
      <c r="K68" s="59" t="str">
        <f>VLOOKUP(E68,'[1]Sales Data'!$G$1:$N$65536,8,0)</f>
        <v>4S店</v>
      </c>
    </row>
    <row r="69" spans="1:11" x14ac:dyDescent="0.15">
      <c r="A69" s="58" t="s">
        <v>11</v>
      </c>
      <c r="B69" s="58" t="s">
        <v>36</v>
      </c>
      <c r="C69" s="58" t="s">
        <v>52</v>
      </c>
      <c r="D69" s="58" t="s">
        <v>162</v>
      </c>
      <c r="E69" s="58" t="s">
        <v>163</v>
      </c>
      <c r="F69" s="59">
        <v>1</v>
      </c>
      <c r="G69" s="59">
        <v>1</v>
      </c>
      <c r="H69" s="59">
        <v>1</v>
      </c>
      <c r="I69" s="59">
        <v>1</v>
      </c>
      <c r="J69" s="59">
        <f t="shared" si="3"/>
        <v>4</v>
      </c>
      <c r="K69" s="59" t="str">
        <f>VLOOKUP(E69,'[1]Sales Data'!$G$1:$N$65536,8,0)</f>
        <v>4S店</v>
      </c>
    </row>
    <row r="70" spans="1:11" x14ac:dyDescent="0.15">
      <c r="A70" s="58" t="s">
        <v>11</v>
      </c>
      <c r="B70" s="58" t="s">
        <v>36</v>
      </c>
      <c r="C70" s="58" t="s">
        <v>52</v>
      </c>
      <c r="D70" s="58" t="s">
        <v>164</v>
      </c>
      <c r="E70" s="58" t="s">
        <v>165</v>
      </c>
      <c r="F70" s="59"/>
      <c r="G70" s="59"/>
      <c r="H70" s="59"/>
      <c r="I70" s="59"/>
      <c r="J70" s="59">
        <f t="shared" si="3"/>
        <v>0</v>
      </c>
      <c r="K70" s="59" t="str">
        <f>VLOOKUP(E70,'[1]Sales Data'!$G$1:$N$65536,8,0)</f>
        <v>4S店</v>
      </c>
    </row>
    <row r="71" spans="1:11" x14ac:dyDescent="0.15">
      <c r="A71" s="58" t="s">
        <v>11</v>
      </c>
      <c r="B71" s="58" t="s">
        <v>36</v>
      </c>
      <c r="C71" s="58" t="s">
        <v>52</v>
      </c>
      <c r="D71" s="58" t="s">
        <v>166</v>
      </c>
      <c r="E71" s="58" t="s">
        <v>167</v>
      </c>
      <c r="F71" s="59">
        <v>1</v>
      </c>
      <c r="G71" s="59">
        <v>1</v>
      </c>
      <c r="H71" s="59">
        <v>1</v>
      </c>
      <c r="I71" s="59">
        <v>1</v>
      </c>
      <c r="J71" s="59">
        <f t="shared" si="3"/>
        <v>4</v>
      </c>
      <c r="K71" s="59" t="str">
        <f>VLOOKUP(E71,'[1]Sales Data'!$G$1:$N$65536,8,0)</f>
        <v>4S店</v>
      </c>
    </row>
    <row r="72" spans="1:11" x14ac:dyDescent="0.15">
      <c r="A72" s="58" t="s">
        <v>11</v>
      </c>
      <c r="B72" s="58" t="s">
        <v>36</v>
      </c>
      <c r="C72" s="58" t="s">
        <v>13</v>
      </c>
      <c r="D72" s="58" t="s">
        <v>168</v>
      </c>
      <c r="E72" s="58" t="s">
        <v>169</v>
      </c>
      <c r="F72" s="59">
        <v>1</v>
      </c>
      <c r="G72" s="59">
        <v>1</v>
      </c>
      <c r="H72" s="59">
        <v>1</v>
      </c>
      <c r="I72" s="59">
        <v>1</v>
      </c>
      <c r="J72" s="59">
        <f t="shared" si="3"/>
        <v>4</v>
      </c>
      <c r="K72" s="59" t="str">
        <f>VLOOKUP(E72,'[1]Sales Data'!$G$1:$N$65536,8,0)</f>
        <v>卫星店</v>
      </c>
    </row>
    <row r="73" spans="1:11" x14ac:dyDescent="0.15">
      <c r="A73" s="58" t="s">
        <v>11</v>
      </c>
      <c r="B73" s="58" t="s">
        <v>36</v>
      </c>
      <c r="C73" s="58" t="s">
        <v>13</v>
      </c>
      <c r="D73" s="58" t="s">
        <v>170</v>
      </c>
      <c r="E73" s="58" t="s">
        <v>171</v>
      </c>
      <c r="F73" s="59">
        <v>1</v>
      </c>
      <c r="G73" s="59">
        <v>1</v>
      </c>
      <c r="H73" s="59">
        <v>1</v>
      </c>
      <c r="I73" s="59">
        <v>1</v>
      </c>
      <c r="J73" s="59">
        <f t="shared" si="3"/>
        <v>4</v>
      </c>
      <c r="K73" s="59" t="str">
        <f>VLOOKUP(E73,'[1]Sales Data'!$G$1:$N$65536,8,0)</f>
        <v>卫星店</v>
      </c>
    </row>
    <row r="74" spans="1:11" x14ac:dyDescent="0.15">
      <c r="A74" s="58" t="s">
        <v>11</v>
      </c>
      <c r="B74" s="58" t="s">
        <v>36</v>
      </c>
      <c r="C74" s="58" t="s">
        <v>13</v>
      </c>
      <c r="D74" s="58" t="s">
        <v>172</v>
      </c>
      <c r="E74" s="58" t="s">
        <v>173</v>
      </c>
      <c r="F74" s="59">
        <v>1</v>
      </c>
      <c r="G74" s="59">
        <v>1</v>
      </c>
      <c r="H74" s="59">
        <v>1</v>
      </c>
      <c r="I74" s="59">
        <v>1</v>
      </c>
      <c r="J74" s="59">
        <f t="shared" si="3"/>
        <v>4</v>
      </c>
      <c r="K74" s="59" t="str">
        <f>VLOOKUP(E74,'[1]Sales Data'!$G$1:$N$65536,8,0)</f>
        <v>4S店</v>
      </c>
    </row>
    <row r="75" spans="1:11" x14ac:dyDescent="0.15">
      <c r="A75" s="58" t="s">
        <v>11</v>
      </c>
      <c r="B75" s="58" t="s">
        <v>36</v>
      </c>
      <c r="C75" s="58" t="s">
        <v>13</v>
      </c>
      <c r="D75" s="58" t="s">
        <v>174</v>
      </c>
      <c r="E75" s="58" t="s">
        <v>175</v>
      </c>
      <c r="F75" s="59">
        <v>1</v>
      </c>
      <c r="G75" s="59">
        <v>1</v>
      </c>
      <c r="H75" s="59">
        <v>1</v>
      </c>
      <c r="I75" s="59">
        <v>1</v>
      </c>
      <c r="J75" s="59">
        <f t="shared" si="3"/>
        <v>4</v>
      </c>
      <c r="K75" s="59" t="str">
        <f>VLOOKUP(E75,'[1]Sales Data'!$G$1:$N$65536,8,0)</f>
        <v>4S店</v>
      </c>
    </row>
    <row r="76" spans="1:11" x14ac:dyDescent="0.15">
      <c r="A76" s="58" t="s">
        <v>11</v>
      </c>
      <c r="B76" s="58" t="s">
        <v>36</v>
      </c>
      <c r="C76" s="58" t="s">
        <v>13</v>
      </c>
      <c r="D76" s="58" t="s">
        <v>176</v>
      </c>
      <c r="E76" s="58" t="s">
        <v>177</v>
      </c>
      <c r="F76" s="59">
        <v>1</v>
      </c>
      <c r="G76" s="59">
        <v>1</v>
      </c>
      <c r="H76" s="59">
        <v>1</v>
      </c>
      <c r="I76" s="59">
        <v>1</v>
      </c>
      <c r="J76" s="59">
        <f t="shared" si="3"/>
        <v>4</v>
      </c>
      <c r="K76" s="59" t="str">
        <f>VLOOKUP(E76,'[1]Sales Data'!$G$1:$N$65536,8,0)</f>
        <v>4S店</v>
      </c>
    </row>
    <row r="77" spans="1:11" x14ac:dyDescent="0.15">
      <c r="A77" s="58" t="s">
        <v>11</v>
      </c>
      <c r="B77" s="58" t="s">
        <v>36</v>
      </c>
      <c r="C77" s="58" t="s">
        <v>13</v>
      </c>
      <c r="D77" s="58" t="s">
        <v>178</v>
      </c>
      <c r="E77" s="58" t="s">
        <v>179</v>
      </c>
      <c r="F77" s="59">
        <v>1</v>
      </c>
      <c r="G77" s="59">
        <v>1</v>
      </c>
      <c r="H77" s="59">
        <v>1</v>
      </c>
      <c r="I77" s="59">
        <v>1</v>
      </c>
      <c r="J77" s="59">
        <f t="shared" si="3"/>
        <v>4</v>
      </c>
      <c r="K77" s="59" t="str">
        <f>VLOOKUP(E77,'[1]Sales Data'!$G$1:$N$65536,8,0)</f>
        <v>4S店</v>
      </c>
    </row>
    <row r="78" spans="1:11" x14ac:dyDescent="0.15">
      <c r="A78" s="58" t="s">
        <v>11</v>
      </c>
      <c r="B78" s="58" t="s">
        <v>39</v>
      </c>
      <c r="C78" s="58" t="s">
        <v>13</v>
      </c>
      <c r="D78" s="58" t="s">
        <v>180</v>
      </c>
      <c r="E78" s="58" t="s">
        <v>181</v>
      </c>
      <c r="F78" s="59">
        <v>1</v>
      </c>
      <c r="G78" s="59">
        <v>1</v>
      </c>
      <c r="H78" s="59">
        <v>1</v>
      </c>
      <c r="I78" s="59">
        <v>1</v>
      </c>
      <c r="J78" s="59">
        <f t="shared" si="3"/>
        <v>4</v>
      </c>
      <c r="K78" s="59" t="str">
        <f>VLOOKUP(E78,'[1]Sales Data'!$G$1:$N$65536,8,0)</f>
        <v>4S店</v>
      </c>
    </row>
    <row r="79" spans="1:11" x14ac:dyDescent="0.15">
      <c r="A79" s="58" t="s">
        <v>11</v>
      </c>
      <c r="B79" s="58" t="s">
        <v>39</v>
      </c>
      <c r="C79" s="58" t="s">
        <v>13</v>
      </c>
      <c r="D79" s="58" t="s">
        <v>182</v>
      </c>
      <c r="E79" s="58" t="s">
        <v>183</v>
      </c>
      <c r="F79" s="59">
        <v>1</v>
      </c>
      <c r="G79" s="59">
        <v>1</v>
      </c>
      <c r="H79" s="59">
        <v>1</v>
      </c>
      <c r="I79" s="59">
        <v>1</v>
      </c>
      <c r="J79" s="59">
        <f t="shared" si="3"/>
        <v>4</v>
      </c>
      <c r="K79" s="59" t="str">
        <f>VLOOKUP(E79,'[1]Sales Data'!$G$1:$N$65536,8,0)</f>
        <v>4S店</v>
      </c>
    </row>
    <row r="80" spans="1:11" x14ac:dyDescent="0.15">
      <c r="A80" s="58" t="s">
        <v>11</v>
      </c>
      <c r="B80" s="58" t="s">
        <v>39</v>
      </c>
      <c r="C80" s="58" t="s">
        <v>13</v>
      </c>
      <c r="D80" s="58" t="s">
        <v>184</v>
      </c>
      <c r="E80" s="58" t="s">
        <v>185</v>
      </c>
      <c r="F80" s="59">
        <v>1</v>
      </c>
      <c r="G80" s="59">
        <v>1</v>
      </c>
      <c r="H80" s="59">
        <v>1</v>
      </c>
      <c r="I80" s="59">
        <v>1</v>
      </c>
      <c r="J80" s="59">
        <f t="shared" si="3"/>
        <v>4</v>
      </c>
      <c r="K80" s="59" t="str">
        <f>VLOOKUP(E80,'[1]Sales Data'!$G$1:$N$65536,8,0)</f>
        <v>4S店</v>
      </c>
    </row>
    <row r="81" spans="1:11" x14ac:dyDescent="0.15">
      <c r="A81" s="58" t="s">
        <v>11</v>
      </c>
      <c r="B81" s="58" t="s">
        <v>39</v>
      </c>
      <c r="C81" s="58" t="s">
        <v>13</v>
      </c>
      <c r="D81" s="58" t="s">
        <v>186</v>
      </c>
      <c r="E81" s="58" t="s">
        <v>187</v>
      </c>
      <c r="F81" s="59">
        <v>1</v>
      </c>
      <c r="G81" s="59">
        <v>1</v>
      </c>
      <c r="H81" s="59">
        <v>1</v>
      </c>
      <c r="I81" s="59">
        <v>1</v>
      </c>
      <c r="J81" s="59">
        <f t="shared" si="3"/>
        <v>4</v>
      </c>
      <c r="K81" s="59" t="str">
        <f>VLOOKUP(E81,'[1]Sales Data'!$G$1:$N$65536,8,0)</f>
        <v>4S店</v>
      </c>
    </row>
    <row r="82" spans="1:11" x14ac:dyDescent="0.15">
      <c r="A82" s="58" t="s">
        <v>11</v>
      </c>
      <c r="B82" s="58" t="s">
        <v>39</v>
      </c>
      <c r="C82" s="58" t="s">
        <v>13</v>
      </c>
      <c r="D82" s="58" t="s">
        <v>188</v>
      </c>
      <c r="E82" s="58" t="s">
        <v>189</v>
      </c>
      <c r="F82" s="59">
        <v>1</v>
      </c>
      <c r="G82" s="59">
        <v>1</v>
      </c>
      <c r="H82" s="59">
        <v>1</v>
      </c>
      <c r="I82" s="59">
        <v>1</v>
      </c>
      <c r="J82" s="59">
        <f t="shared" si="3"/>
        <v>4</v>
      </c>
      <c r="K82" s="59" t="str">
        <f>VLOOKUP(E82,'[1]Sales Data'!$G$1:$N$65536,8,0)</f>
        <v>4S店</v>
      </c>
    </row>
    <row r="83" spans="1:11" x14ac:dyDescent="0.15">
      <c r="A83" s="58" t="s">
        <v>11</v>
      </c>
      <c r="B83" s="58" t="s">
        <v>39</v>
      </c>
      <c r="C83" s="58" t="s">
        <v>13</v>
      </c>
      <c r="D83" s="58" t="s">
        <v>190</v>
      </c>
      <c r="E83" s="58" t="s">
        <v>191</v>
      </c>
      <c r="F83" s="59">
        <v>1</v>
      </c>
      <c r="G83" s="59">
        <v>1</v>
      </c>
      <c r="H83" s="59">
        <v>1</v>
      </c>
      <c r="I83" s="59">
        <v>1</v>
      </c>
      <c r="J83" s="59">
        <f t="shared" si="3"/>
        <v>4</v>
      </c>
      <c r="K83" s="59" t="str">
        <f>VLOOKUP(E83,'[1]Sales Data'!$G$1:$N$65536,8,0)</f>
        <v>4S店</v>
      </c>
    </row>
    <row r="84" spans="1:11" x14ac:dyDescent="0.15">
      <c r="A84" s="58" t="s">
        <v>11</v>
      </c>
      <c r="B84" s="58" t="s">
        <v>39</v>
      </c>
      <c r="C84" s="58" t="s">
        <v>13</v>
      </c>
      <c r="D84" s="58" t="s">
        <v>192</v>
      </c>
      <c r="E84" s="58" t="s">
        <v>193</v>
      </c>
      <c r="F84" s="59">
        <v>1</v>
      </c>
      <c r="G84" s="59">
        <v>1</v>
      </c>
      <c r="H84" s="59">
        <v>1</v>
      </c>
      <c r="I84" s="59">
        <v>1</v>
      </c>
      <c r="J84" s="59">
        <f t="shared" si="3"/>
        <v>4</v>
      </c>
      <c r="K84" s="59" t="str">
        <f>VLOOKUP(E84,'[1]Sales Data'!$G$1:$N$65536,8,0)</f>
        <v>4S店</v>
      </c>
    </row>
    <row r="85" spans="1:11" x14ac:dyDescent="0.15">
      <c r="A85" s="58" t="s">
        <v>11</v>
      </c>
      <c r="B85" s="58" t="s">
        <v>39</v>
      </c>
      <c r="C85" s="58" t="s">
        <v>13</v>
      </c>
      <c r="D85" s="58" t="s">
        <v>194</v>
      </c>
      <c r="E85" s="58" t="s">
        <v>195</v>
      </c>
      <c r="F85" s="59"/>
      <c r="G85" s="59"/>
      <c r="H85" s="59"/>
      <c r="I85" s="59"/>
      <c r="J85" s="59">
        <f t="shared" si="3"/>
        <v>0</v>
      </c>
      <c r="K85" s="59" t="str">
        <f>VLOOKUP(E85,'[1]Sales Data'!$G$1:$N$65536,8,0)</f>
        <v>4S店</v>
      </c>
    </row>
    <row r="86" spans="1:11" x14ac:dyDescent="0.15">
      <c r="A86" s="58" t="s">
        <v>11</v>
      </c>
      <c r="B86" s="58" t="s">
        <v>39</v>
      </c>
      <c r="C86" s="58" t="s">
        <v>13</v>
      </c>
      <c r="D86" s="58" t="s">
        <v>196</v>
      </c>
      <c r="E86" s="58" t="s">
        <v>197</v>
      </c>
      <c r="F86" s="59">
        <v>1</v>
      </c>
      <c r="G86" s="59">
        <v>1</v>
      </c>
      <c r="H86" s="59">
        <v>1</v>
      </c>
      <c r="I86" s="59">
        <v>1</v>
      </c>
      <c r="J86" s="59">
        <f t="shared" si="3"/>
        <v>4</v>
      </c>
      <c r="K86" s="59" t="str">
        <f>VLOOKUP(E86,'[1]Sales Data'!$G$1:$N$65536,8,0)</f>
        <v>4S店</v>
      </c>
    </row>
    <row r="87" spans="1:11" x14ac:dyDescent="0.15">
      <c r="A87" s="58" t="s">
        <v>11</v>
      </c>
      <c r="B87" s="58" t="s">
        <v>39</v>
      </c>
      <c r="C87" s="58" t="s">
        <v>13</v>
      </c>
      <c r="D87" s="58" t="s">
        <v>198</v>
      </c>
      <c r="E87" s="58" t="s">
        <v>199</v>
      </c>
      <c r="F87" s="59">
        <v>1</v>
      </c>
      <c r="G87" s="59">
        <v>1</v>
      </c>
      <c r="H87" s="59">
        <v>1</v>
      </c>
      <c r="I87" s="59">
        <v>1</v>
      </c>
      <c r="J87" s="59">
        <f t="shared" si="3"/>
        <v>4</v>
      </c>
      <c r="K87" s="59" t="str">
        <f>VLOOKUP(E87,'[1]Sales Data'!$G$1:$N$65536,8,0)</f>
        <v>4S店</v>
      </c>
    </row>
    <row r="88" spans="1:11" x14ac:dyDescent="0.15">
      <c r="A88" s="58" t="s">
        <v>11</v>
      </c>
      <c r="B88" s="58" t="s">
        <v>39</v>
      </c>
      <c r="C88" s="58" t="s">
        <v>13</v>
      </c>
      <c r="D88" s="58" t="s">
        <v>200</v>
      </c>
      <c r="E88" s="58" t="s">
        <v>201</v>
      </c>
      <c r="F88" s="59">
        <v>1</v>
      </c>
      <c r="G88" s="59">
        <v>1</v>
      </c>
      <c r="H88" s="59">
        <v>1</v>
      </c>
      <c r="I88" s="59">
        <v>1</v>
      </c>
      <c r="J88" s="59">
        <f t="shared" si="3"/>
        <v>4</v>
      </c>
      <c r="K88" s="59" t="str">
        <f>VLOOKUP(E88,'[1]Sales Data'!$G$1:$N$65536,8,0)</f>
        <v>4S店</v>
      </c>
    </row>
    <row r="89" spans="1:11" x14ac:dyDescent="0.15">
      <c r="A89" s="58" t="s">
        <v>11</v>
      </c>
      <c r="B89" s="58" t="s">
        <v>39</v>
      </c>
      <c r="C89" s="58" t="s">
        <v>13</v>
      </c>
      <c r="D89" s="58" t="s">
        <v>202</v>
      </c>
      <c r="E89" s="58" t="s">
        <v>203</v>
      </c>
      <c r="F89" s="59">
        <v>1</v>
      </c>
      <c r="G89" s="59">
        <v>1</v>
      </c>
      <c r="H89" s="59">
        <v>1</v>
      </c>
      <c r="I89" s="59">
        <v>1</v>
      </c>
      <c r="J89" s="59">
        <f t="shared" si="3"/>
        <v>4</v>
      </c>
      <c r="K89" s="59" t="str">
        <f>VLOOKUP(E89,'[1]Sales Data'!$G$1:$N$65536,8,0)</f>
        <v>4S店</v>
      </c>
    </row>
    <row r="90" spans="1:11" x14ac:dyDescent="0.15">
      <c r="A90" s="58" t="s">
        <v>11</v>
      </c>
      <c r="B90" s="58" t="s">
        <v>42</v>
      </c>
      <c r="C90" s="58" t="s">
        <v>13</v>
      </c>
      <c r="D90" s="58" t="s">
        <v>204</v>
      </c>
      <c r="E90" s="58" t="s">
        <v>205</v>
      </c>
      <c r="F90" s="59">
        <v>1</v>
      </c>
      <c r="G90" s="59">
        <v>1</v>
      </c>
      <c r="H90" s="59">
        <v>1</v>
      </c>
      <c r="I90" s="59">
        <v>1</v>
      </c>
      <c r="J90" s="59">
        <f t="shared" si="3"/>
        <v>4</v>
      </c>
      <c r="K90" s="59" t="str">
        <f>VLOOKUP(E90,'[1]Sales Data'!$G$1:$N$65536,8,0)</f>
        <v>4S店</v>
      </c>
    </row>
    <row r="91" spans="1:11" x14ac:dyDescent="0.15">
      <c r="A91" s="58" t="s">
        <v>11</v>
      </c>
      <c r="B91" s="58" t="s">
        <v>42</v>
      </c>
      <c r="C91" s="58" t="s">
        <v>13</v>
      </c>
      <c r="D91" s="58" t="s">
        <v>206</v>
      </c>
      <c r="E91" s="58" t="s">
        <v>207</v>
      </c>
      <c r="F91" s="59">
        <v>1</v>
      </c>
      <c r="G91" s="59">
        <v>1</v>
      </c>
      <c r="H91" s="59">
        <v>1</v>
      </c>
      <c r="I91" s="59">
        <v>1</v>
      </c>
      <c r="J91" s="59">
        <f t="shared" si="3"/>
        <v>4</v>
      </c>
      <c r="K91" s="59" t="str">
        <f>VLOOKUP(E91,'[1]Sales Data'!$G$1:$N$65536,8,0)</f>
        <v>4S店</v>
      </c>
    </row>
    <row r="92" spans="1:11" x14ac:dyDescent="0.15">
      <c r="A92" s="58" t="s">
        <v>11</v>
      </c>
      <c r="B92" s="58" t="s">
        <v>42</v>
      </c>
      <c r="C92" s="58" t="s">
        <v>13</v>
      </c>
      <c r="D92" s="58" t="s">
        <v>208</v>
      </c>
      <c r="E92" s="58" t="s">
        <v>209</v>
      </c>
      <c r="F92" s="59">
        <v>1</v>
      </c>
      <c r="G92" s="59">
        <v>1</v>
      </c>
      <c r="H92" s="59">
        <v>1</v>
      </c>
      <c r="I92" s="59">
        <v>1</v>
      </c>
      <c r="J92" s="59">
        <f t="shared" si="3"/>
        <v>4</v>
      </c>
      <c r="K92" s="59" t="str">
        <f>VLOOKUP(E92,'[1]Sales Data'!$G$1:$N$65536,8,0)</f>
        <v>4S店</v>
      </c>
    </row>
    <row r="93" spans="1:11" x14ac:dyDescent="0.15">
      <c r="A93" s="58" t="s">
        <v>11</v>
      </c>
      <c r="B93" s="58" t="s">
        <v>42</v>
      </c>
      <c r="C93" s="58" t="s">
        <v>13</v>
      </c>
      <c r="D93" s="58" t="s">
        <v>210</v>
      </c>
      <c r="E93" s="58" t="s">
        <v>211</v>
      </c>
      <c r="F93" s="59">
        <v>1</v>
      </c>
      <c r="G93" s="59">
        <v>1</v>
      </c>
      <c r="H93" s="59">
        <v>1</v>
      </c>
      <c r="I93" s="59">
        <v>1</v>
      </c>
      <c r="J93" s="59">
        <f t="shared" si="3"/>
        <v>4</v>
      </c>
      <c r="K93" s="59" t="str">
        <f>VLOOKUP(E93,'[1]Sales Data'!$G$1:$N$65536,8,0)</f>
        <v>4S店</v>
      </c>
    </row>
    <row r="94" spans="1:11" x14ac:dyDescent="0.15">
      <c r="A94" s="58" t="s">
        <v>11</v>
      </c>
      <c r="B94" s="58" t="s">
        <v>42</v>
      </c>
      <c r="C94" s="58" t="s">
        <v>13</v>
      </c>
      <c r="D94" s="58" t="s">
        <v>212</v>
      </c>
      <c r="E94" s="58" t="s">
        <v>213</v>
      </c>
      <c r="F94" s="59"/>
      <c r="G94" s="59"/>
      <c r="H94" s="59"/>
      <c r="I94" s="59"/>
      <c r="J94" s="59">
        <f t="shared" si="3"/>
        <v>0</v>
      </c>
      <c r="K94" s="59" t="str">
        <f>VLOOKUP(E94,'[1]Sales Data'!$G$1:$N$65536,8,0)</f>
        <v>直营店</v>
      </c>
    </row>
    <row r="95" spans="1:11" x14ac:dyDescent="0.15">
      <c r="A95" s="58" t="s">
        <v>11</v>
      </c>
      <c r="B95" s="58" t="s">
        <v>42</v>
      </c>
      <c r="C95" s="58" t="s">
        <v>13</v>
      </c>
      <c r="D95" s="58" t="s">
        <v>214</v>
      </c>
      <c r="E95" s="58" t="s">
        <v>215</v>
      </c>
      <c r="F95" s="59">
        <v>1</v>
      </c>
      <c r="G95" s="59">
        <v>1</v>
      </c>
      <c r="H95" s="59">
        <v>1</v>
      </c>
      <c r="I95" s="59">
        <v>1</v>
      </c>
      <c r="J95" s="59">
        <f t="shared" si="3"/>
        <v>4</v>
      </c>
      <c r="K95" s="59" t="str">
        <f>VLOOKUP(E95,'[1]Sales Data'!$G$1:$N$65536,8,0)</f>
        <v>4S店</v>
      </c>
    </row>
    <row r="96" spans="1:11" x14ac:dyDescent="0.15">
      <c r="A96" s="58" t="s">
        <v>11</v>
      </c>
      <c r="B96" s="58" t="s">
        <v>42</v>
      </c>
      <c r="C96" s="58" t="s">
        <v>13</v>
      </c>
      <c r="D96" s="58" t="s">
        <v>216</v>
      </c>
      <c r="E96" s="58" t="s">
        <v>217</v>
      </c>
      <c r="F96" s="59">
        <v>1</v>
      </c>
      <c r="G96" s="59">
        <v>1</v>
      </c>
      <c r="H96" s="59">
        <v>1</v>
      </c>
      <c r="I96" s="59">
        <v>1</v>
      </c>
      <c r="J96" s="59">
        <f t="shared" si="3"/>
        <v>4</v>
      </c>
      <c r="K96" s="59" t="str">
        <f>VLOOKUP(E96,'[1]Sales Data'!$G$1:$N$65536,8,0)</f>
        <v>4S店</v>
      </c>
    </row>
    <row r="97" spans="1:11" x14ac:dyDescent="0.15">
      <c r="A97" s="58" t="s">
        <v>11</v>
      </c>
      <c r="B97" s="58" t="s">
        <v>42</v>
      </c>
      <c r="C97" s="58" t="s">
        <v>13</v>
      </c>
      <c r="D97" s="58" t="s">
        <v>218</v>
      </c>
      <c r="E97" s="58" t="s">
        <v>219</v>
      </c>
      <c r="F97" s="59">
        <v>1</v>
      </c>
      <c r="G97" s="59">
        <v>1</v>
      </c>
      <c r="H97" s="59">
        <v>1</v>
      </c>
      <c r="I97" s="59">
        <v>1</v>
      </c>
      <c r="J97" s="59">
        <f t="shared" si="3"/>
        <v>4</v>
      </c>
      <c r="K97" s="59" t="str">
        <f>VLOOKUP(E97,'[1]Sales Data'!$G$1:$N$65536,8,0)</f>
        <v>4S店</v>
      </c>
    </row>
    <row r="98" spans="1:11" x14ac:dyDescent="0.15">
      <c r="A98" s="58" t="s">
        <v>11</v>
      </c>
      <c r="B98" s="58" t="s">
        <v>42</v>
      </c>
      <c r="C98" s="58" t="s">
        <v>13</v>
      </c>
      <c r="D98" s="58" t="s">
        <v>220</v>
      </c>
      <c r="E98" s="58" t="s">
        <v>221</v>
      </c>
      <c r="F98" s="59">
        <v>1</v>
      </c>
      <c r="G98" s="59">
        <v>1</v>
      </c>
      <c r="H98" s="59">
        <v>1</v>
      </c>
      <c r="I98" s="59">
        <v>1</v>
      </c>
      <c r="J98" s="59">
        <f t="shared" si="3"/>
        <v>4</v>
      </c>
      <c r="K98" s="59" t="str">
        <f>VLOOKUP(E98,'[1]Sales Data'!$G$1:$N$65536,8,0)</f>
        <v>4S店</v>
      </c>
    </row>
    <row r="99" spans="1:11" x14ac:dyDescent="0.15">
      <c r="A99" s="58" t="s">
        <v>11</v>
      </c>
      <c r="B99" s="58" t="s">
        <v>42</v>
      </c>
      <c r="C99" s="58" t="s">
        <v>13</v>
      </c>
      <c r="D99" s="58" t="s">
        <v>222</v>
      </c>
      <c r="E99" s="58" t="s">
        <v>223</v>
      </c>
      <c r="F99" s="59">
        <v>1</v>
      </c>
      <c r="G99" s="59">
        <v>1</v>
      </c>
      <c r="H99" s="59">
        <v>1</v>
      </c>
      <c r="I99" s="59">
        <v>1</v>
      </c>
      <c r="J99" s="59">
        <f t="shared" si="3"/>
        <v>4</v>
      </c>
      <c r="K99" s="59" t="str">
        <f>VLOOKUP(E99,'[1]Sales Data'!$G$1:$N$65536,8,0)</f>
        <v>4S店</v>
      </c>
    </row>
    <row r="100" spans="1:11" x14ac:dyDescent="0.15">
      <c r="A100" s="58" t="s">
        <v>11</v>
      </c>
      <c r="B100" s="58" t="s">
        <v>42</v>
      </c>
      <c r="C100" s="58" t="s">
        <v>13</v>
      </c>
      <c r="D100" s="58" t="s">
        <v>224</v>
      </c>
      <c r="E100" s="58" t="s">
        <v>225</v>
      </c>
      <c r="F100" s="59">
        <v>1</v>
      </c>
      <c r="G100" s="59"/>
      <c r="H100" s="59"/>
      <c r="I100" s="59"/>
      <c r="J100" s="59">
        <f t="shared" si="3"/>
        <v>1</v>
      </c>
      <c r="K100" s="59" t="str">
        <f>VLOOKUP(E100,'[1]Sales Data'!$G$1:$N$65536,8,0)</f>
        <v>4S店</v>
      </c>
    </row>
    <row r="101" spans="1:11" x14ac:dyDescent="0.15">
      <c r="A101" s="58" t="s">
        <v>11</v>
      </c>
      <c r="B101" s="58" t="s">
        <v>42</v>
      </c>
      <c r="C101" s="58" t="s">
        <v>13</v>
      </c>
      <c r="D101" s="58" t="s">
        <v>226</v>
      </c>
      <c r="E101" s="58" t="s">
        <v>227</v>
      </c>
      <c r="F101" s="59"/>
      <c r="G101" s="59"/>
      <c r="H101" s="59"/>
      <c r="I101" s="59"/>
      <c r="J101" s="59">
        <f t="shared" si="3"/>
        <v>0</v>
      </c>
      <c r="K101" s="59" t="str">
        <f>VLOOKUP(E101,'[1]Sales Data'!$G$1:$N$65536,8,0)</f>
        <v>直营店</v>
      </c>
    </row>
    <row r="102" spans="1:11" x14ac:dyDescent="0.15">
      <c r="A102" s="58" t="s">
        <v>11</v>
      </c>
      <c r="B102" s="58" t="s">
        <v>42</v>
      </c>
      <c r="C102" s="58" t="s">
        <v>13</v>
      </c>
      <c r="D102" s="58" t="s">
        <v>228</v>
      </c>
      <c r="E102" s="58" t="s">
        <v>229</v>
      </c>
      <c r="F102" s="59">
        <v>1</v>
      </c>
      <c r="G102" s="59">
        <v>1</v>
      </c>
      <c r="H102" s="59">
        <v>1</v>
      </c>
      <c r="I102" s="59">
        <v>1</v>
      </c>
      <c r="J102" s="59">
        <f t="shared" si="3"/>
        <v>4</v>
      </c>
      <c r="K102" s="59" t="str">
        <f>VLOOKUP(E102,'[1]Sales Data'!$G$1:$N$65536,8,0)</f>
        <v>4S店</v>
      </c>
    </row>
    <row r="103" spans="1:11" s="55" customFormat="1" ht="18.75" customHeight="1" x14ac:dyDescent="0.15">
      <c r="A103" s="63" t="s">
        <v>230</v>
      </c>
      <c r="B103" s="64"/>
      <c r="C103" s="64"/>
      <c r="D103" s="64"/>
      <c r="E103" s="64"/>
      <c r="F103" s="64"/>
      <c r="G103" s="64"/>
      <c r="H103" s="64"/>
      <c r="I103" s="64"/>
      <c r="J103" s="67">
        <f>SUM(J2:J102)</f>
        <v>326</v>
      </c>
      <c r="K103" s="56"/>
    </row>
    <row r="104" spans="1:11" s="55" customFormat="1" ht="18" customHeight="1" x14ac:dyDescent="0.15">
      <c r="A104" s="65" t="s">
        <v>231</v>
      </c>
      <c r="B104" s="66"/>
      <c r="C104" s="66"/>
      <c r="D104" s="66"/>
      <c r="E104" s="66"/>
      <c r="F104" s="66"/>
      <c r="G104" s="66"/>
      <c r="H104" s="66"/>
      <c r="I104" s="66"/>
      <c r="J104" s="68">
        <v>25</v>
      </c>
      <c r="K104" s="56"/>
    </row>
    <row r="105" spans="1:11" s="55" customFormat="1" ht="18" customHeight="1" x14ac:dyDescent="0.15">
      <c r="A105" s="65" t="s">
        <v>232</v>
      </c>
      <c r="B105" s="66"/>
      <c r="C105" s="66"/>
      <c r="D105" s="66"/>
      <c r="E105" s="66"/>
      <c r="F105" s="66"/>
      <c r="G105" s="66"/>
      <c r="H105" s="66"/>
      <c r="I105" s="66"/>
      <c r="J105" s="68">
        <v>8</v>
      </c>
      <c r="K105" s="56"/>
    </row>
    <row r="106" spans="1:11" s="55" customFormat="1" ht="18" customHeight="1" x14ac:dyDescent="0.15">
      <c r="A106" s="65" t="s">
        <v>233</v>
      </c>
      <c r="B106" s="66"/>
      <c r="C106" s="66"/>
      <c r="D106" s="66"/>
      <c r="E106" s="66"/>
      <c r="F106" s="66"/>
      <c r="G106" s="66"/>
      <c r="H106" s="66"/>
      <c r="I106" s="66"/>
      <c r="J106" s="68">
        <v>2</v>
      </c>
      <c r="K106" s="56"/>
    </row>
    <row r="107" spans="1:11" s="55" customFormat="1" ht="18" customHeight="1" x14ac:dyDescent="0.15">
      <c r="A107" s="65" t="s">
        <v>234</v>
      </c>
      <c r="B107" s="66"/>
      <c r="C107" s="66"/>
      <c r="D107" s="66"/>
      <c r="E107" s="66"/>
      <c r="F107" s="66"/>
      <c r="G107" s="66"/>
      <c r="H107" s="66"/>
      <c r="I107" s="66"/>
      <c r="J107" s="68">
        <v>2</v>
      </c>
      <c r="K107" s="56"/>
    </row>
    <row r="108" spans="1:11" s="55" customFormat="1" ht="18" customHeight="1" x14ac:dyDescent="0.15">
      <c r="A108" s="65" t="s">
        <v>235</v>
      </c>
      <c r="B108" s="66"/>
      <c r="C108" s="66"/>
      <c r="D108" s="66"/>
      <c r="E108" s="66"/>
      <c r="F108" s="66"/>
      <c r="G108" s="66"/>
      <c r="H108" s="66"/>
      <c r="I108" s="66"/>
      <c r="J108" s="68">
        <v>2</v>
      </c>
      <c r="K108" s="56"/>
    </row>
    <row r="109" spans="1:11" s="55" customFormat="1" ht="18" customHeight="1" x14ac:dyDescent="0.15">
      <c r="A109" s="65" t="s">
        <v>236</v>
      </c>
      <c r="B109" s="66"/>
      <c r="C109" s="66"/>
      <c r="D109" s="66"/>
      <c r="E109" s="66"/>
      <c r="F109" s="66"/>
      <c r="G109" s="66"/>
      <c r="H109" s="66"/>
      <c r="I109" s="66"/>
      <c r="J109" s="68">
        <v>2</v>
      </c>
      <c r="K109" s="56"/>
    </row>
    <row r="110" spans="1:11" s="55" customFormat="1" ht="18" customHeight="1" x14ac:dyDescent="0.15">
      <c r="A110" s="65" t="s">
        <v>237</v>
      </c>
      <c r="B110" s="66"/>
      <c r="C110" s="66"/>
      <c r="D110" s="66"/>
      <c r="E110" s="66"/>
      <c r="F110" s="66"/>
      <c r="G110" s="66"/>
      <c r="H110" s="66"/>
      <c r="I110" s="66"/>
      <c r="J110" s="68">
        <v>2</v>
      </c>
      <c r="K110" s="56"/>
    </row>
    <row r="111" spans="1:11" s="55" customFormat="1" ht="18" customHeight="1" x14ac:dyDescent="0.15">
      <c r="A111" s="65" t="s">
        <v>238</v>
      </c>
      <c r="B111" s="66"/>
      <c r="C111" s="66"/>
      <c r="D111" s="66"/>
      <c r="E111" s="66"/>
      <c r="F111" s="66"/>
      <c r="G111" s="66"/>
      <c r="H111" s="66"/>
      <c r="I111" s="66"/>
      <c r="J111" s="68">
        <v>2</v>
      </c>
      <c r="K111" s="56"/>
    </row>
    <row r="112" spans="1:11" s="55" customFormat="1" ht="18" customHeight="1" x14ac:dyDescent="0.15">
      <c r="A112" s="65" t="s">
        <v>239</v>
      </c>
      <c r="B112" s="66"/>
      <c r="C112" s="66"/>
      <c r="D112" s="66"/>
      <c r="E112" s="66"/>
      <c r="F112" s="66"/>
      <c r="G112" s="66"/>
      <c r="H112" s="66"/>
      <c r="I112" s="66"/>
      <c r="J112" s="68">
        <v>3</v>
      </c>
      <c r="K112" s="56"/>
    </row>
    <row r="113" spans="1:11" s="55" customFormat="1" ht="16.5" customHeight="1" x14ac:dyDescent="0.15">
      <c r="A113" s="65" t="s">
        <v>240</v>
      </c>
      <c r="B113" s="66"/>
      <c r="C113" s="66"/>
      <c r="D113" s="66"/>
      <c r="E113" s="66"/>
      <c r="F113" s="66"/>
      <c r="G113" s="66"/>
      <c r="H113" s="66"/>
      <c r="I113" s="66"/>
      <c r="J113" s="69">
        <f>SUM(J103:J112)</f>
        <v>374</v>
      </c>
      <c r="K113" s="56"/>
    </row>
    <row r="114" spans="1:11" s="55" customFormat="1" ht="22.5" customHeight="1" x14ac:dyDescent="0.15">
      <c r="A114" s="65" t="s">
        <v>241</v>
      </c>
      <c r="B114" s="66"/>
      <c r="C114" s="66"/>
      <c r="D114" s="66"/>
      <c r="E114" s="66"/>
      <c r="F114" s="66"/>
      <c r="G114" s="66"/>
      <c r="H114" s="66"/>
      <c r="I114" s="66"/>
      <c r="J114" s="68">
        <f>SUM(J103:J112)*600</f>
        <v>224400</v>
      </c>
      <c r="K114" s="56"/>
    </row>
  </sheetData>
  <autoFilter ref="A1:K114"/>
  <phoneticPr fontId="1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34"/>
  <sheetViews>
    <sheetView tabSelected="1" topLeftCell="A12" zoomScaleNormal="80" zoomScalePageLayoutView="80" workbookViewId="0">
      <selection activeCell="E32" sqref="E32"/>
    </sheetView>
  </sheetViews>
  <sheetFormatPr baseColWidth="10" defaultColWidth="57.5" defaultRowHeight="16" x14ac:dyDescent="0.15"/>
  <cols>
    <col min="1" max="1" width="15.83203125" style="5" customWidth="1"/>
    <col min="2" max="2" width="14" style="3" customWidth="1"/>
    <col min="3" max="3" width="1.83203125" style="3" bestFit="1" customWidth="1"/>
    <col min="4" max="7" width="6.5" style="5" customWidth="1"/>
    <col min="8" max="8" width="13.5" style="6" customWidth="1"/>
    <col min="9" max="9" width="18.5" style="6" customWidth="1"/>
    <col min="10" max="10" width="11.5" style="3" bestFit="1" customWidth="1"/>
    <col min="11" max="11" width="9.83203125" style="5" hidden="1" customWidth="1"/>
    <col min="12" max="12" width="14.6640625" style="5" hidden="1" customWidth="1"/>
    <col min="13" max="13" width="13.1640625" style="5" hidden="1" customWidth="1"/>
    <col min="14" max="14" width="12.83203125" style="5" hidden="1" customWidth="1"/>
    <col min="15" max="32" width="8.83203125" style="5" customWidth="1"/>
    <col min="33" max="16384" width="57.5" style="5"/>
  </cols>
  <sheetData>
    <row r="1" spans="1:23" s="2" customFormat="1" x14ac:dyDescent="0.15">
      <c r="A1" s="7" t="s">
        <v>242</v>
      </c>
      <c r="B1" s="71" t="s">
        <v>327</v>
      </c>
      <c r="C1" s="71" t="s">
        <v>278</v>
      </c>
      <c r="D1" s="8"/>
      <c r="E1" s="7" t="s">
        <v>243</v>
      </c>
      <c r="F1" s="73" t="s">
        <v>278</v>
      </c>
      <c r="G1" s="8"/>
      <c r="H1" s="8"/>
      <c r="I1" s="8"/>
      <c r="J1" s="8"/>
    </row>
    <row r="2" spans="1:23" s="2" customFormat="1" x14ac:dyDescent="0.15">
      <c r="A2" s="7" t="s">
        <v>244</v>
      </c>
      <c r="B2" s="71" t="s">
        <v>278</v>
      </c>
      <c r="C2" s="8"/>
      <c r="D2" s="8"/>
      <c r="E2" s="7" t="s">
        <v>245</v>
      </c>
      <c r="F2" s="8" t="s">
        <v>246</v>
      </c>
      <c r="G2" s="8"/>
      <c r="H2" s="8"/>
      <c r="I2" s="8"/>
      <c r="J2" s="46"/>
    </row>
    <row r="3" spans="1:23" s="2" customFormat="1" x14ac:dyDescent="0.15">
      <c r="A3" s="7" t="s">
        <v>247</v>
      </c>
      <c r="B3" s="72" t="s">
        <v>278</v>
      </c>
      <c r="C3" s="9"/>
      <c r="D3" s="9"/>
      <c r="E3" s="7" t="s">
        <v>248</v>
      </c>
      <c r="F3" s="9"/>
      <c r="G3" s="74" t="s">
        <v>278</v>
      </c>
      <c r="H3" s="10"/>
      <c r="I3" s="9"/>
      <c r="J3" s="9"/>
    </row>
    <row r="4" spans="1:23" ht="16.5" customHeight="1" x14ac:dyDescent="0.15">
      <c r="A4" s="11" t="s">
        <v>249</v>
      </c>
      <c r="B4" s="12"/>
      <c r="C4" s="13"/>
      <c r="D4" s="14" t="s">
        <v>250</v>
      </c>
      <c r="E4" s="15"/>
      <c r="F4" s="15"/>
      <c r="G4" s="15"/>
      <c r="H4" s="15"/>
      <c r="I4" s="47"/>
      <c r="J4" s="95" t="s">
        <v>251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s="3" customFormat="1" ht="16.5" customHeight="1" x14ac:dyDescent="0.15">
      <c r="A5" s="16"/>
      <c r="B5" s="17"/>
      <c r="C5" s="18"/>
      <c r="D5" s="19" t="s">
        <v>252</v>
      </c>
      <c r="E5" s="20"/>
      <c r="F5" s="20"/>
      <c r="G5" s="21"/>
      <c r="H5" s="22" t="s">
        <v>253</v>
      </c>
      <c r="I5" s="48"/>
      <c r="J5" s="95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3" s="3" customFormat="1" ht="16.5" customHeight="1" x14ac:dyDescent="0.15">
      <c r="A6" s="23"/>
      <c r="B6" s="17"/>
      <c r="C6" s="18"/>
      <c r="D6" s="24" t="s">
        <v>254</v>
      </c>
      <c r="E6" s="24" t="s">
        <v>255</v>
      </c>
      <c r="F6" s="24" t="s">
        <v>254</v>
      </c>
      <c r="G6" s="24" t="s">
        <v>255</v>
      </c>
      <c r="H6" s="25" t="s">
        <v>256</v>
      </c>
      <c r="I6" s="50" t="s">
        <v>257</v>
      </c>
      <c r="J6" s="95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3" s="3" customFormat="1" ht="16.5" customHeight="1" x14ac:dyDescent="0.15">
      <c r="A7" s="123" t="s">
        <v>258</v>
      </c>
      <c r="B7" s="114" t="s">
        <v>311</v>
      </c>
      <c r="C7" s="115"/>
      <c r="D7" s="26">
        <v>6</v>
      </c>
      <c r="E7" s="26" t="s">
        <v>259</v>
      </c>
      <c r="F7" s="26">
        <v>1</v>
      </c>
      <c r="G7" s="26" t="s">
        <v>260</v>
      </c>
      <c r="H7" s="27">
        <v>400</v>
      </c>
      <c r="I7" s="51">
        <f>D7*F7*H7</f>
        <v>2400</v>
      </c>
      <c r="J7" s="77" t="s">
        <v>280</v>
      </c>
      <c r="K7" s="94" t="s">
        <v>336</v>
      </c>
      <c r="L7" s="26" t="s">
        <v>335</v>
      </c>
      <c r="M7" s="26" t="s">
        <v>343</v>
      </c>
      <c r="N7" s="26" t="s">
        <v>344</v>
      </c>
      <c r="O7" s="49"/>
      <c r="P7" s="49"/>
      <c r="Q7" s="49"/>
      <c r="R7" s="49"/>
      <c r="S7" s="49"/>
      <c r="T7" s="49"/>
      <c r="U7" s="49"/>
      <c r="V7" s="49"/>
      <c r="W7" s="49"/>
    </row>
    <row r="8" spans="1:23" s="3" customFormat="1" x14ac:dyDescent="0.15">
      <c r="A8" s="124"/>
      <c r="B8" s="116" t="s">
        <v>312</v>
      </c>
      <c r="C8" s="117"/>
      <c r="D8" s="26">
        <v>6</v>
      </c>
      <c r="E8" s="26" t="s">
        <v>259</v>
      </c>
      <c r="F8" s="26">
        <v>1</v>
      </c>
      <c r="G8" s="26" t="s">
        <v>260</v>
      </c>
      <c r="H8" s="27">
        <v>200</v>
      </c>
      <c r="I8" s="51">
        <f>D8*F8*H8</f>
        <v>1200</v>
      </c>
      <c r="J8" s="96" t="s">
        <v>348</v>
      </c>
      <c r="K8" s="94"/>
      <c r="L8" s="26"/>
      <c r="M8" s="26"/>
      <c r="N8" s="26"/>
      <c r="O8" s="49"/>
      <c r="P8" s="49"/>
      <c r="Q8" s="49"/>
      <c r="R8" s="49"/>
      <c r="S8" s="49"/>
      <c r="T8" s="49"/>
      <c r="U8" s="49"/>
      <c r="V8" s="49"/>
      <c r="W8" s="49"/>
    </row>
    <row r="9" spans="1:23" s="3" customFormat="1" x14ac:dyDescent="0.15">
      <c r="A9" s="124"/>
      <c r="B9" s="116" t="s">
        <v>313</v>
      </c>
      <c r="C9" s="117"/>
      <c r="D9" s="26">
        <v>15</v>
      </c>
      <c r="E9" s="26" t="s">
        <v>259</v>
      </c>
      <c r="F9" s="26">
        <v>1</v>
      </c>
      <c r="G9" s="26" t="s">
        <v>260</v>
      </c>
      <c r="H9" s="27">
        <v>380</v>
      </c>
      <c r="I9" s="51">
        <f>D9*F9*H9</f>
        <v>5700</v>
      </c>
      <c r="J9" s="97" t="s">
        <v>349</v>
      </c>
      <c r="K9" s="94" t="s">
        <v>337</v>
      </c>
      <c r="L9" s="26" t="s">
        <v>338</v>
      </c>
      <c r="M9" s="26" t="s">
        <v>339</v>
      </c>
      <c r="N9" s="26" t="s">
        <v>345</v>
      </c>
      <c r="O9" s="49"/>
      <c r="P9" s="49"/>
      <c r="Q9" s="49"/>
      <c r="R9" s="49"/>
      <c r="S9" s="49"/>
      <c r="T9" s="49"/>
      <c r="U9" s="49"/>
      <c r="V9" s="49"/>
      <c r="W9" s="49"/>
    </row>
    <row r="10" spans="1:23" s="3" customFormat="1" x14ac:dyDescent="0.15">
      <c r="A10" s="124"/>
      <c r="B10" s="116" t="s">
        <v>314</v>
      </c>
      <c r="C10" s="117"/>
      <c r="D10" s="26">
        <v>6</v>
      </c>
      <c r="E10" s="75" t="s">
        <v>315</v>
      </c>
      <c r="F10" s="26">
        <v>1</v>
      </c>
      <c r="G10" s="26" t="s">
        <v>260</v>
      </c>
      <c r="H10" s="27">
        <v>350</v>
      </c>
      <c r="I10" s="51">
        <f>H10*F10*D10</f>
        <v>2100</v>
      </c>
      <c r="J10" s="96" t="s">
        <v>350</v>
      </c>
      <c r="K10" s="94"/>
      <c r="L10" s="26"/>
      <c r="M10" s="26" t="s">
        <v>351</v>
      </c>
      <c r="N10" s="26"/>
      <c r="O10" s="49"/>
      <c r="P10" s="49"/>
      <c r="Q10" s="49"/>
      <c r="R10" s="49"/>
      <c r="S10" s="49"/>
      <c r="T10" s="49"/>
      <c r="U10" s="49"/>
      <c r="V10" s="49"/>
      <c r="W10" s="49"/>
    </row>
    <row r="11" spans="1:23" s="3" customFormat="1" x14ac:dyDescent="0.15">
      <c r="A11" s="124"/>
      <c r="B11" s="116" t="s">
        <v>316</v>
      </c>
      <c r="C11" s="117"/>
      <c r="D11" s="26">
        <v>6</v>
      </c>
      <c r="E11" s="75" t="s">
        <v>315</v>
      </c>
      <c r="F11" s="26">
        <v>1</v>
      </c>
      <c r="G11" s="26" t="s">
        <v>260</v>
      </c>
      <c r="H11" s="27">
        <v>380</v>
      </c>
      <c r="I11" s="51">
        <f t="shared" ref="I11" si="0">H11*F11*D11</f>
        <v>2280</v>
      </c>
      <c r="J11" s="99" t="s">
        <v>294</v>
      </c>
      <c r="K11" s="118" t="s">
        <v>342</v>
      </c>
      <c r="L11" s="118"/>
      <c r="M11" s="118"/>
      <c r="N11" s="119"/>
      <c r="O11" s="49"/>
      <c r="P11" s="49"/>
      <c r="Q11" s="49"/>
      <c r="R11" s="49"/>
      <c r="S11" s="49"/>
      <c r="T11" s="49"/>
      <c r="U11" s="49"/>
      <c r="V11" s="49"/>
      <c r="W11" s="49"/>
    </row>
    <row r="12" spans="1:23" s="3" customFormat="1" x14ac:dyDescent="0.15">
      <c r="A12" s="124"/>
      <c r="B12" s="116" t="s">
        <v>319</v>
      </c>
      <c r="C12" s="117"/>
      <c r="D12" s="26">
        <v>6</v>
      </c>
      <c r="E12" s="75" t="s">
        <v>315</v>
      </c>
      <c r="F12" s="26">
        <v>1</v>
      </c>
      <c r="G12" s="26" t="s">
        <v>260</v>
      </c>
      <c r="H12" s="27">
        <v>50</v>
      </c>
      <c r="I12" s="51">
        <f>D12*F12*H12</f>
        <v>300</v>
      </c>
      <c r="J12" s="100" t="s">
        <v>320</v>
      </c>
      <c r="K12" s="94"/>
      <c r="L12" s="26"/>
      <c r="M12" s="26"/>
      <c r="N12" s="26"/>
      <c r="O12" s="49"/>
      <c r="P12" s="49"/>
      <c r="Q12" s="49"/>
      <c r="R12" s="49"/>
      <c r="S12" s="49"/>
      <c r="T12" s="49"/>
      <c r="U12" s="49"/>
      <c r="V12" s="49"/>
      <c r="W12" s="49"/>
    </row>
    <row r="13" spans="1:23" s="3" customFormat="1" x14ac:dyDescent="0.15">
      <c r="A13" s="124"/>
      <c r="B13" s="116" t="s">
        <v>317</v>
      </c>
      <c r="C13" s="117"/>
      <c r="D13" s="26">
        <v>6</v>
      </c>
      <c r="E13" s="75" t="s">
        <v>315</v>
      </c>
      <c r="F13" s="26">
        <v>1</v>
      </c>
      <c r="G13" s="26" t="s">
        <v>260</v>
      </c>
      <c r="H13" s="27">
        <v>400</v>
      </c>
      <c r="I13" s="51">
        <f>D13*F13*H13</f>
        <v>2400</v>
      </c>
      <c r="J13" s="100" t="s">
        <v>320</v>
      </c>
      <c r="K13" s="94"/>
      <c r="L13" s="26"/>
      <c r="M13" s="26"/>
      <c r="N13" s="26"/>
      <c r="O13" s="49"/>
      <c r="P13" s="49"/>
      <c r="Q13" s="49"/>
      <c r="R13" s="49"/>
      <c r="S13" s="49"/>
      <c r="T13" s="49"/>
      <c r="U13" s="49"/>
      <c r="V13" s="49"/>
      <c r="W13" s="49"/>
    </row>
    <row r="14" spans="1:23" s="3" customFormat="1" x14ac:dyDescent="0.15">
      <c r="A14" s="124"/>
      <c r="B14" s="116" t="s">
        <v>318</v>
      </c>
      <c r="C14" s="117"/>
      <c r="D14" s="26">
        <v>6</v>
      </c>
      <c r="E14" s="75" t="s">
        <v>315</v>
      </c>
      <c r="F14" s="26">
        <v>1</v>
      </c>
      <c r="G14" s="26" t="s">
        <v>260</v>
      </c>
      <c r="H14" s="27">
        <v>700</v>
      </c>
      <c r="I14" s="51">
        <f>D14*F14*H14</f>
        <v>4200</v>
      </c>
      <c r="J14" s="100" t="s">
        <v>297</v>
      </c>
      <c r="K14" s="94" t="s">
        <v>341</v>
      </c>
      <c r="L14" s="26" t="s">
        <v>347</v>
      </c>
      <c r="M14" s="26" t="s">
        <v>340</v>
      </c>
      <c r="N14" s="26" t="s">
        <v>346</v>
      </c>
      <c r="O14" s="49"/>
      <c r="P14" s="49"/>
      <c r="Q14" s="49"/>
      <c r="R14" s="49"/>
      <c r="S14" s="49"/>
      <c r="T14" s="49"/>
      <c r="U14" s="49"/>
      <c r="V14" s="49"/>
      <c r="W14" s="49"/>
    </row>
    <row r="15" spans="1:23" s="3" customFormat="1" ht="16.5" customHeight="1" x14ac:dyDescent="0.15">
      <c r="A15" s="128" t="s">
        <v>261</v>
      </c>
      <c r="B15" s="129"/>
      <c r="C15" s="129"/>
      <c r="D15" s="24"/>
      <c r="E15" s="24"/>
      <c r="F15" s="24"/>
      <c r="G15" s="24"/>
      <c r="H15" s="24"/>
      <c r="I15" s="50">
        <f>SUM(I7:I14)</f>
        <v>20580</v>
      </c>
      <c r="J15" s="101"/>
    </row>
    <row r="16" spans="1:23" s="4" customFormat="1" ht="16.5" customHeight="1" x14ac:dyDescent="0.15">
      <c r="A16" s="93"/>
      <c r="B16" s="130" t="s">
        <v>324</v>
      </c>
      <c r="C16" s="131"/>
      <c r="D16" s="29">
        <v>1</v>
      </c>
      <c r="E16" s="29" t="s">
        <v>262</v>
      </c>
      <c r="F16" s="29">
        <v>1</v>
      </c>
      <c r="G16" s="76" t="s">
        <v>325</v>
      </c>
      <c r="H16" s="27">
        <v>14000</v>
      </c>
      <c r="I16" s="52">
        <f>D16*F16*H16</f>
        <v>14000</v>
      </c>
      <c r="J16" s="102" t="s">
        <v>326</v>
      </c>
    </row>
    <row r="17" spans="1:10" s="3" customFormat="1" ht="16.5" customHeight="1" x14ac:dyDescent="0.15">
      <c r="A17" s="28" t="s">
        <v>263</v>
      </c>
      <c r="B17" s="126"/>
      <c r="C17" s="127"/>
      <c r="D17" s="24"/>
      <c r="E17" s="24"/>
      <c r="F17" s="24"/>
      <c r="G17" s="24"/>
      <c r="H17" s="24"/>
      <c r="I17" s="50">
        <f>SUM(I16:I16)</f>
        <v>14000</v>
      </c>
      <c r="J17" s="101"/>
    </row>
    <row r="18" spans="1:10" s="3" customFormat="1" ht="16.5" customHeight="1" x14ac:dyDescent="0.15">
      <c r="A18" s="133" t="s">
        <v>329</v>
      </c>
      <c r="B18" s="134" t="s">
        <v>330</v>
      </c>
      <c r="C18" s="135"/>
      <c r="D18" s="92">
        <v>1</v>
      </c>
      <c r="E18" s="92" t="s">
        <v>331</v>
      </c>
      <c r="F18" s="92">
        <v>1</v>
      </c>
      <c r="G18" s="84" t="s">
        <v>332</v>
      </c>
      <c r="H18" s="85">
        <v>1000</v>
      </c>
      <c r="I18" s="86">
        <v>1000</v>
      </c>
      <c r="J18" s="103"/>
    </row>
    <row r="19" spans="1:10" s="3" customFormat="1" ht="16.5" customHeight="1" x14ac:dyDescent="0.15">
      <c r="A19" s="133"/>
      <c r="B19" s="132" t="s">
        <v>352</v>
      </c>
      <c r="C19" s="115"/>
      <c r="D19" s="92">
        <v>1</v>
      </c>
      <c r="E19" s="107" t="s">
        <v>353</v>
      </c>
      <c r="F19" s="92">
        <v>1</v>
      </c>
      <c r="G19" s="108" t="s">
        <v>354</v>
      </c>
      <c r="H19" s="85">
        <v>80</v>
      </c>
      <c r="I19" s="85">
        <v>80</v>
      </c>
      <c r="J19" s="103"/>
    </row>
    <row r="20" spans="1:10" s="3" customFormat="1" ht="16.5" customHeight="1" x14ac:dyDescent="0.15">
      <c r="A20" s="111" t="s">
        <v>333</v>
      </c>
      <c r="B20" s="112"/>
      <c r="C20" s="113"/>
      <c r="D20" s="82"/>
      <c r="E20" s="82"/>
      <c r="F20" s="82"/>
      <c r="G20" s="82"/>
      <c r="H20" s="82"/>
      <c r="I20" s="83">
        <f>SUM(I18:I19)</f>
        <v>1080</v>
      </c>
      <c r="J20" s="91" t="s">
        <v>334</v>
      </c>
    </row>
    <row r="21" spans="1:10" s="3" customFormat="1" ht="24" customHeight="1" x14ac:dyDescent="0.15">
      <c r="A21" s="31" t="s">
        <v>264</v>
      </c>
      <c r="B21" s="125" t="s">
        <v>322</v>
      </c>
      <c r="C21" s="109"/>
      <c r="D21" s="87">
        <v>1</v>
      </c>
      <c r="E21" s="87" t="s">
        <v>259</v>
      </c>
      <c r="F21" s="87">
        <v>1</v>
      </c>
      <c r="G21" s="88" t="s">
        <v>323</v>
      </c>
      <c r="H21" s="89">
        <v>600</v>
      </c>
      <c r="I21" s="90">
        <f t="shared" ref="I21" si="1">H21*F21*D21</f>
        <v>600</v>
      </c>
      <c r="J21" s="104"/>
    </row>
    <row r="22" spans="1:10" s="3" customFormat="1" ht="24" customHeight="1" x14ac:dyDescent="0.15">
      <c r="A22" s="32" t="s">
        <v>265</v>
      </c>
      <c r="B22" s="110"/>
      <c r="C22" s="110"/>
      <c r="D22" s="34"/>
      <c r="E22" s="34"/>
      <c r="F22" s="34"/>
      <c r="G22" s="34"/>
      <c r="H22" s="35"/>
      <c r="I22" s="50">
        <f>SUM(I21:I21)</f>
        <v>600</v>
      </c>
      <c r="J22" s="101"/>
    </row>
    <row r="23" spans="1:10" s="4" customFormat="1" x14ac:dyDescent="0.15">
      <c r="A23" s="121" t="s">
        <v>266</v>
      </c>
      <c r="B23" s="122" t="s">
        <v>321</v>
      </c>
      <c r="C23" s="120"/>
      <c r="D23" s="29">
        <v>6</v>
      </c>
      <c r="E23" s="29" t="s">
        <v>259</v>
      </c>
      <c r="F23" s="29">
        <v>1</v>
      </c>
      <c r="G23" s="29" t="s">
        <v>260</v>
      </c>
      <c r="H23" s="30">
        <v>1200</v>
      </c>
      <c r="I23" s="51">
        <f t="shared" ref="I23:I24" si="2">H23*F23*D23</f>
        <v>7200</v>
      </c>
      <c r="J23" s="100" t="s">
        <v>278</v>
      </c>
    </row>
    <row r="24" spans="1:10" s="4" customFormat="1" ht="36" customHeight="1" x14ac:dyDescent="0.15">
      <c r="A24" s="121"/>
      <c r="B24" s="120" t="s">
        <v>267</v>
      </c>
      <c r="C24" s="120"/>
      <c r="D24" s="29">
        <v>6</v>
      </c>
      <c r="E24" s="29" t="s">
        <v>259</v>
      </c>
      <c r="F24" s="29">
        <v>1</v>
      </c>
      <c r="G24" s="29" t="s">
        <v>260</v>
      </c>
      <c r="H24" s="30">
        <v>30</v>
      </c>
      <c r="I24" s="51">
        <f t="shared" si="2"/>
        <v>180</v>
      </c>
      <c r="J24" s="98" t="s">
        <v>278</v>
      </c>
    </row>
    <row r="25" spans="1:10" s="3" customFormat="1" ht="24" customHeight="1" x14ac:dyDescent="0.15">
      <c r="A25" s="32" t="s">
        <v>268</v>
      </c>
      <c r="B25" s="33"/>
      <c r="C25" s="33"/>
      <c r="D25" s="34"/>
      <c r="E25" s="34"/>
      <c r="F25" s="34"/>
      <c r="G25" s="34"/>
      <c r="H25" s="35"/>
      <c r="I25" s="50">
        <f>SUM(I23:I24)</f>
        <v>7380</v>
      </c>
      <c r="J25" s="101"/>
    </row>
    <row r="26" spans="1:10" s="3" customFormat="1" ht="24" customHeight="1" x14ac:dyDescent="0.15">
      <c r="A26" s="36" t="s">
        <v>269</v>
      </c>
      <c r="B26" s="37"/>
      <c r="C26" s="37"/>
      <c r="D26" s="38"/>
      <c r="E26" s="38"/>
      <c r="F26" s="38"/>
      <c r="G26" s="38"/>
      <c r="H26" s="39"/>
      <c r="I26" s="53">
        <f>I15+I22+I25+I17+I20</f>
        <v>43640</v>
      </c>
      <c r="J26" s="105"/>
    </row>
    <row r="27" spans="1:10" s="3" customFormat="1" ht="24" customHeight="1" x14ac:dyDescent="0.15">
      <c r="A27" s="36" t="s">
        <v>270</v>
      </c>
      <c r="B27" s="37"/>
      <c r="C27" s="37"/>
      <c r="D27" s="38"/>
      <c r="E27" s="38"/>
      <c r="F27" s="38"/>
      <c r="G27" s="38"/>
      <c r="H27" s="38"/>
      <c r="I27" s="53">
        <f>I26*0.1</f>
        <v>4364</v>
      </c>
      <c r="J27" s="105"/>
    </row>
    <row r="28" spans="1:10" s="3" customFormat="1" ht="24" customHeight="1" x14ac:dyDescent="0.15">
      <c r="A28" s="36" t="s">
        <v>271</v>
      </c>
      <c r="B28" s="37"/>
      <c r="C28" s="37"/>
      <c r="D28" s="38"/>
      <c r="E28" s="38"/>
      <c r="F28" s="38"/>
      <c r="G28" s="38"/>
      <c r="H28" s="38"/>
      <c r="I28" s="53">
        <f>SUM(I26:I27)</f>
        <v>48004</v>
      </c>
      <c r="J28" s="105"/>
    </row>
    <row r="29" spans="1:10" s="3" customFormat="1" ht="25.5" customHeight="1" x14ac:dyDescent="0.15">
      <c r="A29" s="40" t="s">
        <v>272</v>
      </c>
      <c r="B29" s="41"/>
      <c r="C29" s="41"/>
      <c r="D29" s="42"/>
      <c r="E29" s="43"/>
      <c r="F29" s="43"/>
      <c r="G29" s="43"/>
      <c r="H29" s="43"/>
      <c r="I29" s="54">
        <f>I28*0.06</f>
        <v>2880.24</v>
      </c>
      <c r="J29" s="106"/>
    </row>
    <row r="30" spans="1:10" s="3" customFormat="1" ht="25.5" customHeight="1" x14ac:dyDescent="0.15">
      <c r="A30" s="40" t="s">
        <v>273</v>
      </c>
      <c r="B30" s="41"/>
      <c r="C30" s="41"/>
      <c r="D30" s="42"/>
      <c r="E30" s="43"/>
      <c r="F30" s="43"/>
      <c r="G30" s="43"/>
      <c r="H30" s="43"/>
      <c r="I30" s="54">
        <f>SUM(I28+I29)</f>
        <v>50884.24</v>
      </c>
      <c r="J30" s="106"/>
    </row>
    <row r="31" spans="1:10" ht="24" customHeight="1" x14ac:dyDescent="0.15">
      <c r="A31" s="44"/>
      <c r="B31" s="45"/>
      <c r="C31" s="45"/>
      <c r="D31" s="7"/>
      <c r="E31" s="7"/>
      <c r="F31" s="7"/>
      <c r="G31" s="7"/>
      <c r="H31" s="7"/>
      <c r="I31" s="7"/>
    </row>
    <row r="33" ht="23" customHeight="1" x14ac:dyDescent="0.15"/>
    <row r="34" ht="16.5" customHeight="1" x14ac:dyDescent="0.15"/>
  </sheetData>
  <mergeCells count="22">
    <mergeCell ref="K11:N11"/>
    <mergeCell ref="B24:C24"/>
    <mergeCell ref="A23:A24"/>
    <mergeCell ref="B13:C13"/>
    <mergeCell ref="B14:C14"/>
    <mergeCell ref="B23:C23"/>
    <mergeCell ref="B12:C12"/>
    <mergeCell ref="A7:A14"/>
    <mergeCell ref="B21:C21"/>
    <mergeCell ref="B22:C22"/>
    <mergeCell ref="B17:C17"/>
    <mergeCell ref="A15:C15"/>
    <mergeCell ref="B16:C16"/>
    <mergeCell ref="B19:C19"/>
    <mergeCell ref="A18:A19"/>
    <mergeCell ref="B18:C18"/>
    <mergeCell ref="A20:C20"/>
    <mergeCell ref="B7:C7"/>
    <mergeCell ref="B8:C8"/>
    <mergeCell ref="B9:C9"/>
    <mergeCell ref="B10:C10"/>
    <mergeCell ref="B11:C11"/>
  </mergeCells>
  <phoneticPr fontId="17" type="noConversion"/>
  <pageMargins left="0.69930555555555596" right="0.69930555555555596" top="0.27500000000000002" bottom="0.31388888888888899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H11" sqref="H11"/>
    </sheetView>
  </sheetViews>
  <sheetFormatPr baseColWidth="10" defaultColWidth="9" defaultRowHeight="15" x14ac:dyDescent="0.15"/>
  <cols>
    <col min="1" max="1" width="9" style="1"/>
    <col min="2" max="2" width="11.5" style="1" customWidth="1"/>
    <col min="3" max="3" width="17.5" style="1" customWidth="1"/>
    <col min="4" max="5" width="11.33203125" style="1" customWidth="1"/>
    <col min="6" max="6" width="25.5" style="1" customWidth="1"/>
    <col min="7" max="16384" width="9" style="1"/>
  </cols>
  <sheetData>
    <row r="1" spans="1:6" ht="19.5" customHeight="1" x14ac:dyDescent="0.15">
      <c r="A1" s="142" t="s">
        <v>328</v>
      </c>
      <c r="B1" s="142"/>
      <c r="C1" s="142"/>
      <c r="D1" s="142"/>
      <c r="E1" s="142"/>
      <c r="F1" s="142"/>
    </row>
    <row r="2" spans="1:6" ht="16" x14ac:dyDescent="0.15">
      <c r="A2" s="143"/>
      <c r="B2" s="143"/>
      <c r="C2" s="143"/>
      <c r="D2" s="143"/>
      <c r="E2" s="143"/>
    </row>
    <row r="3" spans="1:6" x14ac:dyDescent="0.15">
      <c r="A3" s="70" t="s">
        <v>278</v>
      </c>
      <c r="B3" s="136">
        <v>11.27</v>
      </c>
      <c r="C3" s="77" t="s">
        <v>274</v>
      </c>
      <c r="D3" s="77" t="s">
        <v>276</v>
      </c>
      <c r="E3" s="77"/>
      <c r="F3" s="77"/>
    </row>
    <row r="4" spans="1:6" x14ac:dyDescent="0.15">
      <c r="B4" s="138"/>
      <c r="C4" s="77" t="s">
        <v>275</v>
      </c>
      <c r="D4" s="77" t="s">
        <v>277</v>
      </c>
      <c r="E4" s="77" t="s">
        <v>279</v>
      </c>
      <c r="F4" s="77" t="s">
        <v>280</v>
      </c>
    </row>
    <row r="5" spans="1:6" x14ac:dyDescent="0.15">
      <c r="A5" s="70" t="s">
        <v>278</v>
      </c>
      <c r="B5" s="136">
        <v>11.28</v>
      </c>
      <c r="C5" s="77" t="s">
        <v>281</v>
      </c>
      <c r="D5" s="77" t="s">
        <v>286</v>
      </c>
      <c r="E5" s="77" t="s">
        <v>355</v>
      </c>
      <c r="F5" s="78" t="s">
        <v>288</v>
      </c>
    </row>
    <row r="6" spans="1:6" x14ac:dyDescent="0.15">
      <c r="A6" s="1" t="s">
        <v>278</v>
      </c>
      <c r="B6" s="137"/>
      <c r="C6" s="77" t="s">
        <v>282</v>
      </c>
      <c r="D6" s="77" t="s">
        <v>283</v>
      </c>
      <c r="E6" s="77" t="s">
        <v>279</v>
      </c>
      <c r="F6" s="77" t="s">
        <v>284</v>
      </c>
    </row>
    <row r="7" spans="1:6" x14ac:dyDescent="0.15">
      <c r="A7" s="1" t="s">
        <v>278</v>
      </c>
      <c r="B7" s="137"/>
      <c r="C7" s="78" t="s">
        <v>285</v>
      </c>
      <c r="D7" s="78" t="s">
        <v>286</v>
      </c>
      <c r="E7" s="78" t="s">
        <v>287</v>
      </c>
      <c r="F7" s="78" t="s">
        <v>288</v>
      </c>
    </row>
    <row r="8" spans="1:6" x14ac:dyDescent="0.15">
      <c r="A8" s="1" t="s">
        <v>278</v>
      </c>
      <c r="B8" s="138"/>
      <c r="C8" s="78" t="s">
        <v>289</v>
      </c>
      <c r="D8" s="78" t="s">
        <v>277</v>
      </c>
      <c r="E8" s="78" t="s">
        <v>287</v>
      </c>
      <c r="F8" s="78" t="s">
        <v>290</v>
      </c>
    </row>
    <row r="9" spans="1:6" x14ac:dyDescent="0.15">
      <c r="B9" s="136">
        <v>11.29</v>
      </c>
      <c r="C9" s="78" t="s">
        <v>291</v>
      </c>
      <c r="D9" s="78" t="s">
        <v>286</v>
      </c>
      <c r="E9" s="77"/>
      <c r="F9" s="78" t="s">
        <v>288</v>
      </c>
    </row>
    <row r="10" spans="1:6" x14ac:dyDescent="0.15">
      <c r="B10" s="137"/>
      <c r="C10" s="78" t="s">
        <v>292</v>
      </c>
      <c r="D10" s="78" t="s">
        <v>283</v>
      </c>
      <c r="E10" s="78" t="s">
        <v>279</v>
      </c>
      <c r="F10" s="77" t="s">
        <v>284</v>
      </c>
    </row>
    <row r="11" spans="1:6" x14ac:dyDescent="0.15">
      <c r="B11" s="137"/>
      <c r="C11" s="78" t="s">
        <v>293</v>
      </c>
      <c r="D11" s="78" t="s">
        <v>286</v>
      </c>
      <c r="E11" s="77"/>
      <c r="F11" s="78" t="s">
        <v>288</v>
      </c>
    </row>
    <row r="12" spans="1:6" x14ac:dyDescent="0.15">
      <c r="B12" s="137"/>
      <c r="C12" s="78" t="s">
        <v>299</v>
      </c>
      <c r="D12" s="78" t="s">
        <v>277</v>
      </c>
      <c r="E12" s="78" t="s">
        <v>279</v>
      </c>
      <c r="F12" s="78" t="s">
        <v>294</v>
      </c>
    </row>
    <row r="13" spans="1:6" x14ac:dyDescent="0.15">
      <c r="B13" s="138"/>
      <c r="C13" s="81">
        <v>0.79166666666666663</v>
      </c>
      <c r="D13" s="78" t="s">
        <v>298</v>
      </c>
      <c r="E13" s="78" t="s">
        <v>279</v>
      </c>
      <c r="F13" s="78" t="s">
        <v>300</v>
      </c>
    </row>
    <row r="14" spans="1:6" x14ac:dyDescent="0.15">
      <c r="B14" s="139" t="s">
        <v>301</v>
      </c>
      <c r="C14" s="78" t="s">
        <v>310</v>
      </c>
      <c r="D14" s="78" t="s">
        <v>302</v>
      </c>
      <c r="E14" s="77"/>
      <c r="F14" s="78" t="s">
        <v>303</v>
      </c>
    </row>
    <row r="15" spans="1:6" x14ac:dyDescent="0.15">
      <c r="B15" s="140"/>
      <c r="C15" s="78" t="s">
        <v>304</v>
      </c>
      <c r="D15" s="78" t="s">
        <v>305</v>
      </c>
      <c r="E15" s="78" t="s">
        <v>279</v>
      </c>
      <c r="F15" s="78" t="s">
        <v>306</v>
      </c>
    </row>
    <row r="16" spans="1:6" x14ac:dyDescent="0.15">
      <c r="B16" s="140"/>
      <c r="C16" s="78" t="s">
        <v>307</v>
      </c>
      <c r="D16" s="78" t="s">
        <v>308</v>
      </c>
      <c r="E16" s="77"/>
      <c r="F16" s="78" t="s">
        <v>306</v>
      </c>
    </row>
    <row r="17" spans="2:6" x14ac:dyDescent="0.15">
      <c r="B17" s="141"/>
      <c r="C17" s="78" t="s">
        <v>309</v>
      </c>
      <c r="D17" s="78" t="s">
        <v>277</v>
      </c>
      <c r="E17" s="78" t="s">
        <v>279</v>
      </c>
      <c r="F17" s="78" t="s">
        <v>297</v>
      </c>
    </row>
    <row r="18" spans="2:6" x14ac:dyDescent="0.15">
      <c r="B18" s="80">
        <v>12.1</v>
      </c>
      <c r="C18" s="79" t="s">
        <v>295</v>
      </c>
      <c r="D18" s="78" t="s">
        <v>283</v>
      </c>
      <c r="E18" s="78" t="s">
        <v>279</v>
      </c>
      <c r="F18" s="78" t="s">
        <v>296</v>
      </c>
    </row>
  </sheetData>
  <mergeCells count="6">
    <mergeCell ref="B9:B13"/>
    <mergeCell ref="B14:B17"/>
    <mergeCell ref="B3:B4"/>
    <mergeCell ref="A1:F1"/>
    <mergeCell ref="B5:B8"/>
    <mergeCell ref="A2:E2"/>
  </mergeCells>
  <phoneticPr fontId="1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报价</vt:lpstr>
      <vt:lpstr>行程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Microsoft Office 用户</cp:lastModifiedBy>
  <dcterms:created xsi:type="dcterms:W3CDTF">2006-09-16T00:00:00Z</dcterms:created>
  <dcterms:modified xsi:type="dcterms:W3CDTF">2017-11-17T09:29:39Z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