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AEAA8262-0733-4B4B-A546-8A4378B4DA3E}" xr6:coauthVersionLast="40" xr6:coauthVersionMax="40" xr10:uidLastSave="{00000000-0000-0000-0000-000000000000}"/>
  <bookViews>
    <workbookView xWindow="0" yWindow="0" windowWidth="20490" windowHeight="6885" xr2:uid="{446EB974-A047-4FE5-BCB6-44C50399B0C2}"/>
  </bookViews>
  <sheets>
    <sheet name="会议预算报价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0" i="1" l="1"/>
  <c r="G50" i="1"/>
  <c r="H50" i="1" s="1"/>
  <c r="H51" i="1" s="1"/>
  <c r="H49" i="1"/>
  <c r="H46" i="1"/>
  <c r="H45" i="1"/>
  <c r="H37" i="1"/>
  <c r="H36" i="1"/>
  <c r="H32" i="1"/>
  <c r="H31" i="1"/>
  <c r="H33" i="1" s="1"/>
  <c r="H30" i="1"/>
  <c r="G26" i="1"/>
  <c r="H26" i="1" s="1"/>
  <c r="H25" i="1"/>
  <c r="H24" i="1"/>
  <c r="H20" i="1"/>
  <c r="H19" i="1"/>
  <c r="H18" i="1"/>
  <c r="H17" i="1"/>
  <c r="H16" i="1"/>
  <c r="H15" i="1"/>
  <c r="H21" i="1" s="1"/>
  <c r="H11" i="1"/>
  <c r="H10" i="1"/>
  <c r="H12" i="1" s="1"/>
  <c r="H27" i="1" l="1"/>
  <c r="H38" i="1" s="1"/>
  <c r="G41" i="1" l="1"/>
  <c r="H41" i="1" s="1"/>
  <c r="H42" i="1" s="1"/>
  <c r="G54" i="1" l="1"/>
  <c r="H54" i="1" s="1"/>
  <c r="H55" i="1" s="1"/>
  <c r="H56" i="1" s="1"/>
</calcChain>
</file>

<file path=xl/sharedStrings.xml><?xml version="1.0" encoding="utf-8"?>
<sst xmlns="http://schemas.openxmlformats.org/spreadsheetml/2006/main" count="211" uniqueCount="124">
  <si>
    <t>会议结算表格</t>
    <phoneticPr fontId="4" type="noConversion"/>
  </si>
  <si>
    <t>会议名称：</t>
    <phoneticPr fontId="7" type="noConversion"/>
  </si>
  <si>
    <t>素比伏北区高峰论坛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</si>
  <si>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</si>
  <si>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北京北辰洲际酒店</t>
    <phoneticPr fontId="4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</si>
  <si>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</si>
  <si>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</si>
  <si>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</si>
  <si>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</si>
  <si>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</si>
  <si>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</si>
  <si>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</si>
  <si>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</si>
  <si>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</si>
  <si>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</si>
  <si>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</si>
  <si>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</si>
  <si>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</si>
  <si>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</si>
  <si>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</si>
  <si>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</si>
  <si>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</si>
  <si>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</si>
  <si>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</si>
  <si>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</si>
  <si>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</si>
  <si>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</si>
  <si>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</si>
  <si>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</si>
  <si>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</si>
  <si>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</si>
  <si>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</si>
  <si>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普通大床房（12月15日，共1晚）</t>
    <phoneticPr fontId="4" type="noConversion"/>
  </si>
  <si>
    <t>间/晚</t>
    <phoneticPr fontId="7" type="noConversion"/>
  </si>
  <si>
    <t>15日13间，16日1间</t>
    <phoneticPr fontId="4" type="noConversion"/>
  </si>
  <si>
    <t>A-2</t>
  </si>
  <si>
    <t>普通双床房（12月15日，共1晚）</t>
    <phoneticPr fontId="4" type="noConversion"/>
  </si>
  <si>
    <t>15日17间，16日2间</t>
    <phoneticPr fontId="4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</si>
  <si>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</si>
  <si>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</si>
  <si>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</si>
  <si>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</si>
  <si>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</si>
  <si>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B-1</t>
  </si>
  <si>
    <t>晚餐</t>
    <phoneticPr fontId="4" type="noConversion"/>
  </si>
  <si>
    <t>外出用餐1次：12月15日</t>
    <phoneticPr fontId="4" type="noConversion"/>
  </si>
  <si>
    <t>人</t>
    <phoneticPr fontId="7" type="noConversion"/>
  </si>
  <si>
    <t>B-2</t>
    <phoneticPr fontId="4" type="noConversion"/>
  </si>
  <si>
    <t>晚餐酒水</t>
    <phoneticPr fontId="4" type="noConversion"/>
  </si>
  <si>
    <t>外购酒水</t>
    <phoneticPr fontId="4" type="noConversion"/>
  </si>
  <si>
    <t>人</t>
    <phoneticPr fontId="4" type="noConversion"/>
  </si>
  <si>
    <t>B-3</t>
    <phoneticPr fontId="4" type="noConversion"/>
  </si>
  <si>
    <t>酒店零点：12月15日</t>
    <phoneticPr fontId="4" type="noConversion"/>
  </si>
  <si>
    <t>晚到客户，酒店零点</t>
    <phoneticPr fontId="4" type="noConversion"/>
  </si>
  <si>
    <t>B-4</t>
    <phoneticPr fontId="4" type="noConversion"/>
  </si>
  <si>
    <t>午餐</t>
    <phoneticPr fontId="4" type="noConversion"/>
  </si>
  <si>
    <t>酒店自助：12月16日</t>
    <phoneticPr fontId="4" type="noConversion"/>
  </si>
  <si>
    <t>B-5</t>
    <phoneticPr fontId="4" type="noConversion"/>
  </si>
  <si>
    <t>茶歇</t>
    <phoneticPr fontId="4" type="noConversion"/>
  </si>
  <si>
    <t>酒店茶歇</t>
    <phoneticPr fontId="4" type="noConversion"/>
  </si>
  <si>
    <t>B-6</t>
    <phoneticPr fontId="4" type="noConversion"/>
  </si>
  <si>
    <t>咖啡</t>
    <phoneticPr fontId="4" type="noConversion"/>
  </si>
  <si>
    <t>会场咖啡</t>
    <phoneticPr fontId="4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</si>
  <si>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</si>
  <si>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</si>
  <si>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</si>
  <si>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</si>
  <si>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</si>
  <si>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接送机/接送站（市内）</t>
    <phoneticPr fontId="7" type="noConversion"/>
  </si>
  <si>
    <t>4座帕萨特或同级</t>
    <rPh sb="0" eb="5">
      <t>che xingyikai mei ruiwei zhu</t>
    </rPh>
    <phoneticPr fontId="7" type="noConversion"/>
  </si>
  <si>
    <t>辆/趟</t>
    <phoneticPr fontId="7" type="noConversion"/>
  </si>
  <si>
    <t>要求：车内及车外干净整洁，两年内的新车</t>
    <phoneticPr fontId="4" type="noConversion"/>
  </si>
  <si>
    <t>C-2</t>
  </si>
  <si>
    <t>GL8</t>
    <rPh sb="0" eb="3">
      <t>che xingyikai mei ruiwei zhu</t>
    </rPh>
    <phoneticPr fontId="7" type="noConversion"/>
  </si>
  <si>
    <t>C-3</t>
  </si>
  <si>
    <t>接送机/接送站（始发地）</t>
    <phoneticPr fontId="7" type="noConversion"/>
  </si>
  <si>
    <t>报销</t>
    <phoneticPr fontId="4" type="noConversion"/>
  </si>
  <si>
    <t>截止1225</t>
    <phoneticPr fontId="4" type="noConversion"/>
  </si>
  <si>
    <t>D</t>
  </si>
  <si>
    <t>其他费用</t>
    <phoneticPr fontId="7" type="noConversion"/>
  </si>
  <si>
    <t>D-1</t>
  </si>
  <si>
    <t>保险费</t>
    <phoneticPr fontId="7" type="noConversion"/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</si>
  <si>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4" type="noConversion"/>
  </si>
  <si>
    <t>D-2</t>
  </si>
  <si>
    <t>接机牌</t>
    <phoneticPr fontId="4" type="noConversion"/>
  </si>
  <si>
    <t>A3接机牌</t>
    <phoneticPr fontId="4" type="noConversion"/>
  </si>
  <si>
    <t>人</t>
  </si>
  <si>
    <t>D-3</t>
    <phoneticPr fontId="4" type="noConversion"/>
  </si>
  <si>
    <t>停车费</t>
    <phoneticPr fontId="4" type="noConversion"/>
  </si>
  <si>
    <t>16日上午北京自驾车费</t>
    <phoneticPr fontId="4" type="noConversion"/>
  </si>
  <si>
    <t>人数</t>
  </si>
  <si>
    <t>天数</t>
  </si>
  <si>
    <t>E</t>
    <phoneticPr fontId="7" type="noConversion"/>
  </si>
  <si>
    <t>工作人员费用</t>
  </si>
  <si>
    <t>E-1</t>
  </si>
  <si>
    <t>机场工作人员</t>
    <phoneticPr fontId="4" type="noConversion"/>
  </si>
  <si>
    <r>
      <rPr>
        <b/>
        <sz val="9"/>
        <rFont val="宋体"/>
        <family val="3"/>
        <charset val="134"/>
      </rPr>
      <t>机场</t>
    </r>
    <r>
      <rPr>
        <b/>
        <sz val="9"/>
        <rFont val="Arial"/>
        <family val="2"/>
      </rPr>
      <t>2</t>
    </r>
    <r>
      <rPr>
        <b/>
        <sz val="9"/>
        <rFont val="宋体"/>
        <family val="3"/>
        <charset val="134"/>
      </rPr>
      <t>人，西站</t>
    </r>
    <r>
      <rPr>
        <b/>
        <sz val="9"/>
        <rFont val="Arial"/>
        <family val="2"/>
      </rPr>
      <t>2</t>
    </r>
    <r>
      <rPr>
        <b/>
        <sz val="9"/>
        <rFont val="宋体"/>
        <family val="3"/>
        <charset val="134"/>
      </rPr>
      <t>人，南站</t>
    </r>
    <r>
      <rPr>
        <b/>
        <sz val="9"/>
        <rFont val="Arial"/>
        <family val="2"/>
      </rPr>
      <t>2</t>
    </r>
    <r>
      <rPr>
        <b/>
        <sz val="9"/>
        <rFont val="宋体"/>
        <family val="3"/>
        <charset val="134"/>
      </rPr>
      <t>人</t>
    </r>
    <phoneticPr fontId="4" type="noConversion"/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</si>
  <si>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</si>
  <si>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</si>
  <si>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</si>
  <si>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</si>
  <si>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</si>
  <si>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服务费</t>
    <phoneticPr fontId="7" type="noConversion"/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</si>
  <si>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</si>
  <si>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</si>
  <si>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</si>
  <si>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</si>
  <si>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</si>
  <si>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</si>
  <si>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</si>
  <si>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</si>
  <si>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</si>
  <si>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外部参会客户由驻地到北京往返</t>
    <phoneticPr fontId="4" type="noConversion"/>
  </si>
  <si>
    <t>人/次</t>
  </si>
  <si>
    <t>明细见后</t>
    <phoneticPr fontId="4" type="noConversion"/>
  </si>
  <si>
    <t>H-2</t>
    <phoneticPr fontId="4" type="noConversion"/>
  </si>
  <si>
    <t>高铁费</t>
    <phoneticPr fontId="4" type="noConversion"/>
  </si>
  <si>
    <t>按一等座价格制定预算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</si>
  <si>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</si>
  <si>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</si>
  <si>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</si>
  <si>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</si>
  <si>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</si>
  <si>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瑞吉会议欠款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</si>
</sst>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30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left"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2" fillId="0" borderId="4" xfId="1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0" fontId="19" fillId="0" borderId="19" xfId="1" applyFont="1" applyFill="1" applyBorder="1" applyAlignment="1">
      <alignment horizontal="center" vertical="center" wrapText="1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18" fillId="0" borderId="15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0" fontId="16" fillId="0" borderId="15" xfId="1" applyFont="1" applyBorder="1" applyAlignment="1">
      <alignment horizontal="left" vertical="center"/>
    </xf>
    <xf numFmtId="4" fontId="16" fillId="0" borderId="17" xfId="1" applyNumberFormat="1" applyFont="1" applyBorder="1">
      <alignment vertical="center"/>
    </xf>
    <xf numFmtId="0" fontId="18" fillId="0" borderId="23" xfId="1" applyFont="1" applyFill="1" applyBorder="1" applyAlignment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>
      <alignment vertical="center"/>
    </xf>
    <xf numFmtId="14" fontId="7" fillId="3" borderId="18" xfId="1" applyNumberFormat="1" applyFont="1" applyFill="1" applyBorder="1" applyAlignment="1">
      <alignment vertical="center"/>
    </xf>
    <xf numFmtId="0" fontId="7" fillId="3" borderId="17" xfId="1" applyFont="1" applyFill="1" applyBorder="1">
      <alignment vertical="center"/>
    </xf>
    <xf numFmtId="0" fontId="18" fillId="3" borderId="17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4" fontId="18" fillId="3" borderId="17" xfId="1" applyNumberFormat="1" applyFont="1" applyFill="1" applyBorder="1">
      <alignment vertical="center"/>
    </xf>
    <xf numFmtId="0" fontId="7" fillId="3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7" fillId="0" borderId="26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26" xfId="1" applyFont="1" applyFill="1" applyBorder="1">
      <alignment vertical="center"/>
    </xf>
    <xf numFmtId="0" fontId="21" fillId="5" borderId="27" xfId="1" applyFont="1" applyFill="1" applyBorder="1" applyAlignment="1">
      <alignment horizontal="center" vertical="center"/>
    </xf>
    <xf numFmtId="0" fontId="21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2" fillId="5" borderId="30" xfId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center" vertical="center"/>
    </xf>
    <xf numFmtId="0" fontId="16" fillId="0" borderId="32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right" vertical="center"/>
    </xf>
    <xf numFmtId="0" fontId="25" fillId="0" borderId="16" xfId="1" applyFont="1" applyFill="1" applyBorder="1">
      <alignment vertical="center"/>
    </xf>
    <xf numFmtId="0" fontId="7" fillId="0" borderId="34" xfId="1" applyFont="1" applyBorder="1">
      <alignment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4" xfId="1" applyFont="1" applyFill="1" applyBorder="1">
      <alignment vertical="center"/>
    </xf>
    <xf numFmtId="0" fontId="17" fillId="0" borderId="26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8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4" fontId="16" fillId="6" borderId="17" xfId="1" applyNumberFormat="1" applyFont="1" applyFill="1" applyBorder="1">
      <alignment vertical="center"/>
    </xf>
    <xf numFmtId="0" fontId="7" fillId="6" borderId="26" xfId="1" applyFont="1" applyFill="1" applyBorder="1">
      <alignment vertical="center"/>
    </xf>
    <xf numFmtId="0" fontId="18" fillId="0" borderId="17" xfId="1" applyFont="1" applyFill="1" applyBorder="1" applyAlignment="1">
      <alignment vertical="center"/>
    </xf>
    <xf numFmtId="0" fontId="7" fillId="6" borderId="16" xfId="1" applyFont="1" applyFill="1" applyBorder="1">
      <alignment vertical="center"/>
    </xf>
    <xf numFmtId="0" fontId="17" fillId="0" borderId="17" xfId="1" applyFont="1" applyFill="1" applyBorder="1" applyAlignment="1">
      <alignment horizontal="left" vertical="center"/>
    </xf>
    <xf numFmtId="0" fontId="18" fillId="3" borderId="12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left" vertical="center"/>
    </xf>
    <xf numFmtId="0" fontId="17" fillId="3" borderId="17" xfId="1" applyFont="1" applyFill="1" applyBorder="1" applyAlignment="1">
      <alignment horizontal="left" vertical="center"/>
    </xf>
    <xf numFmtId="0" fontId="18" fillId="3" borderId="17" xfId="1" applyFont="1" applyFill="1" applyBorder="1" applyAlignment="1">
      <alignment horizontal="right" vertical="center"/>
    </xf>
    <xf numFmtId="0" fontId="7" fillId="3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6" fillId="7" borderId="20" xfId="1" applyFont="1" applyFill="1" applyBorder="1" applyAlignment="1">
      <alignment vertical="center"/>
    </xf>
    <xf numFmtId="0" fontId="26" fillId="7" borderId="14" xfId="1" applyFont="1" applyFill="1" applyBorder="1" applyAlignment="1">
      <alignment vertical="center"/>
    </xf>
    <xf numFmtId="0" fontId="26" fillId="7" borderId="15" xfId="1" applyFont="1" applyFill="1" applyBorder="1" applyAlignment="1">
      <alignment vertical="center"/>
    </xf>
    <xf numFmtId="178" fontId="26" fillId="7" borderId="17" xfId="1" applyNumberFormat="1" applyFont="1" applyFill="1" applyBorder="1" applyAlignment="1">
      <alignment horizontal="right" vertical="center"/>
    </xf>
    <xf numFmtId="176" fontId="27" fillId="7" borderId="16" xfId="1" applyNumberFormat="1" applyFont="1" applyFill="1" applyBorder="1">
      <alignment vertical="center"/>
    </xf>
    <xf numFmtId="0" fontId="28" fillId="0" borderId="39" xfId="1" applyFont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177" fontId="0" fillId="0" borderId="0" xfId="0" applyNumberFormat="1">
      <alignment vertical="center"/>
    </xf>
  </cellXfs>
  <cellStyles count="2">
    <cellStyle name="常规" xfId="0" builtinId="0"/>
    <cellStyle name="常规_Sheet1 3" xfId="1" xr:uid="{3A8334F2-F6B3-42C8-B468-150392C30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50;&#35758;&#38656;&#27714;&#27604;&#20215;&#30003;&#35831;--12&#26376;16&#26085;&#21271;&#21306;&#39640;&#23792;&#35770;&#22363;-&#65288;&#20250;&#21153;&#32467;&#31639;&#65289;1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议预算报价"/>
      <sheetName val="车辆明细"/>
      <sheetName val="机票明细"/>
      <sheetName val="火车票明细"/>
      <sheetName val="市区接送明细"/>
      <sheetName val="结算"/>
    </sheetNames>
    <sheetDataSet>
      <sheetData sheetId="0" refreshError="1"/>
      <sheetData sheetId="1" refreshError="1"/>
      <sheetData sheetId="2" refreshError="1"/>
      <sheetData sheetId="3">
        <row r="30">
          <cell r="L30">
            <v>8680.5</v>
          </cell>
        </row>
      </sheetData>
      <sheetData sheetId="4">
        <row r="28">
          <cell r="L28">
            <v>2838.6499999999992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476F-E178-4A00-9126-54F53E1FC9B8}">
  <sheetPr>
    <tabColor rgb="FFFF0000"/>
  </sheetPr>
  <dimension ref="A1:J60"/>
  <sheetViews>
    <sheetView tabSelected="1" topLeftCell="A47" workbookViewId="0">
      <selection activeCell="A51" sqref="A51:G51"/>
    </sheetView>
  </sheetViews>
  <sheetFormatPr defaultColWidth="8.875" defaultRowHeight="20.25" customHeight="1" x14ac:dyDescent="0.2"/>
  <cols>
    <col min="1" max="1" width="8.375" customWidth="1"/>
    <col min="2" max="2" width="26" customWidth="1"/>
    <col min="3" max="3" width="28" customWidth="1"/>
    <col min="5" max="5" width="15.875" customWidth="1"/>
    <col min="7" max="7" width="13.375" customWidth="1"/>
    <col min="8" max="8" width="15.375" customWidth="1"/>
    <col min="9" max="9" width="32.125" bestFit="1" customWidth="1"/>
  </cols>
  <sheetData>
    <row r="1" spans="1:9" ht="42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0.25" customHeight="1" thickBot="1" x14ac:dyDescent="0.25">
      <c r="A2" s="3" t="s">
        <v>1</v>
      </c>
      <c r="B2" s="4" t="s">
        <v>2</v>
      </c>
      <c r="C2" s="5" t="s">
        <v>3</v>
      </c>
      <c r="D2" s="6" t="s">
        <v>4</v>
      </c>
      <c r="E2" s="6"/>
      <c r="F2" s="3" t="s">
        <v>5</v>
      </c>
      <c r="G2" s="7" t="s">
        <v>6</v>
      </c>
      <c r="H2" s="8" t="s">
        <v>7</v>
      </c>
      <c r="I2" s="8"/>
    </row>
    <row r="3" spans="1:9" ht="20.25" customHeight="1" thickBot="1" x14ac:dyDescent="0.25">
      <c r="A3" s="7" t="s">
        <v>8</v>
      </c>
      <c r="B3" s="9" t="s">
        <v>9</v>
      </c>
      <c r="C3" s="7" t="s">
        <v>10</v>
      </c>
      <c r="D3" s="10">
        <v>70</v>
      </c>
      <c r="E3" s="10"/>
      <c r="F3" s="3" t="s">
        <v>11</v>
      </c>
      <c r="G3" s="7" t="s">
        <v>12</v>
      </c>
      <c r="H3" s="11" t="s">
        <v>13</v>
      </c>
      <c r="I3" s="11"/>
    </row>
    <row r="4" spans="1:9" ht="20.25" customHeight="1" thickBot="1" x14ac:dyDescent="0.25">
      <c r="A4" s="7" t="s">
        <v>14</v>
      </c>
      <c r="B4" s="12">
        <v>43450</v>
      </c>
      <c r="C4" s="3"/>
      <c r="F4" s="3" t="s">
        <v>15</v>
      </c>
      <c r="G4" s="7" t="s">
        <v>16</v>
      </c>
      <c r="H4" s="13"/>
      <c r="I4" s="11"/>
    </row>
    <row r="5" spans="1:9" ht="12" customHeight="1" thickBot="1" x14ac:dyDescent="0.25">
      <c r="A5" s="14"/>
      <c r="B5" s="15"/>
      <c r="C5" s="15"/>
      <c r="D5" s="15"/>
      <c r="E5" s="15"/>
      <c r="F5" s="15"/>
      <c r="G5" s="15"/>
      <c r="H5" s="15"/>
      <c r="I5" s="15"/>
    </row>
    <row r="6" spans="1:9" ht="51" customHeight="1" thickTop="1" thickBot="1" x14ac:dyDescent="0.25">
      <c r="A6" s="16" t="s">
        <v>17</v>
      </c>
      <c r="B6" s="17" t="s">
        <v>18</v>
      </c>
      <c r="C6" s="17"/>
      <c r="D6" s="17"/>
      <c r="E6" s="17"/>
      <c r="F6" s="17"/>
      <c r="G6" s="17"/>
      <c r="H6" s="18"/>
      <c r="I6" s="19"/>
    </row>
    <row r="7" spans="1:9" ht="20.25" customHeight="1" thickBot="1" x14ac:dyDescent="0.25">
      <c r="A7" s="20" t="s">
        <v>19</v>
      </c>
      <c r="B7" s="21"/>
      <c r="C7" s="21"/>
      <c r="D7" s="21"/>
      <c r="E7" s="21"/>
      <c r="F7" s="21"/>
      <c r="G7" s="20" t="s">
        <v>20</v>
      </c>
      <c r="H7" s="21"/>
      <c r="I7" s="22"/>
    </row>
    <row r="8" spans="1:9" ht="20.25" customHeight="1" x14ac:dyDescent="0.2">
      <c r="A8" s="23" t="s">
        <v>21</v>
      </c>
      <c r="B8" s="24" t="s">
        <v>22</v>
      </c>
      <c r="C8" s="24" t="s">
        <v>23</v>
      </c>
      <c r="D8" s="24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5" t="s">
        <v>29</v>
      </c>
    </row>
    <row r="9" spans="1:9" s="31" customFormat="1" ht="20.25" customHeight="1" x14ac:dyDescent="0.2">
      <c r="A9" s="26" t="s">
        <v>30</v>
      </c>
      <c r="B9" s="27"/>
      <c r="C9" s="28"/>
      <c r="D9" s="28"/>
      <c r="E9" s="28"/>
      <c r="F9" s="28"/>
      <c r="G9" s="28"/>
      <c r="H9" s="29"/>
      <c r="I9" s="30"/>
    </row>
    <row r="10" spans="1:9" s="31" customFormat="1" ht="20.25" customHeight="1" x14ac:dyDescent="0.2">
      <c r="A10" s="32" t="s">
        <v>31</v>
      </c>
      <c r="B10" s="33" t="s">
        <v>4</v>
      </c>
      <c r="C10" s="34" t="s">
        <v>32</v>
      </c>
      <c r="D10" s="35">
        <v>14</v>
      </c>
      <c r="E10" s="35">
        <v>1</v>
      </c>
      <c r="F10" s="36" t="s">
        <v>33</v>
      </c>
      <c r="G10" s="37">
        <v>980</v>
      </c>
      <c r="H10" s="38">
        <f>D10*E10*G10</f>
        <v>13720</v>
      </c>
      <c r="I10" s="30" t="s">
        <v>34</v>
      </c>
    </row>
    <row r="11" spans="1:9" s="31" customFormat="1" ht="20.25" customHeight="1" x14ac:dyDescent="0.2">
      <c r="A11" s="32" t="s">
        <v>35</v>
      </c>
      <c r="B11" s="39"/>
      <c r="C11" s="34" t="s">
        <v>36</v>
      </c>
      <c r="D11" s="35">
        <v>19</v>
      </c>
      <c r="E11" s="35">
        <v>1</v>
      </c>
      <c r="F11" s="36" t="s">
        <v>33</v>
      </c>
      <c r="G11" s="37">
        <v>1080</v>
      </c>
      <c r="H11" s="38">
        <f>D11*E11*G11</f>
        <v>20520</v>
      </c>
      <c r="I11" s="30" t="s">
        <v>37</v>
      </c>
    </row>
    <row r="12" spans="1:9" ht="20.25" customHeight="1" thickBot="1" x14ac:dyDescent="0.25">
      <c r="A12" s="40" t="s">
        <v>38</v>
      </c>
      <c r="B12" s="41"/>
      <c r="C12" s="41"/>
      <c r="D12" s="41"/>
      <c r="E12" s="41"/>
      <c r="F12" s="41"/>
      <c r="G12" s="41"/>
      <c r="H12" s="42">
        <f>SUM(H10:H11)</f>
        <v>34240</v>
      </c>
      <c r="I12" s="43"/>
    </row>
    <row r="13" spans="1:9" ht="20.25" customHeight="1" x14ac:dyDescent="0.2">
      <c r="A13" s="44" t="s">
        <v>21</v>
      </c>
      <c r="B13" s="45" t="s">
        <v>22</v>
      </c>
      <c r="C13" s="45" t="s">
        <v>23</v>
      </c>
      <c r="D13" s="46" t="s">
        <v>24</v>
      </c>
      <c r="E13" s="47" t="s">
        <v>39</v>
      </c>
      <c r="F13" s="45" t="s">
        <v>26</v>
      </c>
      <c r="G13" s="45" t="s">
        <v>27</v>
      </c>
      <c r="H13" s="45" t="s">
        <v>40</v>
      </c>
      <c r="I13" s="48" t="s">
        <v>29</v>
      </c>
    </row>
    <row r="14" spans="1:9" ht="20.25" customHeight="1" x14ac:dyDescent="0.2">
      <c r="A14" s="49" t="s">
        <v>41</v>
      </c>
      <c r="B14" s="50" t="s">
        <v>42</v>
      </c>
      <c r="C14" s="51"/>
      <c r="D14" s="51"/>
      <c r="E14" s="51"/>
      <c r="F14" s="51"/>
      <c r="G14" s="51"/>
      <c r="H14" s="52"/>
      <c r="I14" s="53"/>
    </row>
    <row r="15" spans="1:9" s="31" customFormat="1" ht="14.25" x14ac:dyDescent="0.2">
      <c r="A15" s="54" t="s">
        <v>43</v>
      </c>
      <c r="B15" s="55" t="s">
        <v>44</v>
      </c>
      <c r="C15" s="55" t="s">
        <v>45</v>
      </c>
      <c r="D15" s="56">
        <v>48</v>
      </c>
      <c r="E15" s="57">
        <v>1</v>
      </c>
      <c r="F15" s="58" t="s">
        <v>46</v>
      </c>
      <c r="G15" s="59">
        <v>233.83330000000001</v>
      </c>
      <c r="H15" s="38">
        <f>D15*G15*E15</f>
        <v>11223.9984</v>
      </c>
      <c r="I15" s="30"/>
    </row>
    <row r="16" spans="1:9" s="31" customFormat="1" ht="14.25" x14ac:dyDescent="0.2">
      <c r="A16" s="54" t="s">
        <v>47</v>
      </c>
      <c r="B16" s="55" t="s">
        <v>48</v>
      </c>
      <c r="C16" s="55" t="s">
        <v>49</v>
      </c>
      <c r="D16" s="56">
        <v>1</v>
      </c>
      <c r="E16" s="57">
        <v>1</v>
      </c>
      <c r="F16" s="58" t="s">
        <v>50</v>
      </c>
      <c r="G16" s="59">
        <v>2869</v>
      </c>
      <c r="H16" s="38">
        <f t="shared" ref="H16:H20" si="0">D16*G16*E16</f>
        <v>2869</v>
      </c>
      <c r="I16" s="30"/>
    </row>
    <row r="17" spans="1:10" s="31" customFormat="1" ht="14.25" x14ac:dyDescent="0.2">
      <c r="A17" s="54" t="s">
        <v>51</v>
      </c>
      <c r="B17" s="55" t="s">
        <v>44</v>
      </c>
      <c r="C17" s="55" t="s">
        <v>52</v>
      </c>
      <c r="D17" s="56">
        <v>8</v>
      </c>
      <c r="E17" s="57">
        <v>1</v>
      </c>
      <c r="F17" s="58" t="s">
        <v>46</v>
      </c>
      <c r="G17" s="57">
        <v>194.75</v>
      </c>
      <c r="H17" s="38">
        <f t="shared" si="0"/>
        <v>1558</v>
      </c>
      <c r="I17" s="30" t="s">
        <v>53</v>
      </c>
    </row>
    <row r="18" spans="1:10" s="31" customFormat="1" ht="14.25" x14ac:dyDescent="0.2">
      <c r="A18" s="54" t="s">
        <v>54</v>
      </c>
      <c r="B18" s="55" t="s">
        <v>55</v>
      </c>
      <c r="C18" s="55" t="s">
        <v>56</v>
      </c>
      <c r="D18" s="56">
        <v>71</v>
      </c>
      <c r="E18" s="57">
        <v>1</v>
      </c>
      <c r="F18" s="58" t="s">
        <v>50</v>
      </c>
      <c r="G18" s="59">
        <v>240</v>
      </c>
      <c r="H18" s="38">
        <f t="shared" si="0"/>
        <v>17040</v>
      </c>
      <c r="I18" s="30"/>
    </row>
    <row r="19" spans="1:10" s="31" customFormat="1" ht="14.25" x14ac:dyDescent="0.2">
      <c r="A19" s="54" t="s">
        <v>57</v>
      </c>
      <c r="B19" s="55" t="s">
        <v>58</v>
      </c>
      <c r="C19" s="55" t="s">
        <v>59</v>
      </c>
      <c r="D19" s="56">
        <v>70</v>
      </c>
      <c r="E19" s="57">
        <v>1</v>
      </c>
      <c r="F19" s="58" t="s">
        <v>50</v>
      </c>
      <c r="G19" s="59">
        <v>100</v>
      </c>
      <c r="H19" s="38">
        <f t="shared" si="0"/>
        <v>7000</v>
      </c>
      <c r="I19" s="30"/>
    </row>
    <row r="20" spans="1:10" s="31" customFormat="1" ht="14.25" x14ac:dyDescent="0.2">
      <c r="A20" s="54" t="s">
        <v>60</v>
      </c>
      <c r="B20" s="55" t="s">
        <v>61</v>
      </c>
      <c r="C20" s="55" t="s">
        <v>62</v>
      </c>
      <c r="D20" s="56">
        <v>2</v>
      </c>
      <c r="E20" s="57">
        <v>1</v>
      </c>
      <c r="F20" s="58" t="s">
        <v>50</v>
      </c>
      <c r="G20" s="59">
        <v>70</v>
      </c>
      <c r="H20" s="38">
        <f t="shared" si="0"/>
        <v>140</v>
      </c>
      <c r="I20" s="30"/>
    </row>
    <row r="21" spans="1:10" ht="20.25" customHeight="1" thickBot="1" x14ac:dyDescent="0.25">
      <c r="A21" s="40" t="s">
        <v>38</v>
      </c>
      <c r="B21" s="41"/>
      <c r="C21" s="41"/>
      <c r="D21" s="41"/>
      <c r="E21" s="41"/>
      <c r="F21" s="41"/>
      <c r="G21" s="60"/>
      <c r="H21" s="61">
        <f>SUM(H15:H20)</f>
        <v>39830.998399999997</v>
      </c>
      <c r="I21" s="53"/>
    </row>
    <row r="22" spans="1:10" ht="20.25" customHeight="1" x14ac:dyDescent="0.2">
      <c r="A22" s="44" t="s">
        <v>21</v>
      </c>
      <c r="B22" s="45" t="s">
        <v>22</v>
      </c>
      <c r="C22" s="45" t="s">
        <v>23</v>
      </c>
      <c r="D22" s="46" t="s">
        <v>63</v>
      </c>
      <c r="E22" s="46" t="s">
        <v>64</v>
      </c>
      <c r="F22" s="45" t="s">
        <v>26</v>
      </c>
      <c r="G22" s="45" t="s">
        <v>27</v>
      </c>
      <c r="H22" s="45" t="s">
        <v>40</v>
      </c>
      <c r="I22" s="48" t="s">
        <v>29</v>
      </c>
    </row>
    <row r="23" spans="1:10" ht="20.25" customHeight="1" x14ac:dyDescent="0.2">
      <c r="A23" s="49" t="s">
        <v>65</v>
      </c>
      <c r="B23" s="50" t="s">
        <v>66</v>
      </c>
      <c r="C23" s="51"/>
      <c r="D23" s="51"/>
      <c r="E23" s="51"/>
      <c r="F23" s="51"/>
      <c r="G23" s="51"/>
      <c r="H23" s="52"/>
      <c r="I23" s="53"/>
    </row>
    <row r="24" spans="1:10" s="31" customFormat="1" ht="20.25" customHeight="1" x14ac:dyDescent="0.2">
      <c r="A24" s="62" t="s">
        <v>67</v>
      </c>
      <c r="B24" s="63" t="s">
        <v>68</v>
      </c>
      <c r="C24" s="64" t="s">
        <v>69</v>
      </c>
      <c r="D24" s="32">
        <v>55</v>
      </c>
      <c r="E24" s="32">
        <v>1</v>
      </c>
      <c r="F24" s="58" t="s">
        <v>70</v>
      </c>
      <c r="G24" s="38">
        <v>280</v>
      </c>
      <c r="H24" s="38">
        <f>D24*E24*G24</f>
        <v>15400</v>
      </c>
      <c r="I24" s="65" t="s">
        <v>71</v>
      </c>
    </row>
    <row r="25" spans="1:10" s="31" customFormat="1" ht="20.25" customHeight="1" x14ac:dyDescent="0.2">
      <c r="A25" s="62" t="s">
        <v>72</v>
      </c>
      <c r="B25" s="63" t="s">
        <v>68</v>
      </c>
      <c r="C25" s="64" t="s">
        <v>73</v>
      </c>
      <c r="D25" s="32">
        <v>10</v>
      </c>
      <c r="E25" s="32">
        <v>1</v>
      </c>
      <c r="F25" s="58" t="s">
        <v>70</v>
      </c>
      <c r="G25" s="38">
        <v>380</v>
      </c>
      <c r="H25" s="38">
        <f>D25*E25*G25</f>
        <v>3800</v>
      </c>
      <c r="I25" s="66"/>
    </row>
    <row r="26" spans="1:10" s="31" customFormat="1" ht="20.25" customHeight="1" x14ac:dyDescent="0.2">
      <c r="A26" s="67" t="s">
        <v>74</v>
      </c>
      <c r="B26" s="68" t="s">
        <v>75</v>
      </c>
      <c r="C26" s="69" t="s">
        <v>69</v>
      </c>
      <c r="D26" s="70">
        <v>1</v>
      </c>
      <c r="E26" s="70">
        <v>1</v>
      </c>
      <c r="F26" s="71" t="s">
        <v>70</v>
      </c>
      <c r="G26" s="72">
        <f>[1]市区接送明细!L28</f>
        <v>2838.6499999999992</v>
      </c>
      <c r="H26" s="72">
        <f>D26*E26*G26</f>
        <v>2838.6499999999992</v>
      </c>
      <c r="I26" s="73" t="s">
        <v>76</v>
      </c>
      <c r="J26" s="31" t="s">
        <v>77</v>
      </c>
    </row>
    <row r="27" spans="1:10" ht="20.25" customHeight="1" thickBot="1" x14ac:dyDescent="0.25">
      <c r="A27" s="40" t="s">
        <v>38</v>
      </c>
      <c r="B27" s="41"/>
      <c r="C27" s="41"/>
      <c r="D27" s="41"/>
      <c r="E27" s="41"/>
      <c r="F27" s="41"/>
      <c r="G27" s="60"/>
      <c r="H27" s="61">
        <f>SUM(H24:H26)</f>
        <v>22038.649999999998</v>
      </c>
      <c r="I27" s="53"/>
    </row>
    <row r="28" spans="1:10" ht="20.25" customHeight="1" x14ac:dyDescent="0.2">
      <c r="A28" s="44" t="s">
        <v>21</v>
      </c>
      <c r="B28" s="45" t="s">
        <v>22</v>
      </c>
      <c r="C28" s="45" t="s">
        <v>23</v>
      </c>
      <c r="D28" s="74" t="s">
        <v>63</v>
      </c>
      <c r="E28" s="75"/>
      <c r="F28" s="45" t="s">
        <v>26</v>
      </c>
      <c r="G28" s="45" t="s">
        <v>27</v>
      </c>
      <c r="H28" s="45" t="s">
        <v>40</v>
      </c>
      <c r="I28" s="48" t="s">
        <v>29</v>
      </c>
    </row>
    <row r="29" spans="1:10" ht="20.25" customHeight="1" x14ac:dyDescent="0.2">
      <c r="A29" s="49" t="s">
        <v>78</v>
      </c>
      <c r="B29" s="50" t="s">
        <v>79</v>
      </c>
      <c r="C29" s="51"/>
      <c r="D29" s="51"/>
      <c r="E29" s="51"/>
      <c r="F29" s="51"/>
      <c r="G29" s="51"/>
      <c r="H29" s="52"/>
      <c r="I29" s="76"/>
    </row>
    <row r="30" spans="1:10" s="31" customFormat="1" ht="20.25" customHeight="1" x14ac:dyDescent="0.2">
      <c r="A30" s="77" t="s">
        <v>80</v>
      </c>
      <c r="B30" s="55" t="s">
        <v>81</v>
      </c>
      <c r="C30" s="78" t="s">
        <v>82</v>
      </c>
      <c r="D30" s="79">
        <v>38</v>
      </c>
      <c r="E30" s="80"/>
      <c r="F30" s="58" t="s">
        <v>46</v>
      </c>
      <c r="G30" s="56">
        <v>10</v>
      </c>
      <c r="H30" s="38">
        <f t="shared" ref="H30" si="1">D30*G30</f>
        <v>380</v>
      </c>
      <c r="I30" s="81"/>
    </row>
    <row r="31" spans="1:10" s="31" customFormat="1" ht="20.25" customHeight="1" x14ac:dyDescent="0.2">
      <c r="A31" s="77" t="s">
        <v>83</v>
      </c>
      <c r="B31" s="55" t="s">
        <v>84</v>
      </c>
      <c r="C31" s="55" t="s">
        <v>85</v>
      </c>
      <c r="D31" s="79">
        <v>8</v>
      </c>
      <c r="E31" s="80"/>
      <c r="F31" s="58" t="s">
        <v>86</v>
      </c>
      <c r="G31" s="56">
        <v>50</v>
      </c>
      <c r="H31" s="38">
        <f>D31*G31</f>
        <v>400</v>
      </c>
      <c r="I31" s="81"/>
    </row>
    <row r="32" spans="1:10" s="31" customFormat="1" ht="20.25" customHeight="1" x14ac:dyDescent="0.2">
      <c r="A32" s="77" t="s">
        <v>87</v>
      </c>
      <c r="B32" s="55" t="s">
        <v>88</v>
      </c>
      <c r="C32" s="55" t="s">
        <v>89</v>
      </c>
      <c r="D32" s="79">
        <v>1</v>
      </c>
      <c r="E32" s="80"/>
      <c r="F32" s="58" t="s">
        <v>86</v>
      </c>
      <c r="G32" s="56">
        <v>205</v>
      </c>
      <c r="H32" s="38">
        <f>D32*G32</f>
        <v>205</v>
      </c>
      <c r="I32" s="81"/>
    </row>
    <row r="33" spans="1:9" ht="20.25" customHeight="1" thickBot="1" x14ac:dyDescent="0.25">
      <c r="A33" s="40" t="s">
        <v>38</v>
      </c>
      <c r="B33" s="41"/>
      <c r="C33" s="41"/>
      <c r="D33" s="41"/>
      <c r="E33" s="41"/>
      <c r="F33" s="41"/>
      <c r="G33" s="60"/>
      <c r="H33" s="61">
        <f>SUM(H30:H32)</f>
        <v>985</v>
      </c>
      <c r="I33" s="76"/>
    </row>
    <row r="34" spans="1:9" ht="20.25" customHeight="1" thickBot="1" x14ac:dyDescent="0.25">
      <c r="A34" s="82" t="s">
        <v>21</v>
      </c>
      <c r="B34" s="83" t="s">
        <v>22</v>
      </c>
      <c r="C34" s="83" t="s">
        <v>23</v>
      </c>
      <c r="D34" s="84" t="s">
        <v>90</v>
      </c>
      <c r="E34" s="85" t="s">
        <v>91</v>
      </c>
      <c r="F34" s="83" t="s">
        <v>26</v>
      </c>
      <c r="G34" s="83" t="s">
        <v>27</v>
      </c>
      <c r="H34" s="83" t="s">
        <v>40</v>
      </c>
      <c r="I34" s="86" t="s">
        <v>29</v>
      </c>
    </row>
    <row r="35" spans="1:9" ht="20.25" customHeight="1" x14ac:dyDescent="0.2">
      <c r="A35" s="49" t="s">
        <v>92</v>
      </c>
      <c r="B35" s="87" t="s">
        <v>93</v>
      </c>
      <c r="C35" s="87"/>
      <c r="D35" s="87"/>
      <c r="E35" s="87"/>
      <c r="F35" s="87"/>
      <c r="G35" s="87"/>
      <c r="H35" s="87"/>
      <c r="I35" s="88"/>
    </row>
    <row r="36" spans="1:9" s="31" customFormat="1" ht="20.25" customHeight="1" x14ac:dyDescent="0.2">
      <c r="A36" s="77" t="s">
        <v>94</v>
      </c>
      <c r="B36" s="55" t="s">
        <v>95</v>
      </c>
      <c r="C36" s="89" t="s">
        <v>96</v>
      </c>
      <c r="D36" s="89">
        <v>6</v>
      </c>
      <c r="E36" s="89">
        <v>1</v>
      </c>
      <c r="F36" s="58" t="s">
        <v>97</v>
      </c>
      <c r="G36" s="90">
        <v>600</v>
      </c>
      <c r="H36" s="38">
        <f>D36*E36*G36</f>
        <v>3600</v>
      </c>
      <c r="I36" s="91"/>
    </row>
    <row r="37" spans="1:9" ht="20.25" customHeight="1" x14ac:dyDescent="0.2">
      <c r="A37" s="40" t="s">
        <v>38</v>
      </c>
      <c r="B37" s="41"/>
      <c r="C37" s="41"/>
      <c r="D37" s="41"/>
      <c r="E37" s="41"/>
      <c r="F37" s="41"/>
      <c r="G37" s="60"/>
      <c r="H37" s="61">
        <f>SUM(H36:H36)</f>
        <v>3600</v>
      </c>
      <c r="I37" s="92"/>
    </row>
    <row r="38" spans="1:9" ht="20.25" customHeight="1" thickBot="1" x14ac:dyDescent="0.25">
      <c r="A38" s="93" t="s">
        <v>98</v>
      </c>
      <c r="B38" s="94"/>
      <c r="C38" s="94"/>
      <c r="D38" s="95"/>
      <c r="E38" s="95"/>
      <c r="F38" s="94"/>
      <c r="G38" s="96"/>
      <c r="H38" s="97">
        <f>H12+H21+H27+H33+H37</f>
        <v>100694.64839999999</v>
      </c>
      <c r="I38" s="98"/>
    </row>
    <row r="39" spans="1:9" ht="20.25" customHeight="1" x14ac:dyDescent="0.2">
      <c r="A39" s="44" t="s">
        <v>21</v>
      </c>
      <c r="B39" s="45" t="s">
        <v>22</v>
      </c>
      <c r="C39" s="45" t="s">
        <v>23</v>
      </c>
      <c r="D39" s="74" t="s">
        <v>63</v>
      </c>
      <c r="E39" s="75"/>
      <c r="F39" s="45" t="s">
        <v>26</v>
      </c>
      <c r="G39" s="45" t="s">
        <v>27</v>
      </c>
      <c r="H39" s="45" t="s">
        <v>40</v>
      </c>
      <c r="I39" s="48" t="s">
        <v>29</v>
      </c>
    </row>
    <row r="40" spans="1:9" ht="20.25" customHeight="1" x14ac:dyDescent="0.2">
      <c r="A40" s="49" t="s">
        <v>99</v>
      </c>
      <c r="B40" s="50" t="s">
        <v>100</v>
      </c>
      <c r="C40" s="51"/>
      <c r="D40" s="51"/>
      <c r="E40" s="51"/>
      <c r="F40" s="51"/>
      <c r="G40" s="51"/>
      <c r="H40" s="51"/>
      <c r="I40" s="99"/>
    </row>
    <row r="41" spans="1:9" s="31" customFormat="1" ht="20.25" customHeight="1" x14ac:dyDescent="0.2">
      <c r="A41" s="54" t="s">
        <v>101</v>
      </c>
      <c r="B41" s="64" t="s">
        <v>102</v>
      </c>
      <c r="C41" s="64"/>
      <c r="D41" s="100"/>
      <c r="E41" s="101"/>
      <c r="F41" s="102">
        <v>0.1</v>
      </c>
      <c r="G41" s="103">
        <f>H38</f>
        <v>100694.64839999999</v>
      </c>
      <c r="H41" s="38">
        <f>F41*G41</f>
        <v>10069.464840000001</v>
      </c>
      <c r="I41" s="30"/>
    </row>
    <row r="42" spans="1:9" ht="20.25" customHeight="1" thickBot="1" x14ac:dyDescent="0.25">
      <c r="A42" s="104" t="s">
        <v>38</v>
      </c>
      <c r="B42" s="105"/>
      <c r="C42" s="105"/>
      <c r="D42" s="106"/>
      <c r="E42" s="106"/>
      <c r="F42" s="105"/>
      <c r="G42" s="107"/>
      <c r="H42" s="108">
        <f>SUM(H41:H41)</f>
        <v>10069.464840000001</v>
      </c>
      <c r="I42" s="109"/>
    </row>
    <row r="43" spans="1:9" ht="20.25" customHeight="1" x14ac:dyDescent="0.2">
      <c r="A43" s="44" t="s">
        <v>21</v>
      </c>
      <c r="B43" s="45" t="s">
        <v>22</v>
      </c>
      <c r="C43" s="45" t="s">
        <v>23</v>
      </c>
      <c r="D43" s="46" t="s">
        <v>24</v>
      </c>
      <c r="E43" s="46" t="s">
        <v>103</v>
      </c>
      <c r="F43" s="45" t="s">
        <v>26</v>
      </c>
      <c r="G43" s="45" t="s">
        <v>27</v>
      </c>
      <c r="H43" s="45" t="s">
        <v>40</v>
      </c>
      <c r="I43" s="48" t="s">
        <v>29</v>
      </c>
    </row>
    <row r="44" spans="1:9" ht="20.25" customHeight="1" x14ac:dyDescent="0.2">
      <c r="A44" s="49" t="s">
        <v>104</v>
      </c>
      <c r="B44" s="50" t="s">
        <v>105</v>
      </c>
      <c r="C44" s="51"/>
      <c r="D44" s="51"/>
      <c r="E44" s="51"/>
      <c r="F44" s="51"/>
      <c r="G44" s="51"/>
      <c r="H44" s="51"/>
      <c r="I44" s="99"/>
    </row>
    <row r="45" spans="1:9" s="31" customFormat="1" ht="20.25" customHeight="1" x14ac:dyDescent="0.2">
      <c r="A45" s="54" t="s">
        <v>106</v>
      </c>
      <c r="B45" s="64" t="s">
        <v>107</v>
      </c>
      <c r="C45" s="64"/>
      <c r="D45" s="110">
        <v>2</v>
      </c>
      <c r="E45" s="110">
        <v>2</v>
      </c>
      <c r="F45" s="58" t="s">
        <v>97</v>
      </c>
      <c r="G45" s="103">
        <v>600</v>
      </c>
      <c r="H45" s="38">
        <f>D45*E45*G45</f>
        <v>2400</v>
      </c>
      <c r="I45" s="91"/>
    </row>
    <row r="46" spans="1:9" ht="20.25" customHeight="1" thickBot="1" x14ac:dyDescent="0.25">
      <c r="A46" s="104" t="s">
        <v>38</v>
      </c>
      <c r="B46" s="105"/>
      <c r="C46" s="105"/>
      <c r="D46" s="105"/>
      <c r="E46" s="105"/>
      <c r="F46" s="105"/>
      <c r="G46" s="107"/>
      <c r="H46" s="108">
        <f>SUM(H45:H45)</f>
        <v>2400</v>
      </c>
      <c r="I46" s="111"/>
    </row>
    <row r="47" spans="1:9" ht="20.25" customHeight="1" x14ac:dyDescent="0.2">
      <c r="A47" s="44" t="s">
        <v>21</v>
      </c>
      <c r="B47" s="45" t="s">
        <v>22</v>
      </c>
      <c r="C47" s="45" t="s">
        <v>23</v>
      </c>
      <c r="D47" s="74" t="s">
        <v>24</v>
      </c>
      <c r="E47" s="75"/>
      <c r="F47" s="45" t="s">
        <v>26</v>
      </c>
      <c r="G47" s="45" t="s">
        <v>27</v>
      </c>
      <c r="H47" s="45" t="s">
        <v>40</v>
      </c>
      <c r="I47" s="48" t="s">
        <v>29</v>
      </c>
    </row>
    <row r="48" spans="1:9" ht="20.25" customHeight="1" x14ac:dyDescent="0.2">
      <c r="A48" s="49" t="s">
        <v>108</v>
      </c>
      <c r="B48" s="50" t="s">
        <v>109</v>
      </c>
      <c r="C48" s="51"/>
      <c r="D48" s="51"/>
      <c r="E48" s="51"/>
      <c r="F48" s="51"/>
      <c r="G48" s="51"/>
      <c r="H48" s="51"/>
      <c r="I48" s="99"/>
    </row>
    <row r="49" spans="1:10" s="31" customFormat="1" ht="20.25" customHeight="1" x14ac:dyDescent="0.2">
      <c r="A49" s="54" t="s">
        <v>110</v>
      </c>
      <c r="B49" s="55" t="s">
        <v>111</v>
      </c>
      <c r="C49" s="112" t="s">
        <v>112</v>
      </c>
      <c r="D49" s="56">
        <v>1</v>
      </c>
      <c r="E49" s="56">
        <v>1</v>
      </c>
      <c r="F49" s="58" t="s">
        <v>113</v>
      </c>
      <c r="G49" s="103">
        <v>44088</v>
      </c>
      <c r="H49" s="38">
        <f>D49*E49*G49</f>
        <v>44088</v>
      </c>
      <c r="I49" s="30" t="s">
        <v>114</v>
      </c>
    </row>
    <row r="50" spans="1:10" s="31" customFormat="1" ht="20.25" customHeight="1" x14ac:dyDescent="0.2">
      <c r="A50" s="113" t="s">
        <v>115</v>
      </c>
      <c r="B50" s="114" t="s">
        <v>116</v>
      </c>
      <c r="C50" s="115" t="s">
        <v>112</v>
      </c>
      <c r="D50" s="116">
        <v>1</v>
      </c>
      <c r="E50" s="116">
        <v>1</v>
      </c>
      <c r="F50" s="71" t="s">
        <v>113</v>
      </c>
      <c r="G50" s="72">
        <f>[1]火车票明细!L30</f>
        <v>8680.5</v>
      </c>
      <c r="H50" s="72">
        <f t="shared" ref="H50" si="2">D50*E50*G50</f>
        <v>8680.5</v>
      </c>
      <c r="I50" s="117" t="s">
        <v>117</v>
      </c>
      <c r="J50" s="31" t="s">
        <v>77</v>
      </c>
    </row>
    <row r="51" spans="1:10" ht="20.25" customHeight="1" thickBot="1" x14ac:dyDescent="0.25">
      <c r="A51" s="104" t="s">
        <v>38</v>
      </c>
      <c r="B51" s="105"/>
      <c r="C51" s="105"/>
      <c r="D51" s="105"/>
      <c r="E51" s="105"/>
      <c r="F51" s="105"/>
      <c r="G51" s="107"/>
      <c r="H51" s="108">
        <f>SUM(H49:H50)</f>
        <v>52768.5</v>
      </c>
      <c r="I51" s="111"/>
    </row>
    <row r="52" spans="1:10" ht="20.25" customHeight="1" x14ac:dyDescent="0.2">
      <c r="A52" s="44" t="s">
        <v>21</v>
      </c>
      <c r="B52" s="45" t="s">
        <v>22</v>
      </c>
      <c r="C52" s="45" t="s">
        <v>23</v>
      </c>
      <c r="D52" s="74" t="s">
        <v>63</v>
      </c>
      <c r="E52" s="75"/>
      <c r="F52" s="45" t="s">
        <v>26</v>
      </c>
      <c r="G52" s="45" t="s">
        <v>27</v>
      </c>
      <c r="H52" s="45" t="s">
        <v>40</v>
      </c>
      <c r="I52" s="48" t="s">
        <v>29</v>
      </c>
    </row>
    <row r="53" spans="1:10" ht="20.25" customHeight="1" x14ac:dyDescent="0.2">
      <c r="A53" s="49" t="s">
        <v>118</v>
      </c>
      <c r="B53" s="50" t="s">
        <v>119</v>
      </c>
      <c r="C53" s="51"/>
      <c r="D53" s="51"/>
      <c r="E53" s="51"/>
      <c r="F53" s="51"/>
      <c r="G53" s="51"/>
      <c r="H53" s="51"/>
      <c r="I53" s="99"/>
    </row>
    <row r="54" spans="1:10" s="31" customFormat="1" ht="20.25" customHeight="1" x14ac:dyDescent="0.2">
      <c r="A54" s="54" t="s">
        <v>120</v>
      </c>
      <c r="B54" s="64" t="s">
        <v>119</v>
      </c>
      <c r="C54" s="64"/>
      <c r="D54" s="100"/>
      <c r="E54" s="101"/>
      <c r="F54" s="102">
        <v>0.06</v>
      </c>
      <c r="G54" s="118">
        <f>H38+H42+H46+H51</f>
        <v>165932.61323999998</v>
      </c>
      <c r="H54" s="38">
        <f>F54*G54</f>
        <v>9955.9567943999991</v>
      </c>
      <c r="I54" s="30"/>
    </row>
    <row r="55" spans="1:10" ht="20.25" customHeight="1" x14ac:dyDescent="0.2">
      <c r="A55" s="104" t="s">
        <v>38</v>
      </c>
      <c r="B55" s="105"/>
      <c r="C55" s="105"/>
      <c r="D55" s="105"/>
      <c r="E55" s="105"/>
      <c r="F55" s="105"/>
      <c r="G55" s="107"/>
      <c r="H55" s="108">
        <f>SUM(H53:H54)</f>
        <v>9955.9567943999991</v>
      </c>
      <c r="I55" s="111"/>
    </row>
    <row r="56" spans="1:10" ht="20.25" customHeight="1" x14ac:dyDescent="0.2">
      <c r="A56" s="119" t="s">
        <v>121</v>
      </c>
      <c r="B56" s="120"/>
      <c r="C56" s="120"/>
      <c r="D56" s="120"/>
      <c r="E56" s="120"/>
      <c r="F56" s="120"/>
      <c r="G56" s="121"/>
      <c r="H56" s="122">
        <f>H38+H42+H46+H51+H55</f>
        <v>175888.57003439998</v>
      </c>
      <c r="I56" s="123"/>
    </row>
    <row r="57" spans="1:10" ht="20.25" customHeight="1" thickBot="1" x14ac:dyDescent="0.25">
      <c r="A57" s="124" t="s">
        <v>122</v>
      </c>
      <c r="B57" s="125"/>
      <c r="C57" s="125"/>
      <c r="D57" s="125"/>
      <c r="E57" s="125"/>
      <c r="F57" s="125"/>
      <c r="G57" s="125"/>
      <c r="H57" s="125"/>
      <c r="I57" s="126"/>
    </row>
    <row r="58" spans="1:10" ht="20.25" customHeight="1" x14ac:dyDescent="0.2">
      <c r="G58" t="s">
        <v>123</v>
      </c>
      <c r="H58">
        <v>11942.52</v>
      </c>
    </row>
    <row r="60" spans="1:10" ht="20.25" customHeight="1" x14ac:dyDescent="0.2">
      <c r="H60" s="127">
        <f>H58+H56</f>
        <v>187831.09003439997</v>
      </c>
    </row>
  </sheetData>
  <mergeCells count="40">
    <mergeCell ref="B53:I53"/>
    <mergeCell ref="D54:E54"/>
    <mergeCell ref="A55:G55"/>
    <mergeCell ref="A57:I57"/>
    <mergeCell ref="B44:I44"/>
    <mergeCell ref="A46:G46"/>
    <mergeCell ref="D47:E47"/>
    <mergeCell ref="B48:I48"/>
    <mergeCell ref="A51:G51"/>
    <mergeCell ref="D52:E52"/>
    <mergeCell ref="B35:I35"/>
    <mergeCell ref="A37:G37"/>
    <mergeCell ref="D39:E39"/>
    <mergeCell ref="B40:I40"/>
    <mergeCell ref="D41:E41"/>
    <mergeCell ref="A42:G42"/>
    <mergeCell ref="D28:E28"/>
    <mergeCell ref="B29:H29"/>
    <mergeCell ref="D30:E30"/>
    <mergeCell ref="D31:E31"/>
    <mergeCell ref="D32:E32"/>
    <mergeCell ref="A33:G33"/>
    <mergeCell ref="A12:G12"/>
    <mergeCell ref="B14:H14"/>
    <mergeCell ref="A21:G21"/>
    <mergeCell ref="B23:H23"/>
    <mergeCell ref="I24:I25"/>
    <mergeCell ref="A27:G27"/>
    <mergeCell ref="A5:I5"/>
    <mergeCell ref="B6:I6"/>
    <mergeCell ref="A7:F7"/>
    <mergeCell ref="G7:I7"/>
    <mergeCell ref="B9:H9"/>
    <mergeCell ref="B10:B11"/>
    <mergeCell ref="A1:I1"/>
    <mergeCell ref="D2:E2"/>
    <mergeCell ref="H2:I2"/>
    <mergeCell ref="D3:E3"/>
    <mergeCell ref="H3:I3"/>
    <mergeCell ref="H4:I4"/>
  </mergeCells>
  <phoneticPr fontId="3" type="noConversion"/>
  <dataValidations count="1">
    <dataValidation type="list" allowBlank="1" showInputMessage="1" showErrorMessage="1" sqref="B3" xr:uid="{53E7E3E3-18DF-4327-BAA8-0FF44A2B534F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2018-12-25T09:47:44Z</dcterms:created>
  <dcterms:modified xsi:type="dcterms:W3CDTF">2018-12-25T09:50:10Z</dcterms:modified>
</cp:coreProperties>
</file>