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y\Desktop\易车渠道年会\袁少晨\20201017新版报价模板\"/>
    </mc:Choice>
  </mc:AlternateContent>
  <xr:revisionPtr revIDLastSave="0" documentId="13_ncr:1_{D8C80CBF-962F-4495-BB88-8AE4553D9393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总报价" sheetId="6" state="hidden" r:id="rId1"/>
    <sheet name="汇总" sheetId="4" r:id="rId2"/>
    <sheet name="合同报价单" sheetId="3" state="hidden" r:id="rId3"/>
  </sheets>
  <calcPr calcId="191029" concurrentCalc="0"/>
</workbook>
</file>

<file path=xl/calcChain.xml><?xml version="1.0" encoding="utf-8"?>
<calcChain xmlns="http://schemas.openxmlformats.org/spreadsheetml/2006/main">
  <c r="K13" i="4" l="1"/>
  <c r="K14" i="4"/>
  <c r="K15" i="4"/>
  <c r="K16" i="4"/>
  <c r="K17" i="4"/>
  <c r="J13" i="4"/>
  <c r="J14" i="4"/>
  <c r="J15" i="4"/>
  <c r="J16" i="4"/>
  <c r="J17" i="4"/>
  <c r="I13" i="4"/>
  <c r="I14" i="4"/>
  <c r="I15" i="4"/>
  <c r="I16" i="4"/>
  <c r="I17" i="4"/>
  <c r="I35" i="4"/>
  <c r="K35" i="4"/>
  <c r="J35" i="4"/>
  <c r="I30" i="4"/>
  <c r="K30" i="4"/>
  <c r="I31" i="4"/>
  <c r="K31" i="4"/>
  <c r="I32" i="4"/>
  <c r="K32" i="4"/>
  <c r="I33" i="4"/>
  <c r="K33" i="4"/>
  <c r="I34" i="4"/>
  <c r="K34" i="4"/>
  <c r="J30" i="4"/>
  <c r="J31" i="4"/>
  <c r="J32" i="4"/>
  <c r="J33" i="4"/>
  <c r="J34" i="4"/>
  <c r="I21" i="4"/>
  <c r="K21" i="4"/>
  <c r="I22" i="4"/>
  <c r="K22" i="4"/>
  <c r="I23" i="4"/>
  <c r="K23" i="4"/>
  <c r="I24" i="4"/>
  <c r="K24" i="4"/>
  <c r="I25" i="4"/>
  <c r="K25" i="4"/>
  <c r="I26" i="4"/>
  <c r="K26" i="4"/>
  <c r="I27" i="4"/>
  <c r="K27" i="4"/>
  <c r="I28" i="4"/>
  <c r="K28" i="4"/>
  <c r="I29" i="4"/>
  <c r="K29" i="4"/>
  <c r="J21" i="4"/>
  <c r="J22" i="4"/>
  <c r="J23" i="4"/>
  <c r="J24" i="4"/>
  <c r="J25" i="4"/>
  <c r="J26" i="4"/>
  <c r="J27" i="4"/>
  <c r="J28" i="4"/>
  <c r="J29" i="4"/>
  <c r="I10" i="4"/>
  <c r="K10" i="4"/>
  <c r="I11" i="4"/>
  <c r="K11" i="4"/>
  <c r="J10" i="4"/>
  <c r="J11" i="4"/>
  <c r="I12" i="4"/>
  <c r="I18" i="4"/>
  <c r="I19" i="4"/>
  <c r="I20" i="4"/>
  <c r="I9" i="4"/>
  <c r="K12" i="4"/>
  <c r="K18" i="4"/>
  <c r="K19" i="4"/>
  <c r="K20" i="4"/>
  <c r="K9" i="4"/>
  <c r="J36" i="4"/>
  <c r="J18" i="4"/>
  <c r="J19" i="4"/>
  <c r="J20" i="4"/>
  <c r="J12" i="4"/>
  <c r="J9" i="4"/>
  <c r="J37" i="4"/>
  <c r="J38" i="4"/>
  <c r="K36" i="4"/>
  <c r="K40" i="4"/>
  <c r="J39" i="4"/>
  <c r="J40" i="4"/>
  <c r="J44" i="4"/>
  <c r="I32" i="3"/>
  <c r="I31" i="3"/>
  <c r="I30" i="3"/>
  <c r="I29" i="3"/>
  <c r="I20" i="3"/>
  <c r="I33" i="3"/>
  <c r="I36" i="3"/>
  <c r="I10" i="3"/>
  <c r="I9" i="3"/>
  <c r="I42" i="3"/>
  <c r="I43" i="3"/>
  <c r="I39" i="3"/>
  <c r="I37" i="3"/>
  <c r="I25" i="3"/>
  <c r="I26" i="3"/>
  <c r="I27" i="3"/>
  <c r="I28" i="3"/>
  <c r="I19" i="3"/>
  <c r="I18" i="3"/>
  <c r="I15" i="3"/>
  <c r="I17" i="3"/>
  <c r="I16" i="3"/>
  <c r="I40" i="3"/>
  <c r="I38" i="3"/>
  <c r="I13" i="3"/>
  <c r="I12" i="3"/>
  <c r="I14" i="3"/>
  <c r="I21" i="3"/>
  <c r="I22" i="3"/>
  <c r="I23" i="3"/>
  <c r="I24" i="3"/>
  <c r="I34" i="3"/>
  <c r="I35" i="3"/>
  <c r="I41" i="3"/>
  <c r="I11" i="3"/>
  <c r="I44" i="3"/>
  <c r="I45" i="3"/>
  <c r="I46" i="3"/>
  <c r="I47" i="3"/>
</calcChain>
</file>

<file path=xl/sharedStrings.xml><?xml version="1.0" encoding="utf-8"?>
<sst xmlns="http://schemas.openxmlformats.org/spreadsheetml/2006/main" count="305" uniqueCount="157">
  <si>
    <t>人</t>
    <phoneticPr fontId="1" type="noConversion"/>
  </si>
  <si>
    <t>供应商名称：</t>
    <phoneticPr fontId="1" type="noConversion"/>
  </si>
  <si>
    <t>康辉集团北京国际会议展览有限公司</t>
    <phoneticPr fontId="1" type="noConversion"/>
  </si>
  <si>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</si>
  <si>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</si>
  <si>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</si>
  <si>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</si>
  <si>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</si>
  <si>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</si>
  <si>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</si>
  <si>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</si>
  <si>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备注</t>
    <phoneticPr fontId="1" type="noConversion"/>
  </si>
  <si>
    <t>NO.</t>
  </si>
  <si>
    <t>单位</t>
  </si>
  <si>
    <t>单价</t>
  </si>
  <si>
    <t>小计</t>
  </si>
  <si>
    <t>会议</t>
    <phoneticPr fontId="1" type="noConversion"/>
  </si>
  <si>
    <t>项</t>
    <phoneticPr fontId="1" type="noConversion"/>
  </si>
  <si>
    <t>其他</t>
    <phoneticPr fontId="1" type="noConversion"/>
  </si>
  <si>
    <t>与会人员</t>
    <phoneticPr fontId="1" type="noConversion"/>
  </si>
  <si>
    <t>通讯+餐补：500元/天</t>
    <phoneticPr fontId="1" type="noConversion"/>
  </si>
  <si>
    <t>天</t>
    <phoneticPr fontId="1" type="noConversion"/>
  </si>
  <si>
    <t>费用总计</t>
    <phoneticPr fontId="1" type="noConversion"/>
  </si>
  <si>
    <t>服务费10%</t>
    <phoneticPr fontId="1" type="noConversion"/>
  </si>
  <si>
    <t>税费6%</t>
    <phoneticPr fontId="1" type="noConversion"/>
  </si>
  <si>
    <t>活动费用合计</t>
    <phoneticPr fontId="1" type="noConversion"/>
  </si>
  <si>
    <t>汽车之家2019第四季度渠道产品推荐会-活动费用预算</t>
    <phoneticPr fontId="1" type="noConversion"/>
  </si>
  <si>
    <t>汽车之家2019第四季度渠道产品推荐会</t>
    <phoneticPr fontId="1" type="noConversion"/>
  </si>
  <si>
    <t>住宿</t>
    <phoneticPr fontId="1" type="noConversion"/>
  </si>
  <si>
    <t>会议室</t>
    <phoneticPr fontId="1" type="noConversion"/>
  </si>
  <si>
    <t>会议设施</t>
    <phoneticPr fontId="1" type="noConversion"/>
  </si>
  <si>
    <t>茶歇</t>
    <phoneticPr fontId="1" type="noConversion"/>
  </si>
  <si>
    <t>DAY 1午餐</t>
    <phoneticPr fontId="1" type="noConversion"/>
  </si>
  <si>
    <t>DAY 1晚宴</t>
    <phoneticPr fontId="1" type="noConversion"/>
  </si>
  <si>
    <t>DAY 2 午餐</t>
    <phoneticPr fontId="1" type="noConversion"/>
  </si>
  <si>
    <t>酒水</t>
    <phoneticPr fontId="1" type="noConversion"/>
  </si>
  <si>
    <t>活动用车</t>
    <phoneticPr fontId="1" type="noConversion"/>
  </si>
  <si>
    <t>物料</t>
    <phoneticPr fontId="1" type="noConversion"/>
  </si>
  <si>
    <t>其他项</t>
    <phoneticPr fontId="1" type="noConversion"/>
  </si>
  <si>
    <t>间</t>
    <phoneticPr fontId="1" type="noConversion"/>
  </si>
  <si>
    <t>晚</t>
    <phoneticPr fontId="1" type="noConversion"/>
  </si>
  <si>
    <t>项</t>
    <phoneticPr fontId="1" type="noConversion"/>
  </si>
  <si>
    <t>费尔蒙湖景房</t>
    <phoneticPr fontId="1" type="noConversion"/>
  </si>
  <si>
    <t>天</t>
    <phoneticPr fontId="1" type="noConversion"/>
  </si>
  <si>
    <t>份</t>
    <phoneticPr fontId="1" type="noConversion"/>
  </si>
  <si>
    <t>按照20份预估，以实际数量为准</t>
    <phoneticPr fontId="1" type="noConversion"/>
  </si>
  <si>
    <t>华东-阳澄湖费尔蒙酒店；华北-待定；华南-待定</t>
    <phoneticPr fontId="1" type="noConversion"/>
  </si>
  <si>
    <t>30人/区*3区</t>
    <phoneticPr fontId="1" type="noConversion"/>
  </si>
  <si>
    <t>人</t>
    <phoneticPr fontId="1" type="noConversion"/>
  </si>
  <si>
    <t>餐</t>
    <phoneticPr fontId="1" type="noConversion"/>
  </si>
  <si>
    <t>预估</t>
    <phoneticPr fontId="1" type="noConversion"/>
  </si>
  <si>
    <t>往返用车</t>
    <phoneticPr fontId="1" type="noConversion"/>
  </si>
  <si>
    <t xml:space="preserve">上海-阳澄湖-45座 </t>
    <phoneticPr fontId="1" type="noConversion"/>
  </si>
  <si>
    <t>GL8</t>
    <phoneticPr fontId="1" type="noConversion"/>
  </si>
  <si>
    <t>辆</t>
    <phoneticPr fontId="1" type="noConversion"/>
  </si>
  <si>
    <t>阳澄湖螃蟹礼盒</t>
    <phoneticPr fontId="1" type="noConversion"/>
  </si>
  <si>
    <t>制作物</t>
    <phoneticPr fontId="1" type="noConversion"/>
  </si>
  <si>
    <t>住宿</t>
    <phoneticPr fontId="1" type="noConversion"/>
  </si>
  <si>
    <t>会议</t>
    <phoneticPr fontId="1" type="noConversion"/>
  </si>
  <si>
    <t>双床房</t>
    <phoneticPr fontId="1" type="noConversion"/>
  </si>
  <si>
    <t>次</t>
    <phoneticPr fontId="1" type="noConversion"/>
  </si>
  <si>
    <t>华北、华南，以实际入住使用为准</t>
    <phoneticPr fontId="1" type="noConversion"/>
  </si>
  <si>
    <t>茶歇</t>
    <phoneticPr fontId="1" type="noConversion"/>
  </si>
  <si>
    <t>次</t>
    <phoneticPr fontId="1" type="noConversion"/>
  </si>
  <si>
    <t>会议室</t>
    <phoneticPr fontId="1" type="noConversion"/>
  </si>
  <si>
    <t>团建项目</t>
    <phoneticPr fontId="1" type="noConversion"/>
  </si>
  <si>
    <t>项</t>
    <phoneticPr fontId="1" type="noConversion"/>
  </si>
  <si>
    <t>活动用车</t>
    <phoneticPr fontId="1" type="noConversion"/>
  </si>
  <si>
    <t>华东-嘉宾随手礼</t>
    <phoneticPr fontId="1" type="noConversion"/>
  </si>
  <si>
    <t>嘉宾随手礼</t>
    <phoneticPr fontId="1" type="noConversion"/>
  </si>
  <si>
    <t>趟</t>
    <phoneticPr fontId="1" type="noConversion"/>
  </si>
  <si>
    <t>华东：11月1-2日；2019年10月底-11月初</t>
    <phoneticPr fontId="1" type="noConversion"/>
  </si>
  <si>
    <t>场</t>
    <phoneticPr fontId="1" type="noConversion"/>
  </si>
  <si>
    <t>住宿</t>
    <phoneticPr fontId="1" type="noConversion"/>
  </si>
  <si>
    <t>大交通</t>
    <phoneticPr fontId="1" type="noConversion"/>
  </si>
  <si>
    <t>航班</t>
    <phoneticPr fontId="1" type="noConversion"/>
  </si>
  <si>
    <t>经济舱</t>
    <phoneticPr fontId="1" type="noConversion"/>
  </si>
  <si>
    <t>一等座</t>
    <phoneticPr fontId="1" type="noConversion"/>
  </si>
  <si>
    <t>高铁</t>
    <phoneticPr fontId="1" type="noConversion"/>
  </si>
  <si>
    <t>区</t>
    <phoneticPr fontId="1" type="noConversion"/>
  </si>
  <si>
    <t>接送机</t>
    <phoneticPr fontId="1" type="noConversion"/>
  </si>
  <si>
    <t>费用优惠合计</t>
    <phoneticPr fontId="1" type="noConversion"/>
  </si>
  <si>
    <t>用餐备用金预留</t>
    <phoneticPr fontId="1" type="noConversion"/>
  </si>
  <si>
    <t>餐饮服务</t>
    <phoneticPr fontId="1" type="noConversion"/>
  </si>
  <si>
    <t>酒店服务</t>
    <phoneticPr fontId="1" type="noConversion"/>
  </si>
  <si>
    <t>外请专家团（组织团建活动）</t>
    <phoneticPr fontId="1" type="noConversion"/>
  </si>
  <si>
    <t>住宿备用金预留</t>
    <phoneticPr fontId="1" type="noConversion"/>
  </si>
  <si>
    <t>团</t>
    <phoneticPr fontId="1" type="noConversion"/>
  </si>
  <si>
    <t>华北用餐</t>
    <phoneticPr fontId="1" type="noConversion"/>
  </si>
  <si>
    <t>华东用餐</t>
    <phoneticPr fontId="1" type="noConversion"/>
  </si>
  <si>
    <t>华南用餐</t>
    <phoneticPr fontId="1" type="noConversion"/>
  </si>
  <si>
    <t>大交通</t>
    <phoneticPr fontId="1" type="noConversion"/>
  </si>
  <si>
    <t>航班</t>
    <phoneticPr fontId="1" type="noConversion"/>
  </si>
  <si>
    <t>合计</t>
    <phoneticPr fontId="1" type="noConversion"/>
  </si>
  <si>
    <t>服务费</t>
    <phoneticPr fontId="1" type="noConversion"/>
  </si>
  <si>
    <t>税费</t>
    <phoneticPr fontId="1" type="noConversion"/>
  </si>
  <si>
    <t>三亚</t>
    <phoneticPr fontId="1" type="noConversion"/>
  </si>
  <si>
    <t>北京-三亚</t>
    <phoneticPr fontId="1" type="noConversion"/>
  </si>
  <si>
    <t>项</t>
    <phoneticPr fontId="1" type="noConversion"/>
  </si>
  <si>
    <t>供应商人员交通</t>
  </si>
  <si>
    <t>供应商人员住宿</t>
  </si>
  <si>
    <t>供应商人员用餐</t>
  </si>
  <si>
    <t>服务费</t>
  </si>
  <si>
    <t>人</t>
    <phoneticPr fontId="1" type="noConversion"/>
  </si>
  <si>
    <t>次</t>
    <phoneticPr fontId="1" type="noConversion"/>
  </si>
  <si>
    <t>间</t>
    <phoneticPr fontId="1" type="noConversion"/>
  </si>
  <si>
    <t>餐</t>
    <phoneticPr fontId="1" type="noConversion"/>
  </si>
  <si>
    <t>晚</t>
    <phoneticPr fontId="1" type="noConversion"/>
  </si>
  <si>
    <t>辆</t>
    <phoneticPr fontId="1" type="noConversion"/>
  </si>
  <si>
    <t>天</t>
    <phoneticPr fontId="1" type="noConversion"/>
  </si>
  <si>
    <t>含税单价</t>
    <phoneticPr fontId="1" type="noConversion"/>
  </si>
  <si>
    <t>总计</t>
    <phoneticPr fontId="1" type="noConversion"/>
  </si>
  <si>
    <t>总计：</t>
    <phoneticPr fontId="1" type="noConversion"/>
  </si>
  <si>
    <t>含税小计</t>
    <phoneticPr fontId="1" type="noConversion"/>
  </si>
  <si>
    <t>北京易车互联信息技术有限公司2020渠道答谢项目</t>
    <phoneticPr fontId="1" type="noConversion"/>
  </si>
  <si>
    <t>2020年11月27日-2020年12月1日</t>
    <phoneticPr fontId="1" type="noConversion"/>
  </si>
  <si>
    <t>北京易车2020渠道答谢项目报价单</t>
    <phoneticPr fontId="1" type="noConversion"/>
  </si>
  <si>
    <t>酒店</t>
    <phoneticPr fontId="1" type="noConversion"/>
  </si>
  <si>
    <t>三亚5星级标间</t>
    <phoneticPr fontId="1" type="noConversion"/>
  </si>
  <si>
    <t>Day1-晚宴</t>
    <phoneticPr fontId="1" type="noConversion"/>
  </si>
  <si>
    <t>亚特兰蒂斯包餐</t>
    <phoneticPr fontId="1" type="noConversion"/>
  </si>
  <si>
    <t>机场及市内接送机用车</t>
    <phoneticPr fontId="1" type="noConversion"/>
  </si>
  <si>
    <t>小车</t>
    <phoneticPr fontId="1" type="noConversion"/>
  </si>
  <si>
    <t>考斯特</t>
    <phoneticPr fontId="1" type="noConversion"/>
  </si>
  <si>
    <t>33座大巴</t>
    <phoneticPr fontId="1" type="noConversion"/>
  </si>
  <si>
    <t>市内用车</t>
    <phoneticPr fontId="1" type="noConversion"/>
  </si>
  <si>
    <r>
      <rPr>
        <sz val="9"/>
        <color rgb="FFFF0000"/>
        <rFont val="宋体"/>
        <family val="3"/>
        <charset val="134"/>
      </rPr>
      <t>按3人一辆预估，</t>
    </r>
    <r>
      <rPr>
        <sz val="9"/>
        <color theme="1"/>
        <rFont val="宋体"/>
        <family val="3"/>
        <charset val="134"/>
      </rPr>
      <t>早6点或晚23点以后，加收特殊时段服务费</t>
    </r>
    <phoneticPr fontId="1" type="noConversion"/>
  </si>
  <si>
    <r>
      <rPr>
        <sz val="9"/>
        <color rgb="FFFF0000"/>
        <rFont val="宋体"/>
        <family val="3"/>
        <charset val="134"/>
      </rPr>
      <t>按1-2人一辆预估，</t>
    </r>
    <r>
      <rPr>
        <sz val="9"/>
        <color theme="1"/>
        <rFont val="宋体"/>
        <family val="3"/>
        <charset val="134"/>
      </rPr>
      <t>早6点或晚23点以后，加收特殊时段服务费</t>
    </r>
    <phoneticPr fontId="1" type="noConversion"/>
  </si>
  <si>
    <t>早6点或晚23点以后，加收特殊时段服务费</t>
    <phoneticPr fontId="1" type="noConversion"/>
  </si>
  <si>
    <t>7座奔驰威霆商务</t>
    <phoneticPr fontId="1" type="noConversion"/>
  </si>
  <si>
    <t>14-17座奔驰凌特</t>
    <phoneticPr fontId="1" type="noConversion"/>
  </si>
  <si>
    <t>工作8小时，不超过180公里，超时超公里价格另计，早6点或晚23点以后，加收特殊时段服务费，不含停车费</t>
    <phoneticPr fontId="1" type="noConversion"/>
  </si>
  <si>
    <r>
      <t>工作8小时，不超过18</t>
    </r>
    <r>
      <rPr>
        <sz val="9"/>
        <color theme="1"/>
        <rFont val="宋体"/>
        <family val="3"/>
        <charset val="134"/>
      </rPr>
      <t>0</t>
    </r>
    <r>
      <rPr>
        <sz val="9"/>
        <color theme="1"/>
        <rFont val="宋体"/>
        <family val="3"/>
        <charset val="134"/>
      </rPr>
      <t>公里，超时超公里价格另计，早6点或晚23点以后，加收特殊时段服务费，不含停车费</t>
    </r>
    <phoneticPr fontId="1" type="noConversion"/>
  </si>
  <si>
    <r>
      <rPr>
        <sz val="9"/>
        <color rgb="FFFF0000"/>
        <rFont val="宋体"/>
        <family val="3"/>
        <charset val="134"/>
      </rPr>
      <t>按照7人/车预估，</t>
    </r>
    <r>
      <rPr>
        <sz val="9"/>
        <color theme="1"/>
        <rFont val="宋体"/>
        <family val="3"/>
        <charset val="134"/>
      </rPr>
      <t>工作8小时，不超过180公里，超时超公里价格另计，早6点或晚23点以后，加收特殊时段服务费，不含停车费</t>
    </r>
    <phoneticPr fontId="1" type="noConversion"/>
  </si>
  <si>
    <t>接送机人员服务费（国内）</t>
    <phoneticPr fontId="1" type="noConversion"/>
  </si>
  <si>
    <t xml:space="preserve">地接（工作人员）
</t>
    <phoneticPr fontId="1" type="noConversion"/>
  </si>
  <si>
    <t>含交通，餐费</t>
    <phoneticPr fontId="1" type="noConversion"/>
  </si>
  <si>
    <t>工作人员津贴</t>
  </si>
  <si>
    <t>工作人员住宿</t>
  </si>
  <si>
    <t>工作人员交通</t>
    <phoneticPr fontId="1" type="noConversion"/>
  </si>
  <si>
    <t>保险费</t>
    <phoneticPr fontId="1" type="noConversion"/>
  </si>
  <si>
    <t>三亚5星级单间</t>
    <phoneticPr fontId="1" type="noConversion"/>
  </si>
  <si>
    <t>用餐</t>
    <phoneticPr fontId="1" type="noConversion"/>
  </si>
  <si>
    <t>固定套餐含软饮，如实际用餐人数增加，则金额会相应调整</t>
    <phoneticPr fontId="1" type="noConversion"/>
  </si>
  <si>
    <t>Day2-午餐</t>
    <phoneticPr fontId="1" type="noConversion"/>
  </si>
  <si>
    <t>参考鸿洲酒店用餐</t>
    <phoneticPr fontId="1" type="noConversion"/>
  </si>
  <si>
    <t>鸿洲酒店自助</t>
    <phoneticPr fontId="1" type="noConversion"/>
  </si>
  <si>
    <t>鸿洲直升机</t>
    <phoneticPr fontId="1" type="noConversion"/>
  </si>
  <si>
    <t>鸿洲游艇</t>
    <phoneticPr fontId="1" type="noConversion"/>
  </si>
  <si>
    <t>亚龙湾直升机</t>
    <phoneticPr fontId="1" type="noConversion"/>
  </si>
  <si>
    <t>亚龙湾游艇</t>
    <phoneticPr fontId="1" type="noConversion"/>
  </si>
  <si>
    <t>团建方案1</t>
    <phoneticPr fontId="1" type="noConversion"/>
  </si>
  <si>
    <t>团建方案2</t>
    <phoneticPr fontId="1" type="noConversion"/>
  </si>
  <si>
    <t>艘</t>
    <phoneticPr fontId="1" type="noConversion"/>
  </si>
  <si>
    <t>鸿洲码头</t>
    <phoneticPr fontId="1" type="noConversion"/>
  </si>
  <si>
    <t>50人9000，超出1人+220；鹿回头码头</t>
    <phoneticPr fontId="1" type="noConversion"/>
  </si>
  <si>
    <t>3公里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</si>
</sst>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\¥#,##0_);[Red]\(\¥#,##0\)"/>
    <numFmt numFmtId="177" formatCode="0.00_);[Red]\(0.00\)"/>
    <numFmt numFmtId="178" formatCode="&quot;¥&quot;#,##0.00_);[Red]\(&quot;¥&quot;#,##0.00\)"/>
  </numFmts>
  <fonts count="21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Times New Roman"/>
      <family val="1"/>
    </font>
    <font>
      <b/>
      <sz val="9"/>
      <color rgb="FF000000"/>
      <name val="华文细黑"/>
      <family val="3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3"/>
      <charset val="134"/>
    </font>
    <font>
      <sz val="9"/>
      <color rgb="FF000000"/>
      <name val="微软雅黑"/>
      <family val="3"/>
      <charset val="134"/>
    </font>
    <font>
      <sz val="11"/>
      <color indexed="8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Arial"/>
      <family val="2"/>
    </font>
    <font>
      <sz val="9"/>
      <name val="Arial"/>
      <family val="2"/>
    </font>
    <font>
      <sz val="9"/>
      <color rgb="FF000000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8" fontId="3" fillId="2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0" fillId="0" borderId="0" xfId="0" applyFill="1" applyAlignment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8" fontId="11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15" fillId="0" borderId="1" xfId="1" applyFont="1" applyBorder="1" applyAlignment="1">
      <alignment vertical="center" wrapText="1"/>
    </xf>
    <xf numFmtId="4" fontId="19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40" fontId="18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readingOrder="1"/>
    </xf>
    <xf numFmtId="49" fontId="3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</cellXfs>
  <cellStyles count="2">
    <cellStyle name="常规" xfId="0" builtinId="0"/>
    <cellStyle name="常规_Sheet1 3" xfId="1" xr:uid="{9E38A988-EAF8-448D-B6BE-48E0846E35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E529-5BC2-4357-B0D7-E1DC1BEB796A}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2684-02F8-414D-B30E-075FD5A39C79}">
  <sheetPr>
    <pageSetUpPr fitToPage="1"/>
  </sheetPr>
  <dimension ref="A1:L46"/>
  <sheetViews>
    <sheetView tabSelected="1" zoomScaleNormal="100" workbookViewId="0">
      <pane xSplit="2" ySplit="8" topLeftCell="C12" activePane="bottomRight" state="frozen"/>
      <selection pane="topRight" activeCell="C1" sqref="C1"/>
      <selection pane="bottomLeft" activeCell="A9" sqref="A9"/>
      <selection pane="bottomRight" activeCell="L15" sqref="L15"/>
    </sheetView>
  </sheetViews>
  <sheetFormatPr defaultColWidth="8.5546875" defaultRowHeight="15.6" x14ac:dyDescent="0.25"/>
  <cols>
    <col min="1" max="1" width="10.77734375" style="37" bestFit="1" customWidth="1"/>
    <col min="2" max="2" width="19.44140625" style="37" customWidth="1"/>
    <col min="3" max="3" width="13.88671875" style="37" customWidth="1"/>
    <col min="4" max="5" width="4.109375" style="37" bestFit="1" customWidth="1"/>
    <col min="6" max="6" width="5.6640625" style="37" bestFit="1" customWidth="1"/>
    <col min="7" max="7" width="4.109375" style="37" bestFit="1" customWidth="1"/>
    <col min="8" max="11" width="14.44140625" style="37" customWidth="1"/>
    <col min="12" max="12" width="31.88671875" style="37" customWidth="1"/>
    <col min="13" max="13" width="14.77734375" style="37" bestFit="1" customWidth="1"/>
    <col min="14" max="16" width="8.5546875" style="37"/>
    <col min="17" max="17" width="9.109375" style="37" bestFit="1" customWidth="1"/>
    <col min="18" max="16384" width="8.5546875" style="37"/>
  </cols>
  <sheetData>
    <row r="1" spans="1:12" ht="20.399999999999999" x14ac:dyDescent="0.25">
      <c r="A1" s="61" t="s">
        <v>116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x14ac:dyDescent="0.25">
      <c r="A2" s="38" t="s">
        <v>1</v>
      </c>
      <c r="B2" s="63" t="s">
        <v>2</v>
      </c>
      <c r="C2" s="63"/>
      <c r="D2" s="63"/>
      <c r="E2" s="63"/>
      <c r="F2" s="63"/>
      <c r="G2" s="63"/>
      <c r="H2" s="63"/>
      <c r="I2" s="63"/>
      <c r="J2" s="63"/>
      <c r="K2" s="63"/>
    </row>
    <row r="3" spans="1:12" x14ac:dyDescent="0.25">
      <c r="A3" s="38" t="s">
        <v>3</v>
      </c>
      <c r="B3" s="64" t="s">
        <v>114</v>
      </c>
      <c r="C3" s="64"/>
      <c r="D3" s="64"/>
      <c r="E3" s="64"/>
      <c r="F3" s="64"/>
      <c r="G3" s="64"/>
      <c r="H3" s="64"/>
      <c r="I3" s="64"/>
      <c r="J3" s="64"/>
      <c r="K3" s="64"/>
    </row>
    <row r="4" spans="1:12" x14ac:dyDescent="0.25">
      <c r="A4" s="38" t="s">
        <v>4</v>
      </c>
      <c r="B4" s="65" t="s">
        <v>115</v>
      </c>
      <c r="C4" s="65"/>
      <c r="D4" s="65"/>
      <c r="E4" s="65"/>
      <c r="F4" s="65"/>
      <c r="G4" s="65"/>
      <c r="H4" s="65"/>
      <c r="I4" s="65"/>
      <c r="J4" s="65"/>
      <c r="K4" s="65"/>
    </row>
    <row r="5" spans="1:12" x14ac:dyDescent="0.25">
      <c r="A5" s="38" t="s">
        <v>5</v>
      </c>
      <c r="B5" s="63" t="s">
        <v>96</v>
      </c>
      <c r="C5" s="63"/>
      <c r="D5" s="63"/>
      <c r="E5" s="63"/>
      <c r="F5" s="63"/>
      <c r="G5" s="63"/>
      <c r="H5" s="63"/>
      <c r="I5" s="63"/>
      <c r="J5" s="63"/>
      <c r="K5" s="63"/>
    </row>
    <row r="6" spans="1:12" ht="14.4" customHeight="1" x14ac:dyDescent="0.25">
      <c r="A6" s="38" t="s">
        <v>6</v>
      </c>
      <c r="B6" s="66">
        <v>70</v>
      </c>
      <c r="C6" s="66"/>
      <c r="D6" s="66"/>
      <c r="E6" s="66"/>
      <c r="F6" s="66"/>
      <c r="G6" s="66"/>
      <c r="H6" s="66"/>
      <c r="I6" s="66"/>
      <c r="J6" s="66"/>
      <c r="K6" s="63"/>
    </row>
    <row r="7" spans="1:12" ht="11.4" customHeight="1" x14ac:dyDescent="0.25">
      <c r="A7" s="62" t="s">
        <v>7</v>
      </c>
      <c r="B7" s="62"/>
      <c r="C7" s="62" t="s">
        <v>8</v>
      </c>
      <c r="D7" s="62" t="s">
        <v>9</v>
      </c>
      <c r="E7" s="62"/>
      <c r="F7" s="62"/>
      <c r="G7" s="62"/>
      <c r="H7" s="62" t="s">
        <v>10</v>
      </c>
      <c r="I7" s="62"/>
      <c r="J7" s="62"/>
      <c r="K7" s="46"/>
      <c r="L7" s="40" t="s">
        <v>11</v>
      </c>
    </row>
    <row r="8" spans="1:12" x14ac:dyDescent="0.25">
      <c r="A8" s="62"/>
      <c r="B8" s="62"/>
      <c r="C8" s="62"/>
      <c r="D8" s="34" t="s">
        <v>12</v>
      </c>
      <c r="E8" s="34" t="s">
        <v>13</v>
      </c>
      <c r="F8" s="34" t="s">
        <v>12</v>
      </c>
      <c r="G8" s="34" t="s">
        <v>13</v>
      </c>
      <c r="H8" s="34" t="s">
        <v>14</v>
      </c>
      <c r="I8" s="34" t="s">
        <v>110</v>
      </c>
      <c r="J8" s="34" t="s">
        <v>15</v>
      </c>
      <c r="K8" s="46" t="s">
        <v>113</v>
      </c>
      <c r="L8" s="40"/>
    </row>
    <row r="9" spans="1:12" s="39" customFormat="1" ht="20.100000000000001" customHeight="1" x14ac:dyDescent="0.25">
      <c r="A9" s="47" t="s">
        <v>91</v>
      </c>
      <c r="B9" s="45" t="s">
        <v>92</v>
      </c>
      <c r="C9" s="32" t="s">
        <v>97</v>
      </c>
      <c r="D9" s="35">
        <v>1</v>
      </c>
      <c r="E9" s="9" t="s">
        <v>0</v>
      </c>
      <c r="F9" s="8">
        <v>1</v>
      </c>
      <c r="G9" s="9" t="s">
        <v>70</v>
      </c>
      <c r="H9" s="36">
        <v>300000</v>
      </c>
      <c r="I9" s="36">
        <f>H9*1.1</f>
        <v>330000</v>
      </c>
      <c r="J9" s="11">
        <f>D9*F9*H9</f>
        <v>300000</v>
      </c>
      <c r="K9" s="11">
        <f>D9*F9*I9</f>
        <v>330000</v>
      </c>
      <c r="L9" s="49"/>
    </row>
    <row r="10" spans="1:12" s="39" customFormat="1" ht="20.100000000000001" customHeight="1" x14ac:dyDescent="0.25">
      <c r="A10" s="67" t="s">
        <v>117</v>
      </c>
      <c r="B10" s="45" t="s">
        <v>117</v>
      </c>
      <c r="C10" s="48" t="s">
        <v>118</v>
      </c>
      <c r="D10" s="35">
        <v>33</v>
      </c>
      <c r="E10" s="9" t="s">
        <v>39</v>
      </c>
      <c r="F10" s="8">
        <v>4</v>
      </c>
      <c r="G10" s="9" t="s">
        <v>40</v>
      </c>
      <c r="H10" s="36">
        <v>2000</v>
      </c>
      <c r="I10" s="36">
        <f t="shared" ref="I10:I11" si="0">H10*1.1</f>
        <v>2200</v>
      </c>
      <c r="J10" s="11">
        <f t="shared" ref="J10:J11" si="1">D10*F10*H10</f>
        <v>264000</v>
      </c>
      <c r="K10" s="11">
        <f t="shared" ref="K10:K11" si="2">D10*F10*I10</f>
        <v>290400</v>
      </c>
      <c r="L10" s="49"/>
    </row>
    <row r="11" spans="1:12" s="39" customFormat="1" ht="20.100000000000001" customHeight="1" x14ac:dyDescent="0.25">
      <c r="A11" s="68"/>
      <c r="B11" s="45" t="s">
        <v>117</v>
      </c>
      <c r="C11" s="48" t="s">
        <v>141</v>
      </c>
      <c r="D11" s="35">
        <v>7</v>
      </c>
      <c r="E11" s="9" t="s">
        <v>39</v>
      </c>
      <c r="F11" s="8">
        <v>4</v>
      </c>
      <c r="G11" s="9" t="s">
        <v>40</v>
      </c>
      <c r="H11" s="36">
        <v>2000</v>
      </c>
      <c r="I11" s="36">
        <f t="shared" si="0"/>
        <v>2200</v>
      </c>
      <c r="J11" s="11">
        <f t="shared" si="1"/>
        <v>56000</v>
      </c>
      <c r="K11" s="11">
        <f t="shared" si="2"/>
        <v>61600</v>
      </c>
      <c r="L11" s="49"/>
    </row>
    <row r="12" spans="1:12" s="39" customFormat="1" ht="20.100000000000001" customHeight="1" x14ac:dyDescent="0.25">
      <c r="A12" s="72" t="s">
        <v>142</v>
      </c>
      <c r="B12" s="31" t="s">
        <v>119</v>
      </c>
      <c r="C12" s="32" t="s">
        <v>120</v>
      </c>
      <c r="D12" s="32">
        <v>1</v>
      </c>
      <c r="E12" s="9" t="s">
        <v>39</v>
      </c>
      <c r="F12" s="8">
        <v>1</v>
      </c>
      <c r="G12" s="9" t="s">
        <v>60</v>
      </c>
      <c r="H12" s="12">
        <v>290000</v>
      </c>
      <c r="I12" s="36">
        <f t="shared" ref="I12:I35" si="3">H12*1.1</f>
        <v>319000</v>
      </c>
      <c r="J12" s="11">
        <f t="shared" ref="J12:J17" si="4">D12*F12*H12</f>
        <v>290000</v>
      </c>
      <c r="K12" s="11">
        <f t="shared" ref="K12:K35" si="5">D12*F12*I12</f>
        <v>319000</v>
      </c>
      <c r="L12" s="51" t="s">
        <v>143</v>
      </c>
    </row>
    <row r="13" spans="1:12" s="39" customFormat="1" ht="20.100000000000001" customHeight="1" x14ac:dyDescent="0.25">
      <c r="A13" s="73"/>
      <c r="B13" s="59" t="s">
        <v>144</v>
      </c>
      <c r="C13" s="60" t="s">
        <v>146</v>
      </c>
      <c r="D13" s="60">
        <v>70</v>
      </c>
      <c r="E13" s="9" t="s">
        <v>0</v>
      </c>
      <c r="F13" s="8">
        <v>1</v>
      </c>
      <c r="G13" s="9" t="s">
        <v>60</v>
      </c>
      <c r="H13" s="12">
        <v>158</v>
      </c>
      <c r="I13" s="36">
        <f t="shared" si="3"/>
        <v>173.8</v>
      </c>
      <c r="J13" s="11">
        <f t="shared" si="4"/>
        <v>11060</v>
      </c>
      <c r="K13" s="11">
        <f t="shared" si="5"/>
        <v>12166</v>
      </c>
      <c r="L13" s="51" t="s">
        <v>145</v>
      </c>
    </row>
    <row r="14" spans="1:12" s="39" customFormat="1" ht="20.100000000000001" customHeight="1" x14ac:dyDescent="0.25">
      <c r="A14" s="72" t="s">
        <v>151</v>
      </c>
      <c r="B14" s="59" t="s">
        <v>147</v>
      </c>
      <c r="C14" s="60"/>
      <c r="D14" s="60">
        <v>70</v>
      </c>
      <c r="E14" s="9" t="s">
        <v>0</v>
      </c>
      <c r="F14" s="8">
        <v>1</v>
      </c>
      <c r="G14" s="9" t="s">
        <v>60</v>
      </c>
      <c r="H14" s="12">
        <v>388</v>
      </c>
      <c r="I14" s="36">
        <f t="shared" si="3"/>
        <v>426.8</v>
      </c>
      <c r="J14" s="11">
        <f t="shared" si="4"/>
        <v>27160</v>
      </c>
      <c r="K14" s="11">
        <f t="shared" si="5"/>
        <v>29876</v>
      </c>
      <c r="L14" s="51" t="s">
        <v>156</v>
      </c>
    </row>
    <row r="15" spans="1:12" s="39" customFormat="1" ht="20.100000000000001" customHeight="1" x14ac:dyDescent="0.25">
      <c r="A15" s="73"/>
      <c r="B15" s="59" t="s">
        <v>148</v>
      </c>
      <c r="C15" s="60"/>
      <c r="D15" s="60">
        <v>1</v>
      </c>
      <c r="E15" s="9" t="s">
        <v>153</v>
      </c>
      <c r="F15" s="8">
        <v>1</v>
      </c>
      <c r="G15" s="9" t="s">
        <v>60</v>
      </c>
      <c r="H15" s="12">
        <v>12000</v>
      </c>
      <c r="I15" s="36">
        <f t="shared" si="3"/>
        <v>13200.000000000002</v>
      </c>
      <c r="J15" s="11">
        <f t="shared" si="4"/>
        <v>12000</v>
      </c>
      <c r="K15" s="11">
        <f t="shared" si="5"/>
        <v>13200.000000000002</v>
      </c>
      <c r="L15" s="51" t="s">
        <v>154</v>
      </c>
    </row>
    <row r="16" spans="1:12" s="39" customFormat="1" ht="20.100000000000001" customHeight="1" x14ac:dyDescent="0.25">
      <c r="A16" s="74" t="s">
        <v>152</v>
      </c>
      <c r="B16" s="59" t="s">
        <v>149</v>
      </c>
      <c r="C16" s="60"/>
      <c r="D16" s="60">
        <v>70</v>
      </c>
      <c r="E16" s="9" t="s">
        <v>0</v>
      </c>
      <c r="F16" s="8">
        <v>1</v>
      </c>
      <c r="G16" s="9" t="s">
        <v>60</v>
      </c>
      <c r="H16" s="12">
        <v>388</v>
      </c>
      <c r="I16" s="36">
        <f t="shared" si="3"/>
        <v>426.8</v>
      </c>
      <c r="J16" s="11">
        <f t="shared" si="4"/>
        <v>27160</v>
      </c>
      <c r="K16" s="11">
        <f t="shared" si="5"/>
        <v>29876</v>
      </c>
      <c r="L16" s="51" t="s">
        <v>156</v>
      </c>
    </row>
    <row r="17" spans="1:12" s="39" customFormat="1" ht="20.100000000000001" customHeight="1" x14ac:dyDescent="0.25">
      <c r="A17" s="73"/>
      <c r="B17" s="59" t="s">
        <v>150</v>
      </c>
      <c r="C17" s="60"/>
      <c r="D17" s="60">
        <v>1</v>
      </c>
      <c r="E17" s="9" t="s">
        <v>153</v>
      </c>
      <c r="F17" s="8">
        <v>1</v>
      </c>
      <c r="G17" s="9" t="s">
        <v>60</v>
      </c>
      <c r="H17" s="12">
        <v>15600</v>
      </c>
      <c r="I17" s="36">
        <f t="shared" si="3"/>
        <v>17160</v>
      </c>
      <c r="J17" s="11">
        <f t="shared" si="4"/>
        <v>15600</v>
      </c>
      <c r="K17" s="11">
        <f t="shared" si="5"/>
        <v>17160</v>
      </c>
      <c r="L17" s="51" t="s">
        <v>155</v>
      </c>
    </row>
    <row r="18" spans="1:12" ht="20.100000000000001" customHeight="1" x14ac:dyDescent="0.25">
      <c r="A18" s="44"/>
      <c r="B18" s="32" t="s">
        <v>99</v>
      </c>
      <c r="C18" s="30"/>
      <c r="D18" s="20">
        <v>6</v>
      </c>
      <c r="E18" s="8" t="s">
        <v>103</v>
      </c>
      <c r="F18" s="8">
        <v>2</v>
      </c>
      <c r="G18" s="9" t="s">
        <v>17</v>
      </c>
      <c r="H18" s="12">
        <v>3000</v>
      </c>
      <c r="I18" s="36">
        <f t="shared" si="3"/>
        <v>3300.0000000000005</v>
      </c>
      <c r="J18" s="11">
        <f t="shared" ref="J18:J36" si="6">D18*F18*H18</f>
        <v>36000</v>
      </c>
      <c r="K18" s="11">
        <f t="shared" si="5"/>
        <v>39600.000000000007</v>
      </c>
      <c r="L18" s="40"/>
    </row>
    <row r="19" spans="1:12" ht="20.100000000000001" customHeight="1" x14ac:dyDescent="0.25">
      <c r="A19" s="44"/>
      <c r="B19" s="32" t="s">
        <v>100</v>
      </c>
      <c r="C19" s="30"/>
      <c r="D19" s="20">
        <v>3</v>
      </c>
      <c r="E19" s="8" t="s">
        <v>105</v>
      </c>
      <c r="F19" s="8">
        <v>4</v>
      </c>
      <c r="G19" s="9" t="s">
        <v>107</v>
      </c>
      <c r="H19" s="12">
        <v>500</v>
      </c>
      <c r="I19" s="36">
        <f t="shared" si="3"/>
        <v>550</v>
      </c>
      <c r="J19" s="11">
        <f t="shared" si="6"/>
        <v>6000</v>
      </c>
      <c r="K19" s="11">
        <f t="shared" si="5"/>
        <v>6600</v>
      </c>
      <c r="L19" s="40"/>
    </row>
    <row r="20" spans="1:12" ht="20.100000000000001" customHeight="1" x14ac:dyDescent="0.25">
      <c r="A20" s="44"/>
      <c r="B20" s="32" t="s">
        <v>101</v>
      </c>
      <c r="C20" s="30"/>
      <c r="D20" s="20">
        <v>1</v>
      </c>
      <c r="E20" s="8" t="s">
        <v>98</v>
      </c>
      <c r="F20" s="8">
        <v>1</v>
      </c>
      <c r="G20" s="9" t="s">
        <v>106</v>
      </c>
      <c r="H20" s="12">
        <v>1000</v>
      </c>
      <c r="I20" s="36">
        <f t="shared" si="3"/>
        <v>1100</v>
      </c>
      <c r="J20" s="11">
        <f t="shared" si="6"/>
        <v>1000</v>
      </c>
      <c r="K20" s="11">
        <f t="shared" si="5"/>
        <v>1100</v>
      </c>
      <c r="L20" s="40"/>
    </row>
    <row r="21" spans="1:12" ht="20.100000000000001" customHeight="1" x14ac:dyDescent="0.25">
      <c r="A21" s="44"/>
      <c r="B21" s="32" t="s">
        <v>121</v>
      </c>
      <c r="C21" s="30" t="s">
        <v>122</v>
      </c>
      <c r="D21" s="20">
        <v>30</v>
      </c>
      <c r="E21" s="8" t="s">
        <v>104</v>
      </c>
      <c r="F21" s="8">
        <v>2</v>
      </c>
      <c r="G21" s="9" t="s">
        <v>98</v>
      </c>
      <c r="H21" s="12">
        <v>400</v>
      </c>
      <c r="I21" s="36">
        <f t="shared" si="3"/>
        <v>440.00000000000006</v>
      </c>
      <c r="J21" s="11">
        <f t="shared" si="6"/>
        <v>24000</v>
      </c>
      <c r="K21" s="11">
        <f t="shared" si="5"/>
        <v>26400.000000000004</v>
      </c>
      <c r="L21" s="51" t="s">
        <v>127</v>
      </c>
    </row>
    <row r="22" spans="1:12" ht="20.100000000000001" customHeight="1" x14ac:dyDescent="0.25">
      <c r="A22" s="44"/>
      <c r="B22" s="48" t="s">
        <v>121</v>
      </c>
      <c r="C22" s="30" t="s">
        <v>53</v>
      </c>
      <c r="D22" s="20">
        <v>10</v>
      </c>
      <c r="E22" s="8" t="s">
        <v>60</v>
      </c>
      <c r="F22" s="8">
        <v>2</v>
      </c>
      <c r="G22" s="9" t="s">
        <v>17</v>
      </c>
      <c r="H22" s="12">
        <v>500</v>
      </c>
      <c r="I22" s="36">
        <f t="shared" si="3"/>
        <v>550</v>
      </c>
      <c r="J22" s="11">
        <f t="shared" si="6"/>
        <v>10000</v>
      </c>
      <c r="K22" s="11">
        <f t="shared" si="5"/>
        <v>11000</v>
      </c>
      <c r="L22" s="51" t="s">
        <v>126</v>
      </c>
    </row>
    <row r="23" spans="1:12" ht="20.100000000000001" customHeight="1" x14ac:dyDescent="0.25">
      <c r="A23" s="44"/>
      <c r="B23" s="48" t="s">
        <v>121</v>
      </c>
      <c r="C23" s="30" t="s">
        <v>123</v>
      </c>
      <c r="D23" s="20">
        <v>0</v>
      </c>
      <c r="E23" s="8" t="s">
        <v>60</v>
      </c>
      <c r="F23" s="8">
        <v>2</v>
      </c>
      <c r="G23" s="9" t="s">
        <v>17</v>
      </c>
      <c r="H23" s="12">
        <v>800</v>
      </c>
      <c r="I23" s="36">
        <f t="shared" si="3"/>
        <v>880.00000000000011</v>
      </c>
      <c r="J23" s="11">
        <f t="shared" si="6"/>
        <v>0</v>
      </c>
      <c r="K23" s="11">
        <f t="shared" si="5"/>
        <v>0</v>
      </c>
      <c r="L23" s="51" t="s">
        <v>128</v>
      </c>
    </row>
    <row r="24" spans="1:12" ht="16.2" customHeight="1" x14ac:dyDescent="0.25">
      <c r="A24" s="44"/>
      <c r="B24" s="48" t="s">
        <v>121</v>
      </c>
      <c r="C24" s="30" t="s">
        <v>124</v>
      </c>
      <c r="D24" s="20">
        <v>0</v>
      </c>
      <c r="E24" s="8" t="s">
        <v>60</v>
      </c>
      <c r="F24" s="8">
        <v>2</v>
      </c>
      <c r="G24" s="9" t="s">
        <v>17</v>
      </c>
      <c r="H24" s="12">
        <v>900</v>
      </c>
      <c r="I24" s="36">
        <f t="shared" si="3"/>
        <v>990.00000000000011</v>
      </c>
      <c r="J24" s="11">
        <f t="shared" si="6"/>
        <v>0</v>
      </c>
      <c r="K24" s="11">
        <f t="shared" si="5"/>
        <v>0</v>
      </c>
      <c r="L24" s="51" t="s">
        <v>128</v>
      </c>
    </row>
    <row r="25" spans="1:12" ht="36.6" customHeight="1" x14ac:dyDescent="0.25">
      <c r="A25" s="44"/>
      <c r="B25" s="48" t="s">
        <v>125</v>
      </c>
      <c r="C25" s="53" t="s">
        <v>53</v>
      </c>
      <c r="D25" s="54">
        <v>0</v>
      </c>
      <c r="E25" s="8" t="s">
        <v>60</v>
      </c>
      <c r="F25" s="8">
        <v>1</v>
      </c>
      <c r="G25" s="9" t="s">
        <v>17</v>
      </c>
      <c r="H25" s="52">
        <v>1200</v>
      </c>
      <c r="I25" s="36">
        <f t="shared" si="3"/>
        <v>1320</v>
      </c>
      <c r="J25" s="11">
        <f t="shared" si="6"/>
        <v>0</v>
      </c>
      <c r="K25" s="11">
        <f t="shared" si="5"/>
        <v>0</v>
      </c>
      <c r="L25" s="50" t="s">
        <v>131</v>
      </c>
    </row>
    <row r="26" spans="1:12" ht="36" customHeight="1" x14ac:dyDescent="0.25">
      <c r="A26" s="44"/>
      <c r="B26" s="48" t="s">
        <v>125</v>
      </c>
      <c r="C26" s="53" t="s">
        <v>129</v>
      </c>
      <c r="D26" s="54">
        <v>0</v>
      </c>
      <c r="E26" s="8" t="s">
        <v>60</v>
      </c>
      <c r="F26" s="8">
        <v>1</v>
      </c>
      <c r="G26" s="9" t="s">
        <v>17</v>
      </c>
      <c r="H26" s="52">
        <v>1500</v>
      </c>
      <c r="I26" s="36">
        <f t="shared" si="3"/>
        <v>1650.0000000000002</v>
      </c>
      <c r="J26" s="11">
        <f t="shared" si="6"/>
        <v>0</v>
      </c>
      <c r="K26" s="11">
        <f t="shared" si="5"/>
        <v>0</v>
      </c>
      <c r="L26" s="50" t="s">
        <v>132</v>
      </c>
    </row>
    <row r="27" spans="1:12" ht="32.4" customHeight="1" x14ac:dyDescent="0.25">
      <c r="A27" s="44"/>
      <c r="B27" s="48" t="s">
        <v>125</v>
      </c>
      <c r="C27" s="53" t="s">
        <v>130</v>
      </c>
      <c r="D27" s="54">
        <v>10</v>
      </c>
      <c r="E27" s="8" t="s">
        <v>60</v>
      </c>
      <c r="F27" s="8">
        <v>1</v>
      </c>
      <c r="G27" s="9" t="s">
        <v>17</v>
      </c>
      <c r="H27" s="52">
        <v>1900</v>
      </c>
      <c r="I27" s="36">
        <f t="shared" si="3"/>
        <v>2090</v>
      </c>
      <c r="J27" s="11">
        <f t="shared" si="6"/>
        <v>19000</v>
      </c>
      <c r="K27" s="11">
        <f t="shared" si="5"/>
        <v>20900</v>
      </c>
      <c r="L27" s="50" t="s">
        <v>133</v>
      </c>
    </row>
    <row r="28" spans="1:12" ht="35.4" customHeight="1" x14ac:dyDescent="0.25">
      <c r="A28" s="44"/>
      <c r="B28" s="48" t="s">
        <v>125</v>
      </c>
      <c r="C28" s="53" t="s">
        <v>123</v>
      </c>
      <c r="D28" s="54">
        <v>0</v>
      </c>
      <c r="E28" s="8" t="s">
        <v>60</v>
      </c>
      <c r="F28" s="8">
        <v>1</v>
      </c>
      <c r="G28" s="9" t="s">
        <v>17</v>
      </c>
      <c r="H28" s="52">
        <v>1900</v>
      </c>
      <c r="I28" s="36">
        <f t="shared" si="3"/>
        <v>2090</v>
      </c>
      <c r="J28" s="11">
        <f t="shared" si="6"/>
        <v>0</v>
      </c>
      <c r="K28" s="11">
        <f t="shared" si="5"/>
        <v>0</v>
      </c>
      <c r="L28" s="50" t="s">
        <v>132</v>
      </c>
    </row>
    <row r="29" spans="1:12" ht="39.6" customHeight="1" x14ac:dyDescent="0.25">
      <c r="A29" s="44"/>
      <c r="B29" s="48" t="s">
        <v>125</v>
      </c>
      <c r="C29" s="53" t="s">
        <v>124</v>
      </c>
      <c r="D29" s="54">
        <v>1</v>
      </c>
      <c r="E29" s="8" t="s">
        <v>108</v>
      </c>
      <c r="F29" s="8">
        <v>1</v>
      </c>
      <c r="G29" s="9" t="s">
        <v>109</v>
      </c>
      <c r="H29" s="52">
        <v>2000</v>
      </c>
      <c r="I29" s="36">
        <f t="shared" si="3"/>
        <v>2200</v>
      </c>
      <c r="J29" s="11">
        <f t="shared" si="6"/>
        <v>2000</v>
      </c>
      <c r="K29" s="11">
        <f t="shared" si="5"/>
        <v>2200</v>
      </c>
      <c r="L29" s="50" t="s">
        <v>132</v>
      </c>
    </row>
    <row r="30" spans="1:12" ht="39.6" customHeight="1" x14ac:dyDescent="0.25">
      <c r="A30" s="44"/>
      <c r="B30" s="58" t="s">
        <v>134</v>
      </c>
      <c r="C30" s="53"/>
      <c r="D30" s="54">
        <v>5</v>
      </c>
      <c r="E30" s="55" t="s">
        <v>60</v>
      </c>
      <c r="F30" s="8">
        <v>2</v>
      </c>
      <c r="G30" s="9" t="s">
        <v>21</v>
      </c>
      <c r="H30" s="52">
        <v>600</v>
      </c>
      <c r="I30" s="36">
        <f t="shared" si="3"/>
        <v>660</v>
      </c>
      <c r="J30" s="11">
        <f t="shared" si="6"/>
        <v>6000</v>
      </c>
      <c r="K30" s="11">
        <f t="shared" si="5"/>
        <v>6600</v>
      </c>
      <c r="L30" s="56" t="s">
        <v>136</v>
      </c>
    </row>
    <row r="31" spans="1:12" ht="39.6" customHeight="1" x14ac:dyDescent="0.25">
      <c r="A31" s="44"/>
      <c r="B31" s="58" t="s">
        <v>135</v>
      </c>
      <c r="C31" s="53"/>
      <c r="D31" s="54">
        <v>3</v>
      </c>
      <c r="E31" s="55" t="s">
        <v>60</v>
      </c>
      <c r="F31" s="8">
        <v>3</v>
      </c>
      <c r="G31" s="9" t="s">
        <v>21</v>
      </c>
      <c r="H31" s="52">
        <v>600</v>
      </c>
      <c r="I31" s="36">
        <f t="shared" si="3"/>
        <v>660</v>
      </c>
      <c r="J31" s="11">
        <f t="shared" si="6"/>
        <v>5400</v>
      </c>
      <c r="K31" s="11">
        <f t="shared" si="5"/>
        <v>5940</v>
      </c>
      <c r="L31" s="56" t="s">
        <v>136</v>
      </c>
    </row>
    <row r="32" spans="1:12" ht="39.6" customHeight="1" x14ac:dyDescent="0.25">
      <c r="A32" s="44"/>
      <c r="B32" s="58" t="s">
        <v>139</v>
      </c>
      <c r="C32" s="53"/>
      <c r="D32" s="54">
        <v>6</v>
      </c>
      <c r="E32" s="55" t="s">
        <v>60</v>
      </c>
      <c r="F32" s="54">
        <v>2</v>
      </c>
      <c r="G32" s="9" t="s">
        <v>21</v>
      </c>
      <c r="H32" s="57">
        <v>2250</v>
      </c>
      <c r="I32" s="36">
        <f t="shared" si="3"/>
        <v>2475</v>
      </c>
      <c r="J32" s="11">
        <f t="shared" si="6"/>
        <v>27000</v>
      </c>
      <c r="K32" s="11">
        <f t="shared" si="5"/>
        <v>29700</v>
      </c>
      <c r="L32" s="56"/>
    </row>
    <row r="33" spans="1:12" ht="39.6" customHeight="1" x14ac:dyDescent="0.25">
      <c r="A33" s="44"/>
      <c r="B33" s="58" t="s">
        <v>137</v>
      </c>
      <c r="C33" s="53"/>
      <c r="D33" s="54">
        <v>6</v>
      </c>
      <c r="E33" s="55" t="s">
        <v>60</v>
      </c>
      <c r="F33" s="54">
        <v>4</v>
      </c>
      <c r="G33" s="9" t="s">
        <v>21</v>
      </c>
      <c r="H33" s="57">
        <v>500</v>
      </c>
      <c r="I33" s="36">
        <f t="shared" si="3"/>
        <v>550</v>
      </c>
      <c r="J33" s="11">
        <f t="shared" si="6"/>
        <v>12000</v>
      </c>
      <c r="K33" s="11">
        <f t="shared" si="5"/>
        <v>13200</v>
      </c>
      <c r="L33" s="56"/>
    </row>
    <row r="34" spans="1:12" ht="39.6" customHeight="1" x14ac:dyDescent="0.25">
      <c r="A34" s="44"/>
      <c r="B34" s="58" t="s">
        <v>138</v>
      </c>
      <c r="C34" s="53"/>
      <c r="D34" s="54">
        <v>3</v>
      </c>
      <c r="E34" s="55" t="s">
        <v>60</v>
      </c>
      <c r="F34" s="54">
        <v>3</v>
      </c>
      <c r="G34" s="9" t="s">
        <v>21</v>
      </c>
      <c r="H34" s="57">
        <v>1650</v>
      </c>
      <c r="I34" s="36">
        <f t="shared" si="3"/>
        <v>1815.0000000000002</v>
      </c>
      <c r="J34" s="11">
        <f t="shared" si="6"/>
        <v>14850</v>
      </c>
      <c r="K34" s="11">
        <f t="shared" si="5"/>
        <v>16335.000000000002</v>
      </c>
      <c r="L34" s="50"/>
    </row>
    <row r="35" spans="1:12" ht="39.6" customHeight="1" x14ac:dyDescent="0.25">
      <c r="A35" s="44"/>
      <c r="B35" s="48" t="s">
        <v>140</v>
      </c>
      <c r="C35" s="53"/>
      <c r="D35" s="54">
        <v>70</v>
      </c>
      <c r="E35" s="8" t="s">
        <v>0</v>
      </c>
      <c r="F35" s="8">
        <v>1</v>
      </c>
      <c r="G35" s="9" t="s">
        <v>21</v>
      </c>
      <c r="H35" s="52">
        <v>100</v>
      </c>
      <c r="I35" s="36">
        <f t="shared" si="3"/>
        <v>110.00000000000001</v>
      </c>
      <c r="J35" s="11">
        <f t="shared" si="6"/>
        <v>7000</v>
      </c>
      <c r="K35" s="11">
        <f t="shared" si="5"/>
        <v>7700.0000000000009</v>
      </c>
      <c r="L35" s="50"/>
    </row>
    <row r="36" spans="1:12" ht="20.100000000000001" customHeight="1" x14ac:dyDescent="0.25">
      <c r="A36" s="44"/>
      <c r="B36" s="32" t="s">
        <v>102</v>
      </c>
      <c r="C36" s="30"/>
      <c r="D36" s="20"/>
      <c r="E36" s="8"/>
      <c r="F36" s="8"/>
      <c r="G36" s="9"/>
      <c r="H36" s="12"/>
      <c r="I36" s="12"/>
      <c r="J36" s="11">
        <f t="shared" si="6"/>
        <v>0</v>
      </c>
      <c r="K36" s="11">
        <f>J38*1.06</f>
        <v>124362.38</v>
      </c>
      <c r="L36" s="40"/>
    </row>
    <row r="37" spans="1:12" ht="20.100000000000001" customHeight="1" x14ac:dyDescent="0.25">
      <c r="A37" s="69" t="s">
        <v>93</v>
      </c>
      <c r="B37" s="70"/>
      <c r="C37" s="70"/>
      <c r="D37" s="70"/>
      <c r="E37" s="70"/>
      <c r="F37" s="70"/>
      <c r="G37" s="70"/>
      <c r="H37" s="71"/>
      <c r="I37" s="33"/>
      <c r="J37" s="15">
        <f>SUM(J9:J36)</f>
        <v>1173230</v>
      </c>
      <c r="K37" s="15"/>
      <c r="L37" s="40"/>
    </row>
    <row r="38" spans="1:12" x14ac:dyDescent="0.25">
      <c r="A38" s="69" t="s">
        <v>94</v>
      </c>
      <c r="B38" s="70"/>
      <c r="C38" s="70" t="s">
        <v>94</v>
      </c>
      <c r="D38" s="70"/>
      <c r="E38" s="70"/>
      <c r="F38" s="70"/>
      <c r="G38" s="70"/>
      <c r="H38" s="71"/>
      <c r="I38" s="33"/>
      <c r="J38" s="15">
        <f>J37*0.1</f>
        <v>117323</v>
      </c>
      <c r="K38" s="41"/>
      <c r="L38" s="40"/>
    </row>
    <row r="39" spans="1:12" x14ac:dyDescent="0.25">
      <c r="A39" s="69" t="s">
        <v>95</v>
      </c>
      <c r="B39" s="70"/>
      <c r="C39" s="70" t="s">
        <v>94</v>
      </c>
      <c r="D39" s="70"/>
      <c r="E39" s="70"/>
      <c r="F39" s="70"/>
      <c r="G39" s="70"/>
      <c r="H39" s="71"/>
      <c r="I39" s="33"/>
      <c r="J39" s="15">
        <f>(J37+J38)*0.06</f>
        <v>77433.179999999993</v>
      </c>
      <c r="K39" s="40"/>
      <c r="L39" s="40"/>
    </row>
    <row r="40" spans="1:12" x14ac:dyDescent="0.25">
      <c r="A40" s="69" t="s">
        <v>111</v>
      </c>
      <c r="B40" s="70"/>
      <c r="C40" s="70" t="s">
        <v>94</v>
      </c>
      <c r="D40" s="70"/>
      <c r="E40" s="70"/>
      <c r="F40" s="70"/>
      <c r="G40" s="70"/>
      <c r="H40" s="71"/>
      <c r="I40" s="33"/>
      <c r="J40" s="15">
        <f>J37+J38+J39</f>
        <v>1367986.18</v>
      </c>
      <c r="K40" s="42">
        <f>SUM(K9:K36)</f>
        <v>1414915.38</v>
      </c>
      <c r="L40" s="40"/>
    </row>
    <row r="42" spans="1:12" x14ac:dyDescent="0.25">
      <c r="J42" s="37">
        <v>1245000</v>
      </c>
    </row>
    <row r="44" spans="1:12" x14ac:dyDescent="0.25">
      <c r="J44" s="43">
        <f>J42-J40</f>
        <v>-122986.17999999993</v>
      </c>
    </row>
    <row r="46" spans="1:12" x14ac:dyDescent="0.25">
      <c r="K46" s="37" t="s">
        <v>112</v>
      </c>
    </row>
  </sheetData>
  <mergeCells count="18">
    <mergeCell ref="A10:A11"/>
    <mergeCell ref="A38:H38"/>
    <mergeCell ref="A39:H39"/>
    <mergeCell ref="A40:H40"/>
    <mergeCell ref="A37:H37"/>
    <mergeCell ref="A12:A13"/>
    <mergeCell ref="A14:A15"/>
    <mergeCell ref="A16:A17"/>
    <mergeCell ref="A1:K1"/>
    <mergeCell ref="A7:B8"/>
    <mergeCell ref="C7:C8"/>
    <mergeCell ref="D7:G7"/>
    <mergeCell ref="H7:J7"/>
    <mergeCell ref="B2:K2"/>
    <mergeCell ref="B3:K3"/>
    <mergeCell ref="B4:K4"/>
    <mergeCell ref="B5:K5"/>
    <mergeCell ref="B6:K6"/>
  </mergeCells>
  <phoneticPr fontId="1" type="noConversion"/>
  <pageMargins left="0.7" right="0.7" top="0.75" bottom="0.75" header="0.3" footer="0.3"/>
  <pageSetup paperSize="9"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F8CF-D8DD-41EF-B93E-6A0927397D3C}">
  <dimension ref="A1:J48"/>
  <sheetViews>
    <sheetView zoomScale="90" zoomScaleNormal="90" workbookViewId="0">
      <selection activeCell="A21" sqref="A21:A33"/>
    </sheetView>
  </sheetViews>
  <sheetFormatPr defaultColWidth="8.5546875" defaultRowHeight="13.8" x14ac:dyDescent="0.25"/>
  <cols>
    <col min="1" max="1" width="15.88671875" style="1" bestFit="1" customWidth="1"/>
    <col min="2" max="2" width="28.5546875" style="1" bestFit="1" customWidth="1"/>
    <col min="3" max="3" width="16.5546875" style="1" bestFit="1" customWidth="1"/>
    <col min="4" max="7" width="4.109375" style="1" bestFit="1" customWidth="1"/>
    <col min="8" max="9" width="14.44140625" style="1" customWidth="1"/>
    <col min="10" max="10" width="26.21875" style="1" customWidth="1"/>
    <col min="11" max="16384" width="8.5546875" style="1"/>
  </cols>
  <sheetData>
    <row r="1" spans="1:10" ht="20.399999999999999" x14ac:dyDescent="0.25">
      <c r="A1" s="61" t="s">
        <v>26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25">
      <c r="A2" s="2" t="s">
        <v>1</v>
      </c>
      <c r="B2" s="88" t="s">
        <v>2</v>
      </c>
      <c r="C2" s="88"/>
      <c r="D2" s="88"/>
      <c r="E2" s="88"/>
      <c r="F2" s="88"/>
      <c r="G2" s="88"/>
      <c r="H2" s="88"/>
      <c r="I2" s="88"/>
    </row>
    <row r="3" spans="1:10" x14ac:dyDescent="0.25">
      <c r="A3" s="2" t="s">
        <v>3</v>
      </c>
      <c r="B3" s="3" t="s">
        <v>27</v>
      </c>
      <c r="C3" s="4"/>
      <c r="D3" s="5"/>
      <c r="E3" s="5"/>
      <c r="F3" s="5"/>
      <c r="G3" s="5"/>
      <c r="H3" s="5"/>
      <c r="I3" s="5"/>
    </row>
    <row r="4" spans="1:10" x14ac:dyDescent="0.25">
      <c r="A4" s="2" t="s">
        <v>4</v>
      </c>
      <c r="B4" s="89" t="s">
        <v>71</v>
      </c>
      <c r="C4" s="89"/>
      <c r="D4" s="89"/>
      <c r="E4" s="89"/>
      <c r="F4" s="89"/>
      <c r="G4" s="89"/>
      <c r="H4" s="89"/>
      <c r="I4" s="89"/>
    </row>
    <row r="5" spans="1:10" x14ac:dyDescent="0.25">
      <c r="A5" s="2" t="s">
        <v>5</v>
      </c>
      <c r="B5" s="88" t="s">
        <v>46</v>
      </c>
      <c r="C5" s="88"/>
      <c r="D5" s="88"/>
      <c r="E5" s="88"/>
      <c r="F5" s="88"/>
      <c r="G5" s="88"/>
      <c r="H5" s="88"/>
      <c r="I5" s="88"/>
    </row>
    <row r="6" spans="1:10" x14ac:dyDescent="0.25">
      <c r="A6" s="2" t="s">
        <v>6</v>
      </c>
      <c r="B6" s="88" t="s">
        <v>47</v>
      </c>
      <c r="C6" s="88"/>
      <c r="D6" s="88"/>
      <c r="E6" s="88"/>
      <c r="F6" s="88"/>
      <c r="G6" s="88"/>
      <c r="H6" s="88"/>
      <c r="I6" s="88"/>
    </row>
    <row r="7" spans="1:10" x14ac:dyDescent="0.25">
      <c r="A7" s="62" t="s">
        <v>7</v>
      </c>
      <c r="B7" s="62"/>
      <c r="C7" s="62" t="s">
        <v>8</v>
      </c>
      <c r="D7" s="62" t="s">
        <v>9</v>
      </c>
      <c r="E7" s="62"/>
      <c r="F7" s="62"/>
      <c r="G7" s="62"/>
      <c r="H7" s="62" t="s">
        <v>10</v>
      </c>
      <c r="I7" s="62"/>
      <c r="J7" s="62" t="s">
        <v>11</v>
      </c>
    </row>
    <row r="8" spans="1:10" x14ac:dyDescent="0.25">
      <c r="A8" s="62"/>
      <c r="B8" s="62"/>
      <c r="C8" s="62"/>
      <c r="D8" s="6" t="s">
        <v>12</v>
      </c>
      <c r="E8" s="6" t="s">
        <v>13</v>
      </c>
      <c r="F8" s="6" t="s">
        <v>12</v>
      </c>
      <c r="G8" s="6" t="s">
        <v>13</v>
      </c>
      <c r="H8" s="6" t="s">
        <v>14</v>
      </c>
      <c r="I8" s="6" t="s">
        <v>15</v>
      </c>
      <c r="J8" s="62"/>
    </row>
    <row r="9" spans="1:10" s="28" customFormat="1" x14ac:dyDescent="0.25">
      <c r="A9" s="67" t="s">
        <v>74</v>
      </c>
      <c r="B9" s="25" t="s">
        <v>75</v>
      </c>
      <c r="C9" s="24" t="s">
        <v>76</v>
      </c>
      <c r="D9" s="20">
        <v>8</v>
      </c>
      <c r="E9" s="9" t="s">
        <v>0</v>
      </c>
      <c r="F9" s="8">
        <v>3</v>
      </c>
      <c r="G9" s="9" t="s">
        <v>79</v>
      </c>
      <c r="H9" s="10">
        <v>2000</v>
      </c>
      <c r="I9" s="11">
        <f>D9*F9*H9</f>
        <v>48000</v>
      </c>
      <c r="J9" s="29" t="s">
        <v>50</v>
      </c>
    </row>
    <row r="10" spans="1:10" s="28" customFormat="1" x14ac:dyDescent="0.25">
      <c r="A10" s="76"/>
      <c r="B10" s="25" t="s">
        <v>78</v>
      </c>
      <c r="C10" s="24" t="s">
        <v>77</v>
      </c>
      <c r="D10" s="20">
        <v>6</v>
      </c>
      <c r="E10" s="9" t="s">
        <v>60</v>
      </c>
      <c r="F10" s="8">
        <v>3</v>
      </c>
      <c r="G10" s="9" t="s">
        <v>79</v>
      </c>
      <c r="H10" s="10">
        <v>1000</v>
      </c>
      <c r="I10" s="11">
        <f>D10*F10*H10</f>
        <v>18000</v>
      </c>
      <c r="J10" s="29" t="s">
        <v>50</v>
      </c>
    </row>
    <row r="11" spans="1:10" x14ac:dyDescent="0.25">
      <c r="A11" s="80" t="s">
        <v>84</v>
      </c>
      <c r="B11" s="25" t="s">
        <v>28</v>
      </c>
      <c r="C11" s="7" t="s">
        <v>42</v>
      </c>
      <c r="D11" s="20">
        <v>16</v>
      </c>
      <c r="E11" s="9" t="s">
        <v>39</v>
      </c>
      <c r="F11" s="8">
        <v>1</v>
      </c>
      <c r="G11" s="9" t="s">
        <v>40</v>
      </c>
      <c r="H11" s="10">
        <v>2480</v>
      </c>
      <c r="I11" s="11">
        <f>D11*F11*H11</f>
        <v>39680</v>
      </c>
      <c r="J11" s="7"/>
    </row>
    <row r="12" spans="1:10" x14ac:dyDescent="0.25">
      <c r="A12" s="81"/>
      <c r="B12" s="86" t="s">
        <v>16</v>
      </c>
      <c r="C12" s="7" t="s">
        <v>29</v>
      </c>
      <c r="D12" s="20">
        <v>1</v>
      </c>
      <c r="E12" s="9" t="s">
        <v>43</v>
      </c>
      <c r="F12" s="8">
        <v>1</v>
      </c>
      <c r="G12" s="9" t="s">
        <v>41</v>
      </c>
      <c r="H12" s="12">
        <v>17000</v>
      </c>
      <c r="I12" s="11">
        <f t="shared" ref="I12:I43" si="0">D12*F12*H12</f>
        <v>17000</v>
      </c>
      <c r="J12" s="7"/>
    </row>
    <row r="13" spans="1:10" x14ac:dyDescent="0.25">
      <c r="A13" s="81"/>
      <c r="B13" s="86"/>
      <c r="C13" s="7" t="s">
        <v>30</v>
      </c>
      <c r="D13" s="20">
        <v>1</v>
      </c>
      <c r="E13" s="9" t="s">
        <v>41</v>
      </c>
      <c r="F13" s="8">
        <v>1</v>
      </c>
      <c r="G13" s="9" t="s">
        <v>41</v>
      </c>
      <c r="H13" s="12">
        <v>2000</v>
      </c>
      <c r="I13" s="11">
        <f t="shared" si="0"/>
        <v>2000</v>
      </c>
      <c r="J13" s="16"/>
    </row>
    <row r="14" spans="1:10" x14ac:dyDescent="0.25">
      <c r="A14" s="81"/>
      <c r="B14" s="86"/>
      <c r="C14" s="7" t="s">
        <v>31</v>
      </c>
      <c r="D14" s="20">
        <v>20</v>
      </c>
      <c r="E14" s="9" t="s">
        <v>44</v>
      </c>
      <c r="F14" s="8">
        <v>1</v>
      </c>
      <c r="G14" s="9" t="s">
        <v>41</v>
      </c>
      <c r="H14" s="12">
        <v>150</v>
      </c>
      <c r="I14" s="11">
        <f t="shared" ref="I14:I19" si="1">D14*F14*H14</f>
        <v>3000</v>
      </c>
      <c r="J14" s="7" t="s">
        <v>45</v>
      </c>
    </row>
    <row r="15" spans="1:10" x14ac:dyDescent="0.25">
      <c r="A15" s="81"/>
      <c r="B15" s="24" t="s">
        <v>65</v>
      </c>
      <c r="C15" s="7"/>
      <c r="D15" s="20">
        <v>30</v>
      </c>
      <c r="E15" s="9" t="s">
        <v>48</v>
      </c>
      <c r="F15" s="8">
        <v>1</v>
      </c>
      <c r="G15" s="9" t="s">
        <v>66</v>
      </c>
      <c r="H15" s="12">
        <v>800</v>
      </c>
      <c r="I15" s="11">
        <f t="shared" si="1"/>
        <v>24000</v>
      </c>
      <c r="J15" s="7"/>
    </row>
    <row r="16" spans="1:10" x14ac:dyDescent="0.25">
      <c r="A16" s="81"/>
      <c r="B16" s="24" t="s">
        <v>57</v>
      </c>
      <c r="C16" s="7" t="s">
        <v>59</v>
      </c>
      <c r="D16" s="20">
        <v>16</v>
      </c>
      <c r="E16" s="9" t="s">
        <v>39</v>
      </c>
      <c r="F16" s="8">
        <v>2</v>
      </c>
      <c r="G16" s="9" t="s">
        <v>60</v>
      </c>
      <c r="H16" s="12">
        <v>1500</v>
      </c>
      <c r="I16" s="11">
        <f t="shared" si="1"/>
        <v>48000</v>
      </c>
      <c r="J16" s="7" t="s">
        <v>61</v>
      </c>
    </row>
    <row r="17" spans="1:10" x14ac:dyDescent="0.25">
      <c r="A17" s="81"/>
      <c r="B17" s="83" t="s">
        <v>58</v>
      </c>
      <c r="C17" s="7" t="s">
        <v>64</v>
      </c>
      <c r="D17" s="20">
        <v>1</v>
      </c>
      <c r="E17" s="9" t="s">
        <v>17</v>
      </c>
      <c r="F17" s="8">
        <v>2</v>
      </c>
      <c r="G17" s="9" t="s">
        <v>17</v>
      </c>
      <c r="H17" s="12">
        <v>10000</v>
      </c>
      <c r="I17" s="11">
        <f t="shared" si="1"/>
        <v>20000</v>
      </c>
      <c r="J17" s="7"/>
    </row>
    <row r="18" spans="1:10" x14ac:dyDescent="0.25">
      <c r="A18" s="81"/>
      <c r="B18" s="85"/>
      <c r="C18" s="7" t="s">
        <v>62</v>
      </c>
      <c r="D18" s="20">
        <v>30</v>
      </c>
      <c r="E18" s="9" t="s">
        <v>48</v>
      </c>
      <c r="F18" s="8">
        <v>2</v>
      </c>
      <c r="G18" s="9" t="s">
        <v>63</v>
      </c>
      <c r="H18" s="12">
        <v>150</v>
      </c>
      <c r="I18" s="11">
        <f t="shared" si="1"/>
        <v>9000</v>
      </c>
      <c r="J18" s="7"/>
    </row>
    <row r="19" spans="1:10" x14ac:dyDescent="0.25">
      <c r="A19" s="81"/>
      <c r="B19" s="24" t="s">
        <v>65</v>
      </c>
      <c r="C19" s="7"/>
      <c r="D19" s="20">
        <v>30</v>
      </c>
      <c r="E19" s="9" t="s">
        <v>48</v>
      </c>
      <c r="F19" s="8">
        <v>2</v>
      </c>
      <c r="G19" s="9" t="s">
        <v>66</v>
      </c>
      <c r="H19" s="12">
        <v>800</v>
      </c>
      <c r="I19" s="11">
        <f t="shared" si="1"/>
        <v>48000</v>
      </c>
      <c r="J19" s="7"/>
    </row>
    <row r="20" spans="1:10" x14ac:dyDescent="0.25">
      <c r="A20" s="82"/>
      <c r="B20" s="25" t="s">
        <v>86</v>
      </c>
      <c r="C20" s="7"/>
      <c r="D20" s="20">
        <v>3</v>
      </c>
      <c r="E20" s="9" t="s">
        <v>72</v>
      </c>
      <c r="F20" s="8">
        <v>1</v>
      </c>
      <c r="G20" s="9" t="s">
        <v>17</v>
      </c>
      <c r="H20" s="12">
        <v>5000</v>
      </c>
      <c r="I20" s="11">
        <f>D20*F20*H20</f>
        <v>15000</v>
      </c>
      <c r="J20" s="7"/>
    </row>
    <row r="21" spans="1:10" x14ac:dyDescent="0.25">
      <c r="A21" s="80" t="s">
        <v>83</v>
      </c>
      <c r="B21" s="83" t="s">
        <v>88</v>
      </c>
      <c r="C21" s="7" t="s">
        <v>32</v>
      </c>
      <c r="D21" s="21">
        <v>30</v>
      </c>
      <c r="E21" s="9" t="s">
        <v>48</v>
      </c>
      <c r="F21" s="8">
        <v>1</v>
      </c>
      <c r="G21" s="9" t="s">
        <v>49</v>
      </c>
      <c r="H21" s="12">
        <v>300</v>
      </c>
      <c r="I21" s="11">
        <f t="shared" si="0"/>
        <v>9000</v>
      </c>
      <c r="J21" s="7"/>
    </row>
    <row r="22" spans="1:10" x14ac:dyDescent="0.25">
      <c r="A22" s="81"/>
      <c r="B22" s="84"/>
      <c r="C22" s="7" t="s">
        <v>33</v>
      </c>
      <c r="D22" s="21">
        <v>30</v>
      </c>
      <c r="E22" s="9" t="s">
        <v>48</v>
      </c>
      <c r="F22" s="8">
        <v>1</v>
      </c>
      <c r="G22" s="9" t="s">
        <v>49</v>
      </c>
      <c r="H22" s="12">
        <v>500</v>
      </c>
      <c r="I22" s="11">
        <f t="shared" si="0"/>
        <v>15000</v>
      </c>
      <c r="J22" s="7"/>
    </row>
    <row r="23" spans="1:10" x14ac:dyDescent="0.25">
      <c r="A23" s="81"/>
      <c r="B23" s="85"/>
      <c r="C23" s="7" t="s">
        <v>34</v>
      </c>
      <c r="D23" s="21">
        <v>30</v>
      </c>
      <c r="E23" s="9" t="s">
        <v>48</v>
      </c>
      <c r="F23" s="8">
        <v>1</v>
      </c>
      <c r="G23" s="9" t="s">
        <v>49</v>
      </c>
      <c r="H23" s="12">
        <v>300</v>
      </c>
      <c r="I23" s="11">
        <f t="shared" si="0"/>
        <v>9000</v>
      </c>
      <c r="J23" s="7"/>
    </row>
    <row r="24" spans="1:10" ht="13.5" customHeight="1" x14ac:dyDescent="0.25">
      <c r="A24" s="81"/>
      <c r="B24" s="24" t="s">
        <v>35</v>
      </c>
      <c r="C24" s="7"/>
      <c r="D24" s="20">
        <v>1</v>
      </c>
      <c r="E24" s="9" t="s">
        <v>17</v>
      </c>
      <c r="F24" s="8">
        <v>1</v>
      </c>
      <c r="G24" s="9" t="s">
        <v>17</v>
      </c>
      <c r="H24" s="12">
        <v>10000</v>
      </c>
      <c r="I24" s="11">
        <f t="shared" si="0"/>
        <v>10000</v>
      </c>
      <c r="J24" s="7"/>
    </row>
    <row r="25" spans="1:10" x14ac:dyDescent="0.25">
      <c r="A25" s="81"/>
      <c r="B25" s="83" t="s">
        <v>89</v>
      </c>
      <c r="C25" s="7" t="s">
        <v>32</v>
      </c>
      <c r="D25" s="21">
        <v>30</v>
      </c>
      <c r="E25" s="9" t="s">
        <v>48</v>
      </c>
      <c r="F25" s="8">
        <v>1</v>
      </c>
      <c r="G25" s="9" t="s">
        <v>49</v>
      </c>
      <c r="H25" s="12">
        <v>300</v>
      </c>
      <c r="I25" s="11">
        <f t="shared" si="0"/>
        <v>9000</v>
      </c>
      <c r="J25" s="7"/>
    </row>
    <row r="26" spans="1:10" x14ac:dyDescent="0.25">
      <c r="A26" s="81"/>
      <c r="B26" s="84"/>
      <c r="C26" s="7" t="s">
        <v>33</v>
      </c>
      <c r="D26" s="21">
        <v>30</v>
      </c>
      <c r="E26" s="9" t="s">
        <v>48</v>
      </c>
      <c r="F26" s="8">
        <v>1</v>
      </c>
      <c r="G26" s="9" t="s">
        <v>49</v>
      </c>
      <c r="H26" s="12">
        <v>500</v>
      </c>
      <c r="I26" s="11">
        <f t="shared" si="0"/>
        <v>15000</v>
      </c>
      <c r="J26" s="7"/>
    </row>
    <row r="27" spans="1:10" x14ac:dyDescent="0.25">
      <c r="A27" s="81"/>
      <c r="B27" s="85"/>
      <c r="C27" s="7" t="s">
        <v>34</v>
      </c>
      <c r="D27" s="21">
        <v>30</v>
      </c>
      <c r="E27" s="9" t="s">
        <v>48</v>
      </c>
      <c r="F27" s="8">
        <v>1</v>
      </c>
      <c r="G27" s="9" t="s">
        <v>49</v>
      </c>
      <c r="H27" s="12">
        <v>300</v>
      </c>
      <c r="I27" s="11">
        <f t="shared" si="0"/>
        <v>9000</v>
      </c>
      <c r="J27" s="7"/>
    </row>
    <row r="28" spans="1:10" x14ac:dyDescent="0.25">
      <c r="A28" s="81"/>
      <c r="B28" s="24" t="s">
        <v>35</v>
      </c>
      <c r="C28" s="7"/>
      <c r="D28" s="20">
        <v>1</v>
      </c>
      <c r="E28" s="9" t="s">
        <v>17</v>
      </c>
      <c r="F28" s="8">
        <v>1</v>
      </c>
      <c r="G28" s="9" t="s">
        <v>17</v>
      </c>
      <c r="H28" s="12">
        <v>10000</v>
      </c>
      <c r="I28" s="11">
        <f t="shared" si="0"/>
        <v>10000</v>
      </c>
      <c r="J28" s="7"/>
    </row>
    <row r="29" spans="1:10" x14ac:dyDescent="0.25">
      <c r="A29" s="81"/>
      <c r="B29" s="83" t="s">
        <v>90</v>
      </c>
      <c r="C29" s="7" t="s">
        <v>32</v>
      </c>
      <c r="D29" s="21">
        <v>30</v>
      </c>
      <c r="E29" s="9" t="s">
        <v>0</v>
      </c>
      <c r="F29" s="8">
        <v>1</v>
      </c>
      <c r="G29" s="9" t="s">
        <v>49</v>
      </c>
      <c r="H29" s="12">
        <v>300</v>
      </c>
      <c r="I29" s="11">
        <f t="shared" ref="I29:I32" si="2">D29*F29*H29</f>
        <v>9000</v>
      </c>
      <c r="J29" s="7"/>
    </row>
    <row r="30" spans="1:10" x14ac:dyDescent="0.25">
      <c r="A30" s="81"/>
      <c r="B30" s="84"/>
      <c r="C30" s="7" t="s">
        <v>33</v>
      </c>
      <c r="D30" s="21">
        <v>30</v>
      </c>
      <c r="E30" s="9" t="s">
        <v>0</v>
      </c>
      <c r="F30" s="8">
        <v>1</v>
      </c>
      <c r="G30" s="9" t="s">
        <v>49</v>
      </c>
      <c r="H30" s="12">
        <v>500</v>
      </c>
      <c r="I30" s="11">
        <f t="shared" si="2"/>
        <v>15000</v>
      </c>
      <c r="J30" s="7"/>
    </row>
    <row r="31" spans="1:10" x14ac:dyDescent="0.25">
      <c r="A31" s="81"/>
      <c r="B31" s="85"/>
      <c r="C31" s="7" t="s">
        <v>34</v>
      </c>
      <c r="D31" s="21">
        <v>30</v>
      </c>
      <c r="E31" s="9" t="s">
        <v>0</v>
      </c>
      <c r="F31" s="8">
        <v>1</v>
      </c>
      <c r="G31" s="9" t="s">
        <v>49</v>
      </c>
      <c r="H31" s="12">
        <v>300</v>
      </c>
      <c r="I31" s="11">
        <f t="shared" si="2"/>
        <v>9000</v>
      </c>
      <c r="J31" s="7"/>
    </row>
    <row r="32" spans="1:10" x14ac:dyDescent="0.25">
      <c r="A32" s="81"/>
      <c r="B32" s="24" t="s">
        <v>35</v>
      </c>
      <c r="C32" s="7"/>
      <c r="D32" s="20">
        <v>1</v>
      </c>
      <c r="E32" s="9" t="s">
        <v>17</v>
      </c>
      <c r="F32" s="8">
        <v>1</v>
      </c>
      <c r="G32" s="9" t="s">
        <v>17</v>
      </c>
      <c r="H32" s="12">
        <v>10000</v>
      </c>
      <c r="I32" s="11">
        <f t="shared" si="2"/>
        <v>10000</v>
      </c>
      <c r="J32" s="7"/>
    </row>
    <row r="33" spans="1:10" x14ac:dyDescent="0.25">
      <c r="A33" s="82"/>
      <c r="B33" s="24" t="s">
        <v>82</v>
      </c>
      <c r="C33" s="7"/>
      <c r="D33" s="20">
        <v>3</v>
      </c>
      <c r="E33" s="9" t="s">
        <v>72</v>
      </c>
      <c r="F33" s="8">
        <v>1</v>
      </c>
      <c r="G33" s="9" t="s">
        <v>17</v>
      </c>
      <c r="H33" s="12">
        <v>5000</v>
      </c>
      <c r="I33" s="11">
        <f>D33*F33*H33</f>
        <v>15000</v>
      </c>
      <c r="J33" s="7"/>
    </row>
    <row r="34" spans="1:10" x14ac:dyDescent="0.25">
      <c r="A34" s="80" t="s">
        <v>36</v>
      </c>
      <c r="B34" s="83" t="s">
        <v>51</v>
      </c>
      <c r="C34" s="7" t="s">
        <v>52</v>
      </c>
      <c r="D34" s="20">
        <v>1</v>
      </c>
      <c r="E34" s="9" t="s">
        <v>54</v>
      </c>
      <c r="F34" s="8">
        <v>2</v>
      </c>
      <c r="G34" s="9" t="s">
        <v>21</v>
      </c>
      <c r="H34" s="12">
        <v>5000</v>
      </c>
      <c r="I34" s="11">
        <f t="shared" si="0"/>
        <v>10000</v>
      </c>
      <c r="J34" s="7"/>
    </row>
    <row r="35" spans="1:10" x14ac:dyDescent="0.25">
      <c r="A35" s="81"/>
      <c r="B35" s="85"/>
      <c r="C35" s="7" t="s">
        <v>53</v>
      </c>
      <c r="D35" s="20">
        <v>1</v>
      </c>
      <c r="E35" s="9" t="s">
        <v>54</v>
      </c>
      <c r="F35" s="8">
        <v>1</v>
      </c>
      <c r="G35" s="9" t="s">
        <v>70</v>
      </c>
      <c r="H35" s="12">
        <v>4500</v>
      </c>
      <c r="I35" s="11">
        <f t="shared" si="0"/>
        <v>4500</v>
      </c>
      <c r="J35" s="7"/>
    </row>
    <row r="36" spans="1:10" x14ac:dyDescent="0.25">
      <c r="A36" s="81"/>
      <c r="B36" s="26" t="s">
        <v>80</v>
      </c>
      <c r="C36" s="7"/>
      <c r="D36" s="20">
        <v>5</v>
      </c>
      <c r="E36" s="9" t="s">
        <v>70</v>
      </c>
      <c r="F36" s="8">
        <v>2</v>
      </c>
      <c r="G36" s="9" t="s">
        <v>60</v>
      </c>
      <c r="H36" s="12">
        <v>1500</v>
      </c>
      <c r="I36" s="11">
        <f t="shared" si="0"/>
        <v>15000</v>
      </c>
      <c r="J36" s="7"/>
    </row>
    <row r="37" spans="1:10" x14ac:dyDescent="0.25">
      <c r="A37" s="81"/>
      <c r="B37" s="18" t="s">
        <v>67</v>
      </c>
      <c r="C37" s="7"/>
      <c r="D37" s="20">
        <v>2</v>
      </c>
      <c r="E37" s="9" t="s">
        <v>54</v>
      </c>
      <c r="F37" s="8">
        <v>2</v>
      </c>
      <c r="G37" s="9" t="s">
        <v>21</v>
      </c>
      <c r="H37" s="12">
        <v>6000</v>
      </c>
      <c r="I37" s="11">
        <f t="shared" si="0"/>
        <v>24000</v>
      </c>
      <c r="J37" s="7"/>
    </row>
    <row r="38" spans="1:10" x14ac:dyDescent="0.25">
      <c r="A38" s="87" t="s">
        <v>37</v>
      </c>
      <c r="B38" s="19" t="s">
        <v>68</v>
      </c>
      <c r="C38" s="7" t="s">
        <v>55</v>
      </c>
      <c r="D38" s="21">
        <v>20</v>
      </c>
      <c r="E38" s="9" t="s">
        <v>44</v>
      </c>
      <c r="F38" s="8">
        <v>1</v>
      </c>
      <c r="G38" s="9" t="s">
        <v>17</v>
      </c>
      <c r="H38" s="12">
        <v>2000</v>
      </c>
      <c r="I38" s="11">
        <f>D38*F38*H38</f>
        <v>40000</v>
      </c>
      <c r="J38" s="7"/>
    </row>
    <row r="39" spans="1:10" x14ac:dyDescent="0.25">
      <c r="A39" s="87"/>
      <c r="B39" s="19" t="s">
        <v>69</v>
      </c>
      <c r="C39" s="7"/>
      <c r="D39" s="21">
        <v>30</v>
      </c>
      <c r="E39" s="9" t="s">
        <v>44</v>
      </c>
      <c r="F39" s="8">
        <v>2</v>
      </c>
      <c r="G39" s="9" t="s">
        <v>17</v>
      </c>
      <c r="H39" s="12">
        <v>2000</v>
      </c>
      <c r="I39" s="11">
        <f>D39*F39*H39</f>
        <v>120000</v>
      </c>
      <c r="J39" s="7"/>
    </row>
    <row r="40" spans="1:10" x14ac:dyDescent="0.25">
      <c r="A40" s="87"/>
      <c r="B40" s="19" t="s">
        <v>18</v>
      </c>
      <c r="C40" s="7" t="s">
        <v>56</v>
      </c>
      <c r="D40" s="20">
        <v>1</v>
      </c>
      <c r="E40" s="9" t="s">
        <v>17</v>
      </c>
      <c r="F40" s="8">
        <v>3</v>
      </c>
      <c r="G40" s="9" t="s">
        <v>60</v>
      </c>
      <c r="H40" s="12">
        <v>3000</v>
      </c>
      <c r="I40" s="11">
        <f>D40*F40*H40</f>
        <v>9000</v>
      </c>
      <c r="J40" s="7"/>
    </row>
    <row r="41" spans="1:10" ht="26.4" x14ac:dyDescent="0.25">
      <c r="A41" s="87" t="s">
        <v>38</v>
      </c>
      <c r="B41" s="24" t="s">
        <v>19</v>
      </c>
      <c r="C41" s="7" t="s">
        <v>20</v>
      </c>
      <c r="D41" s="22">
        <v>3</v>
      </c>
      <c r="E41" s="13" t="s">
        <v>0</v>
      </c>
      <c r="F41" s="13">
        <v>2</v>
      </c>
      <c r="G41" s="13" t="s">
        <v>21</v>
      </c>
      <c r="H41" s="14">
        <v>500</v>
      </c>
      <c r="I41" s="11">
        <f t="shared" si="0"/>
        <v>3000</v>
      </c>
      <c r="J41" s="7"/>
    </row>
    <row r="42" spans="1:10" x14ac:dyDescent="0.25">
      <c r="A42" s="87"/>
      <c r="B42" s="24" t="s">
        <v>19</v>
      </c>
      <c r="C42" s="7" t="s">
        <v>73</v>
      </c>
      <c r="D42" s="22">
        <v>3</v>
      </c>
      <c r="E42" s="13" t="s">
        <v>0</v>
      </c>
      <c r="F42" s="13">
        <v>1</v>
      </c>
      <c r="G42" s="13" t="s">
        <v>40</v>
      </c>
      <c r="H42" s="14">
        <v>1000</v>
      </c>
      <c r="I42" s="11">
        <f t="shared" si="0"/>
        <v>3000</v>
      </c>
      <c r="J42" s="27"/>
    </row>
    <row r="43" spans="1:10" x14ac:dyDescent="0.25">
      <c r="A43" s="87"/>
      <c r="B43" s="24" t="s">
        <v>85</v>
      </c>
      <c r="C43" s="7"/>
      <c r="D43" s="22">
        <v>1</v>
      </c>
      <c r="E43" s="13" t="s">
        <v>87</v>
      </c>
      <c r="F43" s="13">
        <v>3</v>
      </c>
      <c r="G43" s="13" t="s">
        <v>72</v>
      </c>
      <c r="H43" s="14">
        <v>40000</v>
      </c>
      <c r="I43" s="11">
        <f t="shared" si="0"/>
        <v>120000</v>
      </c>
      <c r="J43" s="27"/>
    </row>
    <row r="44" spans="1:10" x14ac:dyDescent="0.25">
      <c r="A44" s="87"/>
      <c r="B44" s="75" t="s">
        <v>22</v>
      </c>
      <c r="C44" s="75"/>
      <c r="D44" s="75"/>
      <c r="E44" s="75"/>
      <c r="F44" s="75"/>
      <c r="G44" s="75"/>
      <c r="H44" s="75"/>
      <c r="I44" s="15">
        <f>SUM(I9:I43)</f>
        <v>784180</v>
      </c>
      <c r="J44" s="23"/>
    </row>
    <row r="45" spans="1:10" x14ac:dyDescent="0.25">
      <c r="A45" s="87"/>
      <c r="B45" s="75" t="s">
        <v>23</v>
      </c>
      <c r="C45" s="75"/>
      <c r="D45" s="75"/>
      <c r="E45" s="75"/>
      <c r="F45" s="75"/>
      <c r="G45" s="75"/>
      <c r="H45" s="75"/>
      <c r="I45" s="15">
        <f>I44*0.1</f>
        <v>78418</v>
      </c>
      <c r="J45" s="16"/>
    </row>
    <row r="46" spans="1:10" x14ac:dyDescent="0.25">
      <c r="A46" s="87"/>
      <c r="B46" s="75" t="s">
        <v>24</v>
      </c>
      <c r="C46" s="75"/>
      <c r="D46" s="75"/>
      <c r="E46" s="75"/>
      <c r="F46" s="75"/>
      <c r="G46" s="75"/>
      <c r="H46" s="75"/>
      <c r="I46" s="15">
        <f>(I44+I45)*0.06</f>
        <v>51755.88</v>
      </c>
      <c r="J46" s="16"/>
    </row>
    <row r="47" spans="1:10" x14ac:dyDescent="0.25">
      <c r="A47" s="62" t="s">
        <v>25</v>
      </c>
      <c r="B47" s="62"/>
      <c r="C47" s="62"/>
      <c r="D47" s="62"/>
      <c r="E47" s="62"/>
      <c r="F47" s="62"/>
      <c r="G47" s="62"/>
      <c r="H47" s="62"/>
      <c r="I47" s="17">
        <f>SUM(I44:I46)</f>
        <v>914353.88</v>
      </c>
      <c r="J47" s="16"/>
    </row>
    <row r="48" spans="1:10" x14ac:dyDescent="0.25">
      <c r="A48" s="77" t="s">
        <v>81</v>
      </c>
      <c r="B48" s="78"/>
      <c r="C48" s="78"/>
      <c r="D48" s="78"/>
      <c r="E48" s="78"/>
      <c r="F48" s="78"/>
      <c r="G48" s="78"/>
      <c r="H48" s="79"/>
      <c r="I48" s="17">
        <v>900000</v>
      </c>
      <c r="J48" s="16"/>
    </row>
  </sheetData>
  <mergeCells count="27">
    <mergeCell ref="B45:H45"/>
    <mergeCell ref="J7:J8"/>
    <mergeCell ref="A1:J1"/>
    <mergeCell ref="B2:I2"/>
    <mergeCell ref="B4:I4"/>
    <mergeCell ref="B5:I5"/>
    <mergeCell ref="B6:I6"/>
    <mergeCell ref="A7:B8"/>
    <mergeCell ref="C7:C8"/>
    <mergeCell ref="D7:G7"/>
    <mergeCell ref="H7:I7"/>
    <mergeCell ref="B46:H46"/>
    <mergeCell ref="A9:A10"/>
    <mergeCell ref="A48:H48"/>
    <mergeCell ref="A11:A20"/>
    <mergeCell ref="A21:A33"/>
    <mergeCell ref="B29:B31"/>
    <mergeCell ref="A34:A37"/>
    <mergeCell ref="A47:H47"/>
    <mergeCell ref="B12:B14"/>
    <mergeCell ref="B21:B23"/>
    <mergeCell ref="B34:B35"/>
    <mergeCell ref="A41:A46"/>
    <mergeCell ref="B17:B18"/>
    <mergeCell ref="B25:B27"/>
    <mergeCell ref="A38:A40"/>
    <mergeCell ref="B44:H4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总报价</vt:lpstr>
      <vt:lpstr>汇总</vt:lpstr>
      <vt:lpstr>合同报价单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袁少晨</cp:lastModifiedBy>
  <cp:lastPrinted>2020-10-09T07:30:34Z</cp:lastPrinted>
  <dcterms:created xsi:type="dcterms:W3CDTF">2019-09-28T17:00:13Z</dcterms:created>
  <dcterms:modified xsi:type="dcterms:W3CDTF">2020-10-17T14:46:08Z</dcterms:modified>
</cp:coreProperties>
</file>