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-实际明细" sheetId="13" r:id="rId1"/>
    <sheet name="达人差旅明细" sheetId="15" r:id="rId2"/>
    <sheet name="会场费用明细" sheetId="10" r:id="rId3"/>
    <sheet name="结算-海尔后台" sheetId="14" r:id="rId4"/>
  </sheets>
  <calcPr calcId="144525" concurrentCalc="0"/>
</workbook>
</file>

<file path=xl/sharedStrings.xml><?xml version="1.0" encoding="utf-8"?>
<sst xmlns="http://schemas.openxmlformats.org/spreadsheetml/2006/main" count="150">
  <si>
    <t>2017海尔品牌挑战不可能发布会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</si>
  <si>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</si>
  <si>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</si>
  <si>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</si>
  <si>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</si>
  <si>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</si>
  <si>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</si>
  <si>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</si>
  <si>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</si>
  <si>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</si>
  <si>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</si>
  <si>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</si>
  <si>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</si>
  <si>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</si>
  <si>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项</t>
  </si>
  <si>
    <t>7位达人差旅：机票9380元，火车票880元，住宿2591元</t>
  </si>
  <si>
    <t>详见“达人差旅明细”</t>
  </si>
  <si>
    <t>王晔总住宿2晚</t>
  </si>
  <si>
    <t>程总住宿</t>
  </si>
  <si>
    <t>酒店合计</t>
  </si>
  <si>
    <t>餐饮</t>
  </si>
  <si>
    <t>11月9日晚餐</t>
  </si>
  <si>
    <t>北京诺金饭店</t>
  </si>
  <si>
    <t>人</t>
  </si>
  <si>
    <t>餐</t>
  </si>
  <si>
    <t>丽都15人餐，含10%服务费+2瓶红酒</t>
  </si>
  <si>
    <t>11月10日午餐</t>
  </si>
  <si>
    <t>白酒费用，茅台两瓶</t>
  </si>
  <si>
    <t>王晔总在诺金用餐</t>
  </si>
  <si>
    <t>用餐合计</t>
  </si>
  <si>
    <t>交通</t>
  </si>
  <si>
    <t>7座商务车</t>
  </si>
  <si>
    <t>首汽</t>
  </si>
  <si>
    <t>辆</t>
  </si>
  <si>
    <t>天</t>
  </si>
  <si>
    <t>11月9日全天用车，早8：00-晚21:00</t>
  </si>
  <si>
    <t>次</t>
  </si>
  <si>
    <t>11月10日，程总送机，酒店-机场</t>
  </si>
  <si>
    <t>交通费合计</t>
  </si>
  <si>
    <t>会议</t>
  </si>
  <si>
    <t>11月7-9日</t>
  </si>
  <si>
    <t>北京民生现代美术馆</t>
  </si>
  <si>
    <t>个</t>
  </si>
  <si>
    <t>11月8-9日</t>
  </si>
  <si>
    <t>美术馆-分会场</t>
  </si>
  <si>
    <t>会议费用合计</t>
  </si>
  <si>
    <t>人工费</t>
  </si>
  <si>
    <t>间</t>
  </si>
  <si>
    <t>晚</t>
  </si>
  <si>
    <t>11月8日3人，9日5人</t>
  </si>
  <si>
    <t>补贴</t>
  </si>
  <si>
    <t>其他方案</t>
  </si>
  <si>
    <t>杂费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</si>
  <si>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</si>
  <si>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</si>
  <si>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</si>
  <si>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</si>
  <si>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青岛-北京</t>
  </si>
  <si>
    <t>序号</t>
  </si>
  <si>
    <t>姓名</t>
  </si>
  <si>
    <t>手机号码</t>
  </si>
  <si>
    <t>证件号码</t>
  </si>
  <si>
    <t>更改-11月8日</t>
  </si>
  <si>
    <t>出发城市</t>
  </si>
  <si>
    <t>目的城市</t>
  </si>
  <si>
    <t>出发机场</t>
  </si>
  <si>
    <t>抵达机场</t>
  </si>
  <si>
    <t>更改航班号</t>
  </si>
  <si>
    <t>田瑞</t>
  </si>
  <si>
    <t>64020219850620051x</t>
  </si>
  <si>
    <t>7:20-8:55</t>
  </si>
  <si>
    <t>青岛</t>
  </si>
  <si>
    <t>北京</t>
  </si>
  <si>
    <t>流亭国际机场T2</t>
  </si>
  <si>
    <t>首都国际机场T2</t>
  </si>
  <si>
    <t>MU5195</t>
  </si>
  <si>
    <t>赵翔</t>
  </si>
  <si>
    <t>370785199211031613</t>
  </si>
  <si>
    <t>流亭国际机场T3</t>
  </si>
  <si>
    <t>首都国际机场T3</t>
  </si>
  <si>
    <t>孟祥村</t>
  </si>
  <si>
    <t>371421198808134613</t>
  </si>
  <si>
    <t>流亭国际机场T4</t>
  </si>
  <si>
    <t>首都国际机场T4</t>
  </si>
  <si>
    <t>李洪起</t>
  </si>
  <si>
    <t>370983199703134211</t>
  </si>
  <si>
    <t>流亭国际机场T5</t>
  </si>
  <si>
    <t>首都国际机场T5</t>
  </si>
  <si>
    <t>吴长江</t>
  </si>
  <si>
    <t>370203199207303813</t>
  </si>
  <si>
    <t>流亭国际机场T6</t>
  </si>
  <si>
    <t>首都国际机场T6</t>
  </si>
  <si>
    <t>宋安宁（女）</t>
  </si>
  <si>
    <t>220621199508070744</t>
  </si>
  <si>
    <t>流亭国际机场T7</t>
  </si>
  <si>
    <t>首都国际机场T7</t>
  </si>
  <si>
    <t>周磊</t>
  </si>
  <si>
    <t>211324199006203019</t>
  </si>
  <si>
    <t>流亭国际机场T8</t>
  </si>
  <si>
    <t>首都国际机场T8</t>
  </si>
  <si>
    <t>房间选择</t>
  </si>
  <si>
    <t>酒店名称</t>
  </si>
  <si>
    <t>入住日期</t>
  </si>
  <si>
    <t>退房日期</t>
  </si>
  <si>
    <t>间夜数</t>
  </si>
  <si>
    <t>房间数</t>
  </si>
  <si>
    <t>早餐时间</t>
  </si>
  <si>
    <t>1，双床</t>
  </si>
  <si>
    <t>7天连锁酒店(北京798艺术区二店</t>
  </si>
  <si>
    <t>7:30-10:00</t>
  </si>
  <si>
    <t>2，双床</t>
  </si>
  <si>
    <t>3，双床</t>
  </si>
  <si>
    <t>4，大床</t>
  </si>
  <si>
    <t>7人*2早*7元/人</t>
  </si>
  <si>
    <t>北京-青岛</t>
  </si>
  <si>
    <t>11.9乘机人信息汇总</t>
  </si>
  <si>
    <t>去程日期（年/月/日/点）</t>
  </si>
  <si>
    <t>航班号</t>
  </si>
  <si>
    <t>回程日期（年/月/日/点）</t>
  </si>
  <si>
    <t>2017/11/8/7：20AM-08:55AM</t>
  </si>
  <si>
    <t>2017/11/10/22:20PM-23:50PM</t>
  </si>
  <si>
    <t>SC4658</t>
  </si>
  <si>
    <t>始发站</t>
  </si>
  <si>
    <t>到达车站</t>
  </si>
  <si>
    <t>席位</t>
  </si>
  <si>
    <t>出发时间</t>
  </si>
  <si>
    <t>抵达时间</t>
  </si>
  <si>
    <t>车次</t>
  </si>
  <si>
    <t>票价</t>
  </si>
  <si>
    <t>退票费</t>
  </si>
  <si>
    <t>增加</t>
  </si>
  <si>
    <t>北京南</t>
  </si>
  <si>
    <t xml:space="preserve">
11月10日
二等座</t>
  </si>
  <si>
    <t>G183</t>
  </si>
  <si>
    <t>退票后改乘飞机</t>
  </si>
  <si>
    <t>退票后又购买</t>
  </si>
  <si>
    <t>实际乘坐</t>
  </si>
  <si>
    <t>总额</t>
  </si>
  <si>
    <t>7位达人差旅：机票+火车票+住宿</t>
  </si>
  <si>
    <t>王晔总住宿2晚+141元餐费</t>
  </si>
  <si>
    <t>场租</t>
  </si>
  <si>
    <t>保安费用</t>
  </si>
  <si>
    <t>消电检</t>
  </si>
  <si>
    <t>风评及监控设备费用</t>
  </si>
  <si>
    <t>2名保洁费用</t>
  </si>
  <si>
    <t>停车费用</t>
  </si>
  <si>
    <t>新云南皇冠</t>
  </si>
  <si>
    <t>含加班费</t>
  </si>
  <si>
    <t>程总送机</t>
  </si>
  <si>
    <t>8日3人，9日5人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</si>
</sst>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[Red]\¥\-#,##0.00"/>
  </numFmts>
  <fonts count="3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7" fillId="6" borderId="5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0" fillId="0" borderId="0" xfId="0" applyNumberFormat="1" applyFont="1" applyAlignment="1"/>
    <xf numFmtId="3" fontId="8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>
      <alignment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58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58" fontId="10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58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3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58" fontId="0" fillId="0" borderId="0" xfId="0" applyNumberFormat="1" applyFont="1" applyAlignment="1"/>
    <xf numFmtId="0" fontId="10" fillId="0" borderId="1" xfId="0" applyFont="1" applyBorder="1" quotePrefix="1">
      <alignment vertical="center"/>
    </xf>
    <xf numFmtId="0" fontId="10" fillId="0" borderId="1" xfId="0" applyFont="1" applyBorder="1" applyAlignment="1" quotePrefix="1">
      <alignment horizontal="left" vertical="center"/>
    </xf>
    <xf numFmtId="0" fontId="10" fillId="0" borderId="1" xfId="0" applyNumberFormat="1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zoomScale="80" zoomScaleNormal="80" workbookViewId="0">
      <selection activeCell="P21" sqref="P21"/>
    </sheetView>
  </sheetViews>
  <sheetFormatPr defaultColWidth="9" defaultRowHeight="14.25"/>
  <cols>
    <col min="1" max="1" width="9" style="1" customWidth="1"/>
    <col min="2" max="2" width="13.875" style="1" customWidth="1"/>
    <col min="3" max="3" width="15.5" style="1" customWidth="1"/>
    <col min="4" max="7" width="6.125" style="1" customWidth="1"/>
    <col min="8" max="8" width="9" style="2" customWidth="1"/>
    <col min="9" max="9" width="12.25" style="1" customWidth="1"/>
    <col min="10" max="10" width="5.25" style="1" customWidth="1"/>
    <col min="11" max="11" width="7" style="1" customWidth="1"/>
    <col min="12" max="12" width="5.875" style="1" customWidth="1"/>
    <col min="13" max="13" width="5.25" style="1" customWidth="1"/>
    <col min="14" max="14" width="7.5" style="2" customWidth="1"/>
    <col min="15" max="15" width="12.875" style="1" customWidth="1"/>
    <col min="16" max="16" width="40.15" style="1" customWidth="1"/>
    <col min="17" max="17" width="30.3083333333333" style="3" customWidth="1"/>
    <col min="18" max="18" width="21.25" style="1" customWidth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5" t="s">
        <v>1</v>
      </c>
      <c r="B2" s="5"/>
      <c r="C2" s="6" t="s">
        <v>2</v>
      </c>
      <c r="D2" s="5" t="s">
        <v>3</v>
      </c>
      <c r="E2" s="5"/>
      <c r="F2" s="5"/>
      <c r="G2" s="5"/>
      <c r="H2" s="5" t="s">
        <v>4</v>
      </c>
      <c r="I2" s="5"/>
      <c r="J2" s="27" t="s">
        <v>5</v>
      </c>
      <c r="K2" s="27"/>
      <c r="L2" s="27"/>
      <c r="M2" s="27"/>
      <c r="N2" s="27" t="s">
        <v>6</v>
      </c>
      <c r="O2" s="27"/>
      <c r="P2" s="28" t="s">
        <v>7</v>
      </c>
      <c r="Q2" s="28" t="s">
        <v>8</v>
      </c>
    </row>
    <row r="3" spans="1:17">
      <c r="A3" s="5"/>
      <c r="B3" s="5"/>
      <c r="C3" s="7"/>
      <c r="D3" s="5" t="s">
        <v>9</v>
      </c>
      <c r="E3" s="5" t="s">
        <v>10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9</v>
      </c>
      <c r="K3" s="27" t="s">
        <v>10</v>
      </c>
      <c r="L3" s="27" t="s">
        <v>9</v>
      </c>
      <c r="M3" s="27" t="s">
        <v>10</v>
      </c>
      <c r="N3" s="27" t="s">
        <v>11</v>
      </c>
      <c r="O3" s="27" t="s">
        <v>12</v>
      </c>
      <c r="P3" s="27"/>
      <c r="Q3" s="27"/>
    </row>
    <row r="4" spans="1:17">
      <c r="A4" s="8" t="s">
        <v>13</v>
      </c>
      <c r="B4" s="9"/>
      <c r="C4" s="10"/>
      <c r="D4" s="11"/>
      <c r="E4" s="11"/>
      <c r="F4" s="11"/>
      <c r="G4" s="11"/>
      <c r="H4" s="11"/>
      <c r="I4" s="11"/>
      <c r="J4" s="11">
        <v>1</v>
      </c>
      <c r="K4" s="11" t="s">
        <v>14</v>
      </c>
      <c r="L4" s="11">
        <v>1</v>
      </c>
      <c r="M4" s="11" t="s">
        <v>14</v>
      </c>
      <c r="N4" s="11">
        <v>12851</v>
      </c>
      <c r="O4" s="11">
        <f>J4*L4*N4</f>
        <v>12851</v>
      </c>
      <c r="P4" s="48" t="s">
        <v>15</v>
      </c>
      <c r="Q4" s="1" t="s">
        <v>16</v>
      </c>
    </row>
    <row r="5" ht="20.25" customHeight="1" spans="1:17">
      <c r="A5" s="114"/>
      <c r="B5" s="9"/>
      <c r="C5" s="10"/>
      <c r="D5" s="11"/>
      <c r="E5" s="11"/>
      <c r="F5" s="11"/>
      <c r="G5" s="11"/>
      <c r="H5" s="11"/>
      <c r="I5" s="11"/>
      <c r="J5" s="55">
        <v>1</v>
      </c>
      <c r="K5" s="11" t="s">
        <v>14</v>
      </c>
      <c r="L5" s="115">
        <v>1</v>
      </c>
      <c r="M5" s="11" t="s">
        <v>14</v>
      </c>
      <c r="N5" s="56">
        <v>4072</v>
      </c>
      <c r="O5" s="11">
        <f t="shared" ref="O5:O6" si="0">J5*L5*N5</f>
        <v>4072</v>
      </c>
      <c r="P5" s="54" t="s">
        <v>17</v>
      </c>
      <c r="Q5" s="116"/>
    </row>
    <row r="6" ht="20.25" customHeight="1" spans="1:17">
      <c r="A6" s="114"/>
      <c r="B6" s="9"/>
      <c r="C6" s="10"/>
      <c r="D6" s="11"/>
      <c r="E6" s="11"/>
      <c r="F6" s="11"/>
      <c r="G6" s="11"/>
      <c r="H6" s="11"/>
      <c r="I6" s="11"/>
      <c r="J6" s="55">
        <v>1</v>
      </c>
      <c r="K6" s="11" t="s">
        <v>14</v>
      </c>
      <c r="L6" s="115">
        <v>1</v>
      </c>
      <c r="M6" s="11" t="s">
        <v>14</v>
      </c>
      <c r="N6" s="56">
        <v>990</v>
      </c>
      <c r="O6" s="11">
        <f t="shared" si="0"/>
        <v>990</v>
      </c>
      <c r="P6" s="54" t="s">
        <v>18</v>
      </c>
      <c r="Q6" s="116"/>
    </row>
    <row r="7" ht="20.25" customHeight="1" spans="1:17">
      <c r="A7" s="5" t="s">
        <v>19</v>
      </c>
      <c r="B7" s="5"/>
      <c r="C7" s="5"/>
      <c r="D7" s="5"/>
      <c r="E7" s="5"/>
      <c r="F7" s="5"/>
      <c r="G7" s="5"/>
      <c r="H7" s="5"/>
      <c r="I7" s="29">
        <f>SUM(I4:I4)</f>
        <v>0</v>
      </c>
      <c r="J7" s="30"/>
      <c r="K7" s="31"/>
      <c r="L7" s="31"/>
      <c r="M7" s="31"/>
      <c r="N7" s="32"/>
      <c r="O7" s="33">
        <f>SUM(O4:O6)</f>
        <v>17913</v>
      </c>
      <c r="P7" s="33"/>
      <c r="Q7" s="49">
        <f>O7-I7</f>
        <v>17913</v>
      </c>
    </row>
    <row r="8" ht="20.25" customHeight="1" spans="1:17">
      <c r="A8" s="12" t="s">
        <v>20</v>
      </c>
      <c r="B8" s="13" t="s">
        <v>21</v>
      </c>
      <c r="C8" s="10" t="s">
        <v>22</v>
      </c>
      <c r="D8" s="11">
        <v>30</v>
      </c>
      <c r="E8" s="11" t="s">
        <v>23</v>
      </c>
      <c r="F8" s="11">
        <v>1</v>
      </c>
      <c r="G8" s="11" t="s">
        <v>24</v>
      </c>
      <c r="H8" s="11">
        <v>300</v>
      </c>
      <c r="I8" s="11">
        <f>D8*F8*H8</f>
        <v>9000</v>
      </c>
      <c r="J8" s="11">
        <v>1</v>
      </c>
      <c r="K8" s="11" t="s">
        <v>14</v>
      </c>
      <c r="L8" s="11">
        <v>1</v>
      </c>
      <c r="M8" s="11" t="s">
        <v>24</v>
      </c>
      <c r="N8" s="11">
        <v>8150</v>
      </c>
      <c r="O8" s="11">
        <f>J8*L8*N8</f>
        <v>8150</v>
      </c>
      <c r="P8" s="13" t="s">
        <v>25</v>
      </c>
      <c r="Q8" s="50"/>
    </row>
    <row r="9" ht="20.25" customHeight="1" spans="1:17">
      <c r="A9" s="14"/>
      <c r="B9" s="13" t="s">
        <v>26</v>
      </c>
      <c r="C9" s="10" t="s">
        <v>22</v>
      </c>
      <c r="D9" s="11">
        <v>30</v>
      </c>
      <c r="E9" s="11" t="s">
        <v>23</v>
      </c>
      <c r="F9" s="11">
        <v>1</v>
      </c>
      <c r="G9" s="11" t="s">
        <v>24</v>
      </c>
      <c r="H9" s="11">
        <v>300</v>
      </c>
      <c r="I9" s="11">
        <f>D9*F9*H9</f>
        <v>9000</v>
      </c>
      <c r="J9" s="11">
        <v>1</v>
      </c>
      <c r="K9" s="11" t="s">
        <v>14</v>
      </c>
      <c r="L9" s="11">
        <v>1</v>
      </c>
      <c r="M9" s="11" t="s">
        <v>24</v>
      </c>
      <c r="N9" s="11">
        <v>3016</v>
      </c>
      <c r="O9" s="11">
        <f t="shared" ref="O9:O10" si="1">J9*L9*N9</f>
        <v>3016</v>
      </c>
      <c r="P9" s="13" t="s">
        <v>27</v>
      </c>
      <c r="Q9" s="50"/>
    </row>
    <row r="10" ht="20.25" customHeight="1" spans="1:17">
      <c r="A10" s="14"/>
      <c r="B10" s="13"/>
      <c r="C10" s="10"/>
      <c r="D10" s="11"/>
      <c r="E10" s="11"/>
      <c r="F10" s="11"/>
      <c r="G10" s="11"/>
      <c r="H10" s="11"/>
      <c r="I10" s="11">
        <f>D10*F10*H10</f>
        <v>0</v>
      </c>
      <c r="J10" s="11">
        <v>1</v>
      </c>
      <c r="K10" s="11" t="s">
        <v>14</v>
      </c>
      <c r="L10" s="11">
        <v>1</v>
      </c>
      <c r="M10" s="11" t="s">
        <v>24</v>
      </c>
      <c r="N10" s="11">
        <v>141</v>
      </c>
      <c r="O10" s="11">
        <f t="shared" si="1"/>
        <v>141</v>
      </c>
      <c r="P10" s="13" t="s">
        <v>28</v>
      </c>
      <c r="Q10" s="50"/>
    </row>
    <row r="11" ht="20.25" customHeight="1" spans="1:17">
      <c r="A11" s="5" t="s">
        <v>29</v>
      </c>
      <c r="B11" s="5"/>
      <c r="C11" s="5"/>
      <c r="D11" s="5"/>
      <c r="E11" s="5"/>
      <c r="F11" s="5"/>
      <c r="G11" s="5"/>
      <c r="H11" s="5"/>
      <c r="I11" s="29">
        <f>SUM(I8:I10)</f>
        <v>18000</v>
      </c>
      <c r="J11" s="34"/>
      <c r="K11" s="35"/>
      <c r="L11" s="35"/>
      <c r="M11" s="35"/>
      <c r="N11" s="36"/>
      <c r="O11" s="33">
        <f>SUM(O8:O10)</f>
        <v>11307</v>
      </c>
      <c r="P11" s="33"/>
      <c r="Q11" s="49">
        <f>O11-I11</f>
        <v>-6693</v>
      </c>
    </row>
    <row r="12" ht="20.25" customHeight="1" spans="1:17">
      <c r="A12" s="15" t="s">
        <v>30</v>
      </c>
      <c r="B12" s="13" t="s">
        <v>31</v>
      </c>
      <c r="C12" s="16" t="s">
        <v>32</v>
      </c>
      <c r="D12" s="17">
        <v>2</v>
      </c>
      <c r="E12" s="17" t="s">
        <v>33</v>
      </c>
      <c r="F12" s="17">
        <v>1</v>
      </c>
      <c r="G12" s="17" t="s">
        <v>34</v>
      </c>
      <c r="H12" s="18">
        <v>1500</v>
      </c>
      <c r="I12" s="11">
        <f>D12*F12*H12</f>
        <v>3000</v>
      </c>
      <c r="J12" s="37">
        <v>1</v>
      </c>
      <c r="K12" s="37" t="s">
        <v>33</v>
      </c>
      <c r="L12" s="37">
        <v>1</v>
      </c>
      <c r="M12" s="37" t="s">
        <v>34</v>
      </c>
      <c r="N12" s="38">
        <v>1200</v>
      </c>
      <c r="O12" s="11">
        <f>J12*L12*N12</f>
        <v>1200</v>
      </c>
      <c r="P12" s="54" t="s">
        <v>35</v>
      </c>
      <c r="Q12" s="50"/>
    </row>
    <row r="13" ht="20.25" customHeight="1" spans="1:18">
      <c r="A13" s="15"/>
      <c r="B13" s="13"/>
      <c r="C13" s="16"/>
      <c r="D13" s="17"/>
      <c r="E13" s="17"/>
      <c r="F13" s="17"/>
      <c r="G13" s="17"/>
      <c r="H13" s="18"/>
      <c r="I13" s="11"/>
      <c r="J13" s="39">
        <v>1</v>
      </c>
      <c r="K13" s="37" t="s">
        <v>33</v>
      </c>
      <c r="L13" s="40">
        <v>1</v>
      </c>
      <c r="M13" s="37" t="s">
        <v>36</v>
      </c>
      <c r="N13" s="41">
        <v>400</v>
      </c>
      <c r="O13" s="11">
        <f>J13*L13*N13</f>
        <v>400</v>
      </c>
      <c r="P13" s="54" t="s">
        <v>37</v>
      </c>
      <c r="Q13" s="50"/>
      <c r="R13" s="117"/>
    </row>
    <row r="14" ht="20.25" customHeight="1" spans="1:17">
      <c r="A14" s="5" t="s">
        <v>38</v>
      </c>
      <c r="B14" s="5"/>
      <c r="C14" s="5"/>
      <c r="D14" s="5"/>
      <c r="E14" s="5"/>
      <c r="F14" s="5"/>
      <c r="G14" s="5"/>
      <c r="H14" s="5"/>
      <c r="I14" s="29">
        <f>SUM(I12:I12)</f>
        <v>3000</v>
      </c>
      <c r="J14" s="30"/>
      <c r="K14" s="31"/>
      <c r="L14" s="31"/>
      <c r="M14" s="31"/>
      <c r="N14" s="32"/>
      <c r="O14" s="33">
        <f>SUM(O12:O13)</f>
        <v>1600</v>
      </c>
      <c r="P14" s="33"/>
      <c r="Q14" s="49">
        <f>O14-I14</f>
        <v>-1400</v>
      </c>
    </row>
    <row r="15" ht="20.25" customHeight="1" spans="1:17">
      <c r="A15" s="19" t="s">
        <v>39</v>
      </c>
      <c r="B15" s="13" t="s">
        <v>40</v>
      </c>
      <c r="C15" s="10" t="s">
        <v>41</v>
      </c>
      <c r="D15" s="11">
        <v>1</v>
      </c>
      <c r="E15" s="11" t="s">
        <v>36</v>
      </c>
      <c r="F15" s="11">
        <v>1</v>
      </c>
      <c r="G15" s="11" t="s">
        <v>42</v>
      </c>
      <c r="H15" s="11">
        <v>1000000</v>
      </c>
      <c r="I15" s="11">
        <f>D15*F15*H15</f>
        <v>1000000</v>
      </c>
      <c r="J15" s="11">
        <v>1</v>
      </c>
      <c r="K15" s="11" t="s">
        <v>36</v>
      </c>
      <c r="L15" s="11">
        <v>1</v>
      </c>
      <c r="M15" s="11" t="s">
        <v>42</v>
      </c>
      <c r="N15" s="11">
        <v>1000000</v>
      </c>
      <c r="O15" s="11">
        <f>J15*L15*N15</f>
        <v>1000000</v>
      </c>
      <c r="P15" s="13"/>
      <c r="Q15" s="50"/>
    </row>
    <row r="16" ht="20.25" customHeight="1" spans="1:17">
      <c r="A16" s="20"/>
      <c r="B16" s="21" t="s">
        <v>43</v>
      </c>
      <c r="C16" s="10" t="s">
        <v>44</v>
      </c>
      <c r="D16" s="11">
        <v>1</v>
      </c>
      <c r="E16" s="11" t="s">
        <v>36</v>
      </c>
      <c r="F16" s="11">
        <v>1</v>
      </c>
      <c r="G16" s="11" t="s">
        <v>42</v>
      </c>
      <c r="H16" s="11">
        <v>30000</v>
      </c>
      <c r="I16" s="11">
        <f>D16*F16*H16</f>
        <v>30000</v>
      </c>
      <c r="J16" s="11">
        <v>1</v>
      </c>
      <c r="K16" s="11" t="s">
        <v>36</v>
      </c>
      <c r="L16" s="11">
        <v>1</v>
      </c>
      <c r="M16" s="11" t="s">
        <v>42</v>
      </c>
      <c r="N16" s="11">
        <v>25700</v>
      </c>
      <c r="O16" s="11">
        <f>J16*L16*N16</f>
        <v>25700</v>
      </c>
      <c r="P16" s="13"/>
      <c r="Q16" s="50"/>
    </row>
    <row r="17" ht="20.25" customHeight="1" spans="1:17">
      <c r="A17" s="5" t="s">
        <v>45</v>
      </c>
      <c r="B17" s="5"/>
      <c r="C17" s="5"/>
      <c r="D17" s="5"/>
      <c r="E17" s="5"/>
      <c r="F17" s="5"/>
      <c r="G17" s="5"/>
      <c r="H17" s="5"/>
      <c r="I17" s="29">
        <f>SUM(I15:I16)</f>
        <v>1030000</v>
      </c>
      <c r="J17" s="30"/>
      <c r="K17" s="31"/>
      <c r="L17" s="31"/>
      <c r="M17" s="31"/>
      <c r="N17" s="32"/>
      <c r="O17" s="33">
        <f>SUM(O15:O16)</f>
        <v>1025700</v>
      </c>
      <c r="P17" s="33"/>
      <c r="Q17" s="49">
        <f>O17-I17</f>
        <v>-4300</v>
      </c>
    </row>
    <row r="18" ht="20.25" customHeight="1" spans="1:17">
      <c r="A18" s="22" t="s">
        <v>46</v>
      </c>
      <c r="B18" s="23" t="s">
        <v>13</v>
      </c>
      <c r="C18" s="23"/>
      <c r="D18" s="17">
        <v>0</v>
      </c>
      <c r="E18" s="17" t="s">
        <v>47</v>
      </c>
      <c r="F18" s="17">
        <v>0</v>
      </c>
      <c r="G18" s="17" t="s">
        <v>48</v>
      </c>
      <c r="H18" s="18">
        <v>0</v>
      </c>
      <c r="I18" s="11">
        <f>D18*F18*H18</f>
        <v>0</v>
      </c>
      <c r="J18" s="17"/>
      <c r="K18" s="17"/>
      <c r="L18" s="17"/>
      <c r="M18" s="17"/>
      <c r="N18" s="18"/>
      <c r="O18" s="11"/>
      <c r="P18" s="11"/>
      <c r="Q18" s="51"/>
    </row>
    <row r="19" ht="20.25" customHeight="1" spans="1:17">
      <c r="A19" s="24"/>
      <c r="B19" s="23" t="s">
        <v>30</v>
      </c>
      <c r="C19" s="23"/>
      <c r="D19" s="17">
        <v>5</v>
      </c>
      <c r="E19" s="17" t="s">
        <v>23</v>
      </c>
      <c r="F19" s="17">
        <v>1</v>
      </c>
      <c r="G19" s="17" t="s">
        <v>36</v>
      </c>
      <c r="H19" s="18">
        <v>500</v>
      </c>
      <c r="I19" s="11">
        <f>D19*F19*H19</f>
        <v>2500</v>
      </c>
      <c r="J19" s="17">
        <v>4</v>
      </c>
      <c r="K19" s="17" t="s">
        <v>23</v>
      </c>
      <c r="L19" s="17">
        <v>2</v>
      </c>
      <c r="M19" s="17" t="s">
        <v>34</v>
      </c>
      <c r="N19" s="18">
        <v>500</v>
      </c>
      <c r="O19" s="11">
        <f t="shared" ref="O19" si="2">J19*L19*N19</f>
        <v>4000</v>
      </c>
      <c r="P19" s="54" t="s">
        <v>49</v>
      </c>
      <c r="Q19" s="51"/>
    </row>
    <row r="20" ht="20.25" customHeight="1" spans="1:17">
      <c r="A20" s="25"/>
      <c r="B20" s="23" t="s">
        <v>50</v>
      </c>
      <c r="C20" s="23"/>
      <c r="D20" s="17">
        <v>0</v>
      </c>
      <c r="E20" s="17" t="s">
        <v>23</v>
      </c>
      <c r="F20" s="17">
        <v>0</v>
      </c>
      <c r="G20" s="17" t="s">
        <v>34</v>
      </c>
      <c r="H20" s="18">
        <v>0</v>
      </c>
      <c r="I20" s="11">
        <v>0</v>
      </c>
      <c r="J20" s="17"/>
      <c r="K20" s="17"/>
      <c r="L20" s="17"/>
      <c r="M20" s="17"/>
      <c r="N20" s="18"/>
      <c r="O20" s="11"/>
      <c r="P20" s="11"/>
      <c r="Q20" s="51"/>
    </row>
    <row r="21" ht="20.25" customHeight="1" spans="1:17">
      <c r="A21" s="22" t="s">
        <v>51</v>
      </c>
      <c r="B21" s="13" t="s">
        <v>52</v>
      </c>
      <c r="C21" s="23"/>
      <c r="D21" s="17">
        <v>0</v>
      </c>
      <c r="E21" s="17" t="s">
        <v>36</v>
      </c>
      <c r="F21" s="17">
        <v>0</v>
      </c>
      <c r="G21" s="17" t="s">
        <v>36</v>
      </c>
      <c r="H21" s="18">
        <v>0</v>
      </c>
      <c r="I21" s="11">
        <f t="shared" ref="I21" si="3">D21*F21*H21</f>
        <v>0</v>
      </c>
      <c r="J21" s="17"/>
      <c r="K21" s="17"/>
      <c r="L21" s="17"/>
      <c r="M21" s="17"/>
      <c r="N21" s="18"/>
      <c r="O21" s="11"/>
      <c r="P21" s="11"/>
      <c r="Q21" s="51"/>
    </row>
    <row r="22" ht="20.25" customHeight="1" spans="1:17">
      <c r="A22" s="5" t="s">
        <v>53</v>
      </c>
      <c r="B22" s="5"/>
      <c r="C22" s="5"/>
      <c r="D22" s="5"/>
      <c r="E22" s="5"/>
      <c r="F22" s="5"/>
      <c r="G22" s="5"/>
      <c r="H22" s="5"/>
      <c r="I22" s="29">
        <f>SUM(I18:I21)</f>
        <v>2500</v>
      </c>
      <c r="J22" s="30"/>
      <c r="K22" s="31"/>
      <c r="L22" s="31"/>
      <c r="M22" s="31"/>
      <c r="N22" s="32"/>
      <c r="O22" s="33">
        <f>SUM(O18:O21)</f>
        <v>4000</v>
      </c>
      <c r="P22" s="33"/>
      <c r="Q22" s="49">
        <f>O22-I22</f>
        <v>1500</v>
      </c>
    </row>
    <row r="23" ht="20.25" customHeight="1" spans="1:17">
      <c r="A23" s="26" t="s">
        <v>54</v>
      </c>
      <c r="B23" s="26"/>
      <c r="C23" s="26"/>
      <c r="D23" s="26"/>
      <c r="E23" s="26"/>
      <c r="F23" s="26"/>
      <c r="G23" s="26"/>
      <c r="H23" s="26"/>
      <c r="I23" s="42">
        <f>I7+I11+I14+I17+I22</f>
        <v>1053500</v>
      </c>
      <c r="J23" s="43"/>
      <c r="K23" s="44"/>
      <c r="L23" s="44"/>
      <c r="M23" s="44"/>
      <c r="N23" s="45"/>
      <c r="O23" s="42">
        <f>O7+O11+O14+O17+O22</f>
        <v>1060520</v>
      </c>
      <c r="P23" s="42"/>
      <c r="Q23" s="52"/>
    </row>
    <row r="24" ht="20.25" customHeight="1" spans="1:17">
      <c r="A24" s="26" t="s">
        <v>55</v>
      </c>
      <c r="B24" s="26"/>
      <c r="C24" s="26"/>
      <c r="D24" s="26"/>
      <c r="E24" s="26"/>
      <c r="F24" s="26"/>
      <c r="G24" s="26"/>
      <c r="H24" s="26"/>
      <c r="I24" s="42">
        <f>I23*0.16</f>
        <v>168560</v>
      </c>
      <c r="J24" s="43"/>
      <c r="K24" s="44"/>
      <c r="L24" s="44"/>
      <c r="M24" s="44"/>
      <c r="N24" s="45"/>
      <c r="O24" s="42">
        <f>O23*16%</f>
        <v>169683.2</v>
      </c>
      <c r="P24" s="42"/>
      <c r="Q24" s="49"/>
    </row>
    <row r="25" ht="20.25" customHeight="1" spans="1:17">
      <c r="A25" s="26" t="s">
        <v>56</v>
      </c>
      <c r="B25" s="26"/>
      <c r="C25" s="26"/>
      <c r="D25" s="26"/>
      <c r="E25" s="26"/>
      <c r="F25" s="26"/>
      <c r="G25" s="26"/>
      <c r="H25" s="26"/>
      <c r="I25" s="42">
        <f>I23+I24</f>
        <v>1222060</v>
      </c>
      <c r="J25" s="43"/>
      <c r="K25" s="44"/>
      <c r="L25" s="44"/>
      <c r="M25" s="44"/>
      <c r="N25" s="45"/>
      <c r="O25" s="42">
        <f>SUM(O23:O24)</f>
        <v>1230203.2</v>
      </c>
      <c r="P25" s="42"/>
      <c r="Q25" s="49">
        <f>O25-I25</f>
        <v>8143.19999999995</v>
      </c>
    </row>
    <row r="26" spans="15:19">
      <c r="O26" s="46"/>
      <c r="P26" s="46"/>
      <c r="S26" s="47"/>
    </row>
    <row r="27" spans="15:19">
      <c r="O27" s="46"/>
      <c r="P27" s="46"/>
      <c r="S27" s="47"/>
    </row>
    <row r="28" spans="15:17">
      <c r="O28" s="47"/>
      <c r="Q28" s="53"/>
    </row>
  </sheetData>
  <mergeCells count="29">
    <mergeCell ref="A1:Q1"/>
    <mergeCell ref="D2:G2"/>
    <mergeCell ref="H2:I2"/>
    <mergeCell ref="J2:M2"/>
    <mergeCell ref="N2:O2"/>
    <mergeCell ref="A7:H7"/>
    <mergeCell ref="J7:N7"/>
    <mergeCell ref="A11:H11"/>
    <mergeCell ref="J11:N11"/>
    <mergeCell ref="A14:H14"/>
    <mergeCell ref="J14:N14"/>
    <mergeCell ref="A17:H17"/>
    <mergeCell ref="J17:N17"/>
    <mergeCell ref="A22:H22"/>
    <mergeCell ref="J22:N22"/>
    <mergeCell ref="A23:H23"/>
    <mergeCell ref="J23:N23"/>
    <mergeCell ref="A24:H24"/>
    <mergeCell ref="J24:N24"/>
    <mergeCell ref="A25:H25"/>
    <mergeCell ref="J25:N25"/>
    <mergeCell ref="A4:A6"/>
    <mergeCell ref="A8:A10"/>
    <mergeCell ref="A15:A16"/>
    <mergeCell ref="A18:A20"/>
    <mergeCell ref="C2:C3"/>
    <mergeCell ref="P2:P3"/>
    <mergeCell ref="Q2:Q3"/>
    <mergeCell ref="A2:B3"/>
  </mergeCells>
  <pageMargins left="0.699305555555556" right="0.699305555555556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43"/>
  <sheetViews>
    <sheetView zoomScale="70" zoomScaleNormal="70" workbookViewId="0">
      <selection activeCell="I42" sqref="I42"/>
    </sheetView>
  </sheetViews>
  <sheetFormatPr defaultColWidth="9" defaultRowHeight="18.75"/>
  <cols>
    <col min="1" max="1" width="5.125" style="57" customWidth="1"/>
    <col min="2" max="13" width="17.625" style="57" customWidth="1"/>
    <col min="14" max="16384" width="9" style="57"/>
  </cols>
  <sheetData>
    <row r="3" s="57" customFormat="1" ht="20" customHeight="1" spans="1:11">
      <c r="A3" s="59" t="s">
        <v>57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="57" customFormat="1" spans="1:11">
      <c r="A4" s="61" t="s">
        <v>58</v>
      </c>
      <c r="B4" s="61" t="s">
        <v>59</v>
      </c>
      <c r="C4" s="61" t="s">
        <v>60</v>
      </c>
      <c r="D4" s="62" t="s">
        <v>61</v>
      </c>
      <c r="E4" s="63" t="s">
        <v>62</v>
      </c>
      <c r="F4" s="62" t="s">
        <v>63</v>
      </c>
      <c r="G4" s="62" t="s">
        <v>64</v>
      </c>
      <c r="H4" s="62" t="s">
        <v>65</v>
      </c>
      <c r="I4" s="62" t="s">
        <v>66</v>
      </c>
      <c r="J4" s="62" t="s">
        <v>67</v>
      </c>
      <c r="K4" s="91"/>
    </row>
    <row r="5" s="57" customFormat="1" spans="1:12">
      <c r="A5" s="64">
        <v>1</v>
      </c>
      <c r="B5" s="61" t="s">
        <v>68</v>
      </c>
      <c r="C5" s="61">
        <v>13210118638</v>
      </c>
      <c r="D5" s="62" t="s">
        <v>69</v>
      </c>
      <c r="E5" s="65" t="s">
        <v>70</v>
      </c>
      <c r="F5" s="62" t="s">
        <v>71</v>
      </c>
      <c r="G5" s="62" t="s">
        <v>72</v>
      </c>
      <c r="H5" s="62" t="s">
        <v>73</v>
      </c>
      <c r="I5" s="62" t="s">
        <v>74</v>
      </c>
      <c r="J5" s="92" t="s">
        <v>75</v>
      </c>
      <c r="K5" s="93">
        <v>730</v>
      </c>
      <c r="L5" s="94"/>
    </row>
    <row r="6" s="57" customFormat="1" spans="1:12">
      <c r="A6" s="64">
        <v>2</v>
      </c>
      <c r="B6" s="61" t="s">
        <v>76</v>
      </c>
      <c r="C6" s="61">
        <v>13210118638</v>
      </c>
      <c r="D6" s="118" t="s">
        <v>77</v>
      </c>
      <c r="E6" s="65" t="s">
        <v>70</v>
      </c>
      <c r="F6" s="62" t="s">
        <v>71</v>
      </c>
      <c r="G6" s="62" t="s">
        <v>72</v>
      </c>
      <c r="H6" s="62" t="s">
        <v>78</v>
      </c>
      <c r="I6" s="62" t="s">
        <v>79</v>
      </c>
      <c r="J6" s="95"/>
      <c r="K6" s="93">
        <v>730</v>
      </c>
      <c r="L6" s="94"/>
    </row>
    <row r="7" s="57" customFormat="1" spans="1:12">
      <c r="A7" s="64">
        <v>3</v>
      </c>
      <c r="B7" s="61" t="s">
        <v>80</v>
      </c>
      <c r="C7" s="61">
        <v>13210118638</v>
      </c>
      <c r="D7" s="118" t="s">
        <v>81</v>
      </c>
      <c r="E7" s="65" t="s">
        <v>70</v>
      </c>
      <c r="F7" s="62" t="s">
        <v>71</v>
      </c>
      <c r="G7" s="62" t="s">
        <v>72</v>
      </c>
      <c r="H7" s="62" t="s">
        <v>82</v>
      </c>
      <c r="I7" s="62" t="s">
        <v>83</v>
      </c>
      <c r="J7" s="95"/>
      <c r="K7" s="93">
        <v>730</v>
      </c>
      <c r="L7" s="94"/>
    </row>
    <row r="8" s="57" customFormat="1" spans="1:12">
      <c r="A8" s="64">
        <v>4</v>
      </c>
      <c r="B8" s="61" t="s">
        <v>84</v>
      </c>
      <c r="C8" s="61">
        <v>13210118638</v>
      </c>
      <c r="D8" s="119" t="s">
        <v>85</v>
      </c>
      <c r="E8" s="65" t="s">
        <v>70</v>
      </c>
      <c r="F8" s="62" t="s">
        <v>71</v>
      </c>
      <c r="G8" s="62" t="s">
        <v>72</v>
      </c>
      <c r="H8" s="62" t="s">
        <v>86</v>
      </c>
      <c r="I8" s="62" t="s">
        <v>87</v>
      </c>
      <c r="J8" s="95"/>
      <c r="K8" s="93">
        <v>730</v>
      </c>
      <c r="L8" s="94"/>
    </row>
    <row r="9" s="57" customFormat="1" spans="1:12">
      <c r="A9" s="64">
        <v>5</v>
      </c>
      <c r="B9" s="61" t="s">
        <v>88</v>
      </c>
      <c r="C9" s="66">
        <v>18660279656</v>
      </c>
      <c r="D9" s="120" t="s">
        <v>89</v>
      </c>
      <c r="E9" s="65" t="s">
        <v>70</v>
      </c>
      <c r="F9" s="62" t="s">
        <v>71</v>
      </c>
      <c r="G9" s="62" t="s">
        <v>72</v>
      </c>
      <c r="H9" s="62" t="s">
        <v>90</v>
      </c>
      <c r="I9" s="62" t="s">
        <v>91</v>
      </c>
      <c r="J9" s="95"/>
      <c r="K9" s="93">
        <v>730</v>
      </c>
      <c r="L9" s="94"/>
    </row>
    <row r="10" s="57" customFormat="1" spans="1:12">
      <c r="A10" s="64">
        <v>6</v>
      </c>
      <c r="B10" s="61" t="s">
        <v>92</v>
      </c>
      <c r="C10" s="61">
        <v>15588691194</v>
      </c>
      <c r="D10" s="118" t="s">
        <v>93</v>
      </c>
      <c r="E10" s="65" t="s">
        <v>70</v>
      </c>
      <c r="F10" s="62" t="s">
        <v>71</v>
      </c>
      <c r="G10" s="62" t="s">
        <v>72</v>
      </c>
      <c r="H10" s="62" t="s">
        <v>94</v>
      </c>
      <c r="I10" s="62" t="s">
        <v>95</v>
      </c>
      <c r="J10" s="95"/>
      <c r="K10" s="93">
        <v>730</v>
      </c>
      <c r="L10" s="94"/>
    </row>
    <row r="11" s="57" customFormat="1" spans="1:12">
      <c r="A11" s="64">
        <v>7</v>
      </c>
      <c r="B11" s="61" t="s">
        <v>96</v>
      </c>
      <c r="C11" s="61">
        <v>18661867205</v>
      </c>
      <c r="D11" s="118" t="s">
        <v>97</v>
      </c>
      <c r="E11" s="65" t="s">
        <v>70</v>
      </c>
      <c r="F11" s="62" t="s">
        <v>71</v>
      </c>
      <c r="G11" s="62" t="s">
        <v>72</v>
      </c>
      <c r="H11" s="62" t="s">
        <v>98</v>
      </c>
      <c r="I11" s="62" t="s">
        <v>99</v>
      </c>
      <c r="J11" s="96"/>
      <c r="K11" s="93">
        <v>730</v>
      </c>
      <c r="L11" s="94"/>
    </row>
    <row r="12" s="57" customFormat="1" spans="1:11">
      <c r="A12" s="68" t="s">
        <v>12</v>
      </c>
      <c r="B12" s="69"/>
      <c r="C12" s="69"/>
      <c r="D12" s="69"/>
      <c r="E12" s="69"/>
      <c r="F12" s="69"/>
      <c r="G12" s="69"/>
      <c r="H12" s="69"/>
      <c r="I12" s="69"/>
      <c r="J12" s="97"/>
      <c r="K12" s="98">
        <f>SUM(K5:K11)</f>
        <v>5110</v>
      </c>
    </row>
    <row r="13" s="57" customFormat="1" ht="21" customHeight="1" spans="1:12">
      <c r="A13" s="59" t="s">
        <v>13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="57" customFormat="1" spans="1:11">
      <c r="A14" s="61" t="s">
        <v>58</v>
      </c>
      <c r="B14" s="61" t="s">
        <v>59</v>
      </c>
      <c r="C14" s="61" t="s">
        <v>60</v>
      </c>
      <c r="D14" s="62" t="s">
        <v>61</v>
      </c>
      <c r="E14" s="62" t="s">
        <v>100</v>
      </c>
      <c r="F14" s="62" t="s">
        <v>101</v>
      </c>
      <c r="G14" s="62" t="s">
        <v>102</v>
      </c>
      <c r="H14" s="62" t="s">
        <v>103</v>
      </c>
      <c r="I14" s="62" t="s">
        <v>104</v>
      </c>
      <c r="J14" s="62" t="s">
        <v>105</v>
      </c>
      <c r="K14" s="62" t="s">
        <v>106</v>
      </c>
    </row>
    <row r="15" s="57" customFormat="1" spans="1:12">
      <c r="A15" s="70">
        <v>1</v>
      </c>
      <c r="B15" s="71" t="s">
        <v>68</v>
      </c>
      <c r="C15" s="61">
        <v>13210118638</v>
      </c>
      <c r="D15" s="62" t="s">
        <v>69</v>
      </c>
      <c r="E15" s="64" t="s">
        <v>107</v>
      </c>
      <c r="F15" s="72" t="s">
        <v>108</v>
      </c>
      <c r="G15" s="73">
        <v>43047</v>
      </c>
      <c r="H15" s="73">
        <v>43049</v>
      </c>
      <c r="I15" s="99">
        <v>2</v>
      </c>
      <c r="J15" s="74">
        <v>4</v>
      </c>
      <c r="K15" s="64" t="s">
        <v>109</v>
      </c>
      <c r="L15" s="100"/>
    </row>
    <row r="16" s="57" customFormat="1" spans="1:12">
      <c r="A16" s="70">
        <v>2</v>
      </c>
      <c r="B16" s="71" t="s">
        <v>76</v>
      </c>
      <c r="C16" s="61">
        <v>13210118638</v>
      </c>
      <c r="D16" s="118" t="s">
        <v>77</v>
      </c>
      <c r="E16" s="74"/>
      <c r="F16" s="75"/>
      <c r="G16" s="76"/>
      <c r="H16" s="76"/>
      <c r="I16" s="101"/>
      <c r="J16" s="74"/>
      <c r="K16" s="74"/>
      <c r="L16" s="100"/>
    </row>
    <row r="17" s="57" customFormat="1" spans="1:12">
      <c r="A17" s="70">
        <v>3</v>
      </c>
      <c r="B17" s="71" t="s">
        <v>80</v>
      </c>
      <c r="C17" s="61">
        <v>13210118638</v>
      </c>
      <c r="D17" s="118" t="s">
        <v>81</v>
      </c>
      <c r="E17" s="64" t="s">
        <v>110</v>
      </c>
      <c r="F17" s="75"/>
      <c r="G17" s="76"/>
      <c r="H17" s="76"/>
      <c r="I17" s="101"/>
      <c r="J17" s="93"/>
      <c r="K17" s="99">
        <v>2493</v>
      </c>
      <c r="L17" s="100"/>
    </row>
    <row r="18" s="57" customFormat="1" spans="1:12">
      <c r="A18" s="70">
        <v>4</v>
      </c>
      <c r="B18" s="71" t="s">
        <v>84</v>
      </c>
      <c r="C18" s="61">
        <v>13210118638</v>
      </c>
      <c r="D18" s="119" t="s">
        <v>85</v>
      </c>
      <c r="E18" s="74"/>
      <c r="F18" s="75"/>
      <c r="G18" s="76"/>
      <c r="H18" s="76"/>
      <c r="I18" s="101"/>
      <c r="J18" s="93"/>
      <c r="K18" s="101"/>
      <c r="L18" s="100"/>
    </row>
    <row r="19" s="57" customFormat="1" spans="1:12">
      <c r="A19" s="70">
        <v>5</v>
      </c>
      <c r="B19" s="71" t="s">
        <v>88</v>
      </c>
      <c r="C19" s="66">
        <v>18660279656</v>
      </c>
      <c r="D19" s="120" t="s">
        <v>89</v>
      </c>
      <c r="E19" s="64" t="s">
        <v>111</v>
      </c>
      <c r="F19" s="75"/>
      <c r="G19" s="76"/>
      <c r="H19" s="76"/>
      <c r="I19" s="101"/>
      <c r="J19" s="93"/>
      <c r="K19" s="101"/>
      <c r="L19" s="100"/>
    </row>
    <row r="20" s="57" customFormat="1" spans="1:12">
      <c r="A20" s="70">
        <v>6</v>
      </c>
      <c r="B20" s="71" t="s">
        <v>96</v>
      </c>
      <c r="C20" s="61">
        <v>18661867205</v>
      </c>
      <c r="D20" s="118" t="s">
        <v>97</v>
      </c>
      <c r="E20" s="74"/>
      <c r="F20" s="75"/>
      <c r="G20" s="76"/>
      <c r="H20" s="76"/>
      <c r="I20" s="101"/>
      <c r="J20" s="93"/>
      <c r="K20" s="101"/>
      <c r="L20" s="100"/>
    </row>
    <row r="21" s="57" customFormat="1" spans="1:11">
      <c r="A21" s="70">
        <v>7</v>
      </c>
      <c r="B21" s="71" t="s">
        <v>92</v>
      </c>
      <c r="C21" s="61">
        <v>15588691194</v>
      </c>
      <c r="D21" s="118" t="s">
        <v>93</v>
      </c>
      <c r="E21" s="64" t="s">
        <v>112</v>
      </c>
      <c r="F21" s="77"/>
      <c r="G21" s="78"/>
      <c r="H21" s="78"/>
      <c r="I21" s="102"/>
      <c r="J21" s="93"/>
      <c r="K21" s="102"/>
    </row>
    <row r="22" s="57" customFormat="1" spans="1:11">
      <c r="A22" s="79"/>
      <c r="B22" s="79"/>
      <c r="C22" s="79"/>
      <c r="D22" s="79"/>
      <c r="E22" s="79"/>
      <c r="F22" s="79"/>
      <c r="G22" s="79"/>
      <c r="H22" s="79"/>
      <c r="I22" s="103" t="s">
        <v>113</v>
      </c>
      <c r="J22" s="79"/>
      <c r="K22" s="79">
        <v>98</v>
      </c>
    </row>
    <row r="23" s="57" customFormat="1" ht="33" customHeight="1" spans="10:12">
      <c r="J23" s="104" t="s">
        <v>12</v>
      </c>
      <c r="K23" s="105">
        <f>K17+K22</f>
        <v>2591</v>
      </c>
      <c r="L23" s="106"/>
    </row>
    <row r="24" s="57" customFormat="1" ht="18" customHeight="1" spans="1:11">
      <c r="A24" s="59" t="s">
        <v>114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="58" customFormat="1" spans="1:12">
      <c r="A25" s="80" t="s">
        <v>115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107"/>
    </row>
    <row r="26" s="57" customFormat="1" spans="1:13">
      <c r="A26" s="61" t="s">
        <v>58</v>
      </c>
      <c r="B26" s="61" t="s">
        <v>59</v>
      </c>
      <c r="C26" s="61" t="s">
        <v>60</v>
      </c>
      <c r="D26" s="62" t="s">
        <v>61</v>
      </c>
      <c r="E26" s="62" t="s">
        <v>116</v>
      </c>
      <c r="F26" s="62" t="s">
        <v>63</v>
      </c>
      <c r="G26" s="62" t="s">
        <v>64</v>
      </c>
      <c r="H26" s="62" t="s">
        <v>117</v>
      </c>
      <c r="I26" s="62" t="s">
        <v>118</v>
      </c>
      <c r="J26" s="62" t="s">
        <v>63</v>
      </c>
      <c r="K26" s="62" t="s">
        <v>64</v>
      </c>
      <c r="L26" s="62" t="s">
        <v>117</v>
      </c>
      <c r="M26" s="79"/>
    </row>
    <row r="27" s="57" customFormat="1" spans="1:14">
      <c r="A27" s="61">
        <v>1</v>
      </c>
      <c r="B27" s="61" t="s">
        <v>68</v>
      </c>
      <c r="C27" s="61">
        <v>13210118638</v>
      </c>
      <c r="D27" s="62" t="s">
        <v>69</v>
      </c>
      <c r="E27" s="81" t="s">
        <v>119</v>
      </c>
      <c r="F27" s="62" t="s">
        <v>71</v>
      </c>
      <c r="G27" s="62" t="s">
        <v>72</v>
      </c>
      <c r="H27" s="62" t="s">
        <v>75</v>
      </c>
      <c r="I27" s="81" t="s">
        <v>120</v>
      </c>
      <c r="J27" s="62" t="s">
        <v>72</v>
      </c>
      <c r="K27" s="62" t="s">
        <v>71</v>
      </c>
      <c r="L27" s="62" t="s">
        <v>121</v>
      </c>
      <c r="M27" s="79">
        <v>780</v>
      </c>
      <c r="N27" s="100"/>
    </row>
    <row r="28" s="57" customFormat="1" spans="1:14">
      <c r="A28" s="61">
        <v>2</v>
      </c>
      <c r="B28" s="61" t="s">
        <v>76</v>
      </c>
      <c r="C28" s="61">
        <v>13210118638</v>
      </c>
      <c r="D28" s="118" t="s">
        <v>77</v>
      </c>
      <c r="E28" s="81" t="s">
        <v>119</v>
      </c>
      <c r="F28" s="62" t="s">
        <v>71</v>
      </c>
      <c r="G28" s="62" t="s">
        <v>72</v>
      </c>
      <c r="H28" s="62" t="s">
        <v>75</v>
      </c>
      <c r="I28" s="81" t="s">
        <v>120</v>
      </c>
      <c r="J28" s="62" t="s">
        <v>72</v>
      </c>
      <c r="K28" s="62" t="s">
        <v>71</v>
      </c>
      <c r="L28" s="62" t="s">
        <v>121</v>
      </c>
      <c r="M28" s="79">
        <v>780</v>
      </c>
      <c r="N28" s="100"/>
    </row>
    <row r="29" s="57" customFormat="1" spans="1:14">
      <c r="A29" s="61">
        <v>3</v>
      </c>
      <c r="B29" s="61" t="s">
        <v>80</v>
      </c>
      <c r="C29" s="61">
        <v>13210118638</v>
      </c>
      <c r="D29" s="118" t="s">
        <v>81</v>
      </c>
      <c r="E29" s="81" t="s">
        <v>119</v>
      </c>
      <c r="F29" s="62" t="s">
        <v>71</v>
      </c>
      <c r="G29" s="62" t="s">
        <v>72</v>
      </c>
      <c r="H29" s="62" t="s">
        <v>75</v>
      </c>
      <c r="I29" s="81" t="s">
        <v>120</v>
      </c>
      <c r="J29" s="62" t="s">
        <v>72</v>
      </c>
      <c r="K29" s="62" t="s">
        <v>71</v>
      </c>
      <c r="L29" s="62" t="s">
        <v>121</v>
      </c>
      <c r="M29" s="79">
        <v>780</v>
      </c>
      <c r="N29" s="100"/>
    </row>
    <row r="30" s="57" customFormat="1" spans="1:14">
      <c r="A30" s="61">
        <v>4</v>
      </c>
      <c r="B30" s="61" t="s">
        <v>84</v>
      </c>
      <c r="C30" s="61">
        <v>13210118638</v>
      </c>
      <c r="D30" s="119" t="s">
        <v>85</v>
      </c>
      <c r="E30" s="81" t="s">
        <v>119</v>
      </c>
      <c r="F30" s="62" t="s">
        <v>71</v>
      </c>
      <c r="G30" s="62" t="s">
        <v>72</v>
      </c>
      <c r="H30" s="62" t="s">
        <v>75</v>
      </c>
      <c r="I30" s="81" t="s">
        <v>120</v>
      </c>
      <c r="J30" s="62" t="s">
        <v>72</v>
      </c>
      <c r="K30" s="62" t="s">
        <v>71</v>
      </c>
      <c r="L30" s="62" t="s">
        <v>121</v>
      </c>
      <c r="M30" s="79">
        <v>780</v>
      </c>
      <c r="N30" s="100"/>
    </row>
    <row r="31" s="57" customFormat="1" spans="1:13">
      <c r="A31" s="70">
        <v>5</v>
      </c>
      <c r="B31" s="71" t="s">
        <v>92</v>
      </c>
      <c r="C31" s="61">
        <v>15588691194</v>
      </c>
      <c r="D31" s="118" t="s">
        <v>93</v>
      </c>
      <c r="E31" s="81" t="s">
        <v>119</v>
      </c>
      <c r="F31" s="62" t="s">
        <v>71</v>
      </c>
      <c r="G31" s="62" t="s">
        <v>72</v>
      </c>
      <c r="H31" s="62" t="s">
        <v>75</v>
      </c>
      <c r="I31" s="81" t="s">
        <v>120</v>
      </c>
      <c r="J31" s="62" t="s">
        <v>72</v>
      </c>
      <c r="K31" s="62" t="s">
        <v>71</v>
      </c>
      <c r="L31" s="62" t="s">
        <v>121</v>
      </c>
      <c r="M31" s="108">
        <v>1150</v>
      </c>
    </row>
    <row r="32" s="57" customFormat="1" ht="25" customHeight="1" spans="12:13">
      <c r="L32" s="104" t="s">
        <v>12</v>
      </c>
      <c r="M32" s="105">
        <f>SUM(M27:M31)</f>
        <v>4270</v>
      </c>
    </row>
    <row r="33" s="57" customFormat="1" spans="1:14">
      <c r="A33" s="61" t="s">
        <v>58</v>
      </c>
      <c r="B33" s="61" t="s">
        <v>59</v>
      </c>
      <c r="C33" s="61" t="s">
        <v>60</v>
      </c>
      <c r="D33" s="62" t="s">
        <v>61</v>
      </c>
      <c r="E33" s="82" t="s">
        <v>122</v>
      </c>
      <c r="F33" s="82" t="s">
        <v>123</v>
      </c>
      <c r="G33" s="82" t="s">
        <v>124</v>
      </c>
      <c r="H33" s="82" t="s">
        <v>125</v>
      </c>
      <c r="I33" s="82" t="s">
        <v>126</v>
      </c>
      <c r="J33" s="82" t="s">
        <v>127</v>
      </c>
      <c r="K33" s="82" t="s">
        <v>128</v>
      </c>
      <c r="L33" s="82" t="s">
        <v>7</v>
      </c>
      <c r="M33" s="82" t="s">
        <v>129</v>
      </c>
      <c r="N33" s="82" t="s">
        <v>130</v>
      </c>
    </row>
    <row r="34" s="57" customFormat="1" spans="1:14">
      <c r="A34" s="83">
        <v>1</v>
      </c>
      <c r="B34" s="84" t="s">
        <v>68</v>
      </c>
      <c r="C34" s="85">
        <v>13210118638</v>
      </c>
      <c r="D34" s="62" t="s">
        <v>69</v>
      </c>
      <c r="E34" s="64" t="s">
        <v>131</v>
      </c>
      <c r="F34" s="64" t="s">
        <v>71</v>
      </c>
      <c r="G34" s="86" t="s">
        <v>132</v>
      </c>
      <c r="H34" s="87">
        <v>0.496527777777778</v>
      </c>
      <c r="I34" s="87">
        <v>0.701388888888889</v>
      </c>
      <c r="J34" s="64" t="s">
        <v>133</v>
      </c>
      <c r="K34" s="79">
        <v>314</v>
      </c>
      <c r="L34" s="109" t="s">
        <v>134</v>
      </c>
      <c r="M34" s="110">
        <v>31.5</v>
      </c>
      <c r="N34" s="79"/>
    </row>
    <row r="35" s="57" customFormat="1" spans="1:14">
      <c r="A35" s="83">
        <v>2</v>
      </c>
      <c r="B35" s="84" t="s">
        <v>76</v>
      </c>
      <c r="C35" s="85">
        <v>13210118638</v>
      </c>
      <c r="D35" s="118" t="s">
        <v>77</v>
      </c>
      <c r="E35" s="74"/>
      <c r="F35" s="74"/>
      <c r="G35" s="74"/>
      <c r="H35" s="87"/>
      <c r="I35" s="87"/>
      <c r="J35" s="74"/>
      <c r="K35" s="79">
        <v>314</v>
      </c>
      <c r="L35" s="109" t="s">
        <v>134</v>
      </c>
      <c r="M35" s="110">
        <v>31.5</v>
      </c>
      <c r="N35" s="79"/>
    </row>
    <row r="36" s="57" customFormat="1" spans="1:14">
      <c r="A36" s="83">
        <v>3</v>
      </c>
      <c r="B36" s="84" t="s">
        <v>80</v>
      </c>
      <c r="C36" s="85">
        <v>13210118638</v>
      </c>
      <c r="D36" s="118" t="s">
        <v>81</v>
      </c>
      <c r="E36" s="74"/>
      <c r="F36" s="74"/>
      <c r="G36" s="74"/>
      <c r="H36" s="87"/>
      <c r="I36" s="87"/>
      <c r="J36" s="74"/>
      <c r="K36" s="79">
        <v>314</v>
      </c>
      <c r="L36" s="109" t="s">
        <v>134</v>
      </c>
      <c r="M36" s="110">
        <v>31.5</v>
      </c>
      <c r="N36" s="79"/>
    </row>
    <row r="37" s="57" customFormat="1" spans="1:14">
      <c r="A37" s="88">
        <v>4</v>
      </c>
      <c r="B37" s="89" t="s">
        <v>84</v>
      </c>
      <c r="C37" s="85">
        <v>13210118638</v>
      </c>
      <c r="D37" s="119" t="s">
        <v>85</v>
      </c>
      <c r="E37" s="74"/>
      <c r="F37" s="74"/>
      <c r="G37" s="74"/>
      <c r="H37" s="87"/>
      <c r="I37" s="87"/>
      <c r="J37" s="74"/>
      <c r="K37" s="79">
        <v>314</v>
      </c>
      <c r="L37" s="109" t="s">
        <v>134</v>
      </c>
      <c r="M37" s="110">
        <v>31.5</v>
      </c>
      <c r="N37" s="79"/>
    </row>
    <row r="38" s="57" customFormat="1" spans="1:15">
      <c r="A38" s="88">
        <v>5</v>
      </c>
      <c r="B38" s="89" t="s">
        <v>88</v>
      </c>
      <c r="C38" s="90">
        <v>18660279656</v>
      </c>
      <c r="D38" s="120" t="s">
        <v>89</v>
      </c>
      <c r="E38" s="74"/>
      <c r="F38" s="74"/>
      <c r="G38" s="74"/>
      <c r="H38" s="87"/>
      <c r="I38" s="87"/>
      <c r="J38" s="74"/>
      <c r="K38" s="79">
        <v>314</v>
      </c>
      <c r="L38" s="109" t="s">
        <v>135</v>
      </c>
      <c r="M38" s="110">
        <v>63</v>
      </c>
      <c r="N38" s="79">
        <v>314</v>
      </c>
      <c r="O38" s="111"/>
    </row>
    <row r="39" s="57" customFormat="1" spans="1:14">
      <c r="A39" s="88">
        <v>6</v>
      </c>
      <c r="B39" s="89" t="s">
        <v>92</v>
      </c>
      <c r="C39" s="89">
        <v>15588691194</v>
      </c>
      <c r="D39" s="118" t="s">
        <v>93</v>
      </c>
      <c r="E39" s="74"/>
      <c r="F39" s="74"/>
      <c r="G39" s="74"/>
      <c r="H39" s="87"/>
      <c r="I39" s="87"/>
      <c r="J39" s="74"/>
      <c r="K39" s="79">
        <v>314</v>
      </c>
      <c r="L39" s="109" t="s">
        <v>134</v>
      </c>
      <c r="M39" s="110">
        <v>63</v>
      </c>
      <c r="N39" s="79"/>
    </row>
    <row r="40" s="57" customFormat="1" spans="1:14">
      <c r="A40" s="88">
        <v>7</v>
      </c>
      <c r="B40" s="89" t="s">
        <v>96</v>
      </c>
      <c r="C40" s="89">
        <v>18661867205</v>
      </c>
      <c r="D40" s="118" t="s">
        <v>97</v>
      </c>
      <c r="E40" s="74"/>
      <c r="F40" s="74"/>
      <c r="G40" s="74"/>
      <c r="H40" s="87"/>
      <c r="I40" s="87"/>
      <c r="J40" s="74"/>
      <c r="K40" s="108">
        <v>314</v>
      </c>
      <c r="L40" s="109" t="s">
        <v>136</v>
      </c>
      <c r="M40" s="79">
        <v>314</v>
      </c>
      <c r="N40" s="79"/>
    </row>
    <row r="41" s="57" customFormat="1" ht="22" customHeight="1" spans="10:13">
      <c r="J41" s="104" t="s">
        <v>12</v>
      </c>
      <c r="K41" s="106">
        <f>SUM(K34:K40)</f>
        <v>2198</v>
      </c>
      <c r="M41" s="105">
        <f>M34+M35+M36+M37+M38+M39+M40+N38</f>
        <v>880</v>
      </c>
    </row>
    <row r="43" ht="57" customHeight="1" spans="11:12">
      <c r="K43" s="112" t="s">
        <v>137</v>
      </c>
      <c r="L43" s="113">
        <f>M41+M32+K23+K12</f>
        <v>12851</v>
      </c>
    </row>
  </sheetData>
  <mergeCells count="23">
    <mergeCell ref="A3:K3"/>
    <mergeCell ref="A12:I12"/>
    <mergeCell ref="A13:K13"/>
    <mergeCell ref="I22:J22"/>
    <mergeCell ref="A24:K24"/>
    <mergeCell ref="A25:L25"/>
    <mergeCell ref="E15:E16"/>
    <mergeCell ref="E17:E18"/>
    <mergeCell ref="E19:E20"/>
    <mergeCell ref="E34:E40"/>
    <mergeCell ref="F15:F21"/>
    <mergeCell ref="F34:F40"/>
    <mergeCell ref="G15:G21"/>
    <mergeCell ref="G34:G40"/>
    <mergeCell ref="H15:H21"/>
    <mergeCell ref="H34:H40"/>
    <mergeCell ref="I15:I21"/>
    <mergeCell ref="I34:I40"/>
    <mergeCell ref="J5:J11"/>
    <mergeCell ref="J34:J40"/>
    <mergeCell ref="K17:K21"/>
    <mergeCell ref="L17:L20"/>
    <mergeCell ref="N27:N3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4"/>
  <sheetViews>
    <sheetView workbookViewId="0">
      <selection activeCell="B20" sqref="B20"/>
    </sheetView>
  </sheetViews>
  <sheetFormatPr defaultColWidth="9" defaultRowHeight="13.5" outlineLevelCol="5"/>
  <cols>
    <col min="1" max="1" width="3" customWidth="1"/>
    <col min="5" max="5" width="18.875" customWidth="1"/>
    <col min="6" max="6" width="25.625" customWidth="1"/>
  </cols>
  <sheetData>
    <row r="2" ht="14.25" spans="2:6">
      <c r="B2" s="27" t="s">
        <v>5</v>
      </c>
      <c r="C2" s="27"/>
      <c r="D2" s="27" t="s">
        <v>6</v>
      </c>
      <c r="E2" s="27"/>
      <c r="F2" s="28" t="s">
        <v>7</v>
      </c>
    </row>
    <row r="3" ht="14.25" spans="2:6">
      <c r="B3" s="27" t="s">
        <v>9</v>
      </c>
      <c r="C3" s="27" t="s">
        <v>10</v>
      </c>
      <c r="D3" s="27" t="s">
        <v>11</v>
      </c>
      <c r="E3" s="27" t="s">
        <v>12</v>
      </c>
      <c r="F3" s="27"/>
    </row>
    <row r="4" ht="14.25" spans="2:6">
      <c r="B4" s="11">
        <v>1</v>
      </c>
      <c r="C4" s="11" t="s">
        <v>14</v>
      </c>
      <c r="D4" s="11">
        <v>12851</v>
      </c>
      <c r="E4" s="11">
        <v>12851</v>
      </c>
      <c r="F4" s="54" t="s">
        <v>138</v>
      </c>
    </row>
    <row r="5" ht="14.25" spans="2:6">
      <c r="B5" s="55">
        <v>1</v>
      </c>
      <c r="C5" s="11" t="s">
        <v>14</v>
      </c>
      <c r="D5" s="56">
        <v>4213</v>
      </c>
      <c r="E5" s="11">
        <v>4213</v>
      </c>
      <c r="F5" s="54" t="s">
        <v>139</v>
      </c>
    </row>
    <row r="6" ht="14.25" spans="2:6">
      <c r="B6" s="55">
        <v>1</v>
      </c>
      <c r="C6" s="11" t="s">
        <v>14</v>
      </c>
      <c r="D6" s="56">
        <v>990</v>
      </c>
      <c r="E6" s="11">
        <v>990</v>
      </c>
      <c r="F6" s="54" t="s">
        <v>18</v>
      </c>
    </row>
    <row r="7" ht="14.25" spans="2:6">
      <c r="B7" s="33"/>
      <c r="C7" s="33"/>
      <c r="D7" s="33"/>
      <c r="E7" s="33">
        <f>SUM(E4:E6)</f>
        <v>18054</v>
      </c>
      <c r="F7" s="33"/>
    </row>
    <row r="8" ht="14.25" spans="2:6">
      <c r="B8" s="11">
        <v>1</v>
      </c>
      <c r="C8" s="11" t="s">
        <v>14</v>
      </c>
      <c r="D8" s="11">
        <v>900000</v>
      </c>
      <c r="E8" s="11">
        <f t="shared" ref="E8:E13" si="0">B8*D8</f>
        <v>900000</v>
      </c>
      <c r="F8" s="13" t="s">
        <v>140</v>
      </c>
    </row>
    <row r="9" ht="14.25" spans="2:6">
      <c r="B9" s="11">
        <v>1</v>
      </c>
      <c r="C9" s="11" t="s">
        <v>14</v>
      </c>
      <c r="D9" s="11">
        <v>65000</v>
      </c>
      <c r="E9" s="11">
        <f t="shared" si="0"/>
        <v>65000</v>
      </c>
      <c r="F9" s="13" t="s">
        <v>141</v>
      </c>
    </row>
    <row r="10" ht="14.25" spans="2:6">
      <c r="B10" s="11">
        <v>1</v>
      </c>
      <c r="C10" s="11" t="s">
        <v>14</v>
      </c>
      <c r="D10" s="11">
        <v>15000</v>
      </c>
      <c r="E10" s="11">
        <f t="shared" si="0"/>
        <v>15000</v>
      </c>
      <c r="F10" s="13" t="s">
        <v>142</v>
      </c>
    </row>
    <row r="11" ht="14.25" spans="2:6">
      <c r="B11" s="11">
        <v>1</v>
      </c>
      <c r="C11" s="11" t="s">
        <v>14</v>
      </c>
      <c r="D11" s="11">
        <v>36000</v>
      </c>
      <c r="E11" s="11">
        <f t="shared" si="0"/>
        <v>36000</v>
      </c>
      <c r="F11" s="13" t="s">
        <v>143</v>
      </c>
    </row>
    <row r="12" ht="14.25" spans="2:6">
      <c r="B12" s="11">
        <v>1</v>
      </c>
      <c r="C12" s="11" t="s">
        <v>14</v>
      </c>
      <c r="D12" s="11">
        <v>400</v>
      </c>
      <c r="E12" s="11">
        <f t="shared" si="0"/>
        <v>400</v>
      </c>
      <c r="F12" s="13" t="s">
        <v>144</v>
      </c>
    </row>
    <row r="13" ht="14.25" spans="2:6">
      <c r="B13" s="11">
        <v>1</v>
      </c>
      <c r="C13" s="11" t="s">
        <v>14</v>
      </c>
      <c r="D13" s="11">
        <v>9300</v>
      </c>
      <c r="E13" s="11">
        <f t="shared" si="0"/>
        <v>9300</v>
      </c>
      <c r="F13" s="13" t="s">
        <v>145</v>
      </c>
    </row>
    <row r="14" ht="14.25" spans="2:6">
      <c r="B14" s="30"/>
      <c r="C14" s="31"/>
      <c r="D14" s="32"/>
      <c r="E14" s="33">
        <f>SUM(E8:E13)</f>
        <v>1025700</v>
      </c>
      <c r="F14" s="33"/>
    </row>
  </sheetData>
  <mergeCells count="4">
    <mergeCell ref="B2:C2"/>
    <mergeCell ref="D2:E2"/>
    <mergeCell ref="B14:D14"/>
    <mergeCell ref="F2:F3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zoomScale="80" zoomScaleNormal="80" workbookViewId="0">
      <selection activeCell="I20" sqref="I20"/>
    </sheetView>
  </sheetViews>
  <sheetFormatPr defaultColWidth="9" defaultRowHeight="14.25"/>
  <cols>
    <col min="1" max="1" width="9" style="1" customWidth="1"/>
    <col min="2" max="2" width="13.875" style="1" customWidth="1"/>
    <col min="3" max="3" width="15.5" style="1" customWidth="1"/>
    <col min="4" max="7" width="6.125" style="1" customWidth="1"/>
    <col min="8" max="8" width="9" style="2" customWidth="1"/>
    <col min="9" max="9" width="12.25" style="1" customWidth="1"/>
    <col min="10" max="10" width="5.25" style="1" customWidth="1"/>
    <col min="11" max="11" width="7" style="1" customWidth="1"/>
    <col min="12" max="12" width="5.875" style="1" customWidth="1"/>
    <col min="13" max="13" width="5.25" style="1" customWidth="1"/>
    <col min="14" max="14" width="7.5" style="2" customWidth="1"/>
    <col min="15" max="15" width="12.875" style="1" customWidth="1"/>
    <col min="16" max="16" width="25.5" style="1" customWidth="1"/>
    <col min="17" max="17" width="32.25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84" width="9" style="1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5" t="s">
        <v>1</v>
      </c>
      <c r="B2" s="5"/>
      <c r="C2" s="6" t="s">
        <v>2</v>
      </c>
      <c r="D2" s="5" t="s">
        <v>3</v>
      </c>
      <c r="E2" s="5"/>
      <c r="F2" s="5"/>
      <c r="G2" s="5"/>
      <c r="H2" s="5" t="s">
        <v>4</v>
      </c>
      <c r="I2" s="5"/>
      <c r="J2" s="27" t="s">
        <v>5</v>
      </c>
      <c r="K2" s="27"/>
      <c r="L2" s="27"/>
      <c r="M2" s="27"/>
      <c r="N2" s="27" t="s">
        <v>6</v>
      </c>
      <c r="O2" s="27"/>
      <c r="P2" s="28" t="s">
        <v>7</v>
      </c>
      <c r="Q2" s="28" t="s">
        <v>8</v>
      </c>
    </row>
    <row r="3" spans="1:17">
      <c r="A3" s="5"/>
      <c r="B3" s="5"/>
      <c r="C3" s="7"/>
      <c r="D3" s="5" t="s">
        <v>9</v>
      </c>
      <c r="E3" s="5" t="s">
        <v>10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9</v>
      </c>
      <c r="K3" s="27" t="s">
        <v>10</v>
      </c>
      <c r="L3" s="27" t="s">
        <v>9</v>
      </c>
      <c r="M3" s="27" t="s">
        <v>10</v>
      </c>
      <c r="N3" s="27" t="s">
        <v>11</v>
      </c>
      <c r="O3" s="27" t="s">
        <v>12</v>
      </c>
      <c r="P3" s="27"/>
      <c r="Q3" s="27"/>
    </row>
    <row r="4" ht="20.25" customHeight="1" spans="1:17">
      <c r="A4" s="8" t="s">
        <v>13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48"/>
    </row>
    <row r="5" ht="20.25" customHeight="1" spans="1:17">
      <c r="A5" s="5" t="s">
        <v>19</v>
      </c>
      <c r="B5" s="5"/>
      <c r="C5" s="5"/>
      <c r="D5" s="5"/>
      <c r="E5" s="5"/>
      <c r="F5" s="5"/>
      <c r="G5" s="5"/>
      <c r="H5" s="5"/>
      <c r="I5" s="29">
        <f>SUM(I4:I4)</f>
        <v>0</v>
      </c>
      <c r="J5" s="30"/>
      <c r="K5" s="31"/>
      <c r="L5" s="31"/>
      <c r="M5" s="31"/>
      <c r="N5" s="32"/>
      <c r="O5" s="33">
        <f>SUM(O4:O4)</f>
        <v>0</v>
      </c>
      <c r="P5" s="33"/>
      <c r="Q5" s="49">
        <f>O5-I5</f>
        <v>0</v>
      </c>
    </row>
    <row r="6" ht="20.25" customHeight="1" spans="1:17">
      <c r="A6" s="12" t="s">
        <v>20</v>
      </c>
      <c r="B6" s="13" t="s">
        <v>21</v>
      </c>
      <c r="C6" s="10" t="s">
        <v>22</v>
      </c>
      <c r="D6" s="11">
        <v>30</v>
      </c>
      <c r="E6" s="11" t="s">
        <v>23</v>
      </c>
      <c r="F6" s="11">
        <v>1</v>
      </c>
      <c r="G6" s="11" t="s">
        <v>24</v>
      </c>
      <c r="H6" s="11">
        <v>300</v>
      </c>
      <c r="I6" s="11">
        <f>D6*F6*H6</f>
        <v>9000</v>
      </c>
      <c r="J6" s="11">
        <v>40</v>
      </c>
      <c r="K6" s="11" t="s">
        <v>23</v>
      </c>
      <c r="L6" s="11">
        <v>1</v>
      </c>
      <c r="M6" s="11" t="s">
        <v>24</v>
      </c>
      <c r="N6" s="11">
        <v>300</v>
      </c>
      <c r="O6" s="11">
        <f>J6*L6*N6</f>
        <v>12000</v>
      </c>
      <c r="P6" s="13" t="s">
        <v>146</v>
      </c>
      <c r="Q6" s="50"/>
    </row>
    <row r="7" ht="20.25" customHeight="1" spans="1:17">
      <c r="A7" s="14"/>
      <c r="B7" s="13" t="s">
        <v>26</v>
      </c>
      <c r="C7" s="10" t="s">
        <v>22</v>
      </c>
      <c r="D7" s="11">
        <v>30</v>
      </c>
      <c r="E7" s="11" t="s">
        <v>23</v>
      </c>
      <c r="F7" s="11">
        <v>1</v>
      </c>
      <c r="G7" s="11" t="s">
        <v>24</v>
      </c>
      <c r="H7" s="11">
        <v>300</v>
      </c>
      <c r="I7" s="11">
        <f>D7*F7*H7</f>
        <v>9000</v>
      </c>
      <c r="J7" s="11">
        <v>35</v>
      </c>
      <c r="K7" s="11" t="s">
        <v>23</v>
      </c>
      <c r="L7" s="11">
        <v>1</v>
      </c>
      <c r="M7" s="11" t="s">
        <v>24</v>
      </c>
      <c r="N7" s="11">
        <v>300</v>
      </c>
      <c r="O7" s="11">
        <f t="shared" ref="O7" si="0">J7*L7*N7</f>
        <v>10500</v>
      </c>
      <c r="P7" s="13" t="s">
        <v>146</v>
      </c>
      <c r="Q7" s="50"/>
    </row>
    <row r="8" ht="20.25" customHeight="1" spans="1:17">
      <c r="A8" s="5" t="s">
        <v>29</v>
      </c>
      <c r="B8" s="5"/>
      <c r="C8" s="5"/>
      <c r="D8" s="5"/>
      <c r="E8" s="5"/>
      <c r="F8" s="5"/>
      <c r="G8" s="5"/>
      <c r="H8" s="5"/>
      <c r="I8" s="29">
        <f>SUM(I6:I7)</f>
        <v>18000</v>
      </c>
      <c r="J8" s="34"/>
      <c r="K8" s="35"/>
      <c r="L8" s="35"/>
      <c r="M8" s="35"/>
      <c r="N8" s="36"/>
      <c r="O8" s="33">
        <f>SUM(O6:O7)</f>
        <v>22500</v>
      </c>
      <c r="P8" s="33"/>
      <c r="Q8" s="49">
        <f>O8-I8</f>
        <v>4500</v>
      </c>
    </row>
    <row r="9" ht="20.25" customHeight="1" spans="1:17">
      <c r="A9" s="15" t="s">
        <v>30</v>
      </c>
      <c r="B9" s="13" t="s">
        <v>31</v>
      </c>
      <c r="C9" s="16" t="s">
        <v>32</v>
      </c>
      <c r="D9" s="17">
        <v>2</v>
      </c>
      <c r="E9" s="17" t="s">
        <v>33</v>
      </c>
      <c r="F9" s="17">
        <v>1</v>
      </c>
      <c r="G9" s="17" t="s">
        <v>34</v>
      </c>
      <c r="H9" s="18">
        <v>1500</v>
      </c>
      <c r="I9" s="11">
        <f>D9*F9*H9</f>
        <v>3000</v>
      </c>
      <c r="J9" s="37">
        <v>1</v>
      </c>
      <c r="K9" s="37" t="s">
        <v>33</v>
      </c>
      <c r="L9" s="37">
        <v>1</v>
      </c>
      <c r="M9" s="37" t="s">
        <v>34</v>
      </c>
      <c r="N9" s="38">
        <v>1200</v>
      </c>
      <c r="O9" s="11">
        <f>J9*L9*N9</f>
        <v>1200</v>
      </c>
      <c r="P9" s="11" t="s">
        <v>147</v>
      </c>
      <c r="Q9" s="50"/>
    </row>
    <row r="10" ht="20.25" customHeight="1" spans="1:17">
      <c r="A10" s="15"/>
      <c r="B10" s="13"/>
      <c r="C10" s="16"/>
      <c r="D10" s="17"/>
      <c r="E10" s="17"/>
      <c r="F10" s="17"/>
      <c r="G10" s="17"/>
      <c r="H10" s="18"/>
      <c r="I10" s="11"/>
      <c r="J10" s="39">
        <v>1</v>
      </c>
      <c r="K10" s="37" t="s">
        <v>33</v>
      </c>
      <c r="L10" s="40">
        <v>1</v>
      </c>
      <c r="M10" s="37" t="s">
        <v>36</v>
      </c>
      <c r="N10" s="41">
        <v>400</v>
      </c>
      <c r="O10" s="11">
        <f>J10*L10*N10</f>
        <v>400</v>
      </c>
      <c r="P10" s="11" t="s">
        <v>148</v>
      </c>
      <c r="Q10" s="50"/>
    </row>
    <row r="11" ht="20.25" customHeight="1" spans="1:17">
      <c r="A11" s="5" t="s">
        <v>38</v>
      </c>
      <c r="B11" s="5"/>
      <c r="C11" s="5"/>
      <c r="D11" s="5"/>
      <c r="E11" s="5"/>
      <c r="F11" s="5"/>
      <c r="G11" s="5"/>
      <c r="H11" s="5"/>
      <c r="I11" s="29">
        <f>SUM(I9:I9)</f>
        <v>3000</v>
      </c>
      <c r="J11" s="30"/>
      <c r="K11" s="31"/>
      <c r="L11" s="31"/>
      <c r="M11" s="31"/>
      <c r="N11" s="32"/>
      <c r="O11" s="33">
        <f>SUM(O9:O10)</f>
        <v>1600</v>
      </c>
      <c r="P11" s="33"/>
      <c r="Q11" s="49">
        <f>O11-I11</f>
        <v>-1400</v>
      </c>
    </row>
    <row r="12" ht="20.25" customHeight="1" spans="1:17">
      <c r="A12" s="19" t="s">
        <v>39</v>
      </c>
      <c r="B12" s="13" t="s">
        <v>40</v>
      </c>
      <c r="C12" s="10" t="s">
        <v>41</v>
      </c>
      <c r="D12" s="11">
        <v>1</v>
      </c>
      <c r="E12" s="11" t="s">
        <v>36</v>
      </c>
      <c r="F12" s="11">
        <v>1</v>
      </c>
      <c r="G12" s="11" t="s">
        <v>42</v>
      </c>
      <c r="H12" s="11">
        <v>1000000</v>
      </c>
      <c r="I12" s="11">
        <f>D12*F12*H12</f>
        <v>1000000</v>
      </c>
      <c r="J12" s="11">
        <v>1</v>
      </c>
      <c r="K12" s="11" t="s">
        <v>36</v>
      </c>
      <c r="L12" s="11">
        <v>1</v>
      </c>
      <c r="M12" s="11" t="s">
        <v>42</v>
      </c>
      <c r="N12" s="11">
        <v>1000000</v>
      </c>
      <c r="O12" s="11">
        <f>J12*L12*N12</f>
        <v>1000000</v>
      </c>
      <c r="P12" s="13"/>
      <c r="Q12" s="50"/>
    </row>
    <row r="13" ht="20.25" customHeight="1" spans="1:17">
      <c r="A13" s="20"/>
      <c r="B13" s="21" t="s">
        <v>43</v>
      </c>
      <c r="C13" s="10" t="s">
        <v>44</v>
      </c>
      <c r="D13" s="11">
        <v>1</v>
      </c>
      <c r="E13" s="11" t="s">
        <v>36</v>
      </c>
      <c r="F13" s="11">
        <v>1</v>
      </c>
      <c r="G13" s="11" t="s">
        <v>42</v>
      </c>
      <c r="H13" s="11">
        <v>30000</v>
      </c>
      <c r="I13" s="11">
        <f>D13*F13*H13</f>
        <v>30000</v>
      </c>
      <c r="J13" s="11">
        <v>1</v>
      </c>
      <c r="K13" s="11" t="s">
        <v>36</v>
      </c>
      <c r="L13" s="11">
        <v>1</v>
      </c>
      <c r="M13" s="11" t="s">
        <v>42</v>
      </c>
      <c r="N13" s="11">
        <v>25300</v>
      </c>
      <c r="O13" s="11">
        <f>J13*L13*N13</f>
        <v>25300</v>
      </c>
      <c r="P13" s="13"/>
      <c r="Q13" s="50"/>
    </row>
    <row r="14" ht="20.25" customHeight="1" spans="1:17">
      <c r="A14" s="5" t="s">
        <v>45</v>
      </c>
      <c r="B14" s="5"/>
      <c r="C14" s="5"/>
      <c r="D14" s="5"/>
      <c r="E14" s="5"/>
      <c r="F14" s="5"/>
      <c r="G14" s="5"/>
      <c r="H14" s="5"/>
      <c r="I14" s="29">
        <f>SUM(I12:I13)</f>
        <v>1030000</v>
      </c>
      <c r="J14" s="30"/>
      <c r="K14" s="31"/>
      <c r="L14" s="31"/>
      <c r="M14" s="31"/>
      <c r="N14" s="32"/>
      <c r="O14" s="33">
        <f>SUM(O12:O13)</f>
        <v>1025300</v>
      </c>
      <c r="P14" s="33"/>
      <c r="Q14" s="49">
        <f>O14-I14</f>
        <v>-4700</v>
      </c>
    </row>
    <row r="15" ht="20.25" customHeight="1" spans="1:17">
      <c r="A15" s="22" t="s">
        <v>46</v>
      </c>
      <c r="B15" s="23" t="s">
        <v>13</v>
      </c>
      <c r="C15" s="23"/>
      <c r="D15" s="17">
        <v>0</v>
      </c>
      <c r="E15" s="17" t="s">
        <v>47</v>
      </c>
      <c r="F15" s="17">
        <v>0</v>
      </c>
      <c r="G15" s="17" t="s">
        <v>48</v>
      </c>
      <c r="H15" s="18">
        <v>0</v>
      </c>
      <c r="I15" s="11">
        <f>D15*F15*H15</f>
        <v>0</v>
      </c>
      <c r="J15" s="17"/>
      <c r="K15" s="17"/>
      <c r="L15" s="17"/>
      <c r="M15" s="17"/>
      <c r="N15" s="18"/>
      <c r="O15" s="11"/>
      <c r="P15" s="11"/>
      <c r="Q15" s="51"/>
    </row>
    <row r="16" ht="20.25" customHeight="1" spans="1:17">
      <c r="A16" s="24"/>
      <c r="B16" s="23" t="s">
        <v>30</v>
      </c>
      <c r="C16" s="23"/>
      <c r="D16" s="17">
        <v>5</v>
      </c>
      <c r="E16" s="17" t="s">
        <v>23</v>
      </c>
      <c r="F16" s="17">
        <v>1</v>
      </c>
      <c r="G16" s="17" t="s">
        <v>36</v>
      </c>
      <c r="H16" s="18">
        <v>500</v>
      </c>
      <c r="I16" s="11">
        <f>D16*F16*H16</f>
        <v>2500</v>
      </c>
      <c r="J16" s="17">
        <v>4</v>
      </c>
      <c r="K16" s="17" t="s">
        <v>23</v>
      </c>
      <c r="L16" s="17">
        <v>2</v>
      </c>
      <c r="M16" s="17" t="s">
        <v>34</v>
      </c>
      <c r="N16" s="18">
        <v>500</v>
      </c>
      <c r="O16" s="11">
        <f t="shared" ref="O16" si="1">J16*L16*N16</f>
        <v>4000</v>
      </c>
      <c r="P16" s="11" t="s">
        <v>149</v>
      </c>
      <c r="Q16" s="51"/>
    </row>
    <row r="17" ht="20.25" customHeight="1" spans="1:17">
      <c r="A17" s="25"/>
      <c r="B17" s="23" t="s">
        <v>50</v>
      </c>
      <c r="C17" s="23"/>
      <c r="D17" s="17">
        <v>0</v>
      </c>
      <c r="E17" s="17" t="s">
        <v>23</v>
      </c>
      <c r="F17" s="17">
        <v>0</v>
      </c>
      <c r="G17" s="17" t="s">
        <v>34</v>
      </c>
      <c r="H17" s="18">
        <v>0</v>
      </c>
      <c r="I17" s="11">
        <v>0</v>
      </c>
      <c r="J17" s="17"/>
      <c r="K17" s="17"/>
      <c r="L17" s="17"/>
      <c r="M17" s="17"/>
      <c r="N17" s="18"/>
      <c r="O17" s="11"/>
      <c r="P17" s="11"/>
      <c r="Q17" s="51"/>
    </row>
    <row r="18" ht="20.25" customHeight="1" spans="1:17">
      <c r="A18" s="22" t="s">
        <v>51</v>
      </c>
      <c r="B18" s="13" t="s">
        <v>52</v>
      </c>
      <c r="C18" s="23"/>
      <c r="D18" s="17">
        <v>0</v>
      </c>
      <c r="E18" s="17" t="s">
        <v>36</v>
      </c>
      <c r="F18" s="17">
        <v>0</v>
      </c>
      <c r="G18" s="17" t="s">
        <v>36</v>
      </c>
      <c r="H18" s="18">
        <v>0</v>
      </c>
      <c r="I18" s="11">
        <f t="shared" ref="I18" si="2">D18*F18*H18</f>
        <v>0</v>
      </c>
      <c r="J18" s="17"/>
      <c r="K18" s="17"/>
      <c r="L18" s="17"/>
      <c r="M18" s="17"/>
      <c r="N18" s="18"/>
      <c r="O18" s="11"/>
      <c r="P18" s="11"/>
      <c r="Q18" s="51"/>
    </row>
    <row r="19" ht="20.25" customHeight="1" spans="1:17">
      <c r="A19" s="5" t="s">
        <v>53</v>
      </c>
      <c r="B19" s="5"/>
      <c r="C19" s="5"/>
      <c r="D19" s="5"/>
      <c r="E19" s="5"/>
      <c r="F19" s="5"/>
      <c r="G19" s="5"/>
      <c r="H19" s="5"/>
      <c r="I19" s="29">
        <f>SUM(I15:I18)</f>
        <v>2500</v>
      </c>
      <c r="J19" s="30"/>
      <c r="K19" s="31"/>
      <c r="L19" s="31"/>
      <c r="M19" s="31"/>
      <c r="N19" s="32"/>
      <c r="O19" s="33">
        <f>SUM(O15:O18)</f>
        <v>4000</v>
      </c>
      <c r="P19" s="33"/>
      <c r="Q19" s="49">
        <f>O19-I19</f>
        <v>1500</v>
      </c>
    </row>
    <row r="20" ht="20.25" customHeight="1" spans="1:17">
      <c r="A20" s="26" t="s">
        <v>54</v>
      </c>
      <c r="B20" s="26"/>
      <c r="C20" s="26"/>
      <c r="D20" s="26"/>
      <c r="E20" s="26"/>
      <c r="F20" s="26"/>
      <c r="G20" s="26"/>
      <c r="H20" s="26"/>
      <c r="I20" s="42">
        <f>I5+I8+I11+I14+I19</f>
        <v>1053500</v>
      </c>
      <c r="J20" s="43"/>
      <c r="K20" s="44"/>
      <c r="L20" s="44"/>
      <c r="M20" s="44"/>
      <c r="N20" s="45"/>
      <c r="O20" s="42">
        <f>O5+O8+O11+O14+O19</f>
        <v>1053400</v>
      </c>
      <c r="P20" s="42"/>
      <c r="Q20" s="52"/>
    </row>
    <row r="21" ht="20.25" customHeight="1" spans="1:17">
      <c r="A21" s="26" t="s">
        <v>55</v>
      </c>
      <c r="B21" s="26"/>
      <c r="C21" s="26"/>
      <c r="D21" s="26"/>
      <c r="E21" s="26"/>
      <c r="F21" s="26"/>
      <c r="G21" s="26"/>
      <c r="H21" s="26"/>
      <c r="I21" s="42">
        <f>I20*0.16</f>
        <v>168560</v>
      </c>
      <c r="J21" s="43"/>
      <c r="K21" s="44"/>
      <c r="L21" s="44"/>
      <c r="M21" s="44"/>
      <c r="N21" s="45"/>
      <c r="O21" s="42">
        <f>O20*16%</f>
        <v>168544</v>
      </c>
      <c r="P21" s="42"/>
      <c r="Q21" s="49"/>
    </row>
    <row r="22" ht="20.25" customHeight="1" spans="1:17">
      <c r="A22" s="26" t="s">
        <v>56</v>
      </c>
      <c r="B22" s="26"/>
      <c r="C22" s="26"/>
      <c r="D22" s="26"/>
      <c r="E22" s="26"/>
      <c r="F22" s="26"/>
      <c r="G22" s="26"/>
      <c r="H22" s="26"/>
      <c r="I22" s="42">
        <f>I20+I21</f>
        <v>1222060</v>
      </c>
      <c r="J22" s="43"/>
      <c r="K22" s="44"/>
      <c r="L22" s="44"/>
      <c r="M22" s="44"/>
      <c r="N22" s="45"/>
      <c r="O22" s="42">
        <f>SUM(O20:O21)</f>
        <v>1221944</v>
      </c>
      <c r="P22" s="42"/>
      <c r="Q22" s="49">
        <f>O22-I22</f>
        <v>-116</v>
      </c>
    </row>
    <row r="23" spans="15:19">
      <c r="O23" s="46"/>
      <c r="P23" s="46"/>
      <c r="S23" s="47"/>
    </row>
    <row r="24" spans="15:19">
      <c r="O24" s="46"/>
      <c r="P24" s="46"/>
      <c r="S24" s="47"/>
    </row>
    <row r="25" spans="15:17">
      <c r="O25" s="47"/>
      <c r="Q25" s="53"/>
    </row>
  </sheetData>
  <mergeCells count="28">
    <mergeCell ref="A1:Q1"/>
    <mergeCell ref="D2:G2"/>
    <mergeCell ref="H2:I2"/>
    <mergeCell ref="J2:M2"/>
    <mergeCell ref="N2:O2"/>
    <mergeCell ref="A5:H5"/>
    <mergeCell ref="J5:N5"/>
    <mergeCell ref="A8:H8"/>
    <mergeCell ref="J8:N8"/>
    <mergeCell ref="A11:H11"/>
    <mergeCell ref="J11:N11"/>
    <mergeCell ref="A14:H14"/>
    <mergeCell ref="J14:N14"/>
    <mergeCell ref="A19:H19"/>
    <mergeCell ref="J19:N19"/>
    <mergeCell ref="A20:H20"/>
    <mergeCell ref="J20:N20"/>
    <mergeCell ref="A21:H21"/>
    <mergeCell ref="J21:N21"/>
    <mergeCell ref="A22:H22"/>
    <mergeCell ref="J22:N22"/>
    <mergeCell ref="A6:A7"/>
    <mergeCell ref="A12:A13"/>
    <mergeCell ref="A15:A17"/>
    <mergeCell ref="C2:C3"/>
    <mergeCell ref="P2:P3"/>
    <mergeCell ref="Q2:Q3"/>
    <mergeCell ref="A2:B3"/>
  </mergeCells>
  <pageMargins left="0.699305555555556" right="0.699305555555556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结算-实际明细</vt:lpstr>
      <vt:lpstr>达人差旅明细</vt:lpstr>
      <vt:lpstr>会场费用明细</vt:lpstr>
      <vt:lpstr>结算-海尔后台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2006-09-13T11:21:00Z</dcterms:created>
  <dcterms:modified xsi:type="dcterms:W3CDTF">2017-11-20T09:25:41Z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