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840" windowHeight="855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37" i="1" l="1"/>
  <c r="I38" i="1" s="1"/>
  <c r="I39" i="1" s="1"/>
  <c r="I40" i="1" s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H16" i="1"/>
  <c r="I15" i="1"/>
  <c r="I14" i="1"/>
  <c r="I13" i="1"/>
  <c r="I12" i="1"/>
  <c r="I11" i="1"/>
  <c r="I10" i="1"/>
  <c r="I41" i="1" l="1"/>
  <c r="I42" i="1" s="1"/>
</calcChain>
</file>

<file path=xl/sharedStrings.xml><?xml version="1.0" encoding="utf-8"?>
<sst xmlns="http://schemas.openxmlformats.org/spreadsheetml/2006/main" count="114" uniqueCount="83">
  <si>
    <t>供应商名称:</t>
  </si>
  <si>
    <t>康辉集团北京国际会议展览有限公司</t>
  </si>
  <si>
    <t>项目名称</t>
  </si>
  <si>
    <t>2018年雪佛兰二区区域研讨会</t>
  </si>
  <si>
    <t>时间：</t>
  </si>
  <si>
    <t xml:space="preserve">2018年4月9日 -12日 </t>
  </si>
  <si>
    <t>地点</t>
  </si>
  <si>
    <t>北京</t>
  </si>
  <si>
    <t>酒店：</t>
  </si>
  <si>
    <t xml:space="preserve">北京中建雁栖湖景酒店 </t>
  </si>
  <si>
    <t>人数:</t>
  </si>
  <si>
    <t>320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</si>
  <si>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</si>
  <si>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</si>
  <si>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</si>
  <si>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</si>
  <si>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</si>
  <si>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</si>
  <si>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</si>
  <si>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</si>
  <si>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</si>
  <si>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</si>
  <si>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4月10日自助午餐</t>
  </si>
  <si>
    <t>人</t>
  </si>
  <si>
    <t>次</t>
  </si>
  <si>
    <t>以实际结算为准</t>
  </si>
  <si>
    <t>4月10日晚餐</t>
  </si>
  <si>
    <t>桌</t>
  </si>
  <si>
    <t>10人桌 300人 30桌（以实际结算为准，主桌超出餐标另算)</t>
  </si>
  <si>
    <t>4月10日晚餐加餐</t>
  </si>
  <si>
    <t>8个高脚杯赔偿+主桌加菜+1箱矿泉水+洗衣费</t>
  </si>
  <si>
    <t>4月11日团建能量包+午餐包</t>
  </si>
  <si>
    <t>团建午餐（巧克力，话梅，面包，牛奶，鸡蛋、清真火腿肠）</t>
  </si>
  <si>
    <t>酒水</t>
  </si>
  <si>
    <t>可乐、雪碧、啤酒</t>
  </si>
  <si>
    <t>4月10日区域外出用餐</t>
  </si>
  <si>
    <t>SGM已垫付，康辉报销给使用人</t>
  </si>
  <si>
    <t>SGM自带酒水</t>
  </si>
  <si>
    <t>用餐费用合计</t>
  </si>
  <si>
    <t>住宿费用</t>
  </si>
  <si>
    <t>大床房/标准间</t>
  </si>
  <si>
    <t>间</t>
  </si>
  <si>
    <t>晚</t>
  </si>
  <si>
    <t>含早</t>
  </si>
  <si>
    <t>住宿费用合计</t>
  </si>
  <si>
    <t>会议室</t>
  </si>
  <si>
    <t>栖湖厅  550平方米</t>
  </si>
  <si>
    <t>天</t>
  </si>
  <si>
    <t>场</t>
  </si>
  <si>
    <t>含纸笔水、白板，</t>
  </si>
  <si>
    <t>LED</t>
  </si>
  <si>
    <t>40平米  P6屏   使用时间包含上下午会议</t>
  </si>
  <si>
    <t>会议费用合计</t>
  </si>
  <si>
    <t>易拉宝</t>
  </si>
  <si>
    <t>平米</t>
  </si>
  <si>
    <t>块</t>
  </si>
  <si>
    <t xml:space="preserve">横幅 </t>
  </si>
  <si>
    <t>条</t>
  </si>
  <si>
    <t>书签</t>
  </si>
  <si>
    <t>张</t>
  </si>
  <si>
    <t>伴手礼（书籍）</t>
  </si>
  <si>
    <t>份</t>
  </si>
  <si>
    <t>含运费，含3本给北京办公室的书</t>
  </si>
  <si>
    <t>短信通知</t>
  </si>
  <si>
    <t>全员会议各节点短信通知</t>
  </si>
  <si>
    <t>搭建费用合计</t>
  </si>
  <si>
    <t>金龙大车</t>
  </si>
  <si>
    <t>雁栖湖酒店-幕田峪长城-机场，火车站</t>
  </si>
  <si>
    <t>辆</t>
  </si>
  <si>
    <t>51座金龙大巴</t>
  </si>
  <si>
    <t>慕田峪长城</t>
  </si>
  <si>
    <t>门票+摆渡车</t>
  </si>
  <si>
    <t>团建费用合计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</si>
  <si>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</si>
  <si>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</si>
  <si>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</si>
  <si>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</si>
  <si>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</si>
  <si>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</si>
  <si>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执行人员费用合计</t>
  </si>
  <si>
    <t>服务费10%</t>
  </si>
  <si>
    <t>净价合计</t>
  </si>
  <si>
    <t>可用费用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</si>
</sst>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7" formatCode="0_ "/>
    <numFmt numFmtId="179" formatCode="\¥#,##0.00_);[Red]\(\¥#,##0.00\)"/>
    <numFmt numFmtId="180" formatCode="\¥#,##0.00;\¥\-#,##0.00"/>
    <numFmt numFmtId="181" formatCode="\¥#,##0.00"/>
  </numFmts>
  <fonts count="11" x14ac:knownFonts="1">
    <font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top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179" fontId="5" fillId="3" borderId="9" xfId="0" applyNumberFormat="1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179" fontId="5" fillId="3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80" fontId="4" fillId="0" borderId="15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180" fontId="7" fillId="0" borderId="15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179" fontId="5" fillId="0" borderId="16" xfId="1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81" fontId="4" fillId="0" borderId="15" xfId="0" applyNumberFormat="1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center" vertical="center"/>
    </xf>
    <xf numFmtId="179" fontId="8" fillId="5" borderId="15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top"/>
    </xf>
    <xf numFmtId="177" fontId="4" fillId="0" borderId="1" xfId="0" applyNumberFormat="1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9" fontId="5" fillId="3" borderId="11" xfId="0" applyNumberFormat="1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9" fontId="5" fillId="3" borderId="15" xfId="0" applyNumberFormat="1" applyFont="1" applyFill="1" applyBorder="1" applyAlignment="1">
      <alignment horizontal="right" vertical="center"/>
    </xf>
    <xf numFmtId="0" fontId="5" fillId="3" borderId="25" xfId="0" applyFont="1" applyFill="1" applyBorder="1" applyAlignment="1">
      <alignment vertical="center"/>
    </xf>
    <xf numFmtId="179" fontId="4" fillId="5" borderId="15" xfId="0" applyNumberFormat="1" applyFont="1" applyFill="1" applyBorder="1" applyAlignment="1">
      <alignment horizontal="right" vertical="center"/>
    </xf>
    <xf numFmtId="179" fontId="4" fillId="0" borderId="26" xfId="0" applyNumberFormat="1" applyFont="1" applyFill="1" applyBorder="1" applyAlignment="1">
      <alignment horizontal="left" vertical="center"/>
    </xf>
    <xf numFmtId="179" fontId="7" fillId="5" borderId="15" xfId="0" applyNumberFormat="1" applyFont="1" applyFill="1" applyBorder="1" applyAlignment="1">
      <alignment horizontal="right" vertical="center"/>
    </xf>
    <xf numFmtId="179" fontId="7" fillId="0" borderId="26" xfId="0" applyNumberFormat="1" applyFont="1" applyFill="1" applyBorder="1" applyAlignment="1">
      <alignment horizontal="left" vertical="center"/>
    </xf>
    <xf numFmtId="179" fontId="5" fillId="3" borderId="26" xfId="0" applyNumberFormat="1" applyFont="1" applyFill="1" applyBorder="1" applyAlignment="1">
      <alignment horizontal="left" vertical="center"/>
    </xf>
    <xf numFmtId="179" fontId="4" fillId="0" borderId="15" xfId="0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center" vertical="center" wrapText="1"/>
    </xf>
    <xf numFmtId="179" fontId="5" fillId="6" borderId="15" xfId="0" applyNumberFormat="1" applyFont="1" applyFill="1" applyBorder="1" applyAlignment="1">
      <alignment horizontal="right" vertical="center"/>
    </xf>
    <xf numFmtId="179" fontId="5" fillId="6" borderId="26" xfId="0" applyNumberFormat="1" applyFont="1" applyFill="1" applyBorder="1" applyAlignment="1">
      <alignment horizontal="left" vertical="center"/>
    </xf>
    <xf numFmtId="179" fontId="4" fillId="0" borderId="9" xfId="1" applyNumberFormat="1" applyFont="1" applyFill="1" applyBorder="1" applyAlignment="1">
      <alignment horizontal="center" vertical="center"/>
    </xf>
    <xf numFmtId="179" fontId="4" fillId="0" borderId="11" xfId="1" applyNumberFormat="1" applyFont="1" applyFill="1" applyBorder="1" applyAlignment="1">
      <alignment horizontal="center" vertical="center"/>
    </xf>
    <xf numFmtId="179" fontId="7" fillId="0" borderId="9" xfId="1" applyNumberFormat="1" applyFont="1" applyFill="1" applyBorder="1" applyAlignment="1">
      <alignment horizontal="center" vertical="center"/>
    </xf>
    <xf numFmtId="179" fontId="7" fillId="0" borderId="11" xfId="1" applyNumberFormat="1" applyFont="1" applyFill="1" applyBorder="1" applyAlignment="1">
      <alignment horizontal="center" vertical="center"/>
    </xf>
    <xf numFmtId="179" fontId="5" fillId="3" borderId="19" xfId="1" applyNumberFormat="1" applyFont="1" applyFill="1" applyBorder="1" applyAlignment="1">
      <alignment horizontal="left" vertical="center"/>
    </xf>
    <xf numFmtId="179" fontId="5" fillId="3" borderId="15" xfId="1" applyNumberFormat="1" applyFont="1" applyFill="1" applyBorder="1" applyAlignment="1">
      <alignment horizontal="left" vertical="center"/>
    </xf>
    <xf numFmtId="179" fontId="4" fillId="0" borderId="10" xfId="1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topLeftCell="A22" workbookViewId="0">
      <selection activeCell="C42" sqref="C42"/>
    </sheetView>
  </sheetViews>
  <sheetFormatPr defaultColWidth="8.88671875" defaultRowHeight="18" customHeight="1" x14ac:dyDescent="0.25"/>
  <cols>
    <col min="1" max="1" width="15.88671875" style="2" customWidth="1"/>
    <col min="2" max="2" width="18.33203125" style="3" customWidth="1"/>
    <col min="3" max="3" width="19.6640625" style="3" customWidth="1"/>
    <col min="4" max="7" width="6.6640625" style="2" customWidth="1"/>
    <col min="8" max="8" width="13.44140625" style="5" customWidth="1"/>
    <col min="9" max="9" width="17.6640625" style="5" customWidth="1"/>
    <col min="10" max="10" width="45.44140625" style="3" customWidth="1"/>
    <col min="11" max="16384" width="8.88671875" style="2"/>
  </cols>
  <sheetData>
    <row r="1" spans="1:23" s="1" customFormat="1" ht="18" customHeight="1" x14ac:dyDescent="0.25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45"/>
      <c r="J1" s="46"/>
    </row>
    <row r="2" spans="1:23" s="1" customFormat="1" ht="18" customHeight="1" x14ac:dyDescent="0.25">
      <c r="A2" s="6" t="s">
        <v>2</v>
      </c>
      <c r="B2" s="7" t="s">
        <v>3</v>
      </c>
      <c r="C2" s="7"/>
      <c r="D2" s="7"/>
      <c r="E2" s="7"/>
      <c r="F2" s="7"/>
      <c r="G2" s="7"/>
      <c r="H2" s="7"/>
      <c r="I2" s="45"/>
      <c r="J2" s="46"/>
    </row>
    <row r="3" spans="1:23" s="1" customFormat="1" ht="18" customHeight="1" x14ac:dyDescent="0.25">
      <c r="A3" s="6" t="s">
        <v>4</v>
      </c>
      <c r="B3" s="8" t="s">
        <v>5</v>
      </c>
      <c r="C3" s="7"/>
      <c r="D3" s="8"/>
      <c r="E3" s="8"/>
      <c r="F3" s="8"/>
      <c r="G3" s="8"/>
      <c r="H3" s="8"/>
      <c r="I3" s="47"/>
      <c r="J3" s="8"/>
    </row>
    <row r="4" spans="1:23" s="1" customFormat="1" ht="18" customHeight="1" x14ac:dyDescent="0.25">
      <c r="A4" s="6" t="s">
        <v>6</v>
      </c>
      <c r="B4" s="8" t="s">
        <v>7</v>
      </c>
      <c r="C4" s="7"/>
      <c r="D4" s="8"/>
      <c r="E4" s="8"/>
      <c r="F4" s="8"/>
      <c r="G4" s="8"/>
      <c r="H4" s="8"/>
      <c r="I4" s="47"/>
      <c r="J4" s="8"/>
    </row>
    <row r="5" spans="1:23" s="1" customFormat="1" ht="18" customHeight="1" x14ac:dyDescent="0.25">
      <c r="A5" s="6" t="s">
        <v>8</v>
      </c>
      <c r="B5" s="9" t="s">
        <v>9</v>
      </c>
      <c r="C5" s="7"/>
      <c r="D5" s="10"/>
      <c r="E5" s="10"/>
      <c r="F5" s="10"/>
      <c r="G5" s="10"/>
      <c r="H5" s="11"/>
      <c r="I5" s="11"/>
      <c r="J5" s="10"/>
    </row>
    <row r="6" spans="1:23" s="1" customFormat="1" ht="18" customHeight="1" x14ac:dyDescent="0.25">
      <c r="A6" s="6" t="s">
        <v>10</v>
      </c>
      <c r="B6" s="12" t="s">
        <v>11</v>
      </c>
      <c r="C6" s="12"/>
      <c r="D6" s="12"/>
      <c r="E6" s="12"/>
      <c r="F6" s="12"/>
      <c r="G6" s="12"/>
      <c r="H6" s="12"/>
      <c r="I6" s="48"/>
      <c r="J6" s="12"/>
    </row>
    <row r="7" spans="1:23" ht="18" customHeight="1" x14ac:dyDescent="0.25">
      <c r="A7" s="13" t="s">
        <v>12</v>
      </c>
      <c r="B7" s="14"/>
      <c r="C7" s="15"/>
      <c r="D7" s="16" t="s">
        <v>13</v>
      </c>
      <c r="E7" s="17"/>
      <c r="F7" s="17"/>
      <c r="G7" s="17"/>
      <c r="H7" s="17"/>
      <c r="I7" s="49"/>
      <c r="J7" s="50" t="s">
        <v>14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spans="1:23" s="3" customFormat="1" ht="18" customHeight="1" x14ac:dyDescent="0.25">
      <c r="A8" s="18" t="s">
        <v>3</v>
      </c>
      <c r="B8" s="19"/>
      <c r="C8" s="20"/>
      <c r="D8" s="21" t="s">
        <v>15</v>
      </c>
      <c r="E8" s="22"/>
      <c r="F8" s="22"/>
      <c r="G8" s="23"/>
      <c r="H8" s="24" t="s">
        <v>16</v>
      </c>
      <c r="I8" s="52"/>
      <c r="J8" s="53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s="3" customFormat="1" ht="18" customHeight="1" x14ac:dyDescent="0.25">
      <c r="A9" s="25"/>
      <c r="B9" s="26"/>
      <c r="C9" s="27"/>
      <c r="D9" s="28" t="s">
        <v>17</v>
      </c>
      <c r="E9" s="28" t="s">
        <v>18</v>
      </c>
      <c r="F9" s="28" t="s">
        <v>17</v>
      </c>
      <c r="G9" s="28" t="s">
        <v>18</v>
      </c>
      <c r="H9" s="29" t="s">
        <v>19</v>
      </c>
      <c r="I9" s="55" t="s">
        <v>20</v>
      </c>
      <c r="J9" s="56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s="3" customFormat="1" ht="18" customHeight="1" x14ac:dyDescent="0.25">
      <c r="A10" s="76" t="s">
        <v>21</v>
      </c>
      <c r="B10" s="66" t="s">
        <v>22</v>
      </c>
      <c r="C10" s="67"/>
      <c r="D10" s="30">
        <v>302</v>
      </c>
      <c r="E10" s="30" t="s">
        <v>23</v>
      </c>
      <c r="F10" s="30">
        <v>1</v>
      </c>
      <c r="G10" s="30" t="s">
        <v>24</v>
      </c>
      <c r="H10" s="31">
        <v>178</v>
      </c>
      <c r="I10" s="57">
        <f t="shared" ref="I10:I16" si="0">D10*F10*H10</f>
        <v>53756</v>
      </c>
      <c r="J10" s="58" t="s">
        <v>25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3" customFormat="1" ht="18" customHeight="1" x14ac:dyDescent="0.25">
      <c r="A11" s="77"/>
      <c r="B11" s="66" t="s">
        <v>26</v>
      </c>
      <c r="C11" s="67"/>
      <c r="D11" s="30">
        <v>28</v>
      </c>
      <c r="E11" s="30" t="s">
        <v>27</v>
      </c>
      <c r="F11" s="30">
        <v>1</v>
      </c>
      <c r="G11" s="30" t="s">
        <v>24</v>
      </c>
      <c r="H11" s="31">
        <v>2500</v>
      </c>
      <c r="I11" s="57">
        <f t="shared" si="0"/>
        <v>70000</v>
      </c>
      <c r="J11" s="58" t="s">
        <v>28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s="3" customFormat="1" ht="18" customHeight="1" x14ac:dyDescent="0.25">
      <c r="A12" s="77"/>
      <c r="B12" s="66" t="s">
        <v>29</v>
      </c>
      <c r="C12" s="67"/>
      <c r="D12" s="30">
        <v>1</v>
      </c>
      <c r="E12" s="30" t="s">
        <v>24</v>
      </c>
      <c r="F12" s="30">
        <v>1</v>
      </c>
      <c r="G12" s="30" t="s">
        <v>24</v>
      </c>
      <c r="H12" s="31">
        <v>1239</v>
      </c>
      <c r="I12" s="57">
        <f t="shared" si="0"/>
        <v>1239</v>
      </c>
      <c r="J12" s="58" t="s">
        <v>30</v>
      </c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s="3" customFormat="1" ht="18" customHeight="1" x14ac:dyDescent="0.25">
      <c r="A13" s="77"/>
      <c r="B13" s="66" t="s">
        <v>31</v>
      </c>
      <c r="C13" s="67"/>
      <c r="D13" s="30">
        <v>300</v>
      </c>
      <c r="E13" s="30" t="s">
        <v>23</v>
      </c>
      <c r="F13" s="30">
        <v>1</v>
      </c>
      <c r="G13" s="30" t="s">
        <v>24</v>
      </c>
      <c r="H13" s="31">
        <v>65</v>
      </c>
      <c r="I13" s="57">
        <f t="shared" si="0"/>
        <v>19500</v>
      </c>
      <c r="J13" s="58" t="s">
        <v>32</v>
      </c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s="3" customFormat="1" ht="18" customHeight="1" x14ac:dyDescent="0.25">
      <c r="A14" s="77"/>
      <c r="B14" s="66" t="s">
        <v>33</v>
      </c>
      <c r="C14" s="67"/>
      <c r="D14" s="30">
        <v>1</v>
      </c>
      <c r="E14" s="30" t="s">
        <v>24</v>
      </c>
      <c r="F14" s="30">
        <v>1</v>
      </c>
      <c r="G14" s="30" t="s">
        <v>24</v>
      </c>
      <c r="H14" s="31">
        <v>1800</v>
      </c>
      <c r="I14" s="57">
        <f t="shared" si="0"/>
        <v>1800</v>
      </c>
      <c r="J14" s="58" t="s">
        <v>34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1:23" s="4" customFormat="1" ht="18" customHeight="1" x14ac:dyDescent="0.25">
      <c r="A15" s="78"/>
      <c r="B15" s="68" t="s">
        <v>35</v>
      </c>
      <c r="C15" s="69"/>
      <c r="D15" s="32">
        <v>1</v>
      </c>
      <c r="E15" s="32"/>
      <c r="F15" s="32">
        <v>1</v>
      </c>
      <c r="G15" s="32"/>
      <c r="H15" s="33">
        <v>4092.66</v>
      </c>
      <c r="I15" s="59">
        <f t="shared" si="0"/>
        <v>4092.66</v>
      </c>
      <c r="J15" s="60" t="s">
        <v>36</v>
      </c>
    </row>
    <row r="16" spans="1:23" s="4" customFormat="1" ht="18" customHeight="1" x14ac:dyDescent="0.25">
      <c r="A16" s="79"/>
      <c r="B16" s="68" t="s">
        <v>37</v>
      </c>
      <c r="C16" s="69"/>
      <c r="D16" s="32">
        <v>1</v>
      </c>
      <c r="E16" s="32"/>
      <c r="F16" s="32">
        <v>1</v>
      </c>
      <c r="G16" s="32"/>
      <c r="H16" s="33">
        <f>1860+5460</f>
        <v>7320</v>
      </c>
      <c r="I16" s="59">
        <f t="shared" si="0"/>
        <v>7320</v>
      </c>
      <c r="J16" s="60" t="s">
        <v>36</v>
      </c>
    </row>
    <row r="17" spans="1:23" s="3" customFormat="1" ht="18" customHeight="1" x14ac:dyDescent="0.25">
      <c r="A17" s="70" t="s">
        <v>38</v>
      </c>
      <c r="B17" s="71"/>
      <c r="C17" s="71"/>
      <c r="D17" s="28"/>
      <c r="E17" s="28"/>
      <c r="F17" s="28"/>
      <c r="G17" s="28"/>
      <c r="H17" s="28"/>
      <c r="I17" s="55">
        <f>SUM(I10:I16)</f>
        <v>157707.66</v>
      </c>
      <c r="J17" s="61"/>
    </row>
    <row r="18" spans="1:23" s="3" customFormat="1" ht="18" customHeight="1" x14ac:dyDescent="0.25">
      <c r="A18" s="34" t="s">
        <v>39</v>
      </c>
      <c r="B18" s="66" t="s">
        <v>40</v>
      </c>
      <c r="C18" s="67"/>
      <c r="D18" s="30">
        <v>0</v>
      </c>
      <c r="E18" s="30" t="s">
        <v>41</v>
      </c>
      <c r="F18" s="30">
        <v>2</v>
      </c>
      <c r="G18" s="30" t="s">
        <v>42</v>
      </c>
      <c r="H18" s="31">
        <v>750</v>
      </c>
      <c r="I18" s="57">
        <f t="shared" ref="I18:I21" si="1">D18*F18*H18</f>
        <v>0</v>
      </c>
      <c r="J18" s="58" t="s">
        <v>43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1:23" s="3" customFormat="1" ht="18" customHeight="1" x14ac:dyDescent="0.25">
      <c r="A19" s="70" t="s">
        <v>44</v>
      </c>
      <c r="B19" s="71"/>
      <c r="C19" s="71"/>
      <c r="D19" s="28"/>
      <c r="E19" s="28"/>
      <c r="F19" s="28"/>
      <c r="G19" s="28"/>
      <c r="H19" s="28"/>
      <c r="I19" s="55">
        <f>SUM(I18:I18)</f>
        <v>0</v>
      </c>
      <c r="J19" s="61"/>
    </row>
    <row r="20" spans="1:23" s="3" customFormat="1" ht="18" customHeight="1" x14ac:dyDescent="0.25">
      <c r="A20" s="35" t="s">
        <v>45</v>
      </c>
      <c r="B20" s="66" t="s">
        <v>46</v>
      </c>
      <c r="C20" s="67"/>
      <c r="D20" s="36">
        <v>1</v>
      </c>
      <c r="E20" s="30" t="s">
        <v>47</v>
      </c>
      <c r="F20" s="36">
        <v>1</v>
      </c>
      <c r="G20" s="30" t="s">
        <v>48</v>
      </c>
      <c r="H20" s="37">
        <v>35000</v>
      </c>
      <c r="I20" s="62">
        <f t="shared" si="1"/>
        <v>35000</v>
      </c>
      <c r="J20" s="58" t="s">
        <v>49</v>
      </c>
    </row>
    <row r="21" spans="1:23" s="3" customFormat="1" ht="18" customHeight="1" x14ac:dyDescent="0.25">
      <c r="A21" s="35"/>
      <c r="B21" s="66" t="s">
        <v>50</v>
      </c>
      <c r="C21" s="67"/>
      <c r="D21" s="36">
        <v>1</v>
      </c>
      <c r="E21" s="30" t="s">
        <v>47</v>
      </c>
      <c r="F21" s="36">
        <v>1</v>
      </c>
      <c r="G21" s="30" t="s">
        <v>48</v>
      </c>
      <c r="H21" s="37">
        <v>7000</v>
      </c>
      <c r="I21" s="62">
        <f t="shared" si="1"/>
        <v>7000</v>
      </c>
      <c r="J21" s="58" t="s">
        <v>51</v>
      </c>
    </row>
    <row r="22" spans="1:23" s="3" customFormat="1" ht="18" customHeight="1" x14ac:dyDescent="0.25">
      <c r="A22" s="70" t="s">
        <v>52</v>
      </c>
      <c r="B22" s="71"/>
      <c r="C22" s="71"/>
      <c r="D22" s="28"/>
      <c r="E22" s="28"/>
      <c r="F22" s="28"/>
      <c r="G22" s="28"/>
      <c r="H22" s="28"/>
      <c r="I22" s="55">
        <f>SUM(I20:I21)</f>
        <v>42000</v>
      </c>
      <c r="J22" s="61"/>
    </row>
    <row r="23" spans="1:23" s="3" customFormat="1" ht="18" customHeight="1" x14ac:dyDescent="0.25">
      <c r="A23" s="35"/>
      <c r="B23" s="66" t="s">
        <v>53</v>
      </c>
      <c r="C23" s="67"/>
      <c r="D23" s="36">
        <v>1</v>
      </c>
      <c r="E23" s="30" t="s">
        <v>54</v>
      </c>
      <c r="F23" s="36">
        <v>3</v>
      </c>
      <c r="G23" s="30" t="s">
        <v>55</v>
      </c>
      <c r="H23" s="37">
        <v>260</v>
      </c>
      <c r="I23" s="62">
        <f t="shared" ref="I23:I27" si="2">D23*F23*H23</f>
        <v>780</v>
      </c>
      <c r="J23" s="58"/>
    </row>
    <row r="24" spans="1:23" s="3" customFormat="1" ht="18" customHeight="1" x14ac:dyDescent="0.25">
      <c r="A24" s="35"/>
      <c r="B24" s="66" t="s">
        <v>56</v>
      </c>
      <c r="C24" s="67"/>
      <c r="D24" s="36">
        <v>0</v>
      </c>
      <c r="E24" s="30" t="s">
        <v>57</v>
      </c>
      <c r="F24" s="36">
        <v>1</v>
      </c>
      <c r="G24" s="30" t="s">
        <v>24</v>
      </c>
      <c r="H24" s="37">
        <v>200</v>
      </c>
      <c r="I24" s="62">
        <f t="shared" si="2"/>
        <v>0</v>
      </c>
      <c r="J24" s="58"/>
    </row>
    <row r="25" spans="1:23" s="3" customFormat="1" ht="18" customHeight="1" x14ac:dyDescent="0.25">
      <c r="A25" s="35"/>
      <c r="B25" s="66" t="s">
        <v>58</v>
      </c>
      <c r="C25" s="67"/>
      <c r="D25" s="36">
        <v>300</v>
      </c>
      <c r="E25" s="30" t="s">
        <v>59</v>
      </c>
      <c r="F25" s="36">
        <v>1</v>
      </c>
      <c r="G25" s="30" t="s">
        <v>24</v>
      </c>
      <c r="H25" s="37">
        <v>5</v>
      </c>
      <c r="I25" s="62">
        <f t="shared" si="2"/>
        <v>1500</v>
      </c>
      <c r="J25" s="58" t="s">
        <v>25</v>
      </c>
    </row>
    <row r="26" spans="1:23" s="3" customFormat="1" ht="18" customHeight="1" x14ac:dyDescent="0.25">
      <c r="A26" s="35"/>
      <c r="B26" s="66" t="s">
        <v>60</v>
      </c>
      <c r="C26" s="67"/>
      <c r="D26" s="36">
        <v>290</v>
      </c>
      <c r="E26" s="30" t="s">
        <v>61</v>
      </c>
      <c r="F26" s="36">
        <v>1</v>
      </c>
      <c r="G26" s="30" t="s">
        <v>24</v>
      </c>
      <c r="H26" s="37">
        <v>36</v>
      </c>
      <c r="I26" s="62">
        <f t="shared" si="2"/>
        <v>10440</v>
      </c>
      <c r="J26" s="58" t="s">
        <v>62</v>
      </c>
    </row>
    <row r="27" spans="1:23" s="3" customFormat="1" ht="18" customHeight="1" x14ac:dyDescent="0.25">
      <c r="A27" s="35" t="s">
        <v>63</v>
      </c>
      <c r="B27" s="66" t="s">
        <v>64</v>
      </c>
      <c r="C27" s="67"/>
      <c r="D27" s="36">
        <v>1</v>
      </c>
      <c r="E27" s="30" t="s">
        <v>48</v>
      </c>
      <c r="F27" s="36">
        <v>4</v>
      </c>
      <c r="G27" s="30" t="s">
        <v>24</v>
      </c>
      <c r="H27" s="37">
        <v>150</v>
      </c>
      <c r="I27" s="62">
        <f t="shared" si="2"/>
        <v>600</v>
      </c>
      <c r="J27" s="58"/>
    </row>
    <row r="28" spans="1:23" s="3" customFormat="1" ht="18" customHeight="1" x14ac:dyDescent="0.25">
      <c r="A28" s="70" t="s">
        <v>65</v>
      </c>
      <c r="B28" s="71"/>
      <c r="C28" s="71"/>
      <c r="D28" s="28"/>
      <c r="E28" s="28"/>
      <c r="F28" s="28"/>
      <c r="G28" s="28"/>
      <c r="H28" s="28"/>
      <c r="I28" s="55">
        <f>SUM(I23:I27)</f>
        <v>13320</v>
      </c>
      <c r="J28" s="61"/>
    </row>
    <row r="29" spans="1:23" s="3" customFormat="1" ht="18" customHeight="1" x14ac:dyDescent="0.25">
      <c r="A29" s="35" t="s">
        <v>66</v>
      </c>
      <c r="B29" s="66" t="s">
        <v>67</v>
      </c>
      <c r="C29" s="67"/>
      <c r="D29" s="36">
        <v>6</v>
      </c>
      <c r="E29" s="30" t="s">
        <v>68</v>
      </c>
      <c r="F29" s="36">
        <v>1</v>
      </c>
      <c r="G29" s="30" t="s">
        <v>24</v>
      </c>
      <c r="H29" s="37">
        <v>3200</v>
      </c>
      <c r="I29" s="62">
        <f>D29*F29*H29</f>
        <v>19200</v>
      </c>
      <c r="J29" s="58" t="s">
        <v>69</v>
      </c>
    </row>
    <row r="30" spans="1:23" s="3" customFormat="1" ht="18" customHeight="1" x14ac:dyDescent="0.25">
      <c r="A30" s="35" t="s">
        <v>70</v>
      </c>
      <c r="B30" s="72" t="s">
        <v>71</v>
      </c>
      <c r="C30" s="67"/>
      <c r="D30" s="36">
        <v>254</v>
      </c>
      <c r="E30" s="30" t="s">
        <v>59</v>
      </c>
      <c r="F30" s="36">
        <v>1</v>
      </c>
      <c r="G30" s="30" t="s">
        <v>24</v>
      </c>
      <c r="H30" s="37">
        <v>60</v>
      </c>
      <c r="I30" s="62">
        <f>D30*F30*H30</f>
        <v>15240</v>
      </c>
      <c r="J30" s="58"/>
    </row>
    <row r="31" spans="1:23" s="3" customFormat="1" ht="18" customHeight="1" x14ac:dyDescent="0.25">
      <c r="A31" s="70" t="s">
        <v>72</v>
      </c>
      <c r="B31" s="71"/>
      <c r="C31" s="71"/>
      <c r="D31" s="28"/>
      <c r="E31" s="28"/>
      <c r="F31" s="28"/>
      <c r="G31" s="28"/>
      <c r="H31" s="28"/>
      <c r="I31" s="55">
        <f>SUM(I29:I30)</f>
        <v>34440</v>
      </c>
      <c r="J31" s="61"/>
    </row>
    <row r="32" spans="1:23" s="3" customFormat="1" ht="18" customHeight="1" x14ac:dyDescent="0.25">
      <c r="A32" s="80" t="s">
        <v>73</v>
      </c>
      <c r="B32" s="73" t="s">
        <v>74</v>
      </c>
      <c r="C32" s="73"/>
      <c r="D32" s="38">
        <v>3</v>
      </c>
      <c r="E32" s="38" t="s">
        <v>23</v>
      </c>
      <c r="F32" s="38">
        <v>2</v>
      </c>
      <c r="G32" s="38" t="s">
        <v>24</v>
      </c>
      <c r="H32" s="39">
        <v>400</v>
      </c>
      <c r="I32" s="39">
        <f t="shared" ref="I32:I35" si="3">H32*F32*D32</f>
        <v>2400</v>
      </c>
      <c r="J32" s="82" t="s">
        <v>75</v>
      </c>
    </row>
    <row r="33" spans="1:10" s="3" customFormat="1" ht="18" customHeight="1" x14ac:dyDescent="0.25">
      <c r="A33" s="81"/>
      <c r="B33" s="74" t="s">
        <v>76</v>
      </c>
      <c r="C33" s="75"/>
      <c r="D33" s="38">
        <v>2</v>
      </c>
      <c r="E33" s="38" t="s">
        <v>41</v>
      </c>
      <c r="F33" s="38">
        <v>3</v>
      </c>
      <c r="G33" s="38" t="s">
        <v>42</v>
      </c>
      <c r="H33" s="39">
        <v>750</v>
      </c>
      <c r="I33" s="39">
        <f t="shared" si="3"/>
        <v>4500</v>
      </c>
      <c r="J33" s="83"/>
    </row>
    <row r="34" spans="1:10" s="3" customFormat="1" ht="18" customHeight="1" x14ac:dyDescent="0.25">
      <c r="A34" s="81"/>
      <c r="B34" s="74" t="s">
        <v>77</v>
      </c>
      <c r="C34" s="75"/>
      <c r="D34" s="38">
        <v>3</v>
      </c>
      <c r="E34" s="38" t="s">
        <v>23</v>
      </c>
      <c r="F34" s="38">
        <v>4</v>
      </c>
      <c r="G34" s="38" t="s">
        <v>47</v>
      </c>
      <c r="H34" s="39">
        <v>100</v>
      </c>
      <c r="I34" s="39">
        <f t="shared" si="3"/>
        <v>1200</v>
      </c>
      <c r="J34" s="83"/>
    </row>
    <row r="35" spans="1:10" s="3" customFormat="1" ht="18" customHeight="1" x14ac:dyDescent="0.25">
      <c r="A35" s="81"/>
      <c r="B35" s="74" t="s">
        <v>78</v>
      </c>
      <c r="C35" s="75"/>
      <c r="D35" s="38">
        <v>3</v>
      </c>
      <c r="E35" s="38" t="s">
        <v>23</v>
      </c>
      <c r="F35" s="38">
        <v>4</v>
      </c>
      <c r="G35" s="38" t="s">
        <v>47</v>
      </c>
      <c r="H35" s="39">
        <v>400</v>
      </c>
      <c r="I35" s="39">
        <f t="shared" si="3"/>
        <v>4800</v>
      </c>
      <c r="J35" s="84"/>
    </row>
    <row r="36" spans="1:10" s="3" customFormat="1" ht="18" customHeight="1" x14ac:dyDescent="0.25">
      <c r="A36" s="40"/>
      <c r="B36" s="74" t="s">
        <v>82</v>
      </c>
      <c r="C36" s="75"/>
      <c r="D36" s="38"/>
      <c r="E36" s="38"/>
      <c r="F36" s="38"/>
      <c r="G36" s="38"/>
      <c r="H36" s="39"/>
      <c r="I36" s="39">
        <v>57815</v>
      </c>
      <c r="J36" s="63"/>
    </row>
    <row r="37" spans="1:10" s="3" customFormat="1" ht="18" customHeight="1" x14ac:dyDescent="0.25">
      <c r="A37" s="70" t="s">
        <v>79</v>
      </c>
      <c r="B37" s="71"/>
      <c r="C37" s="71"/>
      <c r="D37" s="28"/>
      <c r="E37" s="28"/>
      <c r="F37" s="28"/>
      <c r="G37" s="28"/>
      <c r="H37" s="28"/>
      <c r="I37" s="55">
        <f>SUM(I32:I36)</f>
        <v>70715</v>
      </c>
      <c r="J37" s="61"/>
    </row>
    <row r="38" spans="1:10" s="3" customFormat="1" ht="18" customHeight="1" x14ac:dyDescent="0.25">
      <c r="A38" s="41" t="s">
        <v>20</v>
      </c>
      <c r="B38" s="42"/>
      <c r="C38" s="42"/>
      <c r="D38" s="43"/>
      <c r="E38" s="43"/>
      <c r="F38" s="43"/>
      <c r="G38" s="43"/>
      <c r="H38" s="44"/>
      <c r="I38" s="64">
        <f>SUM(I17,I19,I22,I28,I31,I37)</f>
        <v>318182.66000000003</v>
      </c>
      <c r="J38" s="65"/>
    </row>
    <row r="39" spans="1:10" s="3" customFormat="1" ht="18" customHeight="1" x14ac:dyDescent="0.25">
      <c r="A39" s="41" t="s">
        <v>80</v>
      </c>
      <c r="B39" s="42"/>
      <c r="C39" s="42"/>
      <c r="D39" s="43"/>
      <c r="E39" s="43"/>
      <c r="F39" s="43"/>
      <c r="G39" s="43"/>
      <c r="H39" s="43"/>
      <c r="I39" s="64">
        <f>I38*0.1</f>
        <v>31818.266000000003</v>
      </c>
      <c r="J39" s="65"/>
    </row>
    <row r="40" spans="1:10" s="3" customFormat="1" ht="18" customHeight="1" x14ac:dyDescent="0.25">
      <c r="A40" s="41" t="s">
        <v>81</v>
      </c>
      <c r="B40" s="42"/>
      <c r="C40" s="42"/>
      <c r="D40" s="43"/>
      <c r="E40" s="43"/>
      <c r="F40" s="43"/>
      <c r="G40" s="43"/>
      <c r="H40" s="43"/>
      <c r="I40" s="64">
        <f>SUM(I38:I39)</f>
        <v>350000.92600000004</v>
      </c>
      <c r="J40" s="65"/>
    </row>
    <row r="41" spans="1:10" ht="18" customHeight="1" x14ac:dyDescent="0.25">
      <c r="I41" s="5">
        <f>I40*0.06</f>
        <v>21000.055560000001</v>
      </c>
    </row>
    <row r="42" spans="1:10" ht="18" customHeight="1" x14ac:dyDescent="0.25">
      <c r="I42" s="5">
        <f>I40+I41</f>
        <v>371000.98156000004</v>
      </c>
      <c r="J42" s="2"/>
    </row>
  </sheetData>
  <mergeCells count="31">
    <mergeCell ref="B35:C35"/>
    <mergeCell ref="A37:C37"/>
    <mergeCell ref="A10:A16"/>
    <mergeCell ref="A32:A35"/>
    <mergeCell ref="J32:J35"/>
    <mergeCell ref="B36:C36"/>
    <mergeCell ref="B30:C30"/>
    <mergeCell ref="A31:C31"/>
    <mergeCell ref="B32:C32"/>
    <mergeCell ref="B33:C33"/>
    <mergeCell ref="B34:C34"/>
    <mergeCell ref="B25:C25"/>
    <mergeCell ref="B26:C26"/>
    <mergeCell ref="B27:C27"/>
    <mergeCell ref="A28:C28"/>
    <mergeCell ref="B29:C29"/>
    <mergeCell ref="B20:C20"/>
    <mergeCell ref="B21:C21"/>
    <mergeCell ref="A22:C22"/>
    <mergeCell ref="B23:C23"/>
    <mergeCell ref="B24:C24"/>
    <mergeCell ref="B15:C15"/>
    <mergeCell ref="B16:C16"/>
    <mergeCell ref="A17:C17"/>
    <mergeCell ref="B18:C18"/>
    <mergeCell ref="A19:C19"/>
    <mergeCell ref="B10:C10"/>
    <mergeCell ref="B11:C11"/>
    <mergeCell ref="B12:C12"/>
    <mergeCell ref="B13:C13"/>
    <mergeCell ref="B14:C14"/>
  </mergeCells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微软用户</cp:lastModifiedBy>
  <dcterms:created xsi:type="dcterms:W3CDTF">2018-02-27T11:14:00Z</dcterms:created>
  <dcterms:modified xsi:type="dcterms:W3CDTF">2018-04-24T08:58:14Z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