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200" windowHeight="7050" tabRatio="679" activeTab="2"/>
  </bookViews>
  <sheets>
    <sheet name="成都亮相活动运营" sheetId="12" r:id="rId1"/>
    <sheet name="青岛试驾活动运营" sheetId="15" r:id="rId2"/>
    <sheet name="上海上市会活动运营" sheetId="14" r:id="rId3"/>
  </sheets>
  <definedNames>
    <definedName name="_xlnm.Print_Area" localSheetId="0">成都亮相活动运营!$A$1:$H$32</definedName>
  </definedNames>
  <calcPr calcId="125725"/>
</workbook>
</file>

<file path=xl/calcChain.xml><?xml version="1.0" encoding="utf-8"?>
<calcChain xmlns="http://schemas.openxmlformats.org/spreadsheetml/2006/main">
  <c r="G28" i="14"/>
  <c r="G19" i="12"/>
  <c r="G59" i="15"/>
  <c r="G75"/>
  <c r="G38"/>
  <c r="G32"/>
  <c r="G33"/>
  <c r="G35"/>
  <c r="G37"/>
  <c r="G39"/>
  <c r="G45"/>
  <c r="G42"/>
  <c r="G46" s="1"/>
  <c r="G44"/>
  <c r="G49"/>
  <c r="G50"/>
  <c r="G51"/>
  <c r="G54"/>
  <c r="G55"/>
  <c r="G56"/>
  <c r="G57"/>
  <c r="G58"/>
  <c r="G60"/>
  <c r="G61"/>
  <c r="G62"/>
  <c r="G63"/>
  <c r="G64"/>
  <c r="G65"/>
  <c r="G66"/>
  <c r="G67"/>
  <c r="G68"/>
  <c r="G69"/>
  <c r="G70"/>
  <c r="G71"/>
  <c r="G72"/>
  <c r="G73"/>
  <c r="G74"/>
  <c r="G14"/>
  <c r="G15"/>
  <c r="G16"/>
  <c r="G17"/>
  <c r="G18"/>
  <c r="G19"/>
  <c r="G20"/>
  <c r="G23"/>
  <c r="G24"/>
  <c r="G25"/>
  <c r="G26"/>
  <c r="G27"/>
  <c r="G28"/>
  <c r="G29"/>
  <c r="G4"/>
  <c r="G5"/>
  <c r="G6"/>
  <c r="G7"/>
  <c r="G8"/>
  <c r="G10"/>
  <c r="G11"/>
  <c r="G26" i="14"/>
  <c r="G17" i="12"/>
  <c r="G26"/>
  <c r="G25"/>
  <c r="G30" s="1"/>
  <c r="G10"/>
  <c r="G11"/>
  <c r="G12"/>
  <c r="G4"/>
  <c r="G5"/>
  <c r="G7" s="1"/>
  <c r="G6"/>
  <c r="G4" i="14"/>
  <c r="G6"/>
  <c r="G7"/>
  <c r="G8"/>
  <c r="G5"/>
  <c r="G12"/>
  <c r="G13"/>
  <c r="G14"/>
  <c r="G15"/>
  <c r="G19"/>
  <c r="G20"/>
  <c r="G21"/>
  <c r="G22"/>
  <c r="G27"/>
  <c r="G30" s="1"/>
  <c r="G14" i="12"/>
  <c r="G16" i="14" l="1"/>
  <c r="G20" i="12"/>
  <c r="G32" s="1"/>
  <c r="G33" s="1"/>
  <c r="G34" s="1"/>
  <c r="G23" i="14"/>
  <c r="G9"/>
  <c r="G76" i="15"/>
  <c r="G78" s="1"/>
  <c r="G79" s="1"/>
  <c r="G32" i="14" l="1"/>
  <c r="G33" s="1"/>
  <c r="G34" s="1"/>
  <c r="G80" i="15"/>
  <c r="C39" i="14" l="1"/>
</calcChain>
</file>

<file path=xl/sharedStrings.xml><?xml version="1.0" encoding="utf-8"?>
<sst xmlns="http://schemas.openxmlformats.org/spreadsheetml/2006/main" count="347" uniqueCount="188">
  <si>
    <t>数量</t>
  </si>
  <si>
    <t>单价</t>
  </si>
  <si>
    <t>备注</t>
  </si>
  <si>
    <t>总计</t>
  </si>
  <si>
    <t>总价</t>
  </si>
  <si>
    <t>项目</t>
  </si>
  <si>
    <t>细项</t>
  </si>
  <si>
    <t>住宿</t>
  </si>
  <si>
    <t>合计</t>
  </si>
  <si>
    <t>车辆运营费用</t>
  </si>
  <si>
    <t>车辆维护费用</t>
  </si>
  <si>
    <t>车辆油费</t>
  </si>
  <si>
    <t>工资</t>
  </si>
  <si>
    <t>餐费</t>
    <phoneticPr fontId="8" type="noConversion"/>
  </si>
  <si>
    <t>保险费</t>
    <phoneticPr fontId="8" type="noConversion"/>
  </si>
  <si>
    <t>租赁费用</t>
    <phoneticPr fontId="8" type="noConversion"/>
  </si>
  <si>
    <t>工作车租赁</t>
    <phoneticPr fontId="8" type="noConversion"/>
  </si>
  <si>
    <t>接驳车租赁</t>
    <phoneticPr fontId="8" type="noConversion"/>
  </si>
  <si>
    <t>场地租赁</t>
    <phoneticPr fontId="8" type="noConversion"/>
  </si>
  <si>
    <t>摄影师拍摄</t>
    <phoneticPr fontId="8" type="noConversion"/>
  </si>
  <si>
    <t>OOP</t>
    <phoneticPr fontId="8" type="noConversion"/>
  </si>
  <si>
    <t>杂费</t>
    <phoneticPr fontId="8" type="noConversion"/>
  </si>
  <si>
    <t>活动意外险</t>
    <phoneticPr fontId="8" type="noConversion"/>
  </si>
  <si>
    <t>保险费</t>
    <phoneticPr fontId="8" type="noConversion"/>
  </si>
  <si>
    <t>详细说明</t>
    <phoneticPr fontId="8" type="noConversion"/>
  </si>
  <si>
    <t>单人上限500元</t>
    <phoneticPr fontId="8" type="noConversion"/>
  </si>
  <si>
    <t>人数</t>
    <phoneticPr fontId="8" type="noConversion"/>
  </si>
  <si>
    <t>天数</t>
    <phoneticPr fontId="8" type="noConversion"/>
  </si>
  <si>
    <t>三、租赁费用</t>
    <phoneticPr fontId="8" type="noConversion"/>
  </si>
  <si>
    <t>四、其他费用</t>
    <phoneticPr fontId="8" type="noConversion"/>
  </si>
  <si>
    <t>活动意外险</t>
    <phoneticPr fontId="8" type="noConversion"/>
  </si>
  <si>
    <t>住宿</t>
    <phoneticPr fontId="8" type="noConversion"/>
  </si>
  <si>
    <t>雪佛兰同品牌车型租赁，供工作人员乘坐及特殊情况备用</t>
    <phoneticPr fontId="8" type="noConversion"/>
  </si>
  <si>
    <t>数量</t>
    <phoneticPr fontId="8" type="noConversion"/>
  </si>
  <si>
    <t>天数</t>
    <phoneticPr fontId="8" type="noConversion"/>
  </si>
  <si>
    <t>打印费、快递费等杂费</t>
    <phoneticPr fontId="8" type="noConversion"/>
  </si>
  <si>
    <t>版主</t>
    <phoneticPr fontId="8" type="noConversion"/>
  </si>
  <si>
    <t>详细说明</t>
    <phoneticPr fontId="8" type="noConversion"/>
  </si>
  <si>
    <t>三、租赁费用</t>
    <phoneticPr fontId="8" type="noConversion"/>
  </si>
  <si>
    <t>四、其他费用</t>
    <phoneticPr fontId="8" type="noConversion"/>
  </si>
  <si>
    <t>版主及媒体</t>
    <phoneticPr fontId="8" type="noConversion"/>
  </si>
  <si>
    <t>天数</t>
    <phoneticPr fontId="8" type="noConversion"/>
  </si>
  <si>
    <t>单价</t>
    <phoneticPr fontId="8" type="noConversion"/>
  </si>
  <si>
    <t>停车费</t>
    <phoneticPr fontId="8" type="noConversion"/>
  </si>
  <si>
    <t>非版主受邀人员</t>
    <phoneticPr fontId="8" type="noConversion"/>
  </si>
  <si>
    <t>非媒体版主人员</t>
    <phoneticPr fontId="8" type="noConversion"/>
  </si>
  <si>
    <t>雪佛兰同品牌车型租赁，供工作人员乘坐及特殊情况备用</t>
    <phoneticPr fontId="8" type="noConversion"/>
  </si>
  <si>
    <t>供workshop讲解，可容纳15人</t>
    <phoneticPr fontId="8" type="noConversion"/>
  </si>
  <si>
    <t>场地租赁</t>
    <phoneticPr fontId="8" type="noConversion"/>
  </si>
  <si>
    <t>负责接送机及活动场地接送：第一批2个，第二批10个</t>
    <phoneticPr fontId="8" type="noConversion"/>
  </si>
  <si>
    <t>共20人，接送机及活动场地接送</t>
    <phoneticPr fontId="8" type="noConversion"/>
  </si>
  <si>
    <t>workshop讲解，可容纳40人</t>
    <phoneticPr fontId="8" type="noConversion"/>
  </si>
  <si>
    <t>成都JW万豪酒店（8月29日及8月30日，住两晚）</t>
    <phoneticPr fontId="8" type="noConversion"/>
  </si>
  <si>
    <t>上海世博洲际（9月20日住一晚）</t>
    <phoneticPr fontId="8" type="noConversion"/>
  </si>
  <si>
    <t>上海世博洲际（9月20日住一晚）</t>
    <phoneticPr fontId="8" type="noConversion"/>
  </si>
  <si>
    <t>2天3顿</t>
    <phoneticPr fontId="8" type="noConversion"/>
  </si>
  <si>
    <t>2天3顿</t>
    <phoneticPr fontId="8" type="noConversion"/>
  </si>
  <si>
    <t>3天5顿</t>
    <phoneticPr fontId="8" type="noConversion"/>
  </si>
  <si>
    <t>2天3顿</t>
    <phoneticPr fontId="8" type="noConversion"/>
  </si>
  <si>
    <t>成都JW万豪酒店（8月30日，住1晚）</t>
    <phoneticPr fontId="8" type="noConversion"/>
  </si>
  <si>
    <t>活动流程拍摄及修片；视频拍摄及剪辑</t>
    <phoneticPr fontId="8" type="noConversion"/>
  </si>
  <si>
    <t>物料制作</t>
    <phoneticPr fontId="8" type="noConversion"/>
  </si>
  <si>
    <t>耗材</t>
    <phoneticPr fontId="8" type="noConversion"/>
  </si>
  <si>
    <t>欢迎卡，面膜，眼罩等（放在入住房间）</t>
    <phoneticPr fontId="8" type="noConversion"/>
  </si>
  <si>
    <t>茶歇</t>
    <phoneticPr fontId="8" type="noConversion"/>
  </si>
  <si>
    <t>甜点及茶水</t>
    <phoneticPr fontId="8" type="noConversion"/>
  </si>
  <si>
    <t>小蛋糕、水等</t>
    <phoneticPr fontId="8" type="noConversion"/>
  </si>
  <si>
    <t>签到物品</t>
    <phoneticPr fontId="8" type="noConversion"/>
  </si>
  <si>
    <t>欢迎物品</t>
    <phoneticPr fontId="8" type="noConversion"/>
  </si>
  <si>
    <t>城际交通</t>
    <phoneticPr fontId="8" type="noConversion"/>
  </si>
  <si>
    <t>户外互动拍摄框等拍摄道具制作</t>
    <phoneticPr fontId="8" type="noConversion"/>
  </si>
  <si>
    <t>一、版主相关费用</t>
    <phoneticPr fontId="8" type="noConversion"/>
  </si>
  <si>
    <t>二、其他受邀人员相关费用</t>
    <phoneticPr fontId="8" type="noConversion"/>
  </si>
  <si>
    <t>RIMOWA20寸登机箱/沃兰多readline车模</t>
    <phoneticPr fontId="8" type="noConversion"/>
  </si>
  <si>
    <t>RIMOWA20寸登机箱</t>
    <phoneticPr fontId="8" type="noConversion"/>
  </si>
  <si>
    <t>RIMOWA20寸登机箱</t>
    <phoneticPr fontId="8" type="noConversion"/>
  </si>
  <si>
    <t>RIMOWA20寸登机箱/沃兰多readline车模</t>
    <phoneticPr fontId="8" type="noConversion"/>
  </si>
  <si>
    <t>一、版主及媒体相关费用</t>
    <phoneticPr fontId="8" type="noConversion"/>
  </si>
  <si>
    <t>二、其他受邀请人员相关费用</t>
    <phoneticPr fontId="8" type="noConversion"/>
  </si>
  <si>
    <t>接送大巴及工作车停车费</t>
    <phoneticPr fontId="8" type="noConversion"/>
  </si>
  <si>
    <t>收费标准：大巴车120元，私家车100元</t>
    <phoneticPr fontId="8" type="noConversion"/>
  </si>
  <si>
    <t>服务费</t>
    <phoneticPr fontId="8" type="noConversion"/>
  </si>
  <si>
    <t>小计</t>
    <phoneticPr fontId="8" type="noConversion"/>
  </si>
  <si>
    <t>房费</t>
    <phoneticPr fontId="8" type="noConversion"/>
  </si>
  <si>
    <t>房费差额</t>
    <phoneticPr fontId="8" type="noConversion"/>
  </si>
  <si>
    <t>小计</t>
  </si>
  <si>
    <t>服务费</t>
  </si>
  <si>
    <t>代驾费用</t>
  </si>
  <si>
    <t>问卷星会员费用</t>
  </si>
  <si>
    <t>红包费用</t>
  </si>
  <si>
    <t>13日分工会，14、15日workshop</t>
  </si>
  <si>
    <t>会场</t>
  </si>
  <si>
    <t>1间3晚</t>
  </si>
  <si>
    <t>公关公司</t>
  </si>
  <si>
    <t>累计30间夜</t>
  </si>
  <si>
    <t>SGM+区域</t>
  </si>
  <si>
    <t>房费差价</t>
  </si>
  <si>
    <t>版主、经销商、潜客，公关公司预估</t>
  </si>
  <si>
    <t>报销</t>
  </si>
  <si>
    <t>打印费</t>
  </si>
  <si>
    <t>车主油费</t>
  </si>
  <si>
    <t>过路费</t>
  </si>
  <si>
    <t>拍摄油费</t>
  </si>
  <si>
    <t>版主沟通餐费</t>
  </si>
  <si>
    <t>踩点餐费</t>
  </si>
  <si>
    <t>晚点嘉宾餐费</t>
  </si>
  <si>
    <t>王仁初</t>
  </si>
  <si>
    <t>公关报销</t>
  </si>
  <si>
    <t>肖娅</t>
  </si>
  <si>
    <t>严心若</t>
  </si>
  <si>
    <t>陪车信封</t>
  </si>
  <si>
    <t>信封</t>
  </si>
  <si>
    <t>雨伞</t>
  </si>
  <si>
    <t>人工</t>
  </si>
  <si>
    <t>打印费、快递费等</t>
  </si>
  <si>
    <t>杂费</t>
  </si>
  <si>
    <t>OOP</t>
  </si>
  <si>
    <t>互动体验，如帆船/攀岩/射击俱乐部门票等</t>
  </si>
  <si>
    <t>体验门票等</t>
  </si>
  <si>
    <t>互动体验</t>
  </si>
  <si>
    <t>小蛋糕、水等</t>
  </si>
  <si>
    <t>甜点及茶水</t>
  </si>
  <si>
    <t>茶歇</t>
  </si>
  <si>
    <t>签到及接送机兼职</t>
  </si>
  <si>
    <t>礼仪</t>
  </si>
  <si>
    <t>workshop讲解，驾驶体验指导</t>
  </si>
  <si>
    <t>试驾教练</t>
  </si>
  <si>
    <t>公关公司告诉的金额</t>
  </si>
  <si>
    <t>活动流程/车队/5+2场景照片拍摄及修片，活动视频拍摄及剪辑（含10s小视频），拍摄内容实时分享</t>
  </si>
  <si>
    <t>摄影师拍摄</t>
  </si>
  <si>
    <t>天/次数</t>
  </si>
  <si>
    <t>详细说明</t>
  </si>
  <si>
    <t>五、其他费用</t>
  </si>
  <si>
    <t>工作车加油费</t>
  </si>
  <si>
    <t>2车4天，1车5天</t>
  </si>
  <si>
    <t>雪佛兰同品牌车型租赁，供工作人员乘坐及特殊情况备用</t>
  </si>
  <si>
    <t>工作车租赁</t>
  </si>
  <si>
    <t>供媒体进行车辆静态拍摄，可停放2部沃兰多</t>
  </si>
  <si>
    <t>静态拍摄场地</t>
  </si>
  <si>
    <t>第一批39人，第二批44人，负责接送机及活动场地接送</t>
  </si>
  <si>
    <t>接驳车租赁</t>
  </si>
  <si>
    <t>租赁费用</t>
  </si>
  <si>
    <t>天数</t>
  </si>
  <si>
    <t>四、租赁费用</t>
  </si>
  <si>
    <t>供车辆调度沟通</t>
  </si>
  <si>
    <t>小米对讲机</t>
  </si>
  <si>
    <t>供媒体手机充电，体验互联系统</t>
  </si>
  <si>
    <t>苹果数据线</t>
  </si>
  <si>
    <t>一人管理4辆，借还车</t>
  </si>
  <si>
    <t>司机费</t>
  </si>
  <si>
    <t>每车依云水（330ml*12），星巴克咖啡饮料（281ml*4），一些进口小零食</t>
  </si>
  <si>
    <t>车内食品</t>
  </si>
  <si>
    <t>停车费</t>
  </si>
  <si>
    <t>道路试驾约55km</t>
  </si>
  <si>
    <t>车辆清洗及维修</t>
  </si>
  <si>
    <t>次数</t>
  </si>
  <si>
    <t>三、车辆相关费用</t>
  </si>
  <si>
    <t>试驾意外险</t>
  </si>
  <si>
    <t>保险费</t>
  </si>
  <si>
    <t>RIMOWA20寸登机箱</t>
  </si>
  <si>
    <t>签到物品</t>
  </si>
  <si>
    <t>15日午餐</t>
  </si>
  <si>
    <t>含1人15日延住一晚晚餐</t>
  </si>
  <si>
    <t>14日晚餐</t>
  </si>
  <si>
    <t>14日午餐</t>
  </si>
  <si>
    <t>餐费</t>
  </si>
  <si>
    <t>含1间15日延住1晚</t>
  </si>
  <si>
    <t>酒店：青岛黄岛泰成喜来登酒店（9月14日住1晚）</t>
  </si>
  <si>
    <t>一二五七八区受邀人员</t>
  </si>
  <si>
    <t>人数</t>
  </si>
  <si>
    <t>二、第二批受邀人员相关费用</t>
  </si>
  <si>
    <t>13日晚餐</t>
  </si>
  <si>
    <t>13日午餐</t>
  </si>
  <si>
    <t>含有车以后1间12日入住，7间14日延住一晚</t>
  </si>
  <si>
    <t>酒店：青岛黄岛泰成喜来登酒店（9月13日住1晚）</t>
  </si>
  <si>
    <t>三四六区及有车以后受邀人员</t>
  </si>
  <si>
    <t>二、第一批受邀人员相关费用</t>
  </si>
  <si>
    <t>欢迎卡片，面膜，眼罩等（放在入住房间）</t>
  </si>
  <si>
    <t>欢迎物品</t>
  </si>
  <si>
    <t>单人上限500元</t>
  </si>
  <si>
    <t>城际交通</t>
  </si>
  <si>
    <t>版主</t>
  </si>
  <si>
    <t>一、第一批版主相关费用</t>
  </si>
  <si>
    <t>媒体报销</t>
    <phoneticPr fontId="8" type="noConversion"/>
  </si>
  <si>
    <t>标靶搭建</t>
    <phoneticPr fontId="8" type="noConversion"/>
  </si>
  <si>
    <t>背景板</t>
    <phoneticPr fontId="8" type="noConversion"/>
  </si>
  <si>
    <t>已经报销2321</t>
    <phoneticPr fontId="8" type="noConversion"/>
  </si>
  <si>
    <t>可用费用</t>
    <phoneticPr fontId="8" type="noConversion"/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</si>
</sst>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176" formatCode="_ * #,##0_ ;_ * \-#,##0_ ;_ * &quot;-&quot;??_ ;_ @_ "/>
    <numFmt numFmtId="177" formatCode="[$-409]mmm/yy;@"/>
    <numFmt numFmtId="178" formatCode="_-* #,##0.00_-;\-* #,##0.00_-;_-* &quot;-&quot;??_-;_-@_-"/>
    <numFmt numFmtId="179" formatCode="&quot;¥&quot;#,##0.00_);[Red]\(&quot;¥&quot;#,##0.00\)"/>
    <numFmt numFmtId="180" formatCode="&quot;¥&quot;#,##0_);[Red]\(&quot;¥&quot;#,##0\)"/>
    <numFmt numFmtId="181" formatCode="\¥#,##0.00_);[Red]\(\¥#,##0.00\)"/>
    <numFmt numFmtId="182" formatCode="0_ "/>
  </numFmts>
  <fonts count="14">
    <font>
      <sz val="12"/>
      <name val="宋体"/>
      <charset val="134"/>
    </font>
    <font>
      <sz val="11"/>
      <color theme="1"/>
      <name val="宋体"/>
      <family val="3"/>
      <charset val="134"/>
      <scheme val="minor"/>
    </font>
    <font>
      <u/>
      <sz val="12"/>
      <color indexed="12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2"/>
      <color indexed="8"/>
      <name val="Arial"/>
      <family val="2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3">
    <xf numFmtId="177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177" fontId="2" fillId="0" borderId="0" applyNumberFormat="0" applyFill="0" applyBorder="0" applyAlignment="0" applyProtection="0">
      <alignment vertical="top"/>
      <protection locked="0"/>
    </xf>
    <xf numFmtId="177" fontId="7" fillId="0" borderId="0"/>
    <xf numFmtId="177" fontId="3" fillId="0" borderId="0"/>
    <xf numFmtId="177" fontId="7" fillId="0" borderId="0"/>
    <xf numFmtId="177" fontId="1" fillId="0" borderId="0">
      <alignment vertical="center"/>
    </xf>
    <xf numFmtId="177" fontId="7" fillId="0" borderId="0">
      <alignment vertical="center"/>
    </xf>
    <xf numFmtId="177" fontId="4" fillId="0" borderId="0"/>
    <xf numFmtId="177" fontId="1" fillId="0" borderId="0">
      <alignment vertical="center"/>
    </xf>
    <xf numFmtId="177" fontId="5" fillId="0" borderId="0">
      <alignment vertical="center"/>
    </xf>
    <xf numFmtId="177" fontId="1" fillId="0" borderId="0">
      <alignment vertical="center"/>
    </xf>
    <xf numFmtId="177" fontId="7" fillId="0" borderId="0">
      <alignment vertical="center"/>
    </xf>
    <xf numFmtId="177" fontId="7" fillId="0" borderId="0"/>
    <xf numFmtId="177" fontId="1" fillId="0" borderId="0">
      <alignment vertical="center"/>
    </xf>
    <xf numFmtId="177" fontId="1" fillId="0" borderId="0">
      <alignment vertical="center"/>
    </xf>
    <xf numFmtId="177" fontId="1" fillId="0" borderId="0">
      <alignment vertical="center"/>
    </xf>
    <xf numFmtId="177" fontId="7" fillId="0" borderId="0">
      <alignment vertical="center"/>
    </xf>
    <xf numFmtId="177" fontId="7" fillId="0" borderId="0">
      <alignment vertical="center"/>
    </xf>
    <xf numFmtId="177" fontId="1" fillId="0" borderId="0"/>
    <xf numFmtId="177" fontId="3" fillId="0" borderId="0"/>
    <xf numFmtId="176" fontId="7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</cellStyleXfs>
  <cellXfs count="130">
    <xf numFmtId="177" fontId="0" fillId="0" borderId="0" xfId="0">
      <alignment vertical="center"/>
    </xf>
    <xf numFmtId="177" fontId="10" fillId="0" borderId="0" xfId="0" applyFont="1" applyAlignment="1">
      <alignment vertical="center" wrapText="1"/>
    </xf>
    <xf numFmtId="177" fontId="10" fillId="0" borderId="2" xfId="4" applyFont="1" applyFill="1" applyBorder="1" applyAlignment="1">
      <alignment horizontal="center" vertical="center" wrapText="1"/>
    </xf>
    <xf numFmtId="177" fontId="11" fillId="2" borderId="1" xfId="0" applyFont="1" applyFill="1" applyBorder="1" applyAlignment="1">
      <alignment horizontal="left" vertical="center" wrapText="1"/>
    </xf>
    <xf numFmtId="177" fontId="10" fillId="0" borderId="0" xfId="0" applyFont="1" applyFill="1" applyAlignment="1">
      <alignment vertical="center" wrapText="1"/>
    </xf>
    <xf numFmtId="177" fontId="13" fillId="0" borderId="2" xfId="20" applyFont="1" applyFill="1" applyBorder="1" applyAlignment="1">
      <alignment horizontal="center" vertical="center" wrapText="1"/>
    </xf>
    <xf numFmtId="43" fontId="9" fillId="0" borderId="2" xfId="1" applyNumberFormat="1" applyFont="1" applyFill="1" applyBorder="1" applyAlignment="1">
      <alignment horizontal="center" vertical="center" wrapText="1"/>
    </xf>
    <xf numFmtId="178" fontId="13" fillId="0" borderId="2" xfId="1" applyNumberFormat="1" applyFont="1" applyFill="1" applyBorder="1" applyAlignment="1">
      <alignment horizontal="center" vertical="center" wrapText="1"/>
    </xf>
    <xf numFmtId="177" fontId="12" fillId="0" borderId="0" xfId="0" applyFont="1" applyFill="1" applyAlignment="1">
      <alignment vertical="center" wrapText="1"/>
    </xf>
    <xf numFmtId="177" fontId="10" fillId="3" borderId="2" xfId="2" applyFont="1" applyFill="1" applyBorder="1" applyAlignment="1" applyProtection="1">
      <alignment horizontal="center" vertical="center" wrapText="1"/>
    </xf>
    <xf numFmtId="177" fontId="10" fillId="0" borderId="2" xfId="9" applyFont="1" applyBorder="1" applyAlignment="1">
      <alignment horizontal="center" vertical="center" wrapText="1"/>
    </xf>
    <xf numFmtId="177" fontId="12" fillId="0" borderId="2" xfId="0" applyFont="1" applyBorder="1" applyAlignment="1">
      <alignment vertical="center" wrapText="1"/>
    </xf>
    <xf numFmtId="43" fontId="9" fillId="4" borderId="0" xfId="1" applyNumberFormat="1" applyFont="1" applyFill="1" applyBorder="1" applyAlignment="1">
      <alignment horizontal="center" vertical="center" wrapText="1"/>
    </xf>
    <xf numFmtId="177" fontId="12" fillId="4" borderId="0" xfId="0" applyFont="1" applyFill="1" applyBorder="1" applyAlignment="1">
      <alignment vertical="center" wrapText="1"/>
    </xf>
    <xf numFmtId="177" fontId="12" fillId="0" borderId="0" xfId="0" applyFont="1" applyAlignment="1">
      <alignment vertical="center" wrapText="1"/>
    </xf>
    <xf numFmtId="43" fontId="9" fillId="4" borderId="2" xfId="1" applyNumberFormat="1" applyFont="1" applyFill="1" applyBorder="1" applyAlignment="1">
      <alignment horizontal="center" vertical="center" wrapText="1"/>
    </xf>
    <xf numFmtId="177" fontId="9" fillId="0" borderId="2" xfId="20" applyFont="1" applyFill="1" applyBorder="1" applyAlignment="1">
      <alignment horizontal="center" vertical="center" wrapText="1"/>
    </xf>
    <xf numFmtId="178" fontId="9" fillId="0" borderId="2" xfId="1" applyNumberFormat="1" applyFont="1" applyFill="1" applyBorder="1" applyAlignment="1">
      <alignment horizontal="center" vertical="center" wrapText="1"/>
    </xf>
    <xf numFmtId="177" fontId="10" fillId="0" borderId="2" xfId="2" applyFont="1" applyFill="1" applyBorder="1" applyAlignment="1" applyProtection="1">
      <alignment horizontal="center" vertical="center" wrapText="1"/>
    </xf>
    <xf numFmtId="177" fontId="10" fillId="0" borderId="2" xfId="9" applyFont="1" applyFill="1" applyBorder="1" applyAlignment="1">
      <alignment horizontal="center" vertical="center" wrapText="1"/>
    </xf>
    <xf numFmtId="177" fontId="12" fillId="4" borderId="2" xfId="0" applyFont="1" applyFill="1" applyBorder="1" applyAlignment="1">
      <alignment vertical="center" wrapText="1"/>
    </xf>
    <xf numFmtId="177" fontId="10" fillId="3" borderId="2" xfId="2" applyFont="1" applyFill="1" applyBorder="1" applyAlignment="1" applyProtection="1">
      <alignment horizontal="center" vertical="center" wrapText="1"/>
    </xf>
    <xf numFmtId="177" fontId="11" fillId="2" borderId="1" xfId="0" applyFont="1" applyFill="1" applyBorder="1" applyAlignment="1">
      <alignment horizontal="left" vertical="center" wrapText="1"/>
    </xf>
    <xf numFmtId="177" fontId="12" fillId="0" borderId="3" xfId="0" applyFont="1" applyBorder="1" applyAlignment="1">
      <alignment vertical="center" wrapText="1"/>
    </xf>
    <xf numFmtId="177" fontId="10" fillId="0" borderId="2" xfId="17" applyFont="1" applyFill="1" applyBorder="1" applyAlignment="1">
      <alignment horizontal="left" vertical="center" wrapText="1"/>
    </xf>
    <xf numFmtId="177" fontId="10" fillId="0" borderId="2" xfId="4" applyFont="1" applyFill="1" applyBorder="1" applyAlignment="1">
      <alignment horizontal="left" vertical="center" wrapText="1"/>
    </xf>
    <xf numFmtId="177" fontId="10" fillId="3" borderId="2" xfId="2" applyFont="1" applyFill="1" applyBorder="1" applyAlignment="1" applyProtection="1">
      <alignment horizontal="left" vertical="center" wrapText="1"/>
    </xf>
    <xf numFmtId="179" fontId="10" fillId="3" borderId="5" xfId="1" applyNumberFormat="1" applyFont="1" applyFill="1" applyBorder="1" applyAlignment="1" applyProtection="1">
      <alignment horizontal="right" vertical="center" wrapText="1"/>
    </xf>
    <xf numFmtId="179" fontId="10" fillId="3" borderId="2" xfId="1" applyNumberFormat="1" applyFont="1" applyFill="1" applyBorder="1" applyAlignment="1" applyProtection="1">
      <alignment horizontal="right" vertical="center" wrapText="1"/>
    </xf>
    <xf numFmtId="179" fontId="9" fillId="4" borderId="0" xfId="1" applyNumberFormat="1" applyFont="1" applyFill="1" applyBorder="1" applyAlignment="1" applyProtection="1">
      <alignment horizontal="right" vertical="center" wrapText="1"/>
    </xf>
    <xf numFmtId="179" fontId="9" fillId="4" borderId="2" xfId="1" applyNumberFormat="1" applyFont="1" applyFill="1" applyBorder="1" applyAlignment="1" applyProtection="1">
      <alignment horizontal="right" vertical="center" wrapText="1"/>
    </xf>
    <xf numFmtId="179" fontId="9" fillId="4" borderId="0" xfId="1" applyNumberFormat="1" applyFont="1" applyFill="1" applyBorder="1" applyAlignment="1">
      <alignment horizontal="right" vertical="center" wrapText="1"/>
    </xf>
    <xf numFmtId="177" fontId="10" fillId="0" borderId="2" xfId="9" applyFont="1" applyFill="1" applyBorder="1" applyAlignment="1">
      <alignment horizontal="left" vertical="center" wrapText="1"/>
    </xf>
    <xf numFmtId="179" fontId="10" fillId="0" borderId="2" xfId="1" applyNumberFormat="1" applyFont="1" applyFill="1" applyBorder="1" applyAlignment="1" applyProtection="1">
      <alignment horizontal="right" vertical="center" wrapText="1"/>
    </xf>
    <xf numFmtId="177" fontId="10" fillId="0" borderId="2" xfId="2" applyFont="1" applyFill="1" applyBorder="1" applyAlignment="1" applyProtection="1">
      <alignment horizontal="left" vertical="center" wrapText="1"/>
    </xf>
    <xf numFmtId="177" fontId="10" fillId="0" borderId="2" xfId="17" applyFont="1" applyFill="1" applyBorder="1" applyAlignment="1">
      <alignment horizontal="center" vertical="center" wrapText="1"/>
    </xf>
    <xf numFmtId="177" fontId="10" fillId="0" borderId="2" xfId="0" applyFont="1" applyFill="1" applyBorder="1" applyAlignment="1">
      <alignment vertical="center" wrapText="1"/>
    </xf>
    <xf numFmtId="179" fontId="10" fillId="0" borderId="0" xfId="0" applyNumberFormat="1" applyFont="1" applyFill="1" applyAlignment="1">
      <alignment vertical="center" wrapText="1"/>
    </xf>
    <xf numFmtId="0" fontId="13" fillId="0" borderId="2" xfId="20" applyNumberFormat="1" applyFont="1" applyFill="1" applyBorder="1" applyAlignment="1">
      <alignment horizontal="center" vertical="center" wrapText="1"/>
    </xf>
    <xf numFmtId="0" fontId="10" fillId="3" borderId="2" xfId="2" applyNumberFormat="1" applyFont="1" applyFill="1" applyBorder="1" applyAlignment="1" applyProtection="1">
      <alignment horizontal="center" vertical="center" wrapText="1"/>
    </xf>
    <xf numFmtId="0" fontId="10" fillId="0" borderId="2" xfId="2" applyNumberFormat="1" applyFont="1" applyFill="1" applyBorder="1" applyAlignment="1" applyProtection="1">
      <alignment horizontal="center" vertical="center" wrapText="1"/>
    </xf>
    <xf numFmtId="0" fontId="12" fillId="0" borderId="2" xfId="0" applyNumberFormat="1" applyFont="1" applyBorder="1" applyAlignment="1">
      <alignment vertical="center" wrapText="1"/>
    </xf>
    <xf numFmtId="0" fontId="10" fillId="0" borderId="0" xfId="0" applyNumberFormat="1" applyFont="1" applyFill="1" applyAlignment="1">
      <alignment vertical="center" wrapText="1"/>
    </xf>
    <xf numFmtId="0" fontId="0" fillId="0" borderId="0" xfId="0" applyNumberFormat="1">
      <alignment vertical="center"/>
    </xf>
    <xf numFmtId="0" fontId="9" fillId="0" borderId="2" xfId="1" applyNumberFormat="1" applyFont="1" applyFill="1" applyBorder="1" applyAlignment="1">
      <alignment horizontal="center" vertical="center" wrapText="1"/>
    </xf>
    <xf numFmtId="0" fontId="10" fillId="0" borderId="5" xfId="1" applyNumberFormat="1" applyFont="1" applyFill="1" applyBorder="1" applyAlignment="1" applyProtection="1">
      <alignment horizontal="right" vertical="center" wrapText="1"/>
    </xf>
    <xf numFmtId="0" fontId="12" fillId="0" borderId="3" xfId="0" applyNumberFormat="1" applyFont="1" applyBorder="1" applyAlignment="1">
      <alignment vertical="center" wrapText="1"/>
    </xf>
    <xf numFmtId="0" fontId="9" fillId="4" borderId="0" xfId="1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vertical="center" wrapText="1"/>
    </xf>
    <xf numFmtId="0" fontId="9" fillId="0" borderId="2" xfId="20" applyNumberFormat="1" applyFont="1" applyFill="1" applyBorder="1" applyAlignment="1">
      <alignment horizontal="center" vertical="center" wrapText="1"/>
    </xf>
    <xf numFmtId="0" fontId="9" fillId="4" borderId="2" xfId="1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left" vertical="center" wrapText="1"/>
    </xf>
    <xf numFmtId="0" fontId="10" fillId="0" borderId="2" xfId="1" applyNumberFormat="1" applyFont="1" applyFill="1" applyBorder="1" applyAlignment="1" applyProtection="1">
      <alignment horizontal="right" vertical="center" wrapText="1"/>
    </xf>
    <xf numFmtId="0" fontId="10" fillId="3" borderId="2" xfId="1" applyNumberFormat="1" applyFont="1" applyFill="1" applyBorder="1" applyAlignment="1" applyProtection="1">
      <alignment horizontal="right" vertical="center" wrapText="1"/>
    </xf>
    <xf numFmtId="0" fontId="10" fillId="0" borderId="0" xfId="0" applyNumberFormat="1" applyFont="1" applyAlignment="1">
      <alignment vertical="center" wrapText="1"/>
    </xf>
    <xf numFmtId="180" fontId="9" fillId="4" borderId="0" xfId="1" applyNumberFormat="1" applyFont="1" applyFill="1" applyBorder="1" applyAlignment="1">
      <alignment horizontal="right" vertical="center" wrapText="1"/>
    </xf>
    <xf numFmtId="177" fontId="10" fillId="5" borderId="2" xfId="2" applyFont="1" applyFill="1" applyBorder="1" applyAlignment="1" applyProtection="1">
      <alignment horizontal="center" vertical="center" wrapText="1"/>
    </xf>
    <xf numFmtId="177" fontId="10" fillId="5" borderId="2" xfId="2" applyFont="1" applyFill="1" applyBorder="1" applyAlignment="1" applyProtection="1">
      <alignment horizontal="left" vertical="center" wrapText="1"/>
    </xf>
    <xf numFmtId="0" fontId="10" fillId="5" borderId="2" xfId="2" applyNumberFormat="1" applyFont="1" applyFill="1" applyBorder="1" applyAlignment="1" applyProtection="1">
      <alignment horizontal="center" vertical="center" wrapText="1"/>
    </xf>
    <xf numFmtId="179" fontId="10" fillId="5" borderId="2" xfId="1" applyNumberFormat="1" applyFont="1" applyFill="1" applyBorder="1" applyAlignment="1" applyProtection="1">
      <alignment horizontal="right" vertical="center" wrapText="1"/>
    </xf>
    <xf numFmtId="177" fontId="10" fillId="5" borderId="2" xfId="9" applyFont="1" applyFill="1" applyBorder="1" applyAlignment="1">
      <alignment horizontal="center" vertical="center" wrapText="1"/>
    </xf>
    <xf numFmtId="177" fontId="0" fillId="5" borderId="0" xfId="0" applyFill="1">
      <alignment vertical="center"/>
    </xf>
    <xf numFmtId="177" fontId="10" fillId="5" borderId="2" xfId="17" applyFont="1" applyFill="1" applyBorder="1" applyAlignment="1">
      <alignment horizontal="center" vertical="center" wrapText="1"/>
    </xf>
    <xf numFmtId="177" fontId="10" fillId="5" borderId="2" xfId="17" applyFont="1" applyFill="1" applyBorder="1" applyAlignment="1">
      <alignment horizontal="left" vertical="center" wrapText="1"/>
    </xf>
    <xf numFmtId="0" fontId="10" fillId="5" borderId="5" xfId="1" applyNumberFormat="1" applyFont="1" applyFill="1" applyBorder="1" applyAlignment="1" applyProtection="1">
      <alignment horizontal="right" vertical="center" wrapText="1"/>
    </xf>
    <xf numFmtId="177" fontId="10" fillId="5" borderId="2" xfId="9" applyFont="1" applyFill="1" applyBorder="1" applyAlignment="1">
      <alignment horizontal="left" vertical="center" wrapText="1"/>
    </xf>
    <xf numFmtId="177" fontId="10" fillId="5" borderId="0" xfId="0" applyFont="1" applyFill="1" applyAlignment="1">
      <alignment vertical="center" wrapText="1"/>
    </xf>
    <xf numFmtId="177" fontId="10" fillId="5" borderId="2" xfId="0" applyFont="1" applyFill="1" applyBorder="1" applyAlignment="1">
      <alignment vertical="center" wrapText="1"/>
    </xf>
    <xf numFmtId="177" fontId="12" fillId="5" borderId="0" xfId="0" applyFont="1" applyFill="1" applyAlignment="1">
      <alignment vertical="center" wrapText="1"/>
    </xf>
    <xf numFmtId="0" fontId="10" fillId="5" borderId="2" xfId="1" applyNumberFormat="1" applyFont="1" applyFill="1" applyBorder="1" applyAlignment="1" applyProtection="1">
      <alignment horizontal="right" vertical="center" wrapText="1"/>
    </xf>
    <xf numFmtId="179" fontId="10" fillId="5" borderId="5" xfId="1" applyNumberFormat="1" applyFont="1" applyFill="1" applyBorder="1" applyAlignment="1" applyProtection="1">
      <alignment horizontal="right" vertical="center" wrapText="1"/>
    </xf>
    <xf numFmtId="177" fontId="10" fillId="0" borderId="2" xfId="17" applyFont="1" applyFill="1" applyBorder="1" applyAlignment="1">
      <alignment horizontal="center" vertical="center" wrapText="1"/>
    </xf>
    <xf numFmtId="177" fontId="7" fillId="0" borderId="0" xfId="17">
      <alignment vertical="center"/>
    </xf>
    <xf numFmtId="0" fontId="7" fillId="0" borderId="0" xfId="17" applyNumberFormat="1">
      <alignment vertical="center"/>
    </xf>
    <xf numFmtId="177" fontId="7" fillId="0" borderId="0" xfId="17" applyFill="1">
      <alignment vertical="center"/>
    </xf>
    <xf numFmtId="181" fontId="7" fillId="0" borderId="0" xfId="17" applyNumberFormat="1">
      <alignment vertical="center"/>
    </xf>
    <xf numFmtId="181" fontId="9" fillId="4" borderId="0" xfId="1" applyNumberFormat="1" applyFont="1" applyFill="1" applyBorder="1" applyAlignment="1">
      <alignment horizontal="right" vertical="center" wrapText="1"/>
    </xf>
    <xf numFmtId="177" fontId="10" fillId="0" borderId="0" xfId="17" applyFont="1" applyAlignment="1">
      <alignment vertical="center" wrapText="1"/>
    </xf>
    <xf numFmtId="0" fontId="10" fillId="0" borderId="0" xfId="17" applyNumberFormat="1" applyFont="1" applyFill="1" applyAlignment="1">
      <alignment vertical="center" wrapText="1"/>
    </xf>
    <xf numFmtId="177" fontId="10" fillId="0" borderId="0" xfId="17" applyFont="1" applyFill="1" applyAlignment="1">
      <alignment vertical="center" wrapText="1"/>
    </xf>
    <xf numFmtId="177" fontId="12" fillId="4" borderId="2" xfId="17" applyFont="1" applyFill="1" applyBorder="1" applyAlignment="1">
      <alignment vertical="center" wrapText="1"/>
    </xf>
    <xf numFmtId="181" fontId="9" fillId="4" borderId="2" xfId="1" applyNumberFormat="1" applyFont="1" applyFill="1" applyBorder="1" applyAlignment="1" applyProtection="1">
      <alignment horizontal="right" vertical="center" wrapText="1"/>
    </xf>
    <xf numFmtId="0" fontId="12" fillId="0" borderId="2" xfId="17" applyNumberFormat="1" applyFont="1" applyFill="1" applyBorder="1" applyAlignment="1">
      <alignment vertical="center" wrapText="1"/>
    </xf>
    <xf numFmtId="181" fontId="10" fillId="0" borderId="2" xfId="1" applyNumberFormat="1" applyFont="1" applyFill="1" applyBorder="1" applyAlignment="1" applyProtection="1">
      <alignment horizontal="right" vertical="center" wrapText="1"/>
    </xf>
    <xf numFmtId="0" fontId="10" fillId="0" borderId="2" xfId="2" applyNumberFormat="1" applyFont="1" applyFill="1" applyBorder="1" applyAlignment="1" applyProtection="1">
      <alignment horizontal="right" vertical="center" wrapText="1"/>
    </xf>
    <xf numFmtId="177" fontId="12" fillId="0" borderId="0" xfId="17" applyFont="1" applyFill="1" applyAlignment="1">
      <alignment vertical="center" wrapText="1"/>
    </xf>
    <xf numFmtId="181" fontId="10" fillId="0" borderId="2" xfId="2" applyNumberFormat="1" applyFont="1" applyFill="1" applyBorder="1" applyAlignment="1" applyProtection="1">
      <alignment horizontal="right" vertical="center" wrapText="1"/>
    </xf>
    <xf numFmtId="177" fontId="12" fillId="4" borderId="0" xfId="17" applyFont="1" applyFill="1" applyAlignment="1">
      <alignment vertical="center" wrapText="1"/>
    </xf>
    <xf numFmtId="181" fontId="9" fillId="4" borderId="0" xfId="1" applyNumberFormat="1" applyFont="1" applyFill="1" applyBorder="1" applyAlignment="1" applyProtection="1">
      <alignment horizontal="right" vertical="center" wrapText="1"/>
    </xf>
    <xf numFmtId="177" fontId="7" fillId="0" borderId="0" xfId="17" applyFont="1" applyFill="1">
      <alignment vertical="center"/>
    </xf>
    <xf numFmtId="181" fontId="10" fillId="0" borderId="5" xfId="1" applyNumberFormat="1" applyFont="1" applyFill="1" applyBorder="1" applyAlignment="1" applyProtection="1">
      <alignment horizontal="right" vertical="center" wrapText="1"/>
    </xf>
    <xf numFmtId="177" fontId="12" fillId="4" borderId="0" xfId="17" applyFont="1" applyFill="1" applyBorder="1" applyAlignment="1">
      <alignment vertical="center" wrapText="1"/>
    </xf>
    <xf numFmtId="0" fontId="12" fillId="0" borderId="2" xfId="17" applyNumberFormat="1" applyFont="1" applyBorder="1" applyAlignment="1">
      <alignment vertical="center" wrapText="1"/>
    </xf>
    <xf numFmtId="177" fontId="12" fillId="0" borderId="2" xfId="17" applyFont="1" applyBorder="1" applyAlignment="1">
      <alignment vertical="center" wrapText="1"/>
    </xf>
    <xf numFmtId="177" fontId="10" fillId="0" borderId="2" xfId="2" applyFont="1" applyFill="1" applyBorder="1" applyAlignment="1" applyProtection="1">
      <alignment horizontal="center" vertical="center" wrapText="1"/>
    </xf>
    <xf numFmtId="181" fontId="10" fillId="5" borderId="5" xfId="1" applyNumberFormat="1" applyFont="1" applyFill="1" applyBorder="1" applyAlignment="1" applyProtection="1">
      <alignment horizontal="right" vertical="center" wrapText="1"/>
    </xf>
    <xf numFmtId="181" fontId="10" fillId="5" borderId="2" xfId="1" applyNumberFormat="1" applyFont="1" applyFill="1" applyBorder="1" applyAlignment="1" applyProtection="1">
      <alignment horizontal="right" vertical="center" wrapText="1"/>
    </xf>
    <xf numFmtId="177" fontId="7" fillId="5" borderId="0" xfId="17" applyFill="1">
      <alignment vertical="center"/>
    </xf>
    <xf numFmtId="177" fontId="10" fillId="5" borderId="2" xfId="4" applyFont="1" applyFill="1" applyBorder="1" applyAlignment="1">
      <alignment horizontal="center" vertical="center" wrapText="1"/>
    </xf>
    <xf numFmtId="177" fontId="10" fillId="5" borderId="2" xfId="4" applyFont="1" applyFill="1" applyBorder="1" applyAlignment="1">
      <alignment horizontal="left" vertical="center" wrapText="1"/>
    </xf>
    <xf numFmtId="0" fontId="10" fillId="5" borderId="2" xfId="2" applyNumberFormat="1" applyFont="1" applyFill="1" applyBorder="1" applyAlignment="1" applyProtection="1">
      <alignment horizontal="right" vertical="center" wrapText="1"/>
    </xf>
    <xf numFmtId="179" fontId="10" fillId="5" borderId="2" xfId="2" applyNumberFormat="1" applyFont="1" applyFill="1" applyBorder="1" applyAlignment="1" applyProtection="1">
      <alignment horizontal="right" vertical="center" wrapText="1"/>
    </xf>
    <xf numFmtId="177" fontId="7" fillId="5" borderId="0" xfId="0" applyFont="1" applyFill="1">
      <alignment vertical="center"/>
    </xf>
    <xf numFmtId="177" fontId="10" fillId="5" borderId="2" xfId="17" applyFont="1" applyFill="1" applyBorder="1" applyAlignment="1">
      <alignment horizontal="center" vertical="center" wrapText="1"/>
    </xf>
    <xf numFmtId="177" fontId="11" fillId="2" borderId="6" xfId="0" applyFont="1" applyFill="1" applyBorder="1" applyAlignment="1">
      <alignment horizontal="left" vertical="center" wrapText="1"/>
    </xf>
    <xf numFmtId="177" fontId="11" fillId="2" borderId="8" xfId="0" applyFont="1" applyFill="1" applyBorder="1" applyAlignment="1">
      <alignment horizontal="left" vertical="center" wrapText="1"/>
    </xf>
    <xf numFmtId="177" fontId="11" fillId="2" borderId="5" xfId="0" applyFont="1" applyFill="1" applyBorder="1" applyAlignment="1">
      <alignment horizontal="left" vertical="center" wrapText="1"/>
    </xf>
    <xf numFmtId="177" fontId="10" fillId="3" borderId="3" xfId="2" applyFont="1" applyFill="1" applyBorder="1" applyAlignment="1" applyProtection="1">
      <alignment horizontal="center" vertical="center" wrapText="1"/>
    </xf>
    <xf numFmtId="177" fontId="10" fillId="3" borderId="4" xfId="2" applyFont="1" applyFill="1" applyBorder="1" applyAlignment="1" applyProtection="1">
      <alignment horizontal="center" vertical="center" wrapText="1"/>
    </xf>
    <xf numFmtId="177" fontId="10" fillId="0" borderId="4" xfId="0" applyFont="1" applyFill="1" applyBorder="1" applyAlignment="1">
      <alignment horizontal="center" vertical="center" wrapText="1"/>
    </xf>
    <xf numFmtId="177" fontId="10" fillId="0" borderId="7" xfId="0" applyFont="1" applyFill="1" applyBorder="1" applyAlignment="1">
      <alignment horizontal="center" vertical="center" wrapText="1"/>
    </xf>
    <xf numFmtId="177" fontId="10" fillId="0" borderId="2" xfId="2" applyFont="1" applyFill="1" applyBorder="1" applyAlignment="1" applyProtection="1">
      <alignment horizontal="center" vertical="center" wrapText="1"/>
    </xf>
    <xf numFmtId="177" fontId="10" fillId="0" borderId="3" xfId="17" applyFont="1" applyFill="1" applyBorder="1" applyAlignment="1">
      <alignment horizontal="center" vertical="center" wrapText="1"/>
    </xf>
    <xf numFmtId="177" fontId="10" fillId="0" borderId="4" xfId="17" applyFont="1" applyFill="1" applyBorder="1" applyAlignment="1">
      <alignment horizontal="center" vertical="center" wrapText="1"/>
    </xf>
    <xf numFmtId="177" fontId="10" fillId="0" borderId="7" xfId="17" applyFont="1" applyFill="1" applyBorder="1" applyAlignment="1">
      <alignment horizontal="center" vertical="center" wrapText="1"/>
    </xf>
    <xf numFmtId="177" fontId="10" fillId="0" borderId="3" xfId="4" applyFont="1" applyFill="1" applyBorder="1" applyAlignment="1">
      <alignment horizontal="center" vertical="center" wrapText="1"/>
    </xf>
    <xf numFmtId="177" fontId="10" fillId="0" borderId="4" xfId="4" applyFont="1" applyFill="1" applyBorder="1" applyAlignment="1">
      <alignment horizontal="center" vertical="center" wrapText="1"/>
    </xf>
    <xf numFmtId="177" fontId="10" fillId="0" borderId="3" xfId="2" applyFont="1" applyFill="1" applyBorder="1" applyAlignment="1" applyProtection="1">
      <alignment horizontal="center" vertical="center" wrapText="1"/>
    </xf>
    <xf numFmtId="177" fontId="10" fillId="0" borderId="4" xfId="2" applyFont="1" applyFill="1" applyBorder="1" applyAlignment="1" applyProtection="1">
      <alignment horizontal="center" vertical="center" wrapText="1"/>
    </xf>
    <xf numFmtId="177" fontId="10" fillId="0" borderId="7" xfId="2" applyFont="1" applyFill="1" applyBorder="1" applyAlignment="1" applyProtection="1">
      <alignment horizontal="center" vertical="center" wrapText="1"/>
    </xf>
    <xf numFmtId="177" fontId="11" fillId="2" borderId="8" xfId="17" applyFont="1" applyFill="1" applyBorder="1" applyAlignment="1">
      <alignment horizontal="left" vertical="center" wrapText="1"/>
    </xf>
    <xf numFmtId="177" fontId="10" fillId="0" borderId="2" xfId="17" applyFont="1" applyFill="1" applyBorder="1" applyAlignment="1">
      <alignment horizontal="center" vertical="center" wrapText="1"/>
    </xf>
    <xf numFmtId="177" fontId="10" fillId="0" borderId="3" xfId="2" applyFont="1" applyFill="1" applyBorder="1" applyAlignment="1" applyProtection="1">
      <alignment horizontal="left" vertical="center" wrapText="1"/>
    </xf>
    <xf numFmtId="177" fontId="10" fillId="0" borderId="7" xfId="2" applyFont="1" applyFill="1" applyBorder="1" applyAlignment="1" applyProtection="1">
      <alignment horizontal="left" vertical="center" wrapText="1"/>
    </xf>
    <xf numFmtId="177" fontId="11" fillId="2" borderId="1" xfId="17" applyFont="1" applyFill="1" applyBorder="1" applyAlignment="1">
      <alignment horizontal="left" vertical="center" wrapText="1"/>
    </xf>
    <xf numFmtId="177" fontId="11" fillId="2" borderId="6" xfId="17" applyFont="1" applyFill="1" applyBorder="1" applyAlignment="1">
      <alignment horizontal="left" vertical="center" wrapText="1"/>
    </xf>
    <xf numFmtId="177" fontId="11" fillId="2" borderId="5" xfId="17" applyFont="1" applyFill="1" applyBorder="1" applyAlignment="1">
      <alignment horizontal="left" vertical="center" wrapText="1"/>
    </xf>
    <xf numFmtId="177" fontId="11" fillId="2" borderId="1" xfId="0" applyFont="1" applyFill="1" applyBorder="1" applyAlignment="1">
      <alignment horizontal="left" vertical="center" wrapText="1"/>
    </xf>
    <xf numFmtId="177" fontId="10" fillId="3" borderId="7" xfId="2" applyFont="1" applyFill="1" applyBorder="1" applyAlignment="1" applyProtection="1">
      <alignment horizontal="center" vertical="center" wrapText="1"/>
    </xf>
    <xf numFmtId="182" fontId="0" fillId="0" borderId="0" xfId="0" applyNumberFormat="1">
      <alignment vertical="center"/>
    </xf>
  </cellXfs>
  <cellStyles count="23">
    <cellStyle name="_ET_STYLE_NoName_00_" xfId="4"/>
    <cellStyle name="0,0_x000a__x000a_NA_x000a__x000a_" xfId="8"/>
    <cellStyle name="A4 Small 210 x 297 mm" xfId="13"/>
    <cellStyle name="A4 Small 210 x 297 mm 3 3" xfId="3"/>
    <cellStyle name="Normal 2" xfId="9"/>
    <cellStyle name="Normal 2 2" xfId="5"/>
    <cellStyle name="Normal 3" xfId="10"/>
    <cellStyle name="常规" xfId="0" builtinId="0"/>
    <cellStyle name="常规 10" xfId="11"/>
    <cellStyle name="常规 11" xfId="14"/>
    <cellStyle name="常规 13" xfId="15"/>
    <cellStyle name="常规 16" xfId="6"/>
    <cellStyle name="常规 17" xfId="16"/>
    <cellStyle name="常规 2" xfId="17"/>
    <cellStyle name="常规 2 14" xfId="18"/>
    <cellStyle name="常规 2 2 3" xfId="7"/>
    <cellStyle name="常规 2 3 2" xfId="12"/>
    <cellStyle name="常规 4" xfId="19"/>
    <cellStyle name="常规_Sheet1" xfId="20"/>
    <cellStyle name="超链接" xfId="2" builtinId="8"/>
    <cellStyle name="千位分隔" xfId="1" builtinId="3"/>
    <cellStyle name="千位分隔 2 10" xfId="22"/>
    <cellStyle name="千位分隔 7" xfId="2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6"/>
  <sheetViews>
    <sheetView topLeftCell="A16" zoomScaleNormal="100" zoomScaleSheetLayoutView="100" workbookViewId="0">
      <selection activeCell="E19" sqref="E19"/>
    </sheetView>
  </sheetViews>
  <sheetFormatPr defaultColWidth="8.875" defaultRowHeight="20.100000000000001" customHeight="1"/>
  <cols>
    <col min="1" max="1" width="11" style="1" bestFit="1" customWidth="1"/>
    <col min="2" max="2" width="12.25" style="1" bestFit="1" customWidth="1"/>
    <col min="3" max="3" width="38" style="1" customWidth="1"/>
    <col min="4" max="5" width="8.625" style="54" customWidth="1"/>
    <col min="6" max="6" width="12.625" style="54" customWidth="1"/>
    <col min="7" max="7" width="12.625" style="1" customWidth="1"/>
    <col min="8" max="8" width="28.625" style="1" customWidth="1"/>
    <col min="9" max="9" width="15.375" style="1" customWidth="1"/>
    <col min="10" max="16384" width="8.875" style="1"/>
  </cols>
  <sheetData>
    <row r="1" spans="1:8" s="4" customFormat="1" ht="20.100000000000001" customHeight="1">
      <c r="A1" s="104" t="s">
        <v>71</v>
      </c>
      <c r="B1" s="105"/>
      <c r="C1" s="105"/>
      <c r="D1" s="105"/>
      <c r="E1" s="105"/>
      <c r="F1" s="105"/>
      <c r="G1" s="105"/>
      <c r="H1" s="106"/>
    </row>
    <row r="2" spans="1:8" s="8" customFormat="1" ht="20.100000000000001" customHeight="1">
      <c r="A2" s="5" t="s">
        <v>5</v>
      </c>
      <c r="B2" s="5" t="s">
        <v>6</v>
      </c>
      <c r="C2" s="5" t="s">
        <v>24</v>
      </c>
      <c r="D2" s="38" t="s">
        <v>26</v>
      </c>
      <c r="E2" s="38" t="s">
        <v>27</v>
      </c>
      <c r="F2" s="44" t="s">
        <v>1</v>
      </c>
      <c r="G2" s="6" t="s">
        <v>4</v>
      </c>
      <c r="H2" s="7" t="s">
        <v>2</v>
      </c>
    </row>
    <row r="3" spans="1:8" ht="20.100000000000001" customHeight="1">
      <c r="A3" s="107" t="s">
        <v>36</v>
      </c>
      <c r="B3" s="35" t="s">
        <v>69</v>
      </c>
      <c r="C3" s="24" t="s">
        <v>25</v>
      </c>
      <c r="D3" s="40">
        <v>2</v>
      </c>
      <c r="E3" s="40">
        <v>1</v>
      </c>
      <c r="F3" s="45">
        <v>500</v>
      </c>
      <c r="G3" s="59">
        <v>0</v>
      </c>
      <c r="H3" s="19"/>
    </row>
    <row r="4" spans="1:8" s="66" customFormat="1" ht="20.100000000000001" customHeight="1">
      <c r="A4" s="108"/>
      <c r="B4" s="62" t="s">
        <v>31</v>
      </c>
      <c r="C4" s="63" t="s">
        <v>52</v>
      </c>
      <c r="D4" s="58">
        <v>1</v>
      </c>
      <c r="E4" s="58">
        <v>2</v>
      </c>
      <c r="F4" s="64">
        <v>1300</v>
      </c>
      <c r="G4" s="59">
        <f>D4*E4*F4</f>
        <v>2600</v>
      </c>
      <c r="H4" s="65"/>
    </row>
    <row r="5" spans="1:8" s="66" customFormat="1" ht="20.100000000000001" customHeight="1">
      <c r="A5" s="108"/>
      <c r="B5" s="62" t="s">
        <v>13</v>
      </c>
      <c r="C5" s="63" t="s">
        <v>57</v>
      </c>
      <c r="D5" s="58">
        <v>4</v>
      </c>
      <c r="E5" s="58">
        <v>1</v>
      </c>
      <c r="F5" s="64">
        <v>248</v>
      </c>
      <c r="G5" s="59">
        <f t="shared" ref="G5:G6" si="0">D5*E5*F5</f>
        <v>992</v>
      </c>
      <c r="H5" s="60"/>
    </row>
    <row r="6" spans="1:8" s="66" customFormat="1" ht="20.100000000000001" customHeight="1">
      <c r="A6" s="108"/>
      <c r="B6" s="62" t="s">
        <v>67</v>
      </c>
      <c r="C6" s="63" t="s">
        <v>73</v>
      </c>
      <c r="D6" s="58">
        <v>2</v>
      </c>
      <c r="E6" s="58">
        <v>1</v>
      </c>
      <c r="F6" s="64">
        <v>580</v>
      </c>
      <c r="G6" s="59">
        <f t="shared" si="0"/>
        <v>1160</v>
      </c>
      <c r="H6" s="57"/>
    </row>
    <row r="7" spans="1:8" s="14" customFormat="1" ht="20.100000000000001" customHeight="1">
      <c r="A7" s="23"/>
      <c r="B7" s="23"/>
      <c r="C7" s="23"/>
      <c r="D7" s="46"/>
      <c r="E7" s="46"/>
      <c r="F7" s="47" t="s">
        <v>8</v>
      </c>
      <c r="G7" s="29">
        <f>SUM(G3:G6)</f>
        <v>4752</v>
      </c>
      <c r="H7" s="13"/>
    </row>
    <row r="8" spans="1:8" s="14" customFormat="1" ht="20.100000000000001" customHeight="1">
      <c r="A8" s="104" t="s">
        <v>72</v>
      </c>
      <c r="B8" s="105"/>
      <c r="C8" s="105"/>
      <c r="D8" s="105"/>
      <c r="E8" s="105"/>
      <c r="F8" s="105"/>
      <c r="G8" s="105"/>
      <c r="H8" s="106"/>
    </row>
    <row r="9" spans="1:8" s="14" customFormat="1" ht="20.100000000000001" customHeight="1">
      <c r="A9" s="5" t="s">
        <v>5</v>
      </c>
      <c r="B9" s="5" t="s">
        <v>6</v>
      </c>
      <c r="C9" s="5" t="s">
        <v>24</v>
      </c>
      <c r="D9" s="38" t="s">
        <v>26</v>
      </c>
      <c r="E9" s="38" t="s">
        <v>27</v>
      </c>
      <c r="F9" s="44" t="s">
        <v>1</v>
      </c>
      <c r="G9" s="6" t="s">
        <v>4</v>
      </c>
      <c r="H9" s="7" t="s">
        <v>2</v>
      </c>
    </row>
    <row r="10" spans="1:8" s="68" customFormat="1" ht="20.100000000000001" customHeight="1">
      <c r="A10" s="109" t="s">
        <v>44</v>
      </c>
      <c r="B10" s="62" t="s">
        <v>31</v>
      </c>
      <c r="C10" s="63" t="s">
        <v>59</v>
      </c>
      <c r="D10" s="58">
        <v>2</v>
      </c>
      <c r="E10" s="58">
        <v>1</v>
      </c>
      <c r="F10" s="64">
        <v>1300</v>
      </c>
      <c r="G10" s="59">
        <f t="shared" ref="G10:G12" si="1">D10*E10*F10</f>
        <v>2600</v>
      </c>
      <c r="H10" s="67"/>
    </row>
    <row r="11" spans="1:8" s="68" customFormat="1" ht="20.100000000000001" customHeight="1">
      <c r="A11" s="109"/>
      <c r="B11" s="62" t="s">
        <v>13</v>
      </c>
      <c r="C11" s="63" t="s">
        <v>55</v>
      </c>
      <c r="D11" s="58">
        <v>10</v>
      </c>
      <c r="E11" s="58">
        <v>1</v>
      </c>
      <c r="F11" s="64">
        <v>188</v>
      </c>
      <c r="G11" s="59">
        <f t="shared" si="1"/>
        <v>1880</v>
      </c>
      <c r="H11" s="67"/>
    </row>
    <row r="12" spans="1:8" s="68" customFormat="1" ht="20.100000000000001" customHeight="1">
      <c r="A12" s="109"/>
      <c r="B12" s="62" t="s">
        <v>67</v>
      </c>
      <c r="C12" s="63" t="s">
        <v>76</v>
      </c>
      <c r="D12" s="58">
        <v>3</v>
      </c>
      <c r="E12" s="58">
        <v>1</v>
      </c>
      <c r="F12" s="64">
        <v>580</v>
      </c>
      <c r="G12" s="59">
        <f t="shared" si="1"/>
        <v>1740</v>
      </c>
      <c r="H12" s="67"/>
    </row>
    <row r="13" spans="1:8" s="14" customFormat="1" ht="20.100000000000001" customHeight="1">
      <c r="A13" s="109"/>
      <c r="B13" s="35" t="s">
        <v>14</v>
      </c>
      <c r="C13" s="24" t="s">
        <v>30</v>
      </c>
      <c r="D13" s="40">
        <v>15</v>
      </c>
      <c r="E13" s="40">
        <v>1</v>
      </c>
      <c r="F13" s="45">
        <v>40</v>
      </c>
      <c r="G13" s="33"/>
      <c r="H13" s="36"/>
    </row>
    <row r="14" spans="1:8" s="14" customFormat="1" ht="20.100000000000001" customHeight="1">
      <c r="A14" s="110"/>
      <c r="B14" s="36"/>
      <c r="C14" s="36"/>
      <c r="D14" s="48"/>
      <c r="E14" s="48"/>
      <c r="F14" s="47" t="s">
        <v>8</v>
      </c>
      <c r="G14" s="29">
        <f>SUM(G9:G13)</f>
        <v>6220</v>
      </c>
      <c r="H14" s="13"/>
    </row>
    <row r="15" spans="1:8" ht="20.100000000000001" customHeight="1">
      <c r="A15" s="104" t="s">
        <v>28</v>
      </c>
      <c r="B15" s="105"/>
      <c r="C15" s="105"/>
      <c r="D15" s="105"/>
      <c r="E15" s="105"/>
      <c r="F15" s="105"/>
      <c r="G15" s="105"/>
      <c r="H15" s="106"/>
    </row>
    <row r="16" spans="1:8" ht="20.100000000000001" customHeight="1">
      <c r="A16" s="16" t="s">
        <v>5</v>
      </c>
      <c r="B16" s="16" t="s">
        <v>6</v>
      </c>
      <c r="C16" s="5" t="s">
        <v>24</v>
      </c>
      <c r="D16" s="49" t="s">
        <v>33</v>
      </c>
      <c r="E16" s="38" t="s">
        <v>34</v>
      </c>
      <c r="F16" s="44" t="s">
        <v>1</v>
      </c>
      <c r="G16" s="6" t="s">
        <v>4</v>
      </c>
      <c r="H16" s="17" t="s">
        <v>2</v>
      </c>
    </row>
    <row r="17" spans="1:8" s="66" customFormat="1" ht="20.100000000000001" customHeight="1">
      <c r="A17" s="103" t="s">
        <v>15</v>
      </c>
      <c r="B17" s="98" t="s">
        <v>17</v>
      </c>
      <c r="C17" s="99" t="s">
        <v>49</v>
      </c>
      <c r="D17" s="58">
        <v>11</v>
      </c>
      <c r="E17" s="58">
        <v>4</v>
      </c>
      <c r="F17" s="100">
        <v>800</v>
      </c>
      <c r="G17" s="59">
        <f>F17*E17*D17</f>
        <v>35200</v>
      </c>
      <c r="H17" s="60"/>
    </row>
    <row r="18" spans="1:8" s="66" customFormat="1" ht="20.100000000000001" customHeight="1">
      <c r="A18" s="103"/>
      <c r="B18" s="62" t="s">
        <v>48</v>
      </c>
      <c r="C18" s="63" t="s">
        <v>47</v>
      </c>
      <c r="D18" s="58">
        <v>1</v>
      </c>
      <c r="E18" s="58">
        <v>1</v>
      </c>
      <c r="F18" s="100">
        <v>10000</v>
      </c>
      <c r="G18" s="59">
        <v>0</v>
      </c>
      <c r="H18" s="60"/>
    </row>
    <row r="19" spans="1:8" s="66" customFormat="1" ht="20.100000000000001" customHeight="1">
      <c r="A19" s="103"/>
      <c r="B19" s="98" t="s">
        <v>16</v>
      </c>
      <c r="C19" s="99" t="s">
        <v>46</v>
      </c>
      <c r="D19" s="58">
        <v>3</v>
      </c>
      <c r="E19" s="58">
        <v>3</v>
      </c>
      <c r="F19" s="100">
        <v>800</v>
      </c>
      <c r="G19" s="59">
        <f>F19*E19*D19</f>
        <v>7200</v>
      </c>
      <c r="H19" s="60"/>
    </row>
    <row r="20" spans="1:8" ht="20.100000000000001" customHeight="1">
      <c r="A20" s="18"/>
      <c r="B20" s="18"/>
      <c r="C20" s="18"/>
      <c r="D20" s="40"/>
      <c r="E20" s="40"/>
      <c r="F20" s="50" t="s">
        <v>8</v>
      </c>
      <c r="G20" s="30">
        <f>SUM(G17:G19)</f>
        <v>42400</v>
      </c>
      <c r="H20" s="20"/>
    </row>
    <row r="21" spans="1:8" ht="20.100000000000001" customHeight="1">
      <c r="A21" s="3" t="s">
        <v>29</v>
      </c>
      <c r="B21" s="3"/>
      <c r="C21" s="22"/>
      <c r="D21" s="51"/>
      <c r="E21" s="51"/>
      <c r="F21" s="51"/>
      <c r="G21" s="3"/>
      <c r="H21" s="3"/>
    </row>
    <row r="22" spans="1:8" s="4" customFormat="1" ht="20.100000000000001" customHeight="1">
      <c r="A22" s="16" t="s">
        <v>5</v>
      </c>
      <c r="B22" s="16" t="s">
        <v>6</v>
      </c>
      <c r="C22" s="5" t="s">
        <v>24</v>
      </c>
      <c r="D22" s="49" t="s">
        <v>0</v>
      </c>
      <c r="E22" s="38" t="s">
        <v>27</v>
      </c>
      <c r="F22" s="44" t="s">
        <v>1</v>
      </c>
      <c r="G22" s="17" t="s">
        <v>4</v>
      </c>
      <c r="H22" s="17" t="s">
        <v>2</v>
      </c>
    </row>
    <row r="23" spans="1:8" s="14" customFormat="1" ht="20.100000000000001" customHeight="1">
      <c r="A23" s="9" t="s">
        <v>19</v>
      </c>
      <c r="B23" s="18" t="s">
        <v>12</v>
      </c>
      <c r="C23" s="34" t="s">
        <v>60</v>
      </c>
      <c r="D23" s="40">
        <v>2</v>
      </c>
      <c r="E23" s="40">
        <v>1</v>
      </c>
      <c r="F23" s="52">
        <v>10000</v>
      </c>
      <c r="G23" s="33">
        <v>0</v>
      </c>
      <c r="H23" s="19"/>
    </row>
    <row r="24" spans="1:8" s="14" customFormat="1" ht="20.100000000000001" customHeight="1">
      <c r="A24" s="21" t="s">
        <v>61</v>
      </c>
      <c r="B24" s="18" t="s">
        <v>62</v>
      </c>
      <c r="C24" s="34" t="s">
        <v>70</v>
      </c>
      <c r="D24" s="40">
        <v>1</v>
      </c>
      <c r="E24" s="40">
        <v>1</v>
      </c>
      <c r="F24" s="52">
        <v>5000</v>
      </c>
      <c r="G24" s="33">
        <v>0</v>
      </c>
      <c r="H24" s="19"/>
    </row>
    <row r="25" spans="1:8" s="68" customFormat="1" ht="20.100000000000001" customHeight="1">
      <c r="A25" s="56" t="s">
        <v>83</v>
      </c>
      <c r="B25" s="56"/>
      <c r="C25" s="57" t="s">
        <v>84</v>
      </c>
      <c r="D25" s="58">
        <v>4</v>
      </c>
      <c r="E25" s="58">
        <v>2</v>
      </c>
      <c r="F25" s="69">
        <v>600</v>
      </c>
      <c r="G25" s="59">
        <f t="shared" ref="G25:G26" si="2">D25*E25*F25</f>
        <v>4800</v>
      </c>
      <c r="H25" s="60"/>
    </row>
    <row r="26" spans="1:8" s="68" customFormat="1" ht="20.100000000000001" customHeight="1">
      <c r="A26" s="56" t="s">
        <v>83</v>
      </c>
      <c r="B26" s="56"/>
      <c r="C26" s="57" t="s">
        <v>84</v>
      </c>
      <c r="D26" s="58">
        <v>3</v>
      </c>
      <c r="E26" s="58">
        <v>2</v>
      </c>
      <c r="F26" s="69">
        <v>700</v>
      </c>
      <c r="G26" s="59">
        <f t="shared" si="2"/>
        <v>4200</v>
      </c>
      <c r="H26" s="60"/>
    </row>
    <row r="27" spans="1:8" s="14" customFormat="1" ht="20.100000000000001" customHeight="1">
      <c r="A27" s="21" t="s">
        <v>64</v>
      </c>
      <c r="B27" s="18" t="s">
        <v>65</v>
      </c>
      <c r="C27" s="34" t="s">
        <v>66</v>
      </c>
      <c r="D27" s="40">
        <v>20</v>
      </c>
      <c r="E27" s="40">
        <v>1</v>
      </c>
      <c r="F27" s="52">
        <v>200</v>
      </c>
      <c r="G27" s="33"/>
      <c r="H27" s="19"/>
    </row>
    <row r="28" spans="1:8" s="14" customFormat="1" ht="20.100000000000001" customHeight="1">
      <c r="A28" s="21" t="s">
        <v>20</v>
      </c>
      <c r="B28" s="21" t="s">
        <v>21</v>
      </c>
      <c r="C28" s="26" t="s">
        <v>35</v>
      </c>
      <c r="D28" s="39">
        <v>1</v>
      </c>
      <c r="E28" s="39">
        <v>1</v>
      </c>
      <c r="F28" s="53">
        <v>6000</v>
      </c>
      <c r="G28" s="28"/>
      <c r="H28" s="10"/>
    </row>
    <row r="29" spans="1:8" s="68" customFormat="1" ht="20.100000000000001" customHeight="1">
      <c r="A29" s="56"/>
      <c r="B29" s="56"/>
      <c r="C29" s="57" t="s">
        <v>183</v>
      </c>
      <c r="D29" s="58">
        <v>1</v>
      </c>
      <c r="E29" s="58">
        <v>1</v>
      </c>
      <c r="F29" s="69">
        <v>5792</v>
      </c>
      <c r="G29" s="69">
        <v>5792</v>
      </c>
      <c r="H29" s="60"/>
    </row>
    <row r="30" spans="1:8" ht="20.100000000000001" customHeight="1">
      <c r="A30" s="18"/>
      <c r="B30" s="18"/>
      <c r="C30" s="18"/>
      <c r="D30" s="40"/>
      <c r="E30" s="40"/>
      <c r="F30" s="50" t="s">
        <v>8</v>
      </c>
      <c r="G30" s="30">
        <f>SUM(G23:G29)</f>
        <v>14792</v>
      </c>
      <c r="H30" s="20"/>
    </row>
    <row r="31" spans="1:8" ht="20.100000000000001" customHeight="1">
      <c r="A31" s="4"/>
      <c r="B31" s="4"/>
      <c r="C31" s="4"/>
      <c r="D31" s="42"/>
      <c r="E31" s="42"/>
    </row>
    <row r="32" spans="1:8" ht="20.100000000000001" customHeight="1">
      <c r="A32" s="4"/>
      <c r="B32" s="37"/>
      <c r="C32" s="4"/>
      <c r="D32" s="42"/>
      <c r="E32" s="42"/>
      <c r="F32" s="47" t="s">
        <v>3</v>
      </c>
      <c r="G32" s="31">
        <f>G30+G14+G20+G7</f>
        <v>68164</v>
      </c>
    </row>
    <row r="33" spans="1:7" ht="20.100000000000001" customHeight="1">
      <c r="A33" s="4"/>
      <c r="B33" s="4"/>
      <c r="C33" s="4"/>
      <c r="D33" s="42"/>
      <c r="E33" s="42"/>
      <c r="F33" s="47" t="s">
        <v>81</v>
      </c>
      <c r="G33" s="31">
        <f>G32*0.1</f>
        <v>6816.4000000000005</v>
      </c>
    </row>
    <row r="34" spans="1:7" ht="20.100000000000001" customHeight="1">
      <c r="A34" s="4"/>
      <c r="B34" s="4"/>
      <c r="C34" s="4"/>
      <c r="D34" s="42"/>
      <c r="E34" s="42"/>
      <c r="F34" s="47" t="s">
        <v>82</v>
      </c>
      <c r="G34" s="31">
        <f>G33+G32</f>
        <v>74980.399999999994</v>
      </c>
    </row>
    <row r="35" spans="1:7" ht="20.100000000000001" customHeight="1">
      <c r="A35" s="4"/>
      <c r="B35" s="4"/>
      <c r="C35" s="4"/>
      <c r="D35" s="42"/>
      <c r="E35" s="42"/>
    </row>
    <row r="36" spans="1:7" ht="20.100000000000001" customHeight="1">
      <c r="A36" s="4"/>
      <c r="B36" s="4"/>
      <c r="C36" s="4"/>
      <c r="D36" s="42"/>
      <c r="E36" s="42"/>
    </row>
  </sheetData>
  <mergeCells count="6">
    <mergeCell ref="A17:A19"/>
    <mergeCell ref="A1:H1"/>
    <mergeCell ref="A15:H15"/>
    <mergeCell ref="A3:A6"/>
    <mergeCell ref="A8:H8"/>
    <mergeCell ref="A10:A14"/>
  </mergeCells>
  <phoneticPr fontId="8" type="noConversion"/>
  <pageMargins left="0.69930555555555596" right="0.69930555555555596" top="0.75" bottom="0.75" header="0.3" footer="0.3"/>
  <pageSetup paperSize="9" scale="67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90"/>
  <sheetViews>
    <sheetView topLeftCell="A73" workbookViewId="0">
      <selection activeCell="G79" sqref="G79"/>
    </sheetView>
  </sheetViews>
  <sheetFormatPr defaultColWidth="9" defaultRowHeight="14.25"/>
  <cols>
    <col min="1" max="1" width="9" style="72"/>
    <col min="2" max="2" width="13.25" style="72" customWidth="1"/>
    <col min="3" max="3" width="37.75" style="72" customWidth="1"/>
    <col min="4" max="5" width="9" style="73"/>
    <col min="6" max="6" width="10.625" style="72" customWidth="1"/>
    <col min="7" max="7" width="12" style="72" customWidth="1"/>
    <col min="8" max="8" width="30.25" style="72" customWidth="1"/>
    <col min="9" max="16384" width="9" style="72"/>
  </cols>
  <sheetData>
    <row r="1" spans="1:8">
      <c r="A1" s="124" t="s">
        <v>182</v>
      </c>
      <c r="B1" s="124"/>
      <c r="C1" s="124"/>
      <c r="D1" s="124"/>
      <c r="E1" s="124"/>
      <c r="F1" s="124"/>
      <c r="G1" s="124"/>
      <c r="H1" s="124"/>
    </row>
    <row r="2" spans="1:8">
      <c r="A2" s="5" t="s">
        <v>5</v>
      </c>
      <c r="B2" s="5" t="s">
        <v>6</v>
      </c>
      <c r="C2" s="5" t="s">
        <v>131</v>
      </c>
      <c r="D2" s="38" t="s">
        <v>169</v>
      </c>
      <c r="E2" s="38" t="s">
        <v>142</v>
      </c>
      <c r="F2" s="6" t="s">
        <v>1</v>
      </c>
      <c r="G2" s="6" t="s">
        <v>4</v>
      </c>
      <c r="H2" s="7" t="s">
        <v>2</v>
      </c>
    </row>
    <row r="3" spans="1:8" s="74" customFormat="1">
      <c r="A3" s="117" t="s">
        <v>181</v>
      </c>
      <c r="B3" s="71" t="s">
        <v>180</v>
      </c>
      <c r="C3" s="24" t="s">
        <v>179</v>
      </c>
      <c r="D3" s="40">
        <v>10</v>
      </c>
      <c r="E3" s="40">
        <v>1</v>
      </c>
      <c r="F3" s="90">
        <v>500</v>
      </c>
      <c r="G3" s="83">
        <v>0</v>
      </c>
      <c r="H3" s="19"/>
    </row>
    <row r="4" spans="1:8" s="74" customFormat="1">
      <c r="A4" s="118"/>
      <c r="B4" s="71" t="s">
        <v>7</v>
      </c>
      <c r="C4" s="24" t="s">
        <v>174</v>
      </c>
      <c r="D4" s="40">
        <v>10</v>
      </c>
      <c r="E4" s="40">
        <v>1</v>
      </c>
      <c r="F4" s="90">
        <v>650</v>
      </c>
      <c r="G4" s="83">
        <f>D4*E4*F4</f>
        <v>6500</v>
      </c>
      <c r="H4" s="19"/>
    </row>
    <row r="5" spans="1:8" s="74" customFormat="1">
      <c r="A5" s="118"/>
      <c r="B5" s="112" t="s">
        <v>165</v>
      </c>
      <c r="C5" s="24" t="s">
        <v>172</v>
      </c>
      <c r="D5" s="40">
        <v>0</v>
      </c>
      <c r="E5" s="40">
        <v>1</v>
      </c>
      <c r="F5" s="90">
        <v>138</v>
      </c>
      <c r="G5" s="83">
        <f>D5*E5*F5</f>
        <v>0</v>
      </c>
      <c r="H5" s="34"/>
    </row>
    <row r="6" spans="1:8" s="74" customFormat="1">
      <c r="A6" s="118"/>
      <c r="B6" s="113"/>
      <c r="C6" s="24" t="s">
        <v>171</v>
      </c>
      <c r="D6" s="40">
        <v>10</v>
      </c>
      <c r="E6" s="40">
        <v>1</v>
      </c>
      <c r="F6" s="90">
        <v>200</v>
      </c>
      <c r="G6" s="83">
        <f>D6*E6*F6</f>
        <v>2000</v>
      </c>
      <c r="H6" s="34"/>
    </row>
    <row r="7" spans="1:8" s="97" customFormat="1">
      <c r="A7" s="118"/>
      <c r="B7" s="114"/>
      <c r="C7" s="63" t="s">
        <v>164</v>
      </c>
      <c r="D7" s="58">
        <v>10</v>
      </c>
      <c r="E7" s="58">
        <v>1</v>
      </c>
      <c r="F7" s="95">
        <v>188</v>
      </c>
      <c r="G7" s="96">
        <f>D7*E7*F7</f>
        <v>1880</v>
      </c>
      <c r="H7" s="57"/>
    </row>
    <row r="8" spans="1:8" s="74" customFormat="1">
      <c r="A8" s="118"/>
      <c r="B8" s="71" t="s">
        <v>160</v>
      </c>
      <c r="C8" s="24" t="s">
        <v>159</v>
      </c>
      <c r="D8" s="40">
        <v>10</v>
      </c>
      <c r="E8" s="40">
        <v>1</v>
      </c>
      <c r="F8" s="90">
        <v>580</v>
      </c>
      <c r="G8" s="83">
        <f>D8*E8*F8</f>
        <v>5800</v>
      </c>
      <c r="H8" s="34"/>
    </row>
    <row r="9" spans="1:8" s="79" customFormat="1">
      <c r="A9" s="118"/>
      <c r="B9" s="71" t="s">
        <v>178</v>
      </c>
      <c r="C9" s="24" t="s">
        <v>177</v>
      </c>
      <c r="D9" s="40">
        <v>10</v>
      </c>
      <c r="E9" s="40">
        <v>1</v>
      </c>
      <c r="F9" s="90">
        <v>100</v>
      </c>
      <c r="G9" s="83">
        <v>0</v>
      </c>
      <c r="H9" s="34"/>
    </row>
    <row r="10" spans="1:8" s="74" customFormat="1">
      <c r="A10" s="119"/>
      <c r="B10" s="71" t="s">
        <v>158</v>
      </c>
      <c r="C10" s="24" t="s">
        <v>157</v>
      </c>
      <c r="D10" s="40">
        <v>10</v>
      </c>
      <c r="E10" s="40">
        <v>1</v>
      </c>
      <c r="F10" s="90">
        <v>40</v>
      </c>
      <c r="G10" s="83">
        <f>D10*E10*F10</f>
        <v>400</v>
      </c>
      <c r="H10" s="18"/>
    </row>
    <row r="11" spans="1:8">
      <c r="A11" s="93"/>
      <c r="B11" s="93"/>
      <c r="C11" s="93"/>
      <c r="D11" s="92"/>
      <c r="E11" s="92"/>
      <c r="F11" s="12" t="s">
        <v>8</v>
      </c>
      <c r="G11" s="88">
        <f>SUM(G3:G10)</f>
        <v>16580</v>
      </c>
      <c r="H11" s="91"/>
    </row>
    <row r="12" spans="1:8">
      <c r="A12" s="125" t="s">
        <v>176</v>
      </c>
      <c r="B12" s="120"/>
      <c r="C12" s="120"/>
      <c r="D12" s="120"/>
      <c r="E12" s="120"/>
      <c r="F12" s="120"/>
      <c r="G12" s="120"/>
      <c r="H12" s="126"/>
    </row>
    <row r="13" spans="1:8">
      <c r="A13" s="16" t="s">
        <v>5</v>
      </c>
      <c r="B13" s="16" t="s">
        <v>6</v>
      </c>
      <c r="C13" s="5" t="s">
        <v>131</v>
      </c>
      <c r="D13" s="38" t="s">
        <v>169</v>
      </c>
      <c r="E13" s="38" t="s">
        <v>142</v>
      </c>
      <c r="F13" s="6" t="s">
        <v>1</v>
      </c>
      <c r="G13" s="6" t="s">
        <v>4</v>
      </c>
      <c r="H13" s="17" t="s">
        <v>2</v>
      </c>
    </row>
    <row r="14" spans="1:8" s="74" customFormat="1">
      <c r="A14" s="113" t="s">
        <v>175</v>
      </c>
      <c r="B14" s="71" t="s">
        <v>7</v>
      </c>
      <c r="C14" s="24" t="s">
        <v>174</v>
      </c>
      <c r="D14" s="40">
        <v>37</v>
      </c>
      <c r="E14" s="40">
        <v>1</v>
      </c>
      <c r="F14" s="90">
        <v>650</v>
      </c>
      <c r="G14" s="83">
        <f t="shared" ref="G14:G19" si="0">D14*E14*F14</f>
        <v>24050</v>
      </c>
      <c r="H14" s="19" t="s">
        <v>173</v>
      </c>
    </row>
    <row r="15" spans="1:8" s="74" customFormat="1">
      <c r="A15" s="113"/>
      <c r="B15" s="112" t="s">
        <v>165</v>
      </c>
      <c r="C15" s="24" t="s">
        <v>172</v>
      </c>
      <c r="D15" s="40">
        <v>9</v>
      </c>
      <c r="E15" s="40">
        <v>1</v>
      </c>
      <c r="F15" s="90">
        <v>138</v>
      </c>
      <c r="G15" s="83">
        <f t="shared" si="0"/>
        <v>1242</v>
      </c>
      <c r="H15" s="32"/>
    </row>
    <row r="16" spans="1:8" s="74" customFormat="1">
      <c r="A16" s="113"/>
      <c r="B16" s="113"/>
      <c r="C16" s="24" t="s">
        <v>171</v>
      </c>
      <c r="D16" s="40">
        <v>38</v>
      </c>
      <c r="E16" s="40">
        <v>1</v>
      </c>
      <c r="F16" s="90">
        <v>200</v>
      </c>
      <c r="G16" s="83">
        <f t="shared" si="0"/>
        <v>7600</v>
      </c>
      <c r="H16" s="32"/>
    </row>
    <row r="17" spans="1:8" s="97" customFormat="1">
      <c r="A17" s="113"/>
      <c r="B17" s="114"/>
      <c r="C17" s="63" t="s">
        <v>164</v>
      </c>
      <c r="D17" s="58">
        <v>51</v>
      </c>
      <c r="E17" s="58">
        <v>1</v>
      </c>
      <c r="F17" s="95">
        <v>188</v>
      </c>
      <c r="G17" s="96">
        <f t="shared" si="0"/>
        <v>9588</v>
      </c>
      <c r="H17" s="65"/>
    </row>
    <row r="18" spans="1:8" s="74" customFormat="1">
      <c r="A18" s="113"/>
      <c r="B18" s="71" t="s">
        <v>160</v>
      </c>
      <c r="C18" s="24" t="s">
        <v>159</v>
      </c>
      <c r="D18" s="40">
        <v>40</v>
      </c>
      <c r="E18" s="40">
        <v>1</v>
      </c>
      <c r="F18" s="90">
        <v>580</v>
      </c>
      <c r="G18" s="83">
        <f t="shared" si="0"/>
        <v>23200</v>
      </c>
      <c r="H18" s="34"/>
    </row>
    <row r="19" spans="1:8" s="74" customFormat="1">
      <c r="A19" s="114"/>
      <c r="B19" s="71" t="s">
        <v>158</v>
      </c>
      <c r="C19" s="24" t="s">
        <v>157</v>
      </c>
      <c r="D19" s="40">
        <v>23</v>
      </c>
      <c r="E19" s="40">
        <v>1</v>
      </c>
      <c r="F19" s="90">
        <v>40</v>
      </c>
      <c r="G19" s="83">
        <f t="shared" si="0"/>
        <v>920</v>
      </c>
      <c r="H19" s="32"/>
    </row>
    <row r="20" spans="1:8">
      <c r="A20" s="18"/>
      <c r="B20" s="18"/>
      <c r="C20" s="18"/>
      <c r="D20" s="40"/>
      <c r="E20" s="82"/>
      <c r="F20" s="15" t="s">
        <v>8</v>
      </c>
      <c r="G20" s="88">
        <f>SUM(G14:G19)</f>
        <v>66600</v>
      </c>
      <c r="H20" s="87"/>
    </row>
    <row r="21" spans="1:8">
      <c r="A21" s="125" t="s">
        <v>170</v>
      </c>
      <c r="B21" s="120"/>
      <c r="C21" s="120"/>
      <c r="D21" s="120"/>
      <c r="E21" s="120"/>
      <c r="F21" s="120"/>
      <c r="G21" s="120"/>
      <c r="H21" s="126"/>
    </row>
    <row r="22" spans="1:8">
      <c r="A22" s="16" t="s">
        <v>5</v>
      </c>
      <c r="B22" s="16" t="s">
        <v>6</v>
      </c>
      <c r="C22" s="5" t="s">
        <v>131</v>
      </c>
      <c r="D22" s="38" t="s">
        <v>169</v>
      </c>
      <c r="E22" s="38" t="s">
        <v>142</v>
      </c>
      <c r="F22" s="6" t="s">
        <v>1</v>
      </c>
      <c r="G22" s="6" t="s">
        <v>4</v>
      </c>
      <c r="H22" s="17" t="s">
        <v>2</v>
      </c>
    </row>
    <row r="23" spans="1:8" s="74" customFormat="1" ht="24" customHeight="1">
      <c r="A23" s="113" t="s">
        <v>168</v>
      </c>
      <c r="B23" s="71" t="s">
        <v>7</v>
      </c>
      <c r="C23" s="24" t="s">
        <v>167</v>
      </c>
      <c r="D23" s="40">
        <v>48</v>
      </c>
      <c r="E23" s="40">
        <v>1</v>
      </c>
      <c r="F23" s="90">
        <v>650</v>
      </c>
      <c r="G23" s="83">
        <f t="shared" ref="G23:G28" si="1">D23*E23*F23</f>
        <v>31200</v>
      </c>
      <c r="H23" s="19" t="s">
        <v>166</v>
      </c>
    </row>
    <row r="24" spans="1:8" s="74" customFormat="1">
      <c r="A24" s="113"/>
      <c r="B24" s="71" t="s">
        <v>165</v>
      </c>
      <c r="C24" s="24" t="s">
        <v>164</v>
      </c>
      <c r="D24" s="40">
        <v>14</v>
      </c>
      <c r="E24" s="40">
        <v>1</v>
      </c>
      <c r="F24" s="90">
        <v>138</v>
      </c>
      <c r="G24" s="83">
        <f t="shared" si="1"/>
        <v>1932</v>
      </c>
      <c r="H24" s="32"/>
    </row>
    <row r="25" spans="1:8" s="74" customFormat="1">
      <c r="A25" s="113"/>
      <c r="B25" s="71"/>
      <c r="C25" s="24" t="s">
        <v>163</v>
      </c>
      <c r="D25" s="40">
        <v>34</v>
      </c>
      <c r="E25" s="40">
        <v>1</v>
      </c>
      <c r="F25" s="90">
        <v>200</v>
      </c>
      <c r="G25" s="83">
        <f t="shared" si="1"/>
        <v>6800</v>
      </c>
      <c r="H25" s="32" t="s">
        <v>162</v>
      </c>
    </row>
    <row r="26" spans="1:8" s="97" customFormat="1" ht="13.5" customHeight="1">
      <c r="A26" s="113"/>
      <c r="B26" s="62"/>
      <c r="C26" s="63" t="s">
        <v>161</v>
      </c>
      <c r="D26" s="58">
        <v>66</v>
      </c>
      <c r="E26" s="58">
        <v>1</v>
      </c>
      <c r="F26" s="95">
        <v>188</v>
      </c>
      <c r="G26" s="96">
        <f t="shared" si="1"/>
        <v>12408</v>
      </c>
      <c r="H26" s="65"/>
    </row>
    <row r="27" spans="1:8" s="74" customFormat="1">
      <c r="A27" s="113"/>
      <c r="B27" s="71" t="s">
        <v>160</v>
      </c>
      <c r="C27" s="24" t="s">
        <v>159</v>
      </c>
      <c r="D27" s="40">
        <v>46</v>
      </c>
      <c r="E27" s="40">
        <v>1</v>
      </c>
      <c r="F27" s="90">
        <v>580</v>
      </c>
      <c r="G27" s="83">
        <f t="shared" si="1"/>
        <v>26680</v>
      </c>
      <c r="H27" s="34"/>
    </row>
    <row r="28" spans="1:8" s="74" customFormat="1">
      <c r="A28" s="114"/>
      <c r="B28" s="71" t="s">
        <v>158</v>
      </c>
      <c r="C28" s="24" t="s">
        <v>157</v>
      </c>
      <c r="D28" s="40">
        <v>46</v>
      </c>
      <c r="E28" s="40">
        <v>1</v>
      </c>
      <c r="F28" s="90">
        <v>40</v>
      </c>
      <c r="G28" s="83">
        <f t="shared" si="1"/>
        <v>1840</v>
      </c>
      <c r="H28" s="32"/>
    </row>
    <row r="29" spans="1:8">
      <c r="A29" s="18"/>
      <c r="B29" s="18"/>
      <c r="C29" s="18"/>
      <c r="D29" s="40"/>
      <c r="E29" s="82"/>
      <c r="F29" s="15" t="s">
        <v>8</v>
      </c>
      <c r="G29" s="88">
        <f>SUM(G23:G28)</f>
        <v>80860</v>
      </c>
      <c r="H29" s="87"/>
    </row>
    <row r="30" spans="1:8">
      <c r="A30" s="125" t="s">
        <v>156</v>
      </c>
      <c r="B30" s="120"/>
      <c r="C30" s="120"/>
      <c r="D30" s="120"/>
      <c r="E30" s="120"/>
      <c r="F30" s="120"/>
      <c r="G30" s="120"/>
      <c r="H30" s="126"/>
    </row>
    <row r="31" spans="1:8">
      <c r="A31" s="16" t="s">
        <v>5</v>
      </c>
      <c r="B31" s="16" t="s">
        <v>6</v>
      </c>
      <c r="C31" s="5" t="s">
        <v>131</v>
      </c>
      <c r="D31" s="38" t="s">
        <v>0</v>
      </c>
      <c r="E31" s="38" t="s">
        <v>155</v>
      </c>
      <c r="F31" s="6" t="s">
        <v>1</v>
      </c>
      <c r="G31" s="6" t="s">
        <v>4</v>
      </c>
      <c r="H31" s="17" t="s">
        <v>2</v>
      </c>
    </row>
    <row r="32" spans="1:8" s="74" customFormat="1">
      <c r="A32" s="112" t="s">
        <v>9</v>
      </c>
      <c r="B32" s="2" t="s">
        <v>10</v>
      </c>
      <c r="C32" s="25" t="s">
        <v>154</v>
      </c>
      <c r="D32" s="40">
        <v>1</v>
      </c>
      <c r="E32" s="40">
        <v>1</v>
      </c>
      <c r="F32" s="86">
        <v>2880</v>
      </c>
      <c r="G32" s="83">
        <f>D32*E32*F32</f>
        <v>2880</v>
      </c>
      <c r="H32" s="19"/>
    </row>
    <row r="33" spans="1:9" s="74" customFormat="1">
      <c r="A33" s="113"/>
      <c r="B33" s="71" t="s">
        <v>11</v>
      </c>
      <c r="C33" s="24" t="s">
        <v>153</v>
      </c>
      <c r="D33" s="40">
        <v>1</v>
      </c>
      <c r="E33" s="40">
        <v>1</v>
      </c>
      <c r="F33" s="86">
        <v>6092</v>
      </c>
      <c r="G33" s="83">
        <f>D33*E33*F33</f>
        <v>6092</v>
      </c>
      <c r="H33" s="19"/>
    </row>
    <row r="34" spans="1:9" s="74" customFormat="1">
      <c r="A34" s="113"/>
      <c r="B34" s="2" t="s">
        <v>152</v>
      </c>
      <c r="C34" s="25"/>
      <c r="D34" s="40">
        <v>20</v>
      </c>
      <c r="E34" s="40">
        <v>2</v>
      </c>
      <c r="F34" s="86">
        <v>100</v>
      </c>
      <c r="G34" s="83">
        <v>0</v>
      </c>
      <c r="H34" s="19"/>
    </row>
    <row r="35" spans="1:9" s="74" customFormat="1" ht="28.5">
      <c r="A35" s="113"/>
      <c r="B35" s="2" t="s">
        <v>151</v>
      </c>
      <c r="C35" s="32" t="s">
        <v>150</v>
      </c>
      <c r="D35" s="40">
        <v>18</v>
      </c>
      <c r="E35" s="40">
        <v>2</v>
      </c>
      <c r="F35" s="86">
        <v>150</v>
      </c>
      <c r="G35" s="83">
        <f>D35*E35*F35</f>
        <v>5400</v>
      </c>
      <c r="H35" s="19"/>
      <c r="I35" s="89"/>
    </row>
    <row r="36" spans="1:9" s="74" customFormat="1">
      <c r="A36" s="113"/>
      <c r="B36" s="2" t="s">
        <v>149</v>
      </c>
      <c r="C36" s="25" t="s">
        <v>148</v>
      </c>
      <c r="D36" s="40">
        <v>5</v>
      </c>
      <c r="E36" s="40">
        <v>2</v>
      </c>
      <c r="F36" s="86">
        <v>800</v>
      </c>
      <c r="G36" s="83">
        <v>0</v>
      </c>
      <c r="H36" s="19"/>
    </row>
    <row r="37" spans="1:9" s="74" customFormat="1">
      <c r="A37" s="113"/>
      <c r="B37" s="2" t="s">
        <v>147</v>
      </c>
      <c r="C37" s="25" t="s">
        <v>146</v>
      </c>
      <c r="D37" s="40">
        <v>32</v>
      </c>
      <c r="E37" s="40">
        <v>1</v>
      </c>
      <c r="F37" s="86">
        <v>40</v>
      </c>
      <c r="G37" s="83">
        <f>D37*E37*F37</f>
        <v>1280</v>
      </c>
      <c r="H37" s="19"/>
    </row>
    <row r="38" spans="1:9" s="74" customFormat="1">
      <c r="A38" s="114"/>
      <c r="B38" s="2" t="s">
        <v>145</v>
      </c>
      <c r="C38" s="25" t="s">
        <v>144</v>
      </c>
      <c r="D38" s="40">
        <v>20</v>
      </c>
      <c r="E38" s="40">
        <v>1</v>
      </c>
      <c r="F38" s="86">
        <v>339</v>
      </c>
      <c r="G38" s="83">
        <f>D38*E38*F38</f>
        <v>6780</v>
      </c>
      <c r="H38" s="19"/>
    </row>
    <row r="39" spans="1:9">
      <c r="A39" s="18"/>
      <c r="B39" s="18"/>
      <c r="C39" s="18"/>
      <c r="D39" s="40"/>
      <c r="E39" s="82"/>
      <c r="F39" s="15" t="s">
        <v>8</v>
      </c>
      <c r="G39" s="88">
        <f>SUM(G32:G38)</f>
        <v>22432</v>
      </c>
      <c r="H39" s="87"/>
    </row>
    <row r="40" spans="1:9">
      <c r="A40" s="125" t="s">
        <v>143</v>
      </c>
      <c r="B40" s="120"/>
      <c r="C40" s="120"/>
      <c r="D40" s="120"/>
      <c r="E40" s="120"/>
      <c r="F40" s="120"/>
      <c r="G40" s="120"/>
      <c r="H40" s="126"/>
    </row>
    <row r="41" spans="1:9">
      <c r="A41" s="16" t="s">
        <v>5</v>
      </c>
      <c r="B41" s="16" t="s">
        <v>6</v>
      </c>
      <c r="C41" s="5" t="s">
        <v>131</v>
      </c>
      <c r="D41" s="38" t="s">
        <v>0</v>
      </c>
      <c r="E41" s="38" t="s">
        <v>142</v>
      </c>
      <c r="F41" s="6" t="s">
        <v>1</v>
      </c>
      <c r="G41" s="6" t="s">
        <v>4</v>
      </c>
      <c r="H41" s="17" t="s">
        <v>2</v>
      </c>
    </row>
    <row r="42" spans="1:9" s="74" customFormat="1">
      <c r="A42" s="121" t="s">
        <v>141</v>
      </c>
      <c r="B42" s="2" t="s">
        <v>140</v>
      </c>
      <c r="C42" s="25" t="s">
        <v>139</v>
      </c>
      <c r="D42" s="40">
        <v>1</v>
      </c>
      <c r="E42" s="40">
        <v>1</v>
      </c>
      <c r="F42" s="86">
        <v>22980</v>
      </c>
      <c r="G42" s="83">
        <f>D42*E42*F42</f>
        <v>22980</v>
      </c>
      <c r="H42" s="19"/>
    </row>
    <row r="43" spans="1:9" s="74" customFormat="1">
      <c r="A43" s="121"/>
      <c r="B43" s="71" t="s">
        <v>138</v>
      </c>
      <c r="C43" s="24" t="s">
        <v>137</v>
      </c>
      <c r="D43" s="40">
        <v>1</v>
      </c>
      <c r="E43" s="40">
        <v>2</v>
      </c>
      <c r="F43" s="86">
        <v>2000</v>
      </c>
      <c r="G43" s="83">
        <v>0</v>
      </c>
      <c r="H43" s="19"/>
    </row>
    <row r="44" spans="1:9" s="74" customFormat="1" ht="28.5">
      <c r="A44" s="121"/>
      <c r="B44" s="115" t="s">
        <v>136</v>
      </c>
      <c r="C44" s="25" t="s">
        <v>135</v>
      </c>
      <c r="D44" s="40">
        <v>1</v>
      </c>
      <c r="E44" s="40">
        <v>13</v>
      </c>
      <c r="F44" s="86">
        <v>800</v>
      </c>
      <c r="G44" s="83">
        <f>D44*E44*F44</f>
        <v>10400</v>
      </c>
      <c r="H44" s="19" t="s">
        <v>134</v>
      </c>
    </row>
    <row r="45" spans="1:9" s="74" customFormat="1">
      <c r="A45" s="71"/>
      <c r="B45" s="116"/>
      <c r="C45" s="25" t="s">
        <v>133</v>
      </c>
      <c r="D45" s="40">
        <v>3</v>
      </c>
      <c r="E45" s="40">
        <v>1</v>
      </c>
      <c r="F45" s="86">
        <v>450</v>
      </c>
      <c r="G45" s="83">
        <f>D45*E45*F45</f>
        <v>1350</v>
      </c>
      <c r="H45" s="19"/>
    </row>
    <row r="46" spans="1:9">
      <c r="A46" s="18"/>
      <c r="B46" s="18"/>
      <c r="C46" s="18"/>
      <c r="D46" s="40"/>
      <c r="E46" s="82"/>
      <c r="F46" s="15" t="s">
        <v>8</v>
      </c>
      <c r="G46" s="81">
        <f>SUM(G42:G45)</f>
        <v>34730</v>
      </c>
      <c r="H46" s="80"/>
    </row>
    <row r="47" spans="1:9">
      <c r="A47" s="120" t="s">
        <v>132</v>
      </c>
      <c r="B47" s="120"/>
      <c r="C47" s="120"/>
      <c r="D47" s="120"/>
      <c r="E47" s="120"/>
      <c r="F47" s="120"/>
      <c r="G47" s="120"/>
      <c r="H47" s="120"/>
    </row>
    <row r="48" spans="1:9">
      <c r="A48" s="16" t="s">
        <v>5</v>
      </c>
      <c r="B48" s="16" t="s">
        <v>6</v>
      </c>
      <c r="C48" s="5" t="s">
        <v>131</v>
      </c>
      <c r="D48" s="38" t="s">
        <v>0</v>
      </c>
      <c r="E48" s="38" t="s">
        <v>130</v>
      </c>
      <c r="F48" s="17" t="s">
        <v>1</v>
      </c>
      <c r="G48" s="17" t="s">
        <v>4</v>
      </c>
      <c r="H48" s="17" t="s">
        <v>2</v>
      </c>
    </row>
    <row r="49" spans="1:8" s="74" customFormat="1" ht="28.5">
      <c r="A49" s="18" t="s">
        <v>129</v>
      </c>
      <c r="B49" s="18" t="s">
        <v>12</v>
      </c>
      <c r="C49" s="34" t="s">
        <v>128</v>
      </c>
      <c r="D49" s="40">
        <v>1</v>
      </c>
      <c r="E49" s="40">
        <v>1</v>
      </c>
      <c r="F49" s="83">
        <v>28600</v>
      </c>
      <c r="G49" s="83">
        <f>D49*E49*F49</f>
        <v>28600</v>
      </c>
      <c r="H49" s="19" t="s">
        <v>127</v>
      </c>
    </row>
    <row r="50" spans="1:8" s="74" customFormat="1">
      <c r="A50" s="18" t="s">
        <v>126</v>
      </c>
      <c r="B50" s="18" t="s">
        <v>12</v>
      </c>
      <c r="C50" s="34" t="s">
        <v>125</v>
      </c>
      <c r="D50" s="40">
        <v>1</v>
      </c>
      <c r="E50" s="40">
        <v>2</v>
      </c>
      <c r="F50" s="83">
        <v>11700</v>
      </c>
      <c r="G50" s="83">
        <f>D50*E50*F50</f>
        <v>23400</v>
      </c>
      <c r="H50" s="19"/>
    </row>
    <row r="51" spans="1:8" s="74" customFormat="1">
      <c r="A51" s="18" t="s">
        <v>124</v>
      </c>
      <c r="B51" s="18" t="s">
        <v>12</v>
      </c>
      <c r="C51" s="34" t="s">
        <v>123</v>
      </c>
      <c r="D51" s="40">
        <v>3</v>
      </c>
      <c r="E51" s="40">
        <v>2</v>
      </c>
      <c r="F51" s="83">
        <v>500</v>
      </c>
      <c r="G51" s="83">
        <f>D51*E51*F51</f>
        <v>3000</v>
      </c>
      <c r="H51" s="19"/>
    </row>
    <row r="52" spans="1:8" s="85" customFormat="1">
      <c r="A52" s="18" t="s">
        <v>122</v>
      </c>
      <c r="B52" s="18" t="s">
        <v>121</v>
      </c>
      <c r="C52" s="34" t="s">
        <v>120</v>
      </c>
      <c r="D52" s="40">
        <v>75</v>
      </c>
      <c r="E52" s="40">
        <v>1</v>
      </c>
      <c r="F52" s="83">
        <v>100</v>
      </c>
      <c r="G52" s="83">
        <v>0</v>
      </c>
      <c r="H52" s="19"/>
    </row>
    <row r="53" spans="1:8" s="85" customFormat="1">
      <c r="A53" s="18" t="s">
        <v>119</v>
      </c>
      <c r="B53" s="18" t="s">
        <v>118</v>
      </c>
      <c r="C53" s="34" t="s">
        <v>117</v>
      </c>
      <c r="D53" s="40">
        <v>75</v>
      </c>
      <c r="E53" s="40">
        <v>1</v>
      </c>
      <c r="F53" s="83">
        <v>80</v>
      </c>
      <c r="G53" s="83">
        <v>0</v>
      </c>
      <c r="H53" s="19"/>
    </row>
    <row r="54" spans="1:8" s="74" customFormat="1">
      <c r="A54" s="18" t="s">
        <v>116</v>
      </c>
      <c r="B54" s="18" t="s">
        <v>115</v>
      </c>
      <c r="C54" s="32" t="s">
        <v>114</v>
      </c>
      <c r="D54" s="40">
        <v>1</v>
      </c>
      <c r="E54" s="40">
        <v>1</v>
      </c>
      <c r="F54" s="83">
        <v>2000</v>
      </c>
      <c r="G54" s="83">
        <f t="shared" ref="G54:G75" si="2">D54*E54*F54</f>
        <v>2000</v>
      </c>
      <c r="H54" s="19"/>
    </row>
    <row r="55" spans="1:8" s="74" customFormat="1">
      <c r="A55" s="18" t="s">
        <v>113</v>
      </c>
      <c r="B55" s="18"/>
      <c r="C55" s="34"/>
      <c r="D55" s="40">
        <v>2</v>
      </c>
      <c r="E55" s="40">
        <v>2</v>
      </c>
      <c r="F55" s="83">
        <v>2000</v>
      </c>
      <c r="G55" s="83">
        <f t="shared" si="2"/>
        <v>8000</v>
      </c>
      <c r="H55" s="19"/>
    </row>
    <row r="56" spans="1:8" s="74" customFormat="1">
      <c r="A56" s="111"/>
      <c r="B56" s="18" t="s">
        <v>112</v>
      </c>
      <c r="C56" s="34"/>
      <c r="D56" s="40">
        <v>20</v>
      </c>
      <c r="E56" s="40">
        <v>1</v>
      </c>
      <c r="F56" s="83">
        <v>45</v>
      </c>
      <c r="G56" s="83">
        <f t="shared" si="2"/>
        <v>900</v>
      </c>
      <c r="H56" s="19"/>
    </row>
    <row r="57" spans="1:8" s="74" customFormat="1">
      <c r="A57" s="111"/>
      <c r="B57" s="18" t="s">
        <v>111</v>
      </c>
      <c r="C57" s="34" t="s">
        <v>110</v>
      </c>
      <c r="D57" s="40">
        <v>31</v>
      </c>
      <c r="E57" s="40">
        <v>1</v>
      </c>
      <c r="F57" s="84">
        <v>77</v>
      </c>
      <c r="G57" s="83">
        <f t="shared" si="2"/>
        <v>2387</v>
      </c>
      <c r="H57" s="18"/>
    </row>
    <row r="58" spans="1:8" s="74" customFormat="1">
      <c r="A58" s="117" t="s">
        <v>107</v>
      </c>
      <c r="B58" s="117" t="s">
        <v>109</v>
      </c>
      <c r="C58" s="122" t="s">
        <v>107</v>
      </c>
      <c r="D58" s="40">
        <v>1</v>
      </c>
      <c r="E58" s="40">
        <v>1</v>
      </c>
      <c r="F58" s="83">
        <v>739</v>
      </c>
      <c r="G58" s="83">
        <f t="shared" si="2"/>
        <v>739</v>
      </c>
      <c r="H58" s="19"/>
    </row>
    <row r="59" spans="1:8" s="74" customFormat="1">
      <c r="A59" s="118"/>
      <c r="B59" s="119"/>
      <c r="C59" s="123"/>
      <c r="D59" s="40">
        <v>1</v>
      </c>
      <c r="E59" s="40">
        <v>1</v>
      </c>
      <c r="F59" s="83">
        <v>2579</v>
      </c>
      <c r="G59" s="83">
        <f t="shared" si="2"/>
        <v>2579</v>
      </c>
      <c r="H59" s="19"/>
    </row>
    <row r="60" spans="1:8" s="74" customFormat="1">
      <c r="A60" s="118"/>
      <c r="B60" s="18" t="s">
        <v>108</v>
      </c>
      <c r="C60" s="34" t="s">
        <v>107</v>
      </c>
      <c r="D60" s="40">
        <v>1</v>
      </c>
      <c r="E60" s="40">
        <v>1</v>
      </c>
      <c r="F60" s="83">
        <v>285</v>
      </c>
      <c r="G60" s="83">
        <f t="shared" si="2"/>
        <v>285</v>
      </c>
      <c r="H60" s="19"/>
    </row>
    <row r="61" spans="1:8" s="74" customFormat="1">
      <c r="A61" s="118"/>
      <c r="B61" s="111" t="s">
        <v>106</v>
      </c>
      <c r="C61" s="34" t="s">
        <v>105</v>
      </c>
      <c r="D61" s="40">
        <v>1</v>
      </c>
      <c r="E61" s="40">
        <v>1</v>
      </c>
      <c r="F61" s="83">
        <v>1172.5</v>
      </c>
      <c r="G61" s="83">
        <f t="shared" si="2"/>
        <v>1172.5</v>
      </c>
      <c r="H61" s="19"/>
    </row>
    <row r="62" spans="1:8" s="74" customFormat="1">
      <c r="A62" s="118"/>
      <c r="B62" s="111"/>
      <c r="C62" s="34" t="s">
        <v>104</v>
      </c>
      <c r="D62" s="40">
        <v>1</v>
      </c>
      <c r="E62" s="40">
        <v>1</v>
      </c>
      <c r="F62" s="83">
        <v>1032.7</v>
      </c>
      <c r="G62" s="83">
        <f t="shared" si="2"/>
        <v>1032.7</v>
      </c>
      <c r="H62" s="19"/>
    </row>
    <row r="63" spans="1:8" s="74" customFormat="1">
      <c r="A63" s="118"/>
      <c r="B63" s="111"/>
      <c r="C63" s="34" t="s">
        <v>103</v>
      </c>
      <c r="D63" s="40">
        <v>1</v>
      </c>
      <c r="E63" s="40">
        <v>1</v>
      </c>
      <c r="F63" s="83">
        <v>1159</v>
      </c>
      <c r="G63" s="83">
        <f t="shared" si="2"/>
        <v>1159</v>
      </c>
      <c r="H63" s="19"/>
    </row>
    <row r="64" spans="1:8" s="74" customFormat="1">
      <c r="A64" s="118"/>
      <c r="B64" s="111"/>
      <c r="C64" s="34" t="s">
        <v>102</v>
      </c>
      <c r="D64" s="40">
        <v>1</v>
      </c>
      <c r="E64" s="40">
        <v>1</v>
      </c>
      <c r="F64" s="83">
        <v>650</v>
      </c>
      <c r="G64" s="83">
        <f t="shared" si="2"/>
        <v>650</v>
      </c>
      <c r="H64" s="19"/>
    </row>
    <row r="65" spans="1:8" s="74" customFormat="1">
      <c r="A65" s="118"/>
      <c r="B65" s="111"/>
      <c r="C65" s="34" t="s">
        <v>101</v>
      </c>
      <c r="D65" s="40">
        <v>1</v>
      </c>
      <c r="E65" s="40">
        <v>1</v>
      </c>
      <c r="F65" s="83">
        <v>82</v>
      </c>
      <c r="G65" s="83">
        <f t="shared" si="2"/>
        <v>82</v>
      </c>
      <c r="H65" s="19"/>
    </row>
    <row r="66" spans="1:8" s="74" customFormat="1">
      <c r="A66" s="118"/>
      <c r="B66" s="111"/>
      <c r="C66" s="34" t="s">
        <v>100</v>
      </c>
      <c r="D66" s="40">
        <v>1</v>
      </c>
      <c r="E66" s="40">
        <v>1</v>
      </c>
      <c r="F66" s="83">
        <v>272.5</v>
      </c>
      <c r="G66" s="83">
        <f t="shared" si="2"/>
        <v>272.5</v>
      </c>
      <c r="H66" s="19"/>
    </row>
    <row r="67" spans="1:8" s="74" customFormat="1">
      <c r="A67" s="118"/>
      <c r="B67" s="111"/>
      <c r="C67" s="34" t="s">
        <v>99</v>
      </c>
      <c r="D67" s="40">
        <v>1</v>
      </c>
      <c r="E67" s="40">
        <v>1</v>
      </c>
      <c r="F67" s="83">
        <v>15</v>
      </c>
      <c r="G67" s="83">
        <f t="shared" si="2"/>
        <v>15</v>
      </c>
      <c r="H67" s="19"/>
    </row>
    <row r="68" spans="1:8" s="74" customFormat="1">
      <c r="A68" s="119"/>
      <c r="B68" s="18" t="s">
        <v>98</v>
      </c>
      <c r="C68" s="34"/>
      <c r="D68" s="40">
        <v>1</v>
      </c>
      <c r="E68" s="40">
        <v>1</v>
      </c>
      <c r="F68" s="83">
        <v>6000</v>
      </c>
      <c r="G68" s="83">
        <f t="shared" si="2"/>
        <v>6000</v>
      </c>
      <c r="H68" s="19" t="s">
        <v>97</v>
      </c>
    </row>
    <row r="69" spans="1:8" s="74" customFormat="1">
      <c r="A69" s="111" t="s">
        <v>96</v>
      </c>
      <c r="B69" s="18" t="s">
        <v>95</v>
      </c>
      <c r="C69" s="34"/>
      <c r="D69" s="40">
        <v>30</v>
      </c>
      <c r="E69" s="40">
        <v>1</v>
      </c>
      <c r="F69" s="83">
        <v>50</v>
      </c>
      <c r="G69" s="83">
        <f t="shared" si="2"/>
        <v>1500</v>
      </c>
      <c r="H69" s="19" t="s">
        <v>94</v>
      </c>
    </row>
    <row r="70" spans="1:8" s="74" customFormat="1">
      <c r="A70" s="111"/>
      <c r="B70" s="18" t="s">
        <v>93</v>
      </c>
      <c r="D70" s="40">
        <v>1</v>
      </c>
      <c r="E70" s="40">
        <v>3</v>
      </c>
      <c r="F70" s="83">
        <v>300</v>
      </c>
      <c r="G70" s="83">
        <f t="shared" si="2"/>
        <v>900</v>
      </c>
      <c r="H70" s="19" t="s">
        <v>92</v>
      </c>
    </row>
    <row r="71" spans="1:8" s="74" customFormat="1">
      <c r="A71" s="18" t="s">
        <v>91</v>
      </c>
      <c r="B71" s="18" t="s">
        <v>91</v>
      </c>
      <c r="C71" s="34" t="s">
        <v>90</v>
      </c>
      <c r="D71" s="40">
        <v>1</v>
      </c>
      <c r="E71" s="40">
        <v>1</v>
      </c>
      <c r="F71" s="83">
        <v>28000</v>
      </c>
      <c r="G71" s="83">
        <f t="shared" si="2"/>
        <v>28000</v>
      </c>
      <c r="H71" s="19"/>
    </row>
    <row r="72" spans="1:8" s="74" customFormat="1">
      <c r="A72" s="18" t="s">
        <v>89</v>
      </c>
      <c r="B72" s="18"/>
      <c r="C72" s="34"/>
      <c r="D72" s="40">
        <v>1</v>
      </c>
      <c r="E72" s="40">
        <v>1</v>
      </c>
      <c r="F72" s="83">
        <v>2220</v>
      </c>
      <c r="G72" s="83">
        <f t="shared" si="2"/>
        <v>2220</v>
      </c>
      <c r="H72" s="19"/>
    </row>
    <row r="73" spans="1:8" s="74" customFormat="1" ht="28.5">
      <c r="A73" s="18" t="s">
        <v>88</v>
      </c>
      <c r="B73" s="18"/>
      <c r="C73" s="34"/>
      <c r="D73" s="40">
        <v>1</v>
      </c>
      <c r="E73" s="40">
        <v>1</v>
      </c>
      <c r="F73" s="83">
        <v>402</v>
      </c>
      <c r="G73" s="83">
        <f t="shared" si="2"/>
        <v>402</v>
      </c>
      <c r="H73" s="19"/>
    </row>
    <row r="74" spans="1:8" s="74" customFormat="1">
      <c r="A74" s="18" t="s">
        <v>87</v>
      </c>
      <c r="B74" s="18"/>
      <c r="C74" s="34"/>
      <c r="D74" s="40">
        <v>1</v>
      </c>
      <c r="E74" s="40">
        <v>1</v>
      </c>
      <c r="F74" s="83">
        <v>360</v>
      </c>
      <c r="G74" s="83">
        <f t="shared" si="2"/>
        <v>360</v>
      </c>
      <c r="H74" s="19"/>
    </row>
    <row r="75" spans="1:8" s="74" customFormat="1">
      <c r="A75" s="94" t="s">
        <v>184</v>
      </c>
      <c r="B75" s="94"/>
      <c r="C75" s="34"/>
      <c r="D75" s="40">
        <v>1</v>
      </c>
      <c r="E75" s="40">
        <v>1</v>
      </c>
      <c r="F75" s="83">
        <v>64000</v>
      </c>
      <c r="G75" s="83">
        <f t="shared" si="2"/>
        <v>64000</v>
      </c>
      <c r="H75" s="19"/>
    </row>
    <row r="76" spans="1:8">
      <c r="A76" s="18"/>
      <c r="B76" s="18"/>
      <c r="C76" s="18"/>
      <c r="D76" s="40"/>
      <c r="E76" s="82"/>
      <c r="F76" s="15" t="s">
        <v>8</v>
      </c>
      <c r="G76" s="81">
        <f>SUM(G49:G75)</f>
        <v>179655.7</v>
      </c>
      <c r="H76" s="80"/>
    </row>
    <row r="77" spans="1:8">
      <c r="A77" s="79"/>
      <c r="B77" s="79"/>
      <c r="C77" s="79"/>
      <c r="D77" s="78"/>
      <c r="E77" s="78"/>
      <c r="F77" s="77"/>
      <c r="G77" s="77"/>
      <c r="H77" s="77"/>
    </row>
    <row r="78" spans="1:8">
      <c r="A78" s="79"/>
      <c r="B78" s="79"/>
      <c r="C78" s="79"/>
      <c r="D78" s="78"/>
      <c r="E78" s="78"/>
      <c r="F78" s="12" t="s">
        <v>3</v>
      </c>
      <c r="G78" s="76">
        <f>G76+G20+G29+G39+G46+G11</f>
        <v>400857.7</v>
      </c>
      <c r="H78" s="77"/>
    </row>
    <row r="79" spans="1:8">
      <c r="F79" s="12" t="s">
        <v>86</v>
      </c>
      <c r="G79" s="76">
        <f>G78*0.1</f>
        <v>40085.770000000004</v>
      </c>
    </row>
    <row r="80" spans="1:8">
      <c r="F80" s="12" t="s">
        <v>85</v>
      </c>
      <c r="G80" s="76">
        <f>G78+G79</f>
        <v>440943.47000000003</v>
      </c>
    </row>
    <row r="81" spans="3:3">
      <c r="C81" s="75"/>
    </row>
    <row r="85" spans="3:3">
      <c r="C85" s="74"/>
    </row>
    <row r="86" spans="3:3">
      <c r="C86" s="74"/>
    </row>
    <row r="87" spans="3:3">
      <c r="C87" s="74"/>
    </row>
    <row r="88" spans="3:3">
      <c r="C88" s="74"/>
    </row>
    <row r="89" spans="3:3">
      <c r="C89" s="74"/>
    </row>
    <row r="90" spans="3:3">
      <c r="C90" s="74"/>
    </row>
  </sheetData>
  <mergeCells count="20">
    <mergeCell ref="A1:H1"/>
    <mergeCell ref="A12:H12"/>
    <mergeCell ref="A21:H21"/>
    <mergeCell ref="A30:H30"/>
    <mergeCell ref="A40:H40"/>
    <mergeCell ref="A56:A57"/>
    <mergeCell ref="A69:A70"/>
    <mergeCell ref="B5:B7"/>
    <mergeCell ref="B15:B17"/>
    <mergeCell ref="B44:B45"/>
    <mergeCell ref="B61:B67"/>
    <mergeCell ref="A58:A68"/>
    <mergeCell ref="A47:H47"/>
    <mergeCell ref="A3:A10"/>
    <mergeCell ref="A14:A19"/>
    <mergeCell ref="A23:A28"/>
    <mergeCell ref="A32:A38"/>
    <mergeCell ref="A42:A44"/>
    <mergeCell ref="B58:B59"/>
    <mergeCell ref="C58:C59"/>
  </mergeCells>
  <phoneticPr fontId="8" type="noConversion"/>
  <pageMargins left="0.69930555555555596" right="0.69930555555555596" top="0.75" bottom="0.75" header="0.3" footer="0.3"/>
  <pageSetup paperSize="9" scale="82" orientation="portrait" horizontalDpi="1200" verticalDpi="12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9"/>
  <sheetViews>
    <sheetView tabSelected="1" topLeftCell="A19" zoomScaleNormal="100" zoomScaleSheetLayoutView="90" workbookViewId="0">
      <selection activeCell="E36" sqref="E36"/>
    </sheetView>
  </sheetViews>
  <sheetFormatPr defaultRowHeight="14.25"/>
  <cols>
    <col min="2" max="2" width="12.625" customWidth="1"/>
    <col min="3" max="3" width="28.875" customWidth="1"/>
    <col min="4" max="5" width="9" style="43"/>
    <col min="6" max="6" width="9.75" bestFit="1" customWidth="1"/>
    <col min="7" max="7" width="12" bestFit="1" customWidth="1"/>
    <col min="8" max="8" width="29.375" customWidth="1"/>
  </cols>
  <sheetData>
    <row r="1" spans="1:8" ht="14.25" customHeight="1">
      <c r="A1" s="127" t="s">
        <v>77</v>
      </c>
      <c r="B1" s="127"/>
      <c r="C1" s="127"/>
      <c r="D1" s="127"/>
      <c r="E1" s="127"/>
      <c r="F1" s="127"/>
      <c r="G1" s="127"/>
      <c r="H1" s="127"/>
    </row>
    <row r="2" spans="1:8">
      <c r="A2" s="5" t="s">
        <v>5</v>
      </c>
      <c r="B2" s="5" t="s">
        <v>6</v>
      </c>
      <c r="C2" s="5" t="s">
        <v>37</v>
      </c>
      <c r="D2" s="38" t="s">
        <v>0</v>
      </c>
      <c r="E2" s="38" t="s">
        <v>41</v>
      </c>
      <c r="F2" s="6" t="s">
        <v>42</v>
      </c>
      <c r="G2" s="6" t="s">
        <v>4</v>
      </c>
      <c r="H2" s="7" t="s">
        <v>2</v>
      </c>
    </row>
    <row r="3" spans="1:8">
      <c r="A3" s="107" t="s">
        <v>40</v>
      </c>
      <c r="B3" s="35" t="s">
        <v>69</v>
      </c>
      <c r="C3" s="24" t="s">
        <v>25</v>
      </c>
      <c r="D3" s="39">
        <v>13</v>
      </c>
      <c r="E3" s="39">
        <v>1</v>
      </c>
      <c r="F3" s="27">
        <v>500</v>
      </c>
      <c r="G3" s="28">
        <v>7746</v>
      </c>
      <c r="H3" s="10" t="s">
        <v>186</v>
      </c>
    </row>
    <row r="4" spans="1:8" s="61" customFormat="1">
      <c r="A4" s="108"/>
      <c r="B4" s="62" t="s">
        <v>7</v>
      </c>
      <c r="C4" s="63" t="s">
        <v>53</v>
      </c>
      <c r="D4" s="58">
        <v>18</v>
      </c>
      <c r="E4" s="58">
        <v>1</v>
      </c>
      <c r="F4" s="70">
        <v>700</v>
      </c>
      <c r="G4" s="59">
        <f t="shared" ref="G4:G8" si="0">D4*E4*F4</f>
        <v>12600</v>
      </c>
      <c r="H4" s="60"/>
    </row>
    <row r="5" spans="1:8" s="61" customFormat="1">
      <c r="A5" s="108"/>
      <c r="B5" s="62" t="s">
        <v>13</v>
      </c>
      <c r="C5" s="63" t="s">
        <v>58</v>
      </c>
      <c r="D5" s="58">
        <v>31</v>
      </c>
      <c r="E5" s="58">
        <v>1</v>
      </c>
      <c r="F5" s="70">
        <v>267</v>
      </c>
      <c r="G5" s="59">
        <f t="shared" si="0"/>
        <v>8277</v>
      </c>
      <c r="H5" s="60"/>
    </row>
    <row r="6" spans="1:8" s="61" customFormat="1">
      <c r="A6" s="108"/>
      <c r="B6" s="62" t="s">
        <v>67</v>
      </c>
      <c r="C6" s="63" t="s">
        <v>75</v>
      </c>
      <c r="D6" s="58">
        <v>2</v>
      </c>
      <c r="E6" s="58">
        <v>1</v>
      </c>
      <c r="F6" s="70">
        <v>580</v>
      </c>
      <c r="G6" s="59">
        <f t="shared" si="0"/>
        <v>1160</v>
      </c>
      <c r="H6" s="57"/>
    </row>
    <row r="7" spans="1:8" s="66" customFormat="1">
      <c r="A7" s="108"/>
      <c r="B7" s="62" t="s">
        <v>68</v>
      </c>
      <c r="C7" s="63" t="s">
        <v>63</v>
      </c>
      <c r="D7" s="58">
        <v>0</v>
      </c>
      <c r="E7" s="58">
        <v>1</v>
      </c>
      <c r="F7" s="70">
        <v>100</v>
      </c>
      <c r="G7" s="59">
        <f t="shared" si="0"/>
        <v>0</v>
      </c>
      <c r="H7" s="57"/>
    </row>
    <row r="8" spans="1:8" s="61" customFormat="1">
      <c r="A8" s="128"/>
      <c r="B8" s="62" t="s">
        <v>23</v>
      </c>
      <c r="C8" s="63" t="s">
        <v>22</v>
      </c>
      <c r="D8" s="58">
        <v>18</v>
      </c>
      <c r="E8" s="58">
        <v>1</v>
      </c>
      <c r="F8" s="70">
        <v>40</v>
      </c>
      <c r="G8" s="59">
        <f t="shared" si="0"/>
        <v>720</v>
      </c>
      <c r="H8" s="56"/>
    </row>
    <row r="9" spans="1:8">
      <c r="A9" s="11"/>
      <c r="B9" s="11"/>
      <c r="C9" s="11"/>
      <c r="D9" s="41"/>
      <c r="E9" s="41"/>
      <c r="F9" s="12" t="s">
        <v>8</v>
      </c>
      <c r="G9" s="29">
        <f>SUM(G3:G8)</f>
        <v>30503</v>
      </c>
      <c r="H9" s="13"/>
    </row>
    <row r="10" spans="1:8" ht="14.25" customHeight="1">
      <c r="A10" s="104" t="s">
        <v>78</v>
      </c>
      <c r="B10" s="105"/>
      <c r="C10" s="105"/>
      <c r="D10" s="105"/>
      <c r="E10" s="105"/>
      <c r="F10" s="105"/>
      <c r="G10" s="105"/>
      <c r="H10" s="106"/>
    </row>
    <row r="11" spans="1:8">
      <c r="A11" s="5" t="s">
        <v>5</v>
      </c>
      <c r="B11" s="5" t="s">
        <v>6</v>
      </c>
      <c r="C11" s="5" t="s">
        <v>37</v>
      </c>
      <c r="D11" s="38" t="s">
        <v>0</v>
      </c>
      <c r="E11" s="38" t="s">
        <v>41</v>
      </c>
      <c r="F11" s="6" t="s">
        <v>1</v>
      </c>
      <c r="G11" s="6" t="s">
        <v>4</v>
      </c>
      <c r="H11" s="7" t="s">
        <v>2</v>
      </c>
    </row>
    <row r="12" spans="1:8" s="61" customFormat="1">
      <c r="A12" s="108" t="s">
        <v>45</v>
      </c>
      <c r="B12" s="62" t="s">
        <v>7</v>
      </c>
      <c r="C12" s="63" t="s">
        <v>54</v>
      </c>
      <c r="D12" s="58">
        <v>0</v>
      </c>
      <c r="E12" s="58">
        <v>1</v>
      </c>
      <c r="F12" s="70">
        <v>1000</v>
      </c>
      <c r="G12" s="59">
        <f t="shared" ref="G12:G15" si="1">D12*E12*F12</f>
        <v>0</v>
      </c>
      <c r="H12" s="60"/>
    </row>
    <row r="13" spans="1:8" s="61" customFormat="1">
      <c r="A13" s="108"/>
      <c r="B13" s="62" t="s">
        <v>13</v>
      </c>
      <c r="C13" s="63" t="s">
        <v>56</v>
      </c>
      <c r="D13" s="58">
        <v>2</v>
      </c>
      <c r="E13" s="58">
        <v>1</v>
      </c>
      <c r="F13" s="70">
        <v>154</v>
      </c>
      <c r="G13" s="59">
        <f t="shared" si="1"/>
        <v>308</v>
      </c>
      <c r="H13" s="65"/>
    </row>
    <row r="14" spans="1:8" s="61" customFormat="1">
      <c r="A14" s="108"/>
      <c r="B14" s="62" t="s">
        <v>67</v>
      </c>
      <c r="C14" s="63" t="s">
        <v>74</v>
      </c>
      <c r="D14" s="58">
        <v>2</v>
      </c>
      <c r="E14" s="58">
        <v>1</v>
      </c>
      <c r="F14" s="70">
        <v>580</v>
      </c>
      <c r="G14" s="59">
        <f t="shared" si="1"/>
        <v>1160</v>
      </c>
      <c r="H14" s="57"/>
    </row>
    <row r="15" spans="1:8" s="61" customFormat="1">
      <c r="A15" s="128"/>
      <c r="B15" s="62" t="s">
        <v>14</v>
      </c>
      <c r="C15" s="63" t="s">
        <v>22</v>
      </c>
      <c r="D15" s="58">
        <v>20</v>
      </c>
      <c r="E15" s="58">
        <v>1</v>
      </c>
      <c r="F15" s="70">
        <v>40</v>
      </c>
      <c r="G15" s="59">
        <f t="shared" si="1"/>
        <v>800</v>
      </c>
      <c r="H15" s="65"/>
    </row>
    <row r="16" spans="1:8">
      <c r="A16" s="11"/>
      <c r="B16" s="11"/>
      <c r="C16" s="11"/>
      <c r="D16" s="41"/>
      <c r="E16" s="41"/>
      <c r="F16" s="12" t="s">
        <v>8</v>
      </c>
      <c r="G16" s="29">
        <f>SUM(G12:G15)</f>
        <v>2268</v>
      </c>
      <c r="H16" s="13"/>
    </row>
    <row r="17" spans="1:9">
      <c r="A17" s="104" t="s">
        <v>38</v>
      </c>
      <c r="B17" s="105"/>
      <c r="C17" s="105"/>
      <c r="D17" s="105"/>
      <c r="E17" s="105"/>
      <c r="F17" s="105"/>
      <c r="G17" s="105"/>
      <c r="H17" s="106"/>
    </row>
    <row r="18" spans="1:9">
      <c r="A18" s="16" t="s">
        <v>5</v>
      </c>
      <c r="B18" s="16" t="s">
        <v>6</v>
      </c>
      <c r="C18" s="5" t="s">
        <v>37</v>
      </c>
      <c r="D18" s="38" t="s">
        <v>0</v>
      </c>
      <c r="E18" s="38" t="s">
        <v>41</v>
      </c>
      <c r="F18" s="6" t="s">
        <v>1</v>
      </c>
      <c r="G18" s="6" t="s">
        <v>4</v>
      </c>
      <c r="H18" s="17" t="s">
        <v>2</v>
      </c>
    </row>
    <row r="19" spans="1:9" s="61" customFormat="1">
      <c r="A19" s="121" t="s">
        <v>15</v>
      </c>
      <c r="B19" s="98" t="s">
        <v>17</v>
      </c>
      <c r="C19" s="65" t="s">
        <v>50</v>
      </c>
      <c r="D19" s="58">
        <v>19</v>
      </c>
      <c r="E19" s="58">
        <v>2</v>
      </c>
      <c r="F19" s="101">
        <v>200</v>
      </c>
      <c r="G19" s="59">
        <f>D19*E19*F19</f>
        <v>7600</v>
      </c>
      <c r="H19" s="60"/>
    </row>
    <row r="20" spans="1:9" s="61" customFormat="1">
      <c r="A20" s="121"/>
      <c r="B20" s="62" t="s">
        <v>18</v>
      </c>
      <c r="C20" s="65" t="s">
        <v>51</v>
      </c>
      <c r="D20" s="58">
        <v>0</v>
      </c>
      <c r="E20" s="58">
        <v>1</v>
      </c>
      <c r="F20" s="101">
        <v>10000</v>
      </c>
      <c r="G20" s="59">
        <f t="shared" ref="G20:G22" si="2">D20*E20*F20</f>
        <v>0</v>
      </c>
      <c r="H20" s="60"/>
    </row>
    <row r="21" spans="1:9" s="61" customFormat="1">
      <c r="A21" s="121"/>
      <c r="B21" s="62" t="s">
        <v>43</v>
      </c>
      <c r="C21" s="65" t="s">
        <v>79</v>
      </c>
      <c r="D21" s="58">
        <v>0</v>
      </c>
      <c r="E21" s="58">
        <v>1</v>
      </c>
      <c r="F21" s="101">
        <v>100</v>
      </c>
      <c r="G21" s="59">
        <f t="shared" si="2"/>
        <v>0</v>
      </c>
      <c r="H21" s="60" t="s">
        <v>80</v>
      </c>
    </row>
    <row r="22" spans="1:9" s="61" customFormat="1" ht="28.5">
      <c r="A22" s="121"/>
      <c r="B22" s="98" t="s">
        <v>16</v>
      </c>
      <c r="C22" s="99" t="s">
        <v>32</v>
      </c>
      <c r="D22" s="58">
        <v>0</v>
      </c>
      <c r="E22" s="58">
        <v>2</v>
      </c>
      <c r="F22" s="101">
        <v>1000</v>
      </c>
      <c r="G22" s="59">
        <f t="shared" si="2"/>
        <v>0</v>
      </c>
      <c r="H22" s="60"/>
      <c r="I22" s="102"/>
    </row>
    <row r="23" spans="1:9">
      <c r="A23" s="18"/>
      <c r="B23" s="18"/>
      <c r="C23" s="18"/>
      <c r="D23" s="40"/>
      <c r="E23" s="40"/>
      <c r="F23" s="15" t="s">
        <v>8</v>
      </c>
      <c r="G23" s="30">
        <f>SUM(G19:G22)</f>
        <v>7600</v>
      </c>
      <c r="H23" s="20"/>
    </row>
    <row r="24" spans="1:9">
      <c r="A24" s="105" t="s">
        <v>39</v>
      </c>
      <c r="B24" s="105"/>
      <c r="C24" s="105"/>
      <c r="D24" s="105"/>
      <c r="E24" s="105"/>
      <c r="F24" s="105"/>
      <c r="G24" s="105"/>
      <c r="H24" s="105"/>
    </row>
    <row r="25" spans="1:9">
      <c r="A25" s="16" t="s">
        <v>5</v>
      </c>
      <c r="B25" s="16" t="s">
        <v>6</v>
      </c>
      <c r="C25" s="5" t="s">
        <v>37</v>
      </c>
      <c r="D25" s="38" t="s">
        <v>0</v>
      </c>
      <c r="E25" s="38" t="s">
        <v>41</v>
      </c>
      <c r="F25" s="17" t="s">
        <v>1</v>
      </c>
      <c r="G25" s="17" t="s">
        <v>4</v>
      </c>
      <c r="H25" s="17" t="s">
        <v>2</v>
      </c>
    </row>
    <row r="26" spans="1:9" s="61" customFormat="1">
      <c r="A26" s="56" t="s">
        <v>19</v>
      </c>
      <c r="B26" s="56" t="s">
        <v>12</v>
      </c>
      <c r="C26" s="57" t="s">
        <v>60</v>
      </c>
      <c r="D26" s="58">
        <v>1</v>
      </c>
      <c r="E26" s="58">
        <v>1</v>
      </c>
      <c r="F26" s="59">
        <v>3500</v>
      </c>
      <c r="G26" s="59">
        <f>D26*E26*F26</f>
        <v>3500</v>
      </c>
      <c r="H26" s="60"/>
    </row>
    <row r="27" spans="1:9" s="61" customFormat="1">
      <c r="A27" s="56" t="s">
        <v>61</v>
      </c>
      <c r="B27" s="56" t="s">
        <v>62</v>
      </c>
      <c r="C27" s="57" t="s">
        <v>185</v>
      </c>
      <c r="D27" s="58">
        <v>1</v>
      </c>
      <c r="E27" s="58">
        <v>1</v>
      </c>
      <c r="F27" s="59">
        <v>3000</v>
      </c>
      <c r="G27" s="59">
        <f>D27*E27*F27</f>
        <v>3000</v>
      </c>
      <c r="H27" s="60"/>
    </row>
    <row r="28" spans="1:9" s="68" customFormat="1">
      <c r="A28" s="56" t="s">
        <v>64</v>
      </c>
      <c r="B28" s="56" t="s">
        <v>65</v>
      </c>
      <c r="C28" s="57" t="s">
        <v>66</v>
      </c>
      <c r="D28" s="58">
        <v>0</v>
      </c>
      <c r="E28" s="58">
        <v>1</v>
      </c>
      <c r="F28" s="59">
        <v>300</v>
      </c>
      <c r="G28" s="59">
        <f t="shared" ref="G28" si="3">D28*E28*F28</f>
        <v>0</v>
      </c>
      <c r="H28" s="60"/>
    </row>
    <row r="29" spans="1:9" s="61" customFormat="1">
      <c r="A29" s="56"/>
      <c r="B29" s="56"/>
      <c r="C29" s="65" t="s">
        <v>187</v>
      </c>
      <c r="D29" s="58"/>
      <c r="E29" s="58"/>
      <c r="F29" s="59"/>
      <c r="G29" s="59">
        <v>53972</v>
      </c>
      <c r="H29" s="60"/>
    </row>
    <row r="30" spans="1:9">
      <c r="A30" s="18"/>
      <c r="B30" s="18"/>
      <c r="C30" s="18"/>
      <c r="D30" s="40"/>
      <c r="E30" s="40"/>
      <c r="F30" s="15" t="s">
        <v>8</v>
      </c>
      <c r="G30" s="30">
        <f>SUM(G26:G29)</f>
        <v>60472</v>
      </c>
      <c r="H30" s="20"/>
    </row>
    <row r="31" spans="1:9">
      <c r="A31" s="4"/>
      <c r="B31" s="4"/>
      <c r="C31" s="4"/>
      <c r="D31" s="42"/>
      <c r="E31" s="42"/>
      <c r="F31" s="1"/>
      <c r="G31" s="1"/>
      <c r="H31" s="1"/>
    </row>
    <row r="32" spans="1:9">
      <c r="A32" s="4"/>
      <c r="B32" s="4"/>
      <c r="C32" s="4"/>
      <c r="D32" s="42"/>
      <c r="E32" s="42"/>
      <c r="F32" s="12" t="s">
        <v>3</v>
      </c>
      <c r="G32" s="31">
        <f>G30+G16+G23+G9</f>
        <v>100843</v>
      </c>
      <c r="H32" s="1"/>
    </row>
    <row r="33" spans="3:7">
      <c r="F33" s="12" t="s">
        <v>81</v>
      </c>
      <c r="G33" s="31">
        <f>G32*0.1</f>
        <v>10084.300000000001</v>
      </c>
    </row>
    <row r="34" spans="3:7">
      <c r="F34" s="12" t="s">
        <v>82</v>
      </c>
      <c r="G34" s="55">
        <f>G32+G33</f>
        <v>110927.3</v>
      </c>
    </row>
    <row r="39" spans="3:7">
      <c r="C39" s="129">
        <f>成都亮相活动运营!G34+青岛试驾活动运营!G80+上海上市会活动运营!G34</f>
        <v>626851.17000000004</v>
      </c>
    </row>
  </sheetData>
  <mergeCells count="7">
    <mergeCell ref="A24:H24"/>
    <mergeCell ref="A1:H1"/>
    <mergeCell ref="A17:H17"/>
    <mergeCell ref="A19:A22"/>
    <mergeCell ref="A3:A8"/>
    <mergeCell ref="A10:H10"/>
    <mergeCell ref="A12:A15"/>
  </mergeCells>
  <phoneticPr fontId="8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成都亮相活动运营</vt:lpstr>
      <vt:lpstr>青岛试驾活动运营</vt:lpstr>
      <vt:lpstr>上海上市会活动运营</vt:lpstr>
      <vt:lpstr>成都亮相活动运营!Print_Area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</dc:creator>
  <cp:lastModifiedBy>thinkpad</cp:lastModifiedBy>
  <cp:lastPrinted>2018-09-18T06:18:54Z</cp:lastPrinted>
  <dcterms:created xsi:type="dcterms:W3CDTF">2014-11-04T12:34:00Z</dcterms:created>
  <dcterms:modified xsi:type="dcterms:W3CDTF">2018-10-16T07:32:11Z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