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2" l="1"/>
  <c r="B49" i="2"/>
  <c r="I46" i="2"/>
  <c r="G49" i="2"/>
  <c r="K49" i="2"/>
  <c r="K77" i="2"/>
  <c r="K78" i="2"/>
  <c r="H36" i="3"/>
  <c r="H35" i="3"/>
  <c r="H38" i="3"/>
  <c r="G38" i="3"/>
  <c r="F38" i="3"/>
  <c r="F24" i="3"/>
  <c r="H34" i="3"/>
  <c r="H33" i="3"/>
  <c r="H31" i="3"/>
  <c r="H30" i="3"/>
  <c r="H29" i="3"/>
  <c r="H28" i="3"/>
  <c r="H27" i="3"/>
  <c r="H26" i="3"/>
  <c r="H32" i="3"/>
  <c r="H37" i="3"/>
  <c r="H25" i="3"/>
  <c r="J16" i="2"/>
  <c r="G46" i="2"/>
  <c r="E25" i="3"/>
  <c r="E39" i="3"/>
  <c r="H39" i="3"/>
  <c r="H40" i="3"/>
  <c r="H41" i="3"/>
  <c r="H42" i="3"/>
  <c r="H43" i="3"/>
  <c r="C63" i="3"/>
  <c r="C55" i="3"/>
  <c r="C51" i="3"/>
  <c r="C48" i="3"/>
  <c r="C43" i="3"/>
  <c r="C38" i="3"/>
  <c r="C24" i="3"/>
  <c r="C21" i="3"/>
  <c r="C16" i="3"/>
  <c r="C13" i="3"/>
  <c r="C64" i="3"/>
  <c r="E38" i="3"/>
  <c r="J56" i="2"/>
  <c r="I64" i="2"/>
  <c r="H64" i="2"/>
  <c r="F56" i="2"/>
  <c r="E56" i="3"/>
  <c r="E63" i="3"/>
  <c r="E52" i="3"/>
  <c r="E55" i="3"/>
  <c r="E49" i="3"/>
  <c r="E51" i="3"/>
  <c r="E44" i="3"/>
  <c r="E48" i="3"/>
  <c r="E43" i="3"/>
  <c r="E22" i="3"/>
  <c r="E24" i="3"/>
  <c r="E17" i="3"/>
  <c r="E21" i="3"/>
  <c r="E14" i="3"/>
  <c r="E16" i="3"/>
  <c r="E8" i="3"/>
  <c r="E13" i="3"/>
  <c r="E64" i="3"/>
  <c r="A69" i="3"/>
  <c r="H56" i="3"/>
  <c r="H57" i="3"/>
  <c r="H58" i="3"/>
  <c r="H59" i="3"/>
  <c r="H60" i="3"/>
  <c r="H61" i="3"/>
  <c r="H62" i="3"/>
  <c r="H63" i="3"/>
  <c r="H52" i="3"/>
  <c r="H53" i="3"/>
  <c r="H54" i="3"/>
  <c r="H55" i="3"/>
  <c r="H49" i="3"/>
  <c r="H50" i="3"/>
  <c r="H51" i="3"/>
  <c r="H44" i="3"/>
  <c r="H45" i="3"/>
  <c r="H46" i="3"/>
  <c r="H47" i="3"/>
  <c r="H48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64" i="3"/>
  <c r="C69" i="3"/>
  <c r="I69" i="3"/>
  <c r="G63" i="3"/>
  <c r="G55" i="3"/>
  <c r="G51" i="3"/>
  <c r="G48" i="3"/>
  <c r="G43" i="3"/>
  <c r="G24" i="3"/>
  <c r="G21" i="3"/>
  <c r="G16" i="3"/>
  <c r="G13" i="3"/>
  <c r="G64" i="3"/>
  <c r="G69" i="3"/>
  <c r="F63" i="3"/>
  <c r="F55" i="3"/>
  <c r="F51" i="3"/>
  <c r="F48" i="3"/>
  <c r="F43" i="3"/>
  <c r="F21" i="3"/>
  <c r="F16" i="3"/>
  <c r="F13" i="3"/>
  <c r="F64" i="3"/>
  <c r="E69" i="3"/>
  <c r="D63" i="3"/>
  <c r="D55" i="3"/>
  <c r="D51" i="3"/>
  <c r="D48" i="3"/>
  <c r="D43" i="3"/>
  <c r="D38" i="3"/>
  <c r="D24" i="3"/>
  <c r="D21" i="3"/>
  <c r="D16" i="3"/>
  <c r="D13" i="3"/>
  <c r="D64" i="3"/>
</calcChain>
</file>

<file path=xl/sharedStrings.xml><?xml version="1.0" encoding="utf-8"?>
<sst xmlns="http://schemas.openxmlformats.org/spreadsheetml/2006/main" count="155" uniqueCount="131">
  <si>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</si>
  <si>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</si>
  <si>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</si>
  <si>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</si>
  <si>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</si>
  <si>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</si>
  <si>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</si>
  <si>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</si>
  <si>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</si>
  <si>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</si>
  <si>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</si>
  <si>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</si>
  <si>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</si>
  <si>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</si>
  <si>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</si>
  <si>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</si>
  <si>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</si>
  <si>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</si>
  <si>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</si>
  <si>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</si>
  <si>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</si>
  <si>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</si>
  <si>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</si>
  <si>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</si>
  <si>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</si>
  <si>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</si>
  <si>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</si>
  <si>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</si>
  <si>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</si>
  <si>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</si>
  <si>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</si>
  <si>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</si>
  <si>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</si>
  <si>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</si>
  <si>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</si>
  <si>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</si>
  <si>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</si>
  <si>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</si>
  <si>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</si>
  <si>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</si>
  <si>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</si>
  <si>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</si>
  <si>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</si>
  <si>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</si>
  <si>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</si>
  <si>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</si>
  <si>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</si>
  <si>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</si>
  <si>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</si>
  <si>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</si>
  <si>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</si>
  <si>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</si>
  <si>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</si>
  <si>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</si>
  <si>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</si>
  <si>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</si>
  <si>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</si>
  <si>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</si>
  <si>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</si>
  <si>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</si>
  <si>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</si>
  <si>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</si>
  <si>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</si>
  <si>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</si>
  <si>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</si>
  <si>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</si>
  <si>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</si>
  <si>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</si>
  <si>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</si>
  <si>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</si>
  <si>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</si>
  <si>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</si>
  <si>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</si>
  <si>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</si>
  <si>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</si>
  <si>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</si>
  <si>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</si>
  <si>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</si>
  <si>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</si>
  <si>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</si>
  <si>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</si>
  <si>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</si>
  <si>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</si>
  <si>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</si>
  <si>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HMZA-210115-ZJT182</t>
    <phoneticPr fontId="12" type="noConversion"/>
  </si>
  <si>
    <t>1月21日</t>
    <rPh sb="1" eb="2">
      <t>yue</t>
    </rPh>
    <rPh sb="4" eb="5">
      <t>ri</t>
    </rPh>
    <phoneticPr fontId="12" type="noConversion"/>
  </si>
  <si>
    <t>玉溪；北京</t>
    <rPh sb="0" eb="1">
      <t>yu xi</t>
    </rPh>
    <rPh sb="3" eb="4">
      <t>bei jing</t>
    </rPh>
    <phoneticPr fontId="12" type="noConversion"/>
  </si>
  <si>
    <t>1月</t>
    <rPh sb="1" eb="2">
      <t>yue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</si>
  <si>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</si>
  <si>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过路费</t>
    <rPh sb="0" eb="1">
      <t>guo lu fei</t>
    </rPh>
    <phoneticPr fontId="12" type="noConversion"/>
  </si>
  <si>
    <t>1.2 机场午餐</t>
    <rPh sb="4" eb="5">
      <t>ji chang</t>
    </rPh>
    <rPh sb="6" eb="7">
      <t>wu can</t>
    </rPh>
    <phoneticPr fontId="12" type="noConversion"/>
  </si>
  <si>
    <t>1.2 晚餐</t>
    <rPh sb="4" eb="5">
      <t>wan can</t>
    </rPh>
    <phoneticPr fontId="12" type="noConversion"/>
  </si>
  <si>
    <t>1.3 晚餐</t>
    <rPh sb="4" eb="5">
      <t>wan c</t>
    </rPh>
    <phoneticPr fontId="12" type="noConversion"/>
  </si>
  <si>
    <t>1.5 午餐</t>
    <rPh sb="4" eb="5">
      <t>wu can</t>
    </rPh>
    <phoneticPr fontId="12" type="noConversion"/>
  </si>
  <si>
    <t>超市</t>
    <rPh sb="0" eb="1">
      <t>chao shi</t>
    </rPh>
    <phoneticPr fontId="12" type="noConversion"/>
  </si>
  <si>
    <t>1.13 公司-字节跳动看场地</t>
    <rPh sb="5" eb="6">
      <t>gogn si</t>
    </rPh>
    <rPh sb="8" eb="9">
      <t>zi jie</t>
    </rPh>
    <rPh sb="12" eb="13">
      <t>kan chang di</t>
    </rPh>
    <phoneticPr fontId="12" type="noConversion"/>
  </si>
  <si>
    <t>1.16 家-活动场地</t>
    <rPh sb="5" eb="6">
      <t>jia</t>
    </rPh>
    <rPh sb="7" eb="8">
      <t>hud oong</t>
    </rPh>
    <rPh sb="9" eb="10">
      <t>chnag di</t>
    </rPh>
    <phoneticPr fontId="12" type="noConversion"/>
  </si>
  <si>
    <t>核酸检测</t>
    <rPh sb="0" eb="1">
      <t>he suan</t>
    </rPh>
    <rPh sb="2" eb="3">
      <t>jain ce</t>
    </rPh>
    <phoneticPr fontId="12" type="noConversion"/>
  </si>
  <si>
    <t>高亚琳、郭燕雷</t>
    <rPh sb="0" eb="1">
      <t>gao ya l</t>
    </rPh>
    <rPh sb="4" eb="5">
      <t>guo yan lei</t>
    </rPh>
    <phoneticPr fontId="12" type="noConversion"/>
  </si>
  <si>
    <t>1.18 早餐（7:00到场）</t>
    <rPh sb="5" eb="6">
      <t>zao can</t>
    </rPh>
    <rPh sb="12" eb="13">
      <t>dao chang</t>
    </rPh>
    <phoneticPr fontId="12" type="noConversion"/>
  </si>
  <si>
    <t>1.17 彩排晚餐（工作人员+康辉13人）</t>
    <rPh sb="5" eb="6">
      <t>cai pai</t>
    </rPh>
    <rPh sb="7" eb="8">
      <t>wan can</t>
    </rPh>
    <rPh sb="19" eb="20">
      <t>ren</t>
    </rPh>
    <phoneticPr fontId="12" type="noConversion"/>
  </si>
  <si>
    <t>1.17 彩排午餐（工作人员+康辉13人）</t>
    <rPh sb="5" eb="6">
      <t>cai pai</t>
    </rPh>
    <rPh sb="7" eb="8">
      <t>wu</t>
    </rPh>
    <rPh sb="10" eb="11">
      <t>gogn zuo</t>
    </rPh>
    <rPh sb="12" eb="13">
      <t>ren yuan</t>
    </rPh>
    <rPh sb="15" eb="16">
      <t>akng hui</t>
    </rPh>
    <rPh sb="19" eb="20">
      <t>ren</t>
    </rPh>
    <phoneticPr fontId="12" type="noConversion"/>
  </si>
  <si>
    <t>1.4 晚餐（踩点餐厅用餐，客户3人）</t>
    <rPh sb="4" eb="5">
      <t>wan c</t>
    </rPh>
    <rPh sb="7" eb="8">
      <t>cai d</t>
    </rPh>
    <rPh sb="9" eb="10">
      <t>can ting</t>
    </rPh>
    <rPh sb="11" eb="12">
      <t>yong can</t>
    </rPh>
    <rPh sb="14" eb="15">
      <t>ke hu</t>
    </rPh>
    <rPh sb="17" eb="18">
      <t>ren</t>
    </rPh>
    <phoneticPr fontId="12" type="noConversion"/>
  </si>
  <si>
    <t>玉溪包车（360+300）</t>
    <rPh sb="0" eb="1">
      <t>yu xi x</t>
    </rPh>
    <rPh sb="2" eb="3">
      <t>bao che</t>
    </rPh>
    <phoneticPr fontId="12" type="noConversion"/>
  </si>
  <si>
    <t>星巴克（高亚琳）</t>
    <rPh sb="0" eb="1">
      <t>xing ba ke</t>
    </rPh>
    <rPh sb="4" eb="5">
      <t>gao ya lin</t>
    </rPh>
    <phoneticPr fontId="12" type="noConversion"/>
  </si>
  <si>
    <t>外卖（高亚琳）</t>
    <rPh sb="0" eb="1">
      <t>wai mai</t>
    </rPh>
    <phoneticPr fontId="12" type="noConversion"/>
  </si>
  <si>
    <t>酒店茶歇（高亚琳）</t>
    <rPh sb="0" eb="1">
      <t>jiu dian</t>
    </rPh>
    <rPh sb="2" eb="3">
      <t>cha xie</t>
    </rPh>
    <phoneticPr fontId="12" type="noConversion"/>
  </si>
  <si>
    <t>团号：HMZA-210115-ZJT182</t>
    <phoneticPr fontId="12" type="noConversion"/>
  </si>
  <si>
    <t>会议日期：1月16-18日</t>
    <rPh sb="6" eb="7">
      <t>yue</t>
    </rPh>
    <rPh sb="12" eb="13">
      <t>ri</t>
    </rPh>
    <phoneticPr fontId="12" type="noConversion"/>
  </si>
  <si>
    <t>快客杯</t>
    <rPh sb="0" eb="1">
      <t>kaui ke bei</t>
    </rPh>
    <phoneticPr fontId="12" type="noConversion"/>
  </si>
  <si>
    <t>快客杯样品</t>
    <rPh sb="0" eb="1">
      <t>kaui ke</t>
    </rPh>
    <rPh sb="2" eb="3">
      <t>bei</t>
    </rPh>
    <rPh sb="3" eb="4">
      <t>yang pin</t>
    </rPh>
    <phoneticPr fontId="12" type="noConversion"/>
  </si>
  <si>
    <t>储存卡</t>
    <rPh sb="0" eb="1">
      <t>chu cun ka</t>
    </rPh>
    <phoneticPr fontId="12" type="noConversion"/>
  </si>
  <si>
    <t>制作物打印</t>
    <rPh sb="0" eb="1">
      <t>zhi zuo wu</t>
    </rPh>
    <rPh sb="3" eb="4">
      <t>da yin</t>
    </rPh>
    <phoneticPr fontId="12" type="noConversion"/>
  </si>
  <si>
    <t>镭射包（35.51+16.3+720）</t>
    <rPh sb="0" eb="1">
      <t>lei she bao</t>
    </rPh>
    <phoneticPr fontId="12" type="noConversion"/>
  </si>
  <si>
    <t>样品（镭射包39+胸牌10.4+胸标19.41+许愿瓶7.65+11.78）</t>
    <rPh sb="0" eb="1">
      <t>yang pin</t>
    </rPh>
    <rPh sb="3" eb="4">
      <t>lei she bao</t>
    </rPh>
    <rPh sb="9" eb="10">
      <t>xiong pai</t>
    </rPh>
    <rPh sb="16" eb="17">
      <t>xiong</t>
    </rPh>
    <rPh sb="17" eb="18">
      <t>biao</t>
    </rPh>
    <rPh sb="24" eb="25">
      <t>xu yuan</t>
    </rPh>
    <rPh sb="26" eb="27">
      <t>ping</t>
    </rPh>
    <phoneticPr fontId="12" type="noConversion"/>
  </si>
  <si>
    <t>矿石</t>
    <rPh sb="0" eb="1">
      <t>kaung shi</t>
    </rPh>
    <phoneticPr fontId="12" type="noConversion"/>
  </si>
  <si>
    <t>logo发光球</t>
    <rPh sb="4" eb="5">
      <t>fa guang</t>
    </rPh>
    <rPh sb="6" eb="7">
      <t>qiu</t>
    </rPh>
    <phoneticPr fontId="12" type="noConversion"/>
  </si>
  <si>
    <t>测距仪</t>
    <rPh sb="0" eb="1">
      <t>ce ju yi</t>
    </rPh>
    <phoneticPr fontId="12" type="noConversion"/>
  </si>
  <si>
    <t>物料快递</t>
    <rPh sb="0" eb="1">
      <t>wu liao</t>
    </rPh>
    <rPh sb="2" eb="3">
      <t>kuai di</t>
    </rPh>
    <phoneticPr fontId="12" type="noConversion"/>
  </si>
  <si>
    <t>移动硬盘</t>
    <rPh sb="0" eb="1">
      <t>yi dong</t>
    </rPh>
    <rPh sb="2" eb="3">
      <t>ying pan</t>
    </rPh>
    <phoneticPr fontId="12" type="noConversion"/>
  </si>
  <si>
    <t>客户酒店用餐</t>
    <rPh sb="0" eb="1">
      <t>ke h</t>
    </rPh>
    <rPh sb="2" eb="3">
      <t>jiu dian</t>
    </rPh>
    <rPh sb="4" eb="5">
      <t>yong can</t>
    </rPh>
    <phoneticPr fontId="12" type="noConversion"/>
  </si>
  <si>
    <t>大堂吧点单</t>
    <rPh sb="0" eb="1">
      <t>da tang ba</t>
    </rPh>
    <rPh sb="3" eb="4">
      <t>dian dan</t>
    </rPh>
    <phoneticPr fontId="12" type="noConversion"/>
  </si>
  <si>
    <t>见滴滴行程单（高亚琳）</t>
    <rPh sb="0" eb="1">
      <t>jian</t>
    </rPh>
    <rPh sb="1" eb="2">
      <t>di di</t>
    </rPh>
    <rPh sb="3" eb="4">
      <t>xing cheng dan</t>
    </rPh>
    <phoneticPr fontId="12" type="noConversion"/>
  </si>
  <si>
    <t>1.16 家-活动场地（高亚琳）</t>
    <phoneticPr fontId="12" type="noConversion"/>
  </si>
  <si>
    <t>1.17 家-活动场地（高亚琳）</t>
    <phoneticPr fontId="12" type="noConversion"/>
  </si>
  <si>
    <t>1.18 活动场地-家（高亚琳）</t>
    <rPh sb="5" eb="6">
      <t>hud oong</t>
    </rPh>
    <rPh sb="7" eb="8">
      <t>chanf di</t>
    </rPh>
    <rPh sb="10" eb="11">
      <t>jia</t>
    </rPh>
    <phoneticPr fontId="12" type="noConversion"/>
  </si>
  <si>
    <t>物料闪送给客户</t>
    <rPh sb="0" eb="1">
      <t>wu liao</t>
    </rPh>
    <rPh sb="2" eb="3">
      <t>shan sog</t>
    </rPh>
    <rPh sb="4" eb="5">
      <t>gei</t>
    </rPh>
    <rPh sb="5" eb="6">
      <t>ke hu</t>
    </rPh>
    <phoneticPr fontId="12" type="noConversion"/>
  </si>
  <si>
    <t>客户3人住宿，3间大床2晚，980元/间夜</t>
    <rPh sb="0" eb="1">
      <t>ke hu</t>
    </rPh>
    <rPh sb="3" eb="4">
      <t>ren</t>
    </rPh>
    <rPh sb="4" eb="5">
      <t>zhu su</t>
    </rPh>
    <rPh sb="8" eb="9">
      <t>jian</t>
    </rPh>
    <rPh sb="9" eb="10">
      <t>da chuang</t>
    </rPh>
    <rPh sb="12" eb="13">
      <t>wan</t>
    </rPh>
    <rPh sb="17" eb="18">
      <t>yuan</t>
    </rPh>
    <rPh sb="19" eb="20">
      <t>jian</t>
    </rPh>
    <rPh sb="20" eb="21">
      <t>ye</t>
    </rPh>
    <phoneticPr fontId="12" type="noConversion"/>
  </si>
  <si>
    <t>1.18 咖啡</t>
    <rPh sb="5" eb="6">
      <t>ka fei</t>
    </rPh>
    <phoneticPr fontId="12" type="noConversion"/>
  </si>
  <si>
    <t>1.16 晚餐</t>
    <rPh sb="5" eb="6">
      <t>wan can</t>
    </rPh>
    <phoneticPr fontId="12" type="noConversion"/>
  </si>
  <si>
    <t>1月2日-6日 高亚琳 郭燕雷</t>
    <rPh sb="1" eb="2">
      <t>yue</t>
    </rPh>
    <rPh sb="3" eb="4">
      <t>ri</t>
    </rPh>
    <rPh sb="6" eb="7">
      <t>ri</t>
    </rPh>
    <rPh sb="8" eb="9">
      <t>gao ya lin</t>
    </rPh>
    <rPh sb="12" eb="13">
      <t>guo yan lei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</si>
</sst>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微软雅黑"/>
      <family val="3"/>
      <charset val="134"/>
    </font>
    <font>
      <b/>
      <sz val="11"/>
      <color theme="1"/>
      <name val="微软雅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E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178" fontId="3" fillId="10" borderId="8" xfId="2" applyNumberFormat="1" applyFont="1" applyFill="1" applyBorder="1" applyAlignment="1">
      <alignment horizontal="center" vertical="center"/>
    </xf>
    <xf numFmtId="178" fontId="3" fillId="10" borderId="6" xfId="2" applyNumberFormat="1" applyFont="1" applyFill="1" applyBorder="1" applyAlignment="1">
      <alignment horizontal="center" vertical="center"/>
    </xf>
    <xf numFmtId="178" fontId="3" fillId="10" borderId="7" xfId="2" applyNumberFormat="1" applyFont="1" applyFill="1" applyBorder="1" applyAlignment="1">
      <alignment horizontal="center" vertical="center"/>
    </xf>
    <xf numFmtId="0" fontId="3" fillId="10" borderId="8" xfId="2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40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40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179" fontId="15" fillId="0" borderId="0" xfId="0" applyNumberFormat="1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mruColors>
      <color rgb="FFFFFE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1"/>
  <sheetViews>
    <sheetView topLeftCell="A42" workbookViewId="0">
      <selection activeCell="G31" sqref="G3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10.6640625" style="32" bestFit="1" customWidth="1"/>
    <col min="5" max="5" width="11" customWidth="1"/>
    <col min="6" max="6" width="10.6640625" bestFit="1" customWidth="1"/>
    <col min="7" max="7" width="11.5" customWidth="1"/>
    <col min="8" max="8" width="13.1640625" customWidth="1"/>
    <col min="9" max="9" width="49.1640625" bestFit="1" customWidth="1"/>
    <col min="10" max="10" width="39.5" customWidth="1"/>
  </cols>
  <sheetData>
    <row r="2" spans="1:12" ht="21" customHeight="1" x14ac:dyDescent="0.15">
      <c r="C2" s="89" t="s">
        <v>0</v>
      </c>
      <c r="D2" s="89"/>
      <c r="E2" s="89"/>
      <c r="F2" s="89"/>
      <c r="G2" s="89"/>
      <c r="H2" s="89"/>
      <c r="I2" s="44"/>
      <c r="J2" s="44"/>
      <c r="K2" s="44"/>
      <c r="L2" s="44"/>
    </row>
    <row r="4" spans="1:12" ht="21" customHeight="1" x14ac:dyDescent="0.15">
      <c r="H4" s="72" t="s">
        <v>107</v>
      </c>
      <c r="I4" s="72"/>
      <c r="J4" s="72" t="s">
        <v>108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85" t="s">
        <v>1</v>
      </c>
      <c r="B6" s="77" t="s">
        <v>2</v>
      </c>
      <c r="C6" s="90" t="s">
        <v>3</v>
      </c>
      <c r="D6" s="90"/>
      <c r="E6" s="90"/>
      <c r="F6" s="91" t="s">
        <v>4</v>
      </c>
      <c r="G6" s="91"/>
      <c r="H6" s="91"/>
      <c r="I6" s="91"/>
      <c r="J6" s="77" t="s">
        <v>5</v>
      </c>
    </row>
    <row r="7" spans="1:12" ht="21" customHeight="1" x14ac:dyDescent="0.15">
      <c r="A7" s="85"/>
      <c r="B7" s="7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7"/>
    </row>
    <row r="8" spans="1:12" ht="21" customHeight="1" x14ac:dyDescent="0.15">
      <c r="A8" s="86">
        <v>1</v>
      </c>
      <c r="B8" s="84" t="s">
        <v>13</v>
      </c>
      <c r="C8" s="64">
        <v>0</v>
      </c>
      <c r="D8" s="65"/>
      <c r="E8" s="64">
        <f>C8*D8</f>
        <v>0</v>
      </c>
      <c r="F8" s="37">
        <v>0</v>
      </c>
      <c r="G8" s="37">
        <v>0</v>
      </c>
      <c r="H8" s="37">
        <f t="shared" ref="H8:H56" si="0">F8+G8</f>
        <v>0</v>
      </c>
      <c r="I8" s="45"/>
      <c r="J8" s="66" t="s">
        <v>14</v>
      </c>
    </row>
    <row r="9" spans="1:12" ht="21" customHeight="1" x14ac:dyDescent="0.15">
      <c r="A9" s="86"/>
      <c r="B9" s="84"/>
      <c r="C9" s="64"/>
      <c r="D9" s="65"/>
      <c r="E9" s="64"/>
      <c r="F9" s="37">
        <v>0</v>
      </c>
      <c r="G9" s="37">
        <v>0</v>
      </c>
      <c r="H9" s="37">
        <f t="shared" si="0"/>
        <v>0</v>
      </c>
      <c r="I9" s="45"/>
      <c r="J9" s="67"/>
    </row>
    <row r="10" spans="1:12" ht="21" customHeight="1" x14ac:dyDescent="0.15">
      <c r="A10" s="86"/>
      <c r="B10" s="84"/>
      <c r="C10" s="64"/>
      <c r="D10" s="65"/>
      <c r="E10" s="64"/>
      <c r="F10" s="37">
        <v>0</v>
      </c>
      <c r="G10" s="37">
        <v>0</v>
      </c>
      <c r="H10" s="37">
        <f t="shared" si="0"/>
        <v>0</v>
      </c>
      <c r="I10" s="45"/>
      <c r="J10" s="67"/>
    </row>
    <row r="11" spans="1:12" ht="21" customHeight="1" x14ac:dyDescent="0.15">
      <c r="A11" s="86"/>
      <c r="B11" s="84"/>
      <c r="C11" s="64"/>
      <c r="D11" s="65"/>
      <c r="E11" s="64"/>
      <c r="F11" s="37">
        <v>0</v>
      </c>
      <c r="G11" s="37">
        <v>0</v>
      </c>
      <c r="H11" s="37">
        <f t="shared" si="0"/>
        <v>0</v>
      </c>
      <c r="I11" s="45"/>
      <c r="J11" s="67"/>
    </row>
    <row r="12" spans="1:12" ht="21" customHeight="1" x14ac:dyDescent="0.15">
      <c r="A12" s="86"/>
      <c r="B12" s="84"/>
      <c r="C12" s="64"/>
      <c r="D12" s="65"/>
      <c r="E12" s="64"/>
      <c r="F12" s="37">
        <v>0</v>
      </c>
      <c r="G12" s="37">
        <v>0</v>
      </c>
      <c r="H12" s="37">
        <f t="shared" si="0"/>
        <v>0</v>
      </c>
      <c r="I12" s="45"/>
      <c r="J12" s="67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8"/>
    </row>
    <row r="14" spans="1:12" ht="21" customHeight="1" x14ac:dyDescent="0.15">
      <c r="A14" s="82">
        <v>2</v>
      </c>
      <c r="B14" s="95" t="s">
        <v>16</v>
      </c>
      <c r="C14" s="78">
        <v>0</v>
      </c>
      <c r="D14" s="82"/>
      <c r="E14" s="78">
        <f t="shared" ref="E14:E5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6" t="s">
        <v>17</v>
      </c>
    </row>
    <row r="15" spans="1:12" ht="21" customHeight="1" x14ac:dyDescent="0.15">
      <c r="A15" s="83"/>
      <c r="B15" s="96"/>
      <c r="C15" s="79"/>
      <c r="D15" s="83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67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8"/>
    </row>
    <row r="17" spans="1:10" ht="21" customHeight="1" x14ac:dyDescent="0.15">
      <c r="A17" s="86">
        <v>3</v>
      </c>
      <c r="B17" s="84" t="s">
        <v>19</v>
      </c>
      <c r="C17" s="64">
        <v>0</v>
      </c>
      <c r="D17" s="65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4" t="s">
        <v>20</v>
      </c>
    </row>
    <row r="18" spans="1:10" ht="21" customHeight="1" x14ac:dyDescent="0.15">
      <c r="A18" s="86"/>
      <c r="B18" s="84"/>
      <c r="C18" s="64"/>
      <c r="D18" s="65"/>
      <c r="E18" s="64"/>
      <c r="F18" s="37">
        <v>0</v>
      </c>
      <c r="G18" s="37">
        <v>0</v>
      </c>
      <c r="H18" s="37">
        <f t="shared" si="0"/>
        <v>0</v>
      </c>
      <c r="I18" s="45"/>
      <c r="J18" s="75"/>
    </row>
    <row r="19" spans="1:10" ht="21" customHeight="1" x14ac:dyDescent="0.15">
      <c r="A19" s="86"/>
      <c r="B19" s="84"/>
      <c r="C19" s="64"/>
      <c r="D19" s="65"/>
      <c r="E19" s="64"/>
      <c r="F19" s="37">
        <v>0</v>
      </c>
      <c r="G19" s="37">
        <v>0</v>
      </c>
      <c r="H19" s="37">
        <f t="shared" si="0"/>
        <v>0</v>
      </c>
      <c r="I19" s="45"/>
      <c r="J19" s="75"/>
    </row>
    <row r="20" spans="1:10" ht="21" customHeight="1" x14ac:dyDescent="0.15">
      <c r="A20" s="86"/>
      <c r="B20" s="84"/>
      <c r="C20" s="64"/>
      <c r="D20" s="65"/>
      <c r="E20" s="64"/>
      <c r="F20" s="37">
        <v>0</v>
      </c>
      <c r="G20" s="37">
        <v>0</v>
      </c>
      <c r="H20" s="37">
        <f t="shared" si="0"/>
        <v>0</v>
      </c>
      <c r="I20" s="45"/>
      <c r="J20" s="75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6"/>
    </row>
    <row r="22" spans="1:10" s="140" customFormat="1" ht="21" customHeight="1" x14ac:dyDescent="0.15">
      <c r="A22" s="134">
        <v>4</v>
      </c>
      <c r="B22" s="135" t="s">
        <v>22</v>
      </c>
      <c r="C22" s="136">
        <v>0</v>
      </c>
      <c r="D22" s="137"/>
      <c r="E22" s="136">
        <f t="shared" si="2"/>
        <v>0</v>
      </c>
      <c r="F22" s="138">
        <v>700</v>
      </c>
      <c r="G22" s="138">
        <v>0</v>
      </c>
      <c r="H22" s="138">
        <f t="shared" si="0"/>
        <v>700</v>
      </c>
      <c r="I22" s="139" t="s">
        <v>120</v>
      </c>
      <c r="J22" s="74" t="s">
        <v>23</v>
      </c>
    </row>
    <row r="23" spans="1:10" s="140" customFormat="1" ht="21" customHeight="1" x14ac:dyDescent="0.15">
      <c r="A23" s="134"/>
      <c r="B23" s="135"/>
      <c r="C23" s="136"/>
      <c r="D23" s="137"/>
      <c r="E23" s="136"/>
      <c r="F23" s="138">
        <v>230</v>
      </c>
      <c r="G23" s="138">
        <v>0</v>
      </c>
      <c r="H23" s="138">
        <f t="shared" si="0"/>
        <v>230</v>
      </c>
      <c r="I23" s="139" t="s">
        <v>121</v>
      </c>
      <c r="J23" s="75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930</v>
      </c>
      <c r="G24" s="40">
        <f t="shared" ref="G24:H24" si="7">SUM(G22:G23)</f>
        <v>0</v>
      </c>
      <c r="H24" s="40">
        <f t="shared" si="7"/>
        <v>930</v>
      </c>
      <c r="I24" s="46"/>
      <c r="J24" s="76"/>
    </row>
    <row r="25" spans="1:10" ht="21" customHeight="1" x14ac:dyDescent="0.15">
      <c r="A25" s="82">
        <v>5</v>
      </c>
      <c r="B25" s="95" t="s">
        <v>25</v>
      </c>
      <c r="C25" s="78">
        <v>30000</v>
      </c>
      <c r="D25" s="78">
        <v>1</v>
      </c>
      <c r="E25" s="64">
        <f>C25*D25</f>
        <v>30000</v>
      </c>
      <c r="F25" s="37">
        <v>2600</v>
      </c>
      <c r="G25" s="37">
        <v>0</v>
      </c>
      <c r="H25" s="57">
        <f>F25+G25</f>
        <v>2600</v>
      </c>
      <c r="I25" s="45" t="s">
        <v>109</v>
      </c>
      <c r="J25" s="66" t="s">
        <v>26</v>
      </c>
    </row>
    <row r="26" spans="1:10" ht="21" customHeight="1" x14ac:dyDescent="0.15">
      <c r="A26" s="87"/>
      <c r="B26" s="97"/>
      <c r="C26" s="81"/>
      <c r="D26" s="81"/>
      <c r="E26" s="64"/>
      <c r="F26" s="56">
        <v>129.5</v>
      </c>
      <c r="G26" s="50">
        <v>0</v>
      </c>
      <c r="H26" s="57">
        <f t="shared" ref="H26:H37" si="8">F26+G26</f>
        <v>129.5</v>
      </c>
      <c r="I26" s="45" t="s">
        <v>110</v>
      </c>
      <c r="J26" s="67"/>
    </row>
    <row r="27" spans="1:10" ht="21" customHeight="1" x14ac:dyDescent="0.15">
      <c r="A27" s="87"/>
      <c r="B27" s="97"/>
      <c r="C27" s="81"/>
      <c r="D27" s="81"/>
      <c r="E27" s="64"/>
      <c r="F27" s="58">
        <v>776.98</v>
      </c>
      <c r="G27" s="58">
        <v>0</v>
      </c>
      <c r="H27" s="57">
        <f t="shared" si="8"/>
        <v>776.98</v>
      </c>
      <c r="I27" s="45" t="s">
        <v>111</v>
      </c>
      <c r="J27" s="67"/>
    </row>
    <row r="28" spans="1:10" ht="21" customHeight="1" x14ac:dyDescent="0.15">
      <c r="A28" s="87"/>
      <c r="B28" s="97"/>
      <c r="C28" s="81"/>
      <c r="D28" s="81"/>
      <c r="E28" s="64"/>
      <c r="F28" s="58">
        <v>0</v>
      </c>
      <c r="G28" s="58">
        <v>72</v>
      </c>
      <c r="H28" s="57">
        <f t="shared" si="8"/>
        <v>72</v>
      </c>
      <c r="I28" s="45" t="s">
        <v>112</v>
      </c>
      <c r="J28" s="67"/>
    </row>
    <row r="29" spans="1:10" ht="21" customHeight="1" x14ac:dyDescent="0.15">
      <c r="A29" s="87"/>
      <c r="B29" s="97"/>
      <c r="C29" s="81"/>
      <c r="D29" s="81"/>
      <c r="E29" s="64"/>
      <c r="F29" s="58">
        <v>771.81</v>
      </c>
      <c r="G29" s="58">
        <v>0</v>
      </c>
      <c r="H29" s="57">
        <f t="shared" si="8"/>
        <v>771.81</v>
      </c>
      <c r="I29" s="45" t="s">
        <v>113</v>
      </c>
      <c r="J29" s="67"/>
    </row>
    <row r="30" spans="1:10" ht="21" customHeight="1" x14ac:dyDescent="0.15">
      <c r="A30" s="87"/>
      <c r="B30" s="97"/>
      <c r="C30" s="81"/>
      <c r="D30" s="81"/>
      <c r="E30" s="64"/>
      <c r="F30" s="58">
        <v>0</v>
      </c>
      <c r="G30" s="58">
        <v>88.24</v>
      </c>
      <c r="H30" s="57">
        <f t="shared" si="8"/>
        <v>88.24</v>
      </c>
      <c r="I30" s="45" t="s">
        <v>114</v>
      </c>
      <c r="J30" s="67"/>
    </row>
    <row r="31" spans="1:10" ht="21" customHeight="1" x14ac:dyDescent="0.15">
      <c r="A31" s="87"/>
      <c r="B31" s="97"/>
      <c r="C31" s="81"/>
      <c r="D31" s="81"/>
      <c r="E31" s="64"/>
      <c r="F31" s="58">
        <v>0</v>
      </c>
      <c r="G31" s="58">
        <v>765</v>
      </c>
      <c r="H31" s="57">
        <f t="shared" si="8"/>
        <v>765</v>
      </c>
      <c r="I31" s="45" t="s">
        <v>115</v>
      </c>
      <c r="J31" s="67"/>
    </row>
    <row r="32" spans="1:10" ht="21" customHeight="1" x14ac:dyDescent="0.15">
      <c r="A32" s="87"/>
      <c r="B32" s="97"/>
      <c r="C32" s="81"/>
      <c r="D32" s="81"/>
      <c r="E32" s="64"/>
      <c r="F32" s="56">
        <v>340</v>
      </c>
      <c r="G32" s="50">
        <v>0</v>
      </c>
      <c r="H32" s="57">
        <f t="shared" si="8"/>
        <v>340</v>
      </c>
      <c r="I32" s="45" t="s">
        <v>116</v>
      </c>
      <c r="J32" s="67"/>
    </row>
    <row r="33" spans="1:10" ht="21" customHeight="1" x14ac:dyDescent="0.15">
      <c r="A33" s="87"/>
      <c r="B33" s="97"/>
      <c r="C33" s="81"/>
      <c r="D33" s="81"/>
      <c r="E33" s="64"/>
      <c r="F33" s="58">
        <v>138.97999999999999</v>
      </c>
      <c r="G33" s="58">
        <v>0</v>
      </c>
      <c r="H33" s="57">
        <f t="shared" si="8"/>
        <v>138.97999999999999</v>
      </c>
      <c r="I33" s="45" t="s">
        <v>117</v>
      </c>
      <c r="J33" s="67"/>
    </row>
    <row r="34" spans="1:10" ht="21" customHeight="1" x14ac:dyDescent="0.15">
      <c r="A34" s="87"/>
      <c r="B34" s="97"/>
      <c r="C34" s="81"/>
      <c r="D34" s="81"/>
      <c r="E34" s="64"/>
      <c r="F34" s="58">
        <v>560</v>
      </c>
      <c r="G34" s="58">
        <v>0</v>
      </c>
      <c r="H34" s="57">
        <f t="shared" si="8"/>
        <v>560</v>
      </c>
      <c r="I34" s="45" t="s">
        <v>119</v>
      </c>
      <c r="J34" s="67"/>
    </row>
    <row r="35" spans="1:10" ht="21" customHeight="1" x14ac:dyDescent="0.15">
      <c r="A35" s="87"/>
      <c r="B35" s="97"/>
      <c r="C35" s="81"/>
      <c r="D35" s="81"/>
      <c r="E35" s="64"/>
      <c r="F35" s="58">
        <v>44.5</v>
      </c>
      <c r="G35" s="58">
        <v>0</v>
      </c>
      <c r="H35" s="57">
        <f t="shared" si="8"/>
        <v>44.5</v>
      </c>
      <c r="I35" s="45" t="s">
        <v>126</v>
      </c>
      <c r="J35" s="67"/>
    </row>
    <row r="36" spans="1:10" ht="21" customHeight="1" x14ac:dyDescent="0.15">
      <c r="A36" s="87"/>
      <c r="B36" s="97"/>
      <c r="C36" s="81"/>
      <c r="D36" s="81"/>
      <c r="E36" s="64"/>
      <c r="F36" s="58">
        <v>47</v>
      </c>
      <c r="G36" s="58">
        <v>0</v>
      </c>
      <c r="H36" s="57">
        <f t="shared" si="8"/>
        <v>47</v>
      </c>
      <c r="I36" s="45" t="s">
        <v>126</v>
      </c>
      <c r="J36" s="67"/>
    </row>
    <row r="37" spans="1:10" ht="21" customHeight="1" x14ac:dyDescent="0.15">
      <c r="A37" s="83"/>
      <c r="B37" s="96"/>
      <c r="C37" s="79"/>
      <c r="D37" s="79"/>
      <c r="E37" s="64"/>
      <c r="F37" s="56">
        <v>64</v>
      </c>
      <c r="G37" s="37">
        <v>0</v>
      </c>
      <c r="H37" s="57">
        <f t="shared" si="8"/>
        <v>64</v>
      </c>
      <c r="I37" s="45" t="s">
        <v>118</v>
      </c>
      <c r="J37" s="67"/>
    </row>
    <row r="38" spans="1:10" s="30" customFormat="1" ht="21" customHeight="1" x14ac:dyDescent="0.15">
      <c r="A38" s="38"/>
      <c r="B38" s="39" t="s">
        <v>27</v>
      </c>
      <c r="C38" s="40">
        <f>SUM(C25)</f>
        <v>30000</v>
      </c>
      <c r="D38" s="40">
        <f>SUM(D25)</f>
        <v>1</v>
      </c>
      <c r="E38" s="40">
        <f>SUM(E25:E37)</f>
        <v>30000</v>
      </c>
      <c r="F38" s="40">
        <f>SUM(F25:F37)</f>
        <v>5472.7699999999995</v>
      </c>
      <c r="G38" s="40">
        <f>SUM(G25:G37)</f>
        <v>925.24</v>
      </c>
      <c r="H38" s="40">
        <f>SUM(H25:H37)</f>
        <v>6398.0099999999993</v>
      </c>
      <c r="I38" s="46"/>
      <c r="J38" s="68"/>
    </row>
    <row r="39" spans="1:10" ht="21" customHeight="1" x14ac:dyDescent="0.15">
      <c r="A39" s="86">
        <v>6</v>
      </c>
      <c r="B39" s="84" t="s">
        <v>28</v>
      </c>
      <c r="C39" s="64">
        <v>0</v>
      </c>
      <c r="D39" s="65"/>
      <c r="E39" s="64">
        <f>C39*D39</f>
        <v>0</v>
      </c>
      <c r="F39" s="37">
        <v>0</v>
      </c>
      <c r="G39" s="37">
        <v>0</v>
      </c>
      <c r="H39" s="37">
        <f t="shared" si="0"/>
        <v>0</v>
      </c>
      <c r="I39" s="45"/>
      <c r="J39" s="66" t="s">
        <v>29</v>
      </c>
    </row>
    <row r="40" spans="1:10" ht="21" customHeight="1" x14ac:dyDescent="0.15">
      <c r="A40" s="86"/>
      <c r="B40" s="84"/>
      <c r="C40" s="64"/>
      <c r="D40" s="65"/>
      <c r="E40" s="64"/>
      <c r="F40" s="37">
        <v>0</v>
      </c>
      <c r="G40" s="37">
        <v>0</v>
      </c>
      <c r="H40" s="37">
        <f t="shared" si="0"/>
        <v>0</v>
      </c>
      <c r="I40" s="45"/>
      <c r="J40" s="75"/>
    </row>
    <row r="41" spans="1:10" ht="21" customHeight="1" x14ac:dyDescent="0.15">
      <c r="A41" s="86"/>
      <c r="B41" s="84"/>
      <c r="C41" s="64"/>
      <c r="D41" s="65"/>
      <c r="E41" s="64"/>
      <c r="F41" s="37">
        <v>0</v>
      </c>
      <c r="G41" s="37">
        <v>0</v>
      </c>
      <c r="H41" s="37">
        <f t="shared" si="0"/>
        <v>0</v>
      </c>
      <c r="I41" s="45"/>
      <c r="J41" s="75"/>
    </row>
    <row r="42" spans="1:10" ht="21" customHeight="1" x14ac:dyDescent="0.15">
      <c r="A42" s="86"/>
      <c r="B42" s="84"/>
      <c r="C42" s="64"/>
      <c r="D42" s="65"/>
      <c r="E42" s="64"/>
      <c r="F42" s="37">
        <v>0</v>
      </c>
      <c r="G42" s="37">
        <v>0</v>
      </c>
      <c r="H42" s="37">
        <f t="shared" si="0"/>
        <v>0</v>
      </c>
      <c r="I42" s="45"/>
      <c r="J42" s="75"/>
    </row>
    <row r="43" spans="1:10" s="30" customFormat="1" ht="21" customHeight="1" x14ac:dyDescent="0.15">
      <c r="A43" s="38"/>
      <c r="B43" s="39" t="s">
        <v>30</v>
      </c>
      <c r="C43" s="40">
        <f>SUM(C39)</f>
        <v>0</v>
      </c>
      <c r="D43" s="40">
        <f t="shared" ref="D43:E43" si="9">SUM(D39)</f>
        <v>0</v>
      </c>
      <c r="E43" s="40">
        <f t="shared" si="9"/>
        <v>0</v>
      </c>
      <c r="F43" s="40">
        <f>SUM(F39:F42)</f>
        <v>0</v>
      </c>
      <c r="G43" s="40">
        <f t="shared" ref="G43" si="10">SUM(G39:G42)</f>
        <v>0</v>
      </c>
      <c r="H43" s="40">
        <f>SUM(H39:H42)</f>
        <v>0</v>
      </c>
      <c r="I43" s="46"/>
      <c r="J43" s="76"/>
    </row>
    <row r="44" spans="1:10" ht="21" customHeight="1" x14ac:dyDescent="0.15">
      <c r="A44" s="86">
        <v>7</v>
      </c>
      <c r="B44" s="84" t="s">
        <v>31</v>
      </c>
      <c r="C44" s="64">
        <v>0</v>
      </c>
      <c r="D44" s="65"/>
      <c r="E44" s="64">
        <f t="shared" si="2"/>
        <v>0</v>
      </c>
      <c r="F44" s="37">
        <v>0</v>
      </c>
      <c r="G44" s="37">
        <v>0</v>
      </c>
      <c r="H44" s="37">
        <f t="shared" si="0"/>
        <v>0</v>
      </c>
      <c r="I44" s="45"/>
      <c r="J44" s="69"/>
    </row>
    <row r="45" spans="1:10" ht="21" customHeight="1" x14ac:dyDescent="0.15">
      <c r="A45" s="86"/>
      <c r="B45" s="84"/>
      <c r="C45" s="64"/>
      <c r="D45" s="65"/>
      <c r="E45" s="64"/>
      <c r="F45" s="37">
        <v>0</v>
      </c>
      <c r="G45" s="37">
        <v>0</v>
      </c>
      <c r="H45" s="37">
        <f t="shared" si="0"/>
        <v>0</v>
      </c>
      <c r="I45" s="45"/>
      <c r="J45" s="70"/>
    </row>
    <row r="46" spans="1:10" ht="21" customHeight="1" x14ac:dyDescent="0.15">
      <c r="A46" s="86"/>
      <c r="B46" s="84"/>
      <c r="C46" s="64"/>
      <c r="D46" s="65"/>
      <c r="E46" s="64"/>
      <c r="F46" s="37">
        <v>0</v>
      </c>
      <c r="G46" s="37">
        <v>0</v>
      </c>
      <c r="H46" s="37">
        <f t="shared" si="0"/>
        <v>0</v>
      </c>
      <c r="I46" s="45"/>
      <c r="J46" s="70"/>
    </row>
    <row r="47" spans="1:10" ht="21" customHeight="1" x14ac:dyDescent="0.15">
      <c r="A47" s="86"/>
      <c r="B47" s="84"/>
      <c r="C47" s="64"/>
      <c r="D47" s="65"/>
      <c r="E47" s="64"/>
      <c r="F47" s="37">
        <v>0</v>
      </c>
      <c r="G47" s="37">
        <v>0</v>
      </c>
      <c r="H47" s="37">
        <f t="shared" si="0"/>
        <v>0</v>
      </c>
      <c r="I47" s="45"/>
      <c r="J47" s="70"/>
    </row>
    <row r="48" spans="1:10" s="30" customFormat="1" ht="21" customHeight="1" x14ac:dyDescent="0.15">
      <c r="A48" s="38"/>
      <c r="B48" s="39" t="s">
        <v>32</v>
      </c>
      <c r="C48" s="40">
        <f>SUM(C44)</f>
        <v>0</v>
      </c>
      <c r="D48" s="40">
        <f t="shared" ref="D48:E48" si="11">SUM(D44)</f>
        <v>0</v>
      </c>
      <c r="E48" s="40">
        <f t="shared" si="11"/>
        <v>0</v>
      </c>
      <c r="F48" s="40">
        <f>SUM(F44:F47)</f>
        <v>0</v>
      </c>
      <c r="G48" s="40">
        <f t="shared" ref="G48:H48" si="12">SUM(G44:G47)</f>
        <v>0</v>
      </c>
      <c r="H48" s="40">
        <f t="shared" si="12"/>
        <v>0</v>
      </c>
      <c r="I48" s="46"/>
      <c r="J48" s="71"/>
    </row>
    <row r="49" spans="1:10" ht="21" customHeight="1" x14ac:dyDescent="0.15">
      <c r="A49" s="86">
        <v>8</v>
      </c>
      <c r="B49" s="84" t="s">
        <v>33</v>
      </c>
      <c r="C49" s="64">
        <v>0</v>
      </c>
      <c r="D49" s="65"/>
      <c r="E49" s="64">
        <f t="shared" si="2"/>
        <v>0</v>
      </c>
      <c r="F49" s="37">
        <v>0</v>
      </c>
      <c r="G49" s="37">
        <v>0</v>
      </c>
      <c r="H49" s="37">
        <f t="shared" si="0"/>
        <v>0</v>
      </c>
      <c r="I49" s="45"/>
      <c r="J49" s="74" t="s">
        <v>34</v>
      </c>
    </row>
    <row r="50" spans="1:10" ht="21" customHeight="1" x14ac:dyDescent="0.15">
      <c r="A50" s="86"/>
      <c r="B50" s="84"/>
      <c r="C50" s="64"/>
      <c r="D50" s="65"/>
      <c r="E50" s="64"/>
      <c r="F50" s="37">
        <v>0</v>
      </c>
      <c r="G50" s="37">
        <v>0</v>
      </c>
      <c r="H50" s="37">
        <f t="shared" si="0"/>
        <v>0</v>
      </c>
      <c r="I50" s="45"/>
      <c r="J50" s="75"/>
    </row>
    <row r="51" spans="1:10" s="30" customFormat="1" ht="21" customHeight="1" x14ac:dyDescent="0.15">
      <c r="A51" s="38"/>
      <c r="B51" s="39" t="s">
        <v>35</v>
      </c>
      <c r="C51" s="40">
        <f>SUM(C49)</f>
        <v>0</v>
      </c>
      <c r="D51" s="40">
        <f t="shared" ref="D51:E51" si="13">SUM(D49)</f>
        <v>0</v>
      </c>
      <c r="E51" s="40">
        <f t="shared" si="13"/>
        <v>0</v>
      </c>
      <c r="F51" s="40">
        <f>SUM(F49:F50)</f>
        <v>0</v>
      </c>
      <c r="G51" s="40">
        <f t="shared" ref="G51:H51" si="14">SUM(G49:G50)</f>
        <v>0</v>
      </c>
      <c r="H51" s="40">
        <f t="shared" si="14"/>
        <v>0</v>
      </c>
      <c r="I51" s="46"/>
      <c r="J51" s="76"/>
    </row>
    <row r="52" spans="1:10" ht="21" customHeight="1" x14ac:dyDescent="0.15">
      <c r="A52" s="86">
        <v>9</v>
      </c>
      <c r="B52" s="84" t="s">
        <v>36</v>
      </c>
      <c r="C52" s="64">
        <v>0</v>
      </c>
      <c r="D52" s="65"/>
      <c r="E52" s="64">
        <f t="shared" si="2"/>
        <v>0</v>
      </c>
      <c r="F52" s="37">
        <v>0</v>
      </c>
      <c r="G52" s="37">
        <v>0</v>
      </c>
      <c r="H52" s="37">
        <f t="shared" si="0"/>
        <v>0</v>
      </c>
      <c r="I52" s="45"/>
      <c r="J52" s="66" t="s">
        <v>37</v>
      </c>
    </row>
    <row r="53" spans="1:10" ht="21" customHeight="1" x14ac:dyDescent="0.15">
      <c r="A53" s="86"/>
      <c r="B53" s="84"/>
      <c r="C53" s="64"/>
      <c r="D53" s="65"/>
      <c r="E53" s="64"/>
      <c r="F53" s="37">
        <v>0</v>
      </c>
      <c r="G53" s="37">
        <v>0</v>
      </c>
      <c r="H53" s="37">
        <f t="shared" si="0"/>
        <v>0</v>
      </c>
      <c r="I53" s="45"/>
      <c r="J53" s="67"/>
    </row>
    <row r="54" spans="1:10" ht="21" customHeight="1" x14ac:dyDescent="0.15">
      <c r="A54" s="86"/>
      <c r="B54" s="84"/>
      <c r="C54" s="64"/>
      <c r="D54" s="65"/>
      <c r="E54" s="64"/>
      <c r="F54" s="37">
        <v>0</v>
      </c>
      <c r="G54" s="37">
        <v>0</v>
      </c>
      <c r="H54" s="37">
        <f t="shared" si="0"/>
        <v>0</v>
      </c>
      <c r="I54" s="45"/>
      <c r="J54" s="67"/>
    </row>
    <row r="55" spans="1:10" s="30" customFormat="1" ht="21" customHeight="1" x14ac:dyDescent="0.15">
      <c r="A55" s="38"/>
      <c r="B55" s="39" t="s">
        <v>38</v>
      </c>
      <c r="C55" s="40">
        <f>SUM(C52)</f>
        <v>0</v>
      </c>
      <c r="D55" s="40">
        <f t="shared" ref="D55:E55" si="15">SUM(D52)</f>
        <v>0</v>
      </c>
      <c r="E55" s="40">
        <f t="shared" si="15"/>
        <v>0</v>
      </c>
      <c r="F55" s="40">
        <f>SUM(F52:F54)</f>
        <v>0</v>
      </c>
      <c r="G55" s="40">
        <f t="shared" ref="G55:H55" si="16">SUM(G52:G54)</f>
        <v>0</v>
      </c>
      <c r="H55" s="40">
        <f t="shared" si="16"/>
        <v>0</v>
      </c>
      <c r="I55" s="46"/>
      <c r="J55" s="68"/>
    </row>
    <row r="56" spans="1:10" s="140" customFormat="1" ht="21" customHeight="1" x14ac:dyDescent="0.15">
      <c r="A56" s="82">
        <v>10</v>
      </c>
      <c r="B56" s="84" t="s">
        <v>39</v>
      </c>
      <c r="C56" s="64">
        <v>0</v>
      </c>
      <c r="D56" s="65"/>
      <c r="E56" s="64">
        <f t="shared" si="2"/>
        <v>0</v>
      </c>
      <c r="F56" s="138">
        <v>5880</v>
      </c>
      <c r="G56" s="138">
        <v>0</v>
      </c>
      <c r="H56" s="138">
        <f t="shared" si="0"/>
        <v>5880</v>
      </c>
      <c r="I56" s="139" t="s">
        <v>127</v>
      </c>
      <c r="J56" s="69"/>
    </row>
    <row r="57" spans="1:10" ht="21" customHeight="1" x14ac:dyDescent="0.15">
      <c r="A57" s="87"/>
      <c r="B57" s="84"/>
      <c r="C57" s="64"/>
      <c r="D57" s="65"/>
      <c r="E57" s="64"/>
      <c r="F57" s="37">
        <v>0</v>
      </c>
      <c r="G57" s="37">
        <v>0</v>
      </c>
      <c r="H57" s="37">
        <f t="shared" ref="H57:H62" si="17">F57+G57</f>
        <v>0</v>
      </c>
      <c r="I57" s="45"/>
      <c r="J57" s="70"/>
    </row>
    <row r="58" spans="1:10" ht="21" customHeight="1" x14ac:dyDescent="0.15">
      <c r="A58" s="87"/>
      <c r="B58" s="84"/>
      <c r="C58" s="64"/>
      <c r="D58" s="65"/>
      <c r="E58" s="64"/>
      <c r="F58" s="37">
        <v>0</v>
      </c>
      <c r="G58" s="37">
        <v>0</v>
      </c>
      <c r="H58" s="37">
        <f t="shared" si="17"/>
        <v>0</v>
      </c>
      <c r="I58" s="45"/>
      <c r="J58" s="70"/>
    </row>
    <row r="59" spans="1:10" ht="21" customHeight="1" x14ac:dyDescent="0.15">
      <c r="A59" s="87"/>
      <c r="B59" s="84"/>
      <c r="C59" s="64"/>
      <c r="D59" s="65"/>
      <c r="E59" s="64"/>
      <c r="F59" s="37">
        <v>0</v>
      </c>
      <c r="G59" s="37">
        <v>0</v>
      </c>
      <c r="H59" s="37">
        <f t="shared" si="17"/>
        <v>0</v>
      </c>
      <c r="I59" s="45"/>
      <c r="J59" s="70"/>
    </row>
    <row r="60" spans="1:10" ht="21" customHeight="1" x14ac:dyDescent="0.15">
      <c r="A60" s="87"/>
      <c r="B60" s="84"/>
      <c r="C60" s="64"/>
      <c r="D60" s="65"/>
      <c r="E60" s="64"/>
      <c r="F60" s="37">
        <v>0</v>
      </c>
      <c r="G60" s="37">
        <v>0</v>
      </c>
      <c r="H60" s="37">
        <f t="shared" si="17"/>
        <v>0</v>
      </c>
      <c r="I60" s="45"/>
      <c r="J60" s="70"/>
    </row>
    <row r="61" spans="1:10" ht="21" customHeight="1" x14ac:dyDescent="0.15">
      <c r="A61" s="87"/>
      <c r="B61" s="84"/>
      <c r="C61" s="64"/>
      <c r="D61" s="65"/>
      <c r="E61" s="64"/>
      <c r="F61" s="37">
        <v>0</v>
      </c>
      <c r="G61" s="37">
        <v>0</v>
      </c>
      <c r="H61" s="37">
        <f t="shared" si="17"/>
        <v>0</v>
      </c>
      <c r="I61" s="45"/>
      <c r="J61" s="70"/>
    </row>
    <row r="62" spans="1:10" ht="21" customHeight="1" x14ac:dyDescent="0.15">
      <c r="A62" s="83"/>
      <c r="B62" s="84"/>
      <c r="C62" s="64"/>
      <c r="D62" s="65"/>
      <c r="E62" s="64"/>
      <c r="F62" s="37">
        <v>0</v>
      </c>
      <c r="G62" s="37">
        <v>0</v>
      </c>
      <c r="H62" s="37">
        <f t="shared" si="17"/>
        <v>0</v>
      </c>
      <c r="I62" s="45"/>
      <c r="J62" s="70"/>
    </row>
    <row r="63" spans="1:10" s="30" customFormat="1" ht="21" customHeight="1" x14ac:dyDescent="0.15">
      <c r="A63" s="38"/>
      <c r="B63" s="39" t="s">
        <v>40</v>
      </c>
      <c r="C63" s="40">
        <f>SUM(C56)</f>
        <v>0</v>
      </c>
      <c r="D63" s="40">
        <f t="shared" ref="D63:E63" si="18">SUM(D56)</f>
        <v>0</v>
      </c>
      <c r="E63" s="40">
        <f t="shared" si="18"/>
        <v>0</v>
      </c>
      <c r="F63" s="40">
        <f>SUM(F56:F62)</f>
        <v>5880</v>
      </c>
      <c r="G63" s="40">
        <f t="shared" ref="G63:H63" si="19">SUM(G56:G62)</f>
        <v>0</v>
      </c>
      <c r="H63" s="40">
        <f t="shared" si="19"/>
        <v>5880</v>
      </c>
      <c r="I63" s="46"/>
      <c r="J63" s="71"/>
    </row>
    <row r="64" spans="1:10" ht="21" customHeight="1" x14ac:dyDescent="0.15">
      <c r="A64" s="38"/>
      <c r="B64" s="39" t="s">
        <v>41</v>
      </c>
      <c r="C64" s="40">
        <f t="shared" ref="C64:H64" si="20">SUM(C63,C55,C51,C48,C43,C38,C24,C21,C16,C13)</f>
        <v>30000</v>
      </c>
      <c r="D64" s="40">
        <f t="shared" si="20"/>
        <v>1</v>
      </c>
      <c r="E64" s="40">
        <f t="shared" si="20"/>
        <v>30000</v>
      </c>
      <c r="F64" s="40">
        <f t="shared" si="20"/>
        <v>12282.77</v>
      </c>
      <c r="G64" s="40">
        <f t="shared" si="20"/>
        <v>925.24</v>
      </c>
      <c r="H64" s="40">
        <f t="shared" si="20"/>
        <v>13208.009999999998</v>
      </c>
      <c r="I64" s="46"/>
      <c r="J64" s="47"/>
    </row>
    <row r="68" spans="1:9" ht="21" customHeight="1" x14ac:dyDescent="0.15">
      <c r="A68" s="92" t="s">
        <v>42</v>
      </c>
      <c r="B68" s="93"/>
      <c r="C68" s="94" t="s">
        <v>43</v>
      </c>
      <c r="D68" s="94"/>
      <c r="E68" s="94" t="s">
        <v>44</v>
      </c>
      <c r="F68" s="94"/>
      <c r="G68" s="94" t="s">
        <v>45</v>
      </c>
      <c r="H68" s="94"/>
      <c r="I68" s="48" t="s">
        <v>46</v>
      </c>
    </row>
    <row r="69" spans="1:9" ht="21" customHeight="1" x14ac:dyDescent="0.15">
      <c r="A69" s="88">
        <f>E64</f>
        <v>30000</v>
      </c>
      <c r="B69" s="80"/>
      <c r="C69" s="80">
        <f>H64</f>
        <v>13208.009999999998</v>
      </c>
      <c r="D69" s="80"/>
      <c r="E69" s="80">
        <f>F64</f>
        <v>12282.77</v>
      </c>
      <c r="F69" s="80"/>
      <c r="G69" s="80">
        <f>G64</f>
        <v>925.24</v>
      </c>
      <c r="H69" s="80"/>
      <c r="I69" s="49">
        <f>A69-C69</f>
        <v>16791.990000000002</v>
      </c>
    </row>
    <row r="71" spans="1:9" ht="21" customHeight="1" x14ac:dyDescent="0.15">
      <c r="A71" s="41" t="s">
        <v>47</v>
      </c>
      <c r="B71" s="42"/>
      <c r="C71" s="43" t="s">
        <v>48</v>
      </c>
      <c r="D71" s="41"/>
      <c r="E71" s="41" t="s">
        <v>49</v>
      </c>
      <c r="F71" s="41"/>
      <c r="G71" s="41" t="s">
        <v>50</v>
      </c>
      <c r="H71" s="41"/>
      <c r="I71" s="42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2"/>
    <mergeCell ref="B14:B15"/>
    <mergeCell ref="B17:B20"/>
    <mergeCell ref="B22:B23"/>
    <mergeCell ref="B25:B37"/>
    <mergeCell ref="B39:B42"/>
    <mergeCell ref="B44:B47"/>
    <mergeCell ref="B49:B50"/>
    <mergeCell ref="B52:B54"/>
    <mergeCell ref="G69:H69"/>
    <mergeCell ref="A6:A7"/>
    <mergeCell ref="A8:A12"/>
    <mergeCell ref="A14:A15"/>
    <mergeCell ref="A17:A20"/>
    <mergeCell ref="A22:A23"/>
    <mergeCell ref="A25:A37"/>
    <mergeCell ref="A39:A42"/>
    <mergeCell ref="A44:A47"/>
    <mergeCell ref="A49:A50"/>
    <mergeCell ref="A52:A54"/>
    <mergeCell ref="A56:A62"/>
    <mergeCell ref="B6:B7"/>
    <mergeCell ref="D52:D54"/>
    <mergeCell ref="D56:D62"/>
    <mergeCell ref="A69:B69"/>
    <mergeCell ref="B56:B62"/>
    <mergeCell ref="C8:C12"/>
    <mergeCell ref="C14:C15"/>
    <mergeCell ref="C17:C20"/>
    <mergeCell ref="C22:C23"/>
    <mergeCell ref="C39:C42"/>
    <mergeCell ref="C44:C47"/>
    <mergeCell ref="C49:C50"/>
    <mergeCell ref="C52:C54"/>
    <mergeCell ref="C56:C62"/>
    <mergeCell ref="C25:C37"/>
    <mergeCell ref="E8:E12"/>
    <mergeCell ref="E14:E15"/>
    <mergeCell ref="E17:E20"/>
    <mergeCell ref="C69:D69"/>
    <mergeCell ref="E69:F69"/>
    <mergeCell ref="E44:E47"/>
    <mergeCell ref="E49:E50"/>
    <mergeCell ref="E52:E54"/>
    <mergeCell ref="E56:E62"/>
    <mergeCell ref="D25:D37"/>
    <mergeCell ref="E25:E37"/>
    <mergeCell ref="D22:D23"/>
    <mergeCell ref="D39:D42"/>
    <mergeCell ref="D44:D47"/>
    <mergeCell ref="D8:D12"/>
    <mergeCell ref="D14:D15"/>
    <mergeCell ref="H4:I5"/>
    <mergeCell ref="J22:J24"/>
    <mergeCell ref="J25:J38"/>
    <mergeCell ref="J39:J43"/>
    <mergeCell ref="J44:J48"/>
    <mergeCell ref="J4:J5"/>
    <mergeCell ref="J6:J7"/>
    <mergeCell ref="J8:J13"/>
    <mergeCell ref="J14:J16"/>
    <mergeCell ref="J17:J21"/>
    <mergeCell ref="E39:E42"/>
    <mergeCell ref="D17:D20"/>
    <mergeCell ref="D49:D50"/>
    <mergeCell ref="J52:J55"/>
    <mergeCell ref="J56:J63"/>
    <mergeCell ref="J49:J51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78"/>
  <sheetViews>
    <sheetView tabSelected="1" view="pageBreakPreview" topLeftCell="A28" zoomScaleSheetLayoutView="100" workbookViewId="0">
      <selection activeCell="O40" sqref="O4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9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9" t="s">
        <v>51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0" t="s">
        <v>53</v>
      </c>
      <c r="G5" s="100"/>
      <c r="H5" s="5" t="s">
        <v>54</v>
      </c>
      <c r="I5" s="4"/>
      <c r="J5" s="100" t="s">
        <v>82</v>
      </c>
      <c r="K5" s="101"/>
    </row>
    <row r="6" spans="2:11" ht="20" customHeight="1" x14ac:dyDescent="0.15">
      <c r="B6" s="6"/>
      <c r="C6" s="7"/>
      <c r="D6" s="8" t="s">
        <v>55</v>
      </c>
      <c r="E6" s="8"/>
      <c r="F6" s="102" t="s">
        <v>86</v>
      </c>
      <c r="G6" s="102"/>
      <c r="H6" s="8" t="s">
        <v>56</v>
      </c>
      <c r="I6" s="7"/>
      <c r="J6" s="102" t="s">
        <v>57</v>
      </c>
      <c r="K6" s="103"/>
    </row>
    <row r="7" spans="2:11" ht="20" customHeight="1" x14ac:dyDescent="0.15">
      <c r="B7" s="6"/>
      <c r="C7" s="7"/>
      <c r="D7" s="8" t="s">
        <v>58</v>
      </c>
      <c r="E7" s="8"/>
      <c r="F7" s="102" t="s">
        <v>87</v>
      </c>
      <c r="G7" s="102"/>
      <c r="H7" s="8" t="s">
        <v>59</v>
      </c>
      <c r="I7" s="22"/>
      <c r="J7" s="104" t="s">
        <v>85</v>
      </c>
      <c r="K7" s="103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10" t="s">
        <v>84</v>
      </c>
      <c r="K8" s="11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7" t="s">
        <v>1</v>
      </c>
      <c r="C10" s="128"/>
      <c r="D10" s="14" t="s">
        <v>61</v>
      </c>
      <c r="E10" s="105" t="s">
        <v>62</v>
      </c>
      <c r="F10" s="107"/>
      <c r="G10" s="16" t="s">
        <v>63</v>
      </c>
      <c r="H10" s="15" t="s">
        <v>64</v>
      </c>
      <c r="I10" s="105" t="s">
        <v>65</v>
      </c>
      <c r="J10" s="107"/>
      <c r="K10" s="16" t="s">
        <v>66</v>
      </c>
    </row>
    <row r="11" spans="2:11" ht="20" customHeight="1" x14ac:dyDescent="0.15">
      <c r="B11" s="116">
        <v>1</v>
      </c>
      <c r="C11" s="117"/>
      <c r="D11" s="118" t="s">
        <v>67</v>
      </c>
      <c r="E11" s="121" t="s">
        <v>68</v>
      </c>
      <c r="F11" s="122"/>
      <c r="G11" s="17"/>
      <c r="H11" s="17"/>
      <c r="I11" s="114"/>
      <c r="J11" s="115"/>
      <c r="K11" s="24"/>
    </row>
    <row r="12" spans="2:11" ht="20" customHeight="1" x14ac:dyDescent="0.15">
      <c r="B12" s="54"/>
      <c r="C12" s="55"/>
      <c r="D12" s="119"/>
      <c r="E12" s="123"/>
      <c r="F12" s="124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9"/>
      <c r="E13" s="123"/>
      <c r="F13" s="124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9"/>
      <c r="E14" s="125"/>
      <c r="F14" s="126"/>
      <c r="G14" s="53"/>
      <c r="H14" s="53"/>
      <c r="I14" s="51"/>
      <c r="J14" s="52"/>
      <c r="K14" s="24"/>
    </row>
    <row r="15" spans="2:11" ht="20" customHeight="1" x14ac:dyDescent="0.15">
      <c r="B15" s="116">
        <v>2</v>
      </c>
      <c r="C15" s="117"/>
      <c r="D15" s="119"/>
      <c r="E15" s="121" t="s">
        <v>69</v>
      </c>
      <c r="F15" s="122"/>
      <c r="G15" s="17">
        <v>109.35</v>
      </c>
      <c r="H15" s="17">
        <v>109.35</v>
      </c>
      <c r="I15" s="114"/>
      <c r="J15" s="115"/>
      <c r="K15" s="24" t="s">
        <v>88</v>
      </c>
    </row>
    <row r="16" spans="2:11" ht="20" customHeight="1" x14ac:dyDescent="0.15">
      <c r="B16" s="54"/>
      <c r="C16" s="55"/>
      <c r="D16" s="119"/>
      <c r="E16" s="123"/>
      <c r="F16" s="124"/>
      <c r="G16" s="53">
        <v>342.92</v>
      </c>
      <c r="H16" s="53">
        <v>278.92</v>
      </c>
      <c r="I16" s="51"/>
      <c r="J16" s="52">
        <f>G16-H16</f>
        <v>64</v>
      </c>
      <c r="K16" s="24" t="s">
        <v>88</v>
      </c>
    </row>
    <row r="17" spans="2:11" ht="20" customHeight="1" x14ac:dyDescent="0.15">
      <c r="B17" s="54"/>
      <c r="C17" s="55"/>
      <c r="D17" s="119"/>
      <c r="E17" s="123"/>
      <c r="F17" s="124"/>
      <c r="G17" s="53">
        <v>96.12</v>
      </c>
      <c r="H17" s="53">
        <v>96.12</v>
      </c>
      <c r="I17" s="51"/>
      <c r="J17" s="52"/>
      <c r="K17" s="24" t="s">
        <v>88</v>
      </c>
    </row>
    <row r="18" spans="2:11" ht="20" customHeight="1" x14ac:dyDescent="0.15">
      <c r="B18" s="59"/>
      <c r="C18" s="60"/>
      <c r="D18" s="119"/>
      <c r="E18" s="123"/>
      <c r="F18" s="124"/>
      <c r="G18" s="63">
        <v>38</v>
      </c>
      <c r="H18" s="63">
        <v>38</v>
      </c>
      <c r="I18" s="61"/>
      <c r="J18" s="62"/>
      <c r="K18" s="24" t="s">
        <v>95</v>
      </c>
    </row>
    <row r="19" spans="2:11" ht="20" customHeight="1" x14ac:dyDescent="0.15">
      <c r="B19" s="59"/>
      <c r="C19" s="60"/>
      <c r="D19" s="119"/>
      <c r="E19" s="123"/>
      <c r="F19" s="124"/>
      <c r="G19" s="63">
        <v>42</v>
      </c>
      <c r="H19" s="63">
        <v>42</v>
      </c>
      <c r="I19" s="61"/>
      <c r="J19" s="62"/>
      <c r="K19" s="24" t="s">
        <v>96</v>
      </c>
    </row>
    <row r="20" spans="2:11" ht="20" customHeight="1" x14ac:dyDescent="0.15">
      <c r="B20" s="59"/>
      <c r="C20" s="60"/>
      <c r="D20" s="119"/>
      <c r="E20" s="123"/>
      <c r="F20" s="124"/>
      <c r="G20" s="130">
        <v>145.16</v>
      </c>
      <c r="H20" s="130">
        <v>145.16</v>
      </c>
      <c r="I20" s="131"/>
      <c r="J20" s="132"/>
      <c r="K20" s="133" t="s">
        <v>122</v>
      </c>
    </row>
    <row r="21" spans="2:11" ht="20" customHeight="1" x14ac:dyDescent="0.15">
      <c r="B21" s="59"/>
      <c r="C21" s="60"/>
      <c r="D21" s="119"/>
      <c r="E21" s="123"/>
      <c r="F21" s="124"/>
      <c r="G21" s="130">
        <v>53</v>
      </c>
      <c r="H21" s="130">
        <v>53</v>
      </c>
      <c r="I21" s="131"/>
      <c r="J21" s="132"/>
      <c r="K21" s="133" t="s">
        <v>123</v>
      </c>
    </row>
    <row r="22" spans="2:11" ht="20" customHeight="1" x14ac:dyDescent="0.15">
      <c r="B22" s="59"/>
      <c r="C22" s="60"/>
      <c r="D22" s="119"/>
      <c r="E22" s="123"/>
      <c r="F22" s="124"/>
      <c r="G22" s="130">
        <v>57</v>
      </c>
      <c r="H22" s="130">
        <v>57</v>
      </c>
      <c r="I22" s="131"/>
      <c r="J22" s="132"/>
      <c r="K22" s="133" t="s">
        <v>124</v>
      </c>
    </row>
    <row r="23" spans="2:11" ht="20" customHeight="1" x14ac:dyDescent="0.15">
      <c r="B23" s="59"/>
      <c r="C23" s="60"/>
      <c r="D23" s="119"/>
      <c r="E23" s="123"/>
      <c r="F23" s="124"/>
      <c r="G23" s="130">
        <v>58</v>
      </c>
      <c r="H23" s="130">
        <v>58</v>
      </c>
      <c r="I23" s="131"/>
      <c r="J23" s="132"/>
      <c r="K23" s="133" t="s">
        <v>125</v>
      </c>
    </row>
    <row r="24" spans="2:11" ht="20" customHeight="1" x14ac:dyDescent="0.15">
      <c r="B24" s="54"/>
      <c r="C24" s="55"/>
      <c r="D24" s="119"/>
      <c r="E24" s="123"/>
      <c r="F24" s="124"/>
      <c r="G24" s="53">
        <v>5</v>
      </c>
      <c r="H24" s="53">
        <v>5</v>
      </c>
      <c r="I24" s="51"/>
      <c r="J24" s="52"/>
      <c r="K24" s="24" t="s">
        <v>89</v>
      </c>
    </row>
    <row r="25" spans="2:11" ht="20" customHeight="1" x14ac:dyDescent="0.15">
      <c r="B25" s="59"/>
      <c r="C25" s="60"/>
      <c r="D25" s="119"/>
      <c r="E25" s="123"/>
      <c r="F25" s="124"/>
      <c r="G25" s="63">
        <v>660</v>
      </c>
      <c r="H25" s="63">
        <v>0</v>
      </c>
      <c r="I25" s="61"/>
      <c r="J25" s="62">
        <v>660</v>
      </c>
      <c r="K25" s="24" t="s">
        <v>103</v>
      </c>
    </row>
    <row r="26" spans="2:11" ht="20" customHeight="1" x14ac:dyDescent="0.15">
      <c r="B26" s="54"/>
      <c r="C26" s="55"/>
      <c r="D26" s="119"/>
      <c r="E26" s="125"/>
      <c r="F26" s="126"/>
      <c r="G26" s="53"/>
      <c r="H26" s="53"/>
      <c r="I26" s="51"/>
      <c r="J26" s="52"/>
      <c r="K26" s="24"/>
    </row>
    <row r="27" spans="2:11" ht="20" customHeight="1" x14ac:dyDescent="0.15">
      <c r="B27" s="116">
        <v>3</v>
      </c>
      <c r="C27" s="117"/>
      <c r="D27" s="119"/>
      <c r="E27" s="121" t="s">
        <v>70</v>
      </c>
      <c r="F27" s="122"/>
      <c r="G27" s="17">
        <v>1320</v>
      </c>
      <c r="H27" s="17">
        <v>1320</v>
      </c>
      <c r="I27" s="114"/>
      <c r="J27" s="115"/>
      <c r="K27" s="24" t="s">
        <v>130</v>
      </c>
    </row>
    <row r="28" spans="2:11" ht="20" customHeight="1" x14ac:dyDescent="0.15">
      <c r="B28" s="54"/>
      <c r="C28" s="55"/>
      <c r="D28" s="119"/>
      <c r="E28" s="125"/>
      <c r="F28" s="126"/>
      <c r="G28" s="53"/>
      <c r="H28" s="53"/>
      <c r="I28" s="51"/>
      <c r="J28" s="52"/>
      <c r="K28" s="24"/>
    </row>
    <row r="29" spans="2:11" ht="20" customHeight="1" x14ac:dyDescent="0.15">
      <c r="B29" s="54"/>
      <c r="C29" s="55"/>
      <c r="D29" s="119"/>
      <c r="E29" s="121" t="s">
        <v>71</v>
      </c>
      <c r="F29" s="122"/>
      <c r="G29" s="53">
        <v>39.5</v>
      </c>
      <c r="H29" s="53">
        <v>39.5</v>
      </c>
      <c r="I29" s="51"/>
      <c r="J29" s="52"/>
      <c r="K29" s="24" t="s">
        <v>90</v>
      </c>
    </row>
    <row r="30" spans="2:11" ht="20" customHeight="1" x14ac:dyDescent="0.15">
      <c r="B30" s="54"/>
      <c r="C30" s="55"/>
      <c r="D30" s="119"/>
      <c r="E30" s="123"/>
      <c r="F30" s="124"/>
      <c r="G30" s="53">
        <v>276</v>
      </c>
      <c r="H30" s="53">
        <v>276</v>
      </c>
      <c r="I30" s="51"/>
      <c r="J30" s="52"/>
      <c r="K30" s="24" t="s">
        <v>91</v>
      </c>
    </row>
    <row r="31" spans="2:11" ht="20" customHeight="1" x14ac:dyDescent="0.15">
      <c r="B31" s="54"/>
      <c r="C31" s="55"/>
      <c r="D31" s="119"/>
      <c r="E31" s="123"/>
      <c r="F31" s="124"/>
      <c r="G31" s="53">
        <v>231</v>
      </c>
      <c r="H31" s="53">
        <v>231</v>
      </c>
      <c r="I31" s="51"/>
      <c r="J31" s="52"/>
      <c r="K31" s="24" t="s">
        <v>92</v>
      </c>
    </row>
    <row r="32" spans="2:11" ht="20" customHeight="1" x14ac:dyDescent="0.15">
      <c r="B32" s="54"/>
      <c r="C32" s="55"/>
      <c r="D32" s="119"/>
      <c r="E32" s="123"/>
      <c r="F32" s="124"/>
      <c r="G32" s="53">
        <v>529</v>
      </c>
      <c r="H32" s="53">
        <v>529</v>
      </c>
      <c r="I32" s="51"/>
      <c r="J32" s="52"/>
      <c r="K32" s="24" t="s">
        <v>102</v>
      </c>
    </row>
    <row r="33" spans="2:11" ht="20" customHeight="1" x14ac:dyDescent="0.15">
      <c r="B33" s="59"/>
      <c r="C33" s="60"/>
      <c r="D33" s="119"/>
      <c r="E33" s="123"/>
      <c r="F33" s="124"/>
      <c r="G33" s="63">
        <v>467</v>
      </c>
      <c r="H33" s="63">
        <v>467</v>
      </c>
      <c r="I33" s="61"/>
      <c r="J33" s="62"/>
      <c r="K33" s="24" t="s">
        <v>93</v>
      </c>
    </row>
    <row r="34" spans="2:11" ht="20" customHeight="1" x14ac:dyDescent="0.15">
      <c r="B34" s="59"/>
      <c r="C34" s="60"/>
      <c r="D34" s="119"/>
      <c r="E34" s="123"/>
      <c r="F34" s="124"/>
      <c r="G34" s="63">
        <v>260</v>
      </c>
      <c r="H34" s="63">
        <v>260</v>
      </c>
      <c r="I34" s="61"/>
      <c r="J34" s="62"/>
      <c r="K34" s="24" t="s">
        <v>94</v>
      </c>
    </row>
    <row r="35" spans="2:11" ht="20" customHeight="1" x14ac:dyDescent="0.15">
      <c r="B35" s="59"/>
      <c r="C35" s="60"/>
      <c r="D35" s="119"/>
      <c r="E35" s="123"/>
      <c r="F35" s="124"/>
      <c r="G35" s="130">
        <v>65</v>
      </c>
      <c r="H35" s="130">
        <v>65</v>
      </c>
      <c r="I35" s="131"/>
      <c r="J35" s="132"/>
      <c r="K35" s="133" t="s">
        <v>104</v>
      </c>
    </row>
    <row r="36" spans="2:11" ht="20" customHeight="1" x14ac:dyDescent="0.15">
      <c r="B36" s="59"/>
      <c r="C36" s="60"/>
      <c r="D36" s="119"/>
      <c r="E36" s="123"/>
      <c r="F36" s="124"/>
      <c r="G36" s="130">
        <v>142</v>
      </c>
      <c r="H36" s="130">
        <v>0</v>
      </c>
      <c r="I36" s="131"/>
      <c r="J36" s="132">
        <v>142</v>
      </c>
      <c r="K36" s="133" t="s">
        <v>105</v>
      </c>
    </row>
    <row r="37" spans="2:11" ht="20" customHeight="1" x14ac:dyDescent="0.15">
      <c r="B37" s="59"/>
      <c r="C37" s="60"/>
      <c r="D37" s="119"/>
      <c r="E37" s="123"/>
      <c r="F37" s="124"/>
      <c r="G37" s="130">
        <v>90</v>
      </c>
      <c r="H37" s="130">
        <v>0</v>
      </c>
      <c r="I37" s="131"/>
      <c r="J37" s="132">
        <v>90</v>
      </c>
      <c r="K37" s="133" t="s">
        <v>106</v>
      </c>
    </row>
    <row r="38" spans="2:11" ht="20" customHeight="1" x14ac:dyDescent="0.15">
      <c r="B38" s="59"/>
      <c r="C38" s="60"/>
      <c r="D38" s="119"/>
      <c r="E38" s="123"/>
      <c r="F38" s="124"/>
      <c r="G38" s="63">
        <v>384.1</v>
      </c>
      <c r="H38" s="63">
        <v>384.1</v>
      </c>
      <c r="I38" s="61"/>
      <c r="J38" s="62"/>
      <c r="K38" s="24" t="s">
        <v>100</v>
      </c>
    </row>
    <row r="39" spans="2:11" ht="20" customHeight="1" x14ac:dyDescent="0.15">
      <c r="B39" s="59"/>
      <c r="C39" s="60"/>
      <c r="D39" s="119"/>
      <c r="E39" s="123"/>
      <c r="F39" s="124"/>
      <c r="G39" s="63">
        <v>405.6</v>
      </c>
      <c r="H39" s="63">
        <v>405.6</v>
      </c>
      <c r="I39" s="61"/>
      <c r="J39" s="62"/>
      <c r="K39" s="24" t="s">
        <v>101</v>
      </c>
    </row>
    <row r="40" spans="2:11" ht="20" customHeight="1" x14ac:dyDescent="0.15">
      <c r="B40" s="59"/>
      <c r="C40" s="60"/>
      <c r="D40" s="119"/>
      <c r="E40" s="123"/>
      <c r="F40" s="124"/>
      <c r="G40" s="63">
        <v>394</v>
      </c>
      <c r="H40" s="63">
        <v>394</v>
      </c>
      <c r="I40" s="61"/>
      <c r="J40" s="62"/>
      <c r="K40" s="24" t="s">
        <v>129</v>
      </c>
    </row>
    <row r="41" spans="2:11" ht="20" customHeight="1" x14ac:dyDescent="0.15">
      <c r="B41" s="59"/>
      <c r="C41" s="60"/>
      <c r="D41" s="119"/>
      <c r="E41" s="123"/>
      <c r="F41" s="124"/>
      <c r="G41" s="63">
        <v>78.5</v>
      </c>
      <c r="H41" s="63">
        <v>0</v>
      </c>
      <c r="I41" s="61"/>
      <c r="J41" s="62">
        <v>78.5</v>
      </c>
      <c r="K41" s="129" t="s">
        <v>128</v>
      </c>
    </row>
    <row r="42" spans="2:11" ht="20" customHeight="1" x14ac:dyDescent="0.15">
      <c r="B42" s="116">
        <v>4</v>
      </c>
      <c r="C42" s="117"/>
      <c r="D42" s="119"/>
      <c r="E42" s="125"/>
      <c r="F42" s="126"/>
      <c r="G42" s="17">
        <v>130</v>
      </c>
      <c r="H42" s="17">
        <v>0</v>
      </c>
      <c r="I42" s="114">
        <v>130</v>
      </c>
      <c r="J42" s="115"/>
      <c r="K42" s="24" t="s">
        <v>99</v>
      </c>
    </row>
    <row r="43" spans="2:11" ht="20" customHeight="1" x14ac:dyDescent="0.15">
      <c r="B43" s="116">
        <v>5</v>
      </c>
      <c r="C43" s="117"/>
      <c r="D43" s="118" t="s">
        <v>39</v>
      </c>
      <c r="E43" s="112" t="s">
        <v>83</v>
      </c>
      <c r="F43" s="112"/>
      <c r="G43" s="17">
        <v>30</v>
      </c>
      <c r="H43" s="17">
        <v>30</v>
      </c>
      <c r="I43" s="114"/>
      <c r="J43" s="115"/>
      <c r="K43" s="24" t="s">
        <v>98</v>
      </c>
    </row>
    <row r="44" spans="2:11" ht="20" customHeight="1" x14ac:dyDescent="0.15">
      <c r="B44" s="116">
        <v>6</v>
      </c>
      <c r="C44" s="117"/>
      <c r="D44" s="119"/>
      <c r="E44" s="112" t="s">
        <v>97</v>
      </c>
      <c r="F44" s="112"/>
      <c r="G44" s="17">
        <v>240</v>
      </c>
      <c r="H44" s="17">
        <v>240</v>
      </c>
      <c r="I44" s="114"/>
      <c r="J44" s="115"/>
      <c r="K44" s="24" t="s">
        <v>98</v>
      </c>
    </row>
    <row r="45" spans="2:11" ht="20" customHeight="1" x14ac:dyDescent="0.15">
      <c r="B45" s="116">
        <v>7</v>
      </c>
      <c r="C45" s="117"/>
      <c r="D45" s="120"/>
      <c r="E45" s="112"/>
      <c r="F45" s="112"/>
      <c r="G45" s="17"/>
      <c r="H45" s="17"/>
      <c r="I45" s="114"/>
      <c r="J45" s="115"/>
      <c r="K45" s="24"/>
    </row>
    <row r="46" spans="2:11" ht="20" customHeight="1" x14ac:dyDescent="0.15">
      <c r="B46" s="105" t="s">
        <v>41</v>
      </c>
      <c r="C46" s="106"/>
      <c r="D46" s="106"/>
      <c r="E46" s="106"/>
      <c r="F46" s="107"/>
      <c r="G46" s="18">
        <f>SUM(G11:G45)</f>
        <v>6688.2500000000009</v>
      </c>
      <c r="H46" s="18">
        <f>SUM(H11:H45)</f>
        <v>5523.7500000000009</v>
      </c>
      <c r="I46" s="108">
        <f>SUM(I11:J45)</f>
        <v>1164.5</v>
      </c>
      <c r="J46" s="109"/>
      <c r="K46" s="25"/>
    </row>
    <row r="47" spans="2:11" ht="20" customHeight="1" x14ac:dyDescent="0.15">
      <c r="B47" s="13"/>
      <c r="C47" s="13"/>
      <c r="D47" s="13"/>
      <c r="E47" s="13"/>
      <c r="F47" s="13"/>
      <c r="G47" s="13"/>
      <c r="H47" s="13"/>
      <c r="I47" s="13"/>
      <c r="J47" s="26"/>
      <c r="K47" s="13"/>
    </row>
    <row r="48" spans="2:11" ht="20" customHeight="1" x14ac:dyDescent="0.15">
      <c r="B48" s="98" t="s">
        <v>64</v>
      </c>
      <c r="C48" s="98"/>
      <c r="D48" s="98"/>
      <c r="E48" s="98"/>
      <c r="F48" s="98"/>
      <c r="G48" s="98" t="s">
        <v>72</v>
      </c>
      <c r="H48" s="98"/>
      <c r="I48" s="98"/>
      <c r="J48" s="98"/>
      <c r="K48" s="16" t="s">
        <v>73</v>
      </c>
    </row>
    <row r="49" spans="1:11" ht="20" customHeight="1" x14ac:dyDescent="0.15">
      <c r="B49" s="99">
        <f>H46</f>
        <v>5523.7500000000009</v>
      </c>
      <c r="C49" s="99"/>
      <c r="D49" s="99"/>
      <c r="E49" s="99"/>
      <c r="F49" s="99"/>
      <c r="G49" s="99">
        <f>I46</f>
        <v>1164.5</v>
      </c>
      <c r="H49" s="99"/>
      <c r="I49" s="99"/>
      <c r="J49" s="99"/>
      <c r="K49" s="27">
        <f>SUM(B49:J49)</f>
        <v>6688.2500000000009</v>
      </c>
    </row>
    <row r="50" spans="1:11" ht="20" customHeight="1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20" customHeight="1" x14ac:dyDescent="0.15">
      <c r="B51" s="13" t="s">
        <v>74</v>
      </c>
      <c r="C51" s="13"/>
      <c r="D51" s="13" t="s">
        <v>75</v>
      </c>
      <c r="E51" s="13"/>
      <c r="F51" s="13" t="s">
        <v>48</v>
      </c>
      <c r="G51" s="13" t="s">
        <v>76</v>
      </c>
      <c r="H51" s="13"/>
      <c r="I51" s="13"/>
      <c r="J51" s="13" t="s">
        <v>50</v>
      </c>
      <c r="K51" s="13"/>
    </row>
    <row r="54" spans="1:11" ht="17" x14ac:dyDescent="0.15">
      <c r="A54" s="89" t="s">
        <v>77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6" spans="1:11" ht="20" customHeight="1" x14ac:dyDescent="0.15">
      <c r="B56" s="3"/>
      <c r="C56" s="4"/>
      <c r="D56" s="5" t="s">
        <v>52</v>
      </c>
      <c r="E56" s="5"/>
      <c r="F56" s="100" t="str">
        <f>F5</f>
        <v>郭燕雷</v>
      </c>
      <c r="G56" s="100"/>
      <c r="H56" s="5" t="s">
        <v>54</v>
      </c>
      <c r="I56" s="4"/>
      <c r="J56" s="100" t="str">
        <f>J5</f>
        <v>经理</v>
      </c>
      <c r="K56" s="101"/>
    </row>
    <row r="57" spans="1:11" ht="20" customHeight="1" x14ac:dyDescent="0.15">
      <c r="B57" s="6"/>
      <c r="C57" s="7"/>
      <c r="D57" s="8" t="s">
        <v>55</v>
      </c>
      <c r="E57" s="8"/>
      <c r="F57" s="102"/>
      <c r="G57" s="102"/>
      <c r="H57" s="8" t="s">
        <v>56</v>
      </c>
      <c r="I57" s="7"/>
      <c r="J57" s="102"/>
      <c r="K57" s="103"/>
    </row>
    <row r="58" spans="1:11" ht="20" customHeight="1" x14ac:dyDescent="0.15">
      <c r="B58" s="6"/>
      <c r="C58" s="7"/>
      <c r="D58" s="8" t="s">
        <v>58</v>
      </c>
      <c r="E58" s="8"/>
      <c r="F58" s="102"/>
      <c r="G58" s="102"/>
      <c r="H58" s="8" t="s">
        <v>59</v>
      </c>
      <c r="I58" s="22"/>
      <c r="J58" s="104"/>
      <c r="K58" s="103"/>
    </row>
    <row r="59" spans="1:11" ht="20" customHeight="1" x14ac:dyDescent="0.15">
      <c r="B59" s="9"/>
      <c r="C59" s="10"/>
      <c r="D59" s="11"/>
      <c r="E59" s="11"/>
      <c r="F59" s="12"/>
      <c r="G59" s="12"/>
      <c r="H59" s="11" t="s">
        <v>60</v>
      </c>
      <c r="I59" s="23"/>
      <c r="J59" s="110"/>
      <c r="K59" s="111"/>
    </row>
    <row r="60" spans="1:11" ht="20" customHeight="1" x14ac:dyDescent="0.15"/>
    <row r="61" spans="1:11" ht="20" customHeight="1" x14ac:dyDescent="0.15">
      <c r="B61" s="112"/>
      <c r="C61" s="112"/>
      <c r="D61" s="19" t="s">
        <v>78</v>
      </c>
      <c r="E61" s="112" t="s">
        <v>79</v>
      </c>
      <c r="F61" s="112"/>
      <c r="G61" s="17" t="s">
        <v>80</v>
      </c>
      <c r="H61" s="17" t="s">
        <v>81</v>
      </c>
      <c r="I61" s="113" t="s">
        <v>41</v>
      </c>
      <c r="J61" s="113"/>
      <c r="K61" s="28" t="s">
        <v>66</v>
      </c>
    </row>
    <row r="62" spans="1:11" ht="20" customHeight="1" x14ac:dyDescent="0.15">
      <c r="B62" s="112">
        <v>1</v>
      </c>
      <c r="C62" s="112"/>
      <c r="D62" s="20"/>
      <c r="E62" s="112"/>
      <c r="F62" s="112"/>
      <c r="G62" s="17"/>
      <c r="H62" s="17"/>
      <c r="I62" s="114"/>
      <c r="J62" s="115"/>
      <c r="K62" s="29"/>
    </row>
    <row r="63" spans="1:11" ht="20" customHeight="1" x14ac:dyDescent="0.15">
      <c r="B63" s="112">
        <v>2</v>
      </c>
      <c r="C63" s="112"/>
      <c r="D63" s="20"/>
      <c r="E63" s="112"/>
      <c r="F63" s="112"/>
      <c r="G63" s="17"/>
      <c r="H63" s="17"/>
      <c r="I63" s="114"/>
      <c r="J63" s="115"/>
      <c r="K63" s="29"/>
    </row>
    <row r="64" spans="1:11" ht="20" customHeight="1" x14ac:dyDescent="0.15">
      <c r="B64" s="105" t="s">
        <v>41</v>
      </c>
      <c r="C64" s="106"/>
      <c r="D64" s="106"/>
      <c r="E64" s="106"/>
      <c r="F64" s="107"/>
      <c r="G64" s="18"/>
      <c r="H64" s="18">
        <f>SUM(H47:H63)</f>
        <v>0</v>
      </c>
      <c r="I64" s="108">
        <f>SUM(I62:J63)</f>
        <v>0</v>
      </c>
      <c r="J64" s="109"/>
      <c r="K64" s="25"/>
    </row>
    <row r="65" spans="2:11" ht="20" customHeight="1" x14ac:dyDescent="0.15">
      <c r="B65" s="13" t="s">
        <v>74</v>
      </c>
      <c r="C65" s="13"/>
      <c r="D65" s="13"/>
      <c r="E65" s="13"/>
      <c r="F65" s="13" t="s">
        <v>48</v>
      </c>
      <c r="G65" s="13" t="s">
        <v>76</v>
      </c>
      <c r="H65" s="13"/>
      <c r="I65" s="13"/>
      <c r="J65" s="13" t="s">
        <v>50</v>
      </c>
      <c r="K65" s="13"/>
    </row>
    <row r="77" spans="2:11" s="141" customFormat="1" ht="17" x14ac:dyDescent="0.15">
      <c r="K77" s="142">
        <f>K49+员工报销明细!C69</f>
        <v>19896.259999999998</v>
      </c>
    </row>
    <row r="78" spans="2:11" s="141" customFormat="1" ht="17" x14ac:dyDescent="0.15">
      <c r="K78" s="142">
        <f>30000-K77</f>
        <v>10103.740000000002</v>
      </c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7:C27"/>
    <mergeCell ref="I27:J27"/>
    <mergeCell ref="B42:C42"/>
    <mergeCell ref="I42:J42"/>
    <mergeCell ref="D11:D42"/>
    <mergeCell ref="B11:C11"/>
    <mergeCell ref="I11:J11"/>
    <mergeCell ref="B15:C15"/>
    <mergeCell ref="I15:J15"/>
    <mergeCell ref="E29:F42"/>
    <mergeCell ref="E27:F28"/>
    <mergeCell ref="E15:F26"/>
    <mergeCell ref="E11:F14"/>
    <mergeCell ref="B45:C45"/>
    <mergeCell ref="E45:F45"/>
    <mergeCell ref="I45:J45"/>
    <mergeCell ref="B46:F46"/>
    <mergeCell ref="I46:J46"/>
    <mergeCell ref="D43:D45"/>
    <mergeCell ref="B43:C43"/>
    <mergeCell ref="E43:F43"/>
    <mergeCell ref="I43:J43"/>
    <mergeCell ref="B44:C44"/>
    <mergeCell ref="E44:F44"/>
    <mergeCell ref="I44:J44"/>
    <mergeCell ref="B64:F64"/>
    <mergeCell ref="I64:J64"/>
    <mergeCell ref="J59:K59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F56:G56"/>
    <mergeCell ref="J56:K56"/>
    <mergeCell ref="F57:G57"/>
    <mergeCell ref="J57:K57"/>
    <mergeCell ref="F58:G58"/>
    <mergeCell ref="J58:K58"/>
    <mergeCell ref="B48:F48"/>
    <mergeCell ref="G48:J48"/>
    <mergeCell ref="B49:F49"/>
    <mergeCell ref="G49:J49"/>
    <mergeCell ref="A54:K54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2021-01-21T09:15:04Z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