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F:\00方案\雪佛兰\雪佛兰6区遵义0608\报价\"/>
    </mc:Choice>
  </mc:AlternateContent>
  <xr:revisionPtr revIDLastSave="0" documentId="13_ncr:1_{7F13C2C8-C3DA-4E06-B691-8B63B766B46E}" xr6:coauthVersionLast="46" xr6:coauthVersionMax="46" xr10:uidLastSave="{00000000-0000-0000-0000-000000000000}"/>
  <bookViews>
    <workbookView xWindow="-120" yWindow="-120" windowWidth="38640" windowHeight="21240" tabRatio="822" activeTab="3" xr2:uid="{00000000-000D-0000-FFFF-FFFF00000000}"/>
  </bookViews>
  <sheets>
    <sheet name="Sheet1" sheetId="1" state="hidden" r:id="rId1"/>
    <sheet name="华山国际酒店二区报价 " sheetId="2" state="hidden" r:id="rId2"/>
    <sheet name="汇总" sheetId="9" r:id="rId3"/>
    <sheet name="大区区域会" sheetId="7" r:id="rId4"/>
    <sheet name="华山国际酒店八区报价" sheetId="8" state="hidden" r:id="rId5"/>
  </sheets>
  <definedNames>
    <definedName name="_xlnm.Print_Area" localSheetId="3">大区区域会!$A$1:$J$34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7" l="1"/>
  <c r="I23" i="7"/>
  <c r="I21" i="7" l="1"/>
  <c r="I24" i="7" s="1"/>
  <c r="I9" i="7"/>
  <c r="I10" i="7"/>
  <c r="I11" i="7"/>
  <c r="I12" i="7"/>
  <c r="I18" i="7" l="1"/>
  <c r="I33" i="8" l="1"/>
  <c r="I25" i="8"/>
  <c r="I24" i="8"/>
  <c r="I23" i="8"/>
  <c r="I22" i="8"/>
  <c r="I21" i="8"/>
  <c r="I17" i="8"/>
  <c r="I16" i="8"/>
  <c r="I18" i="8" s="1"/>
  <c r="I13" i="8"/>
  <c r="I15" i="8" s="1"/>
  <c r="I12" i="8"/>
  <c r="I27" i="7"/>
  <c r="I26" i="7"/>
  <c r="I25" i="7"/>
  <c r="I20" i="7"/>
  <c r="I17" i="7"/>
  <c r="I19" i="7" s="1"/>
  <c r="I16" i="7"/>
  <c r="I8" i="7"/>
  <c r="I33" i="2"/>
  <c r="I25" i="2"/>
  <c r="I24" i="2"/>
  <c r="I21" i="2"/>
  <c r="I17" i="2"/>
  <c r="I18" i="2" s="1"/>
  <c r="I13" i="2"/>
  <c r="I15" i="2" s="1"/>
  <c r="I12" i="2"/>
  <c r="B15" i="1"/>
  <c r="I28" i="2" l="1"/>
  <c r="I13" i="7"/>
  <c r="I29" i="7" s="1"/>
  <c r="I28" i="8"/>
  <c r="I34" i="8" s="1"/>
  <c r="I28" i="7"/>
  <c r="I34" i="2"/>
  <c r="I30" i="7" l="1"/>
  <c r="I31" i="7" s="1"/>
  <c r="I35" i="8"/>
  <c r="I36" i="8" s="1"/>
  <c r="I37" i="8" s="1"/>
  <c r="I35" i="2"/>
  <c r="I36" i="2"/>
  <c r="I37" i="2" s="1"/>
  <c r="D7" i="9" l="1"/>
  <c r="D9" i="9" s="1"/>
  <c r="D10" i="9" s="1"/>
  <c r="I34" i="7"/>
  <c r="I32" i="7"/>
  <c r="I33" i="7" s="1"/>
  <c r="I1" i="7" l="1"/>
</calcChain>
</file>

<file path=xl/sharedStrings.xml><?xml version="1.0" encoding="utf-8"?>
<sst xmlns="http://schemas.openxmlformats.org/spreadsheetml/2006/main" count="343" uniqueCount="165">
  <si>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</si>
  <si>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</si>
  <si>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</si>
  <si>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</si>
  <si>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</si>
  <si>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</si>
  <si>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</si>
  <si>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</si>
  <si>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</si>
  <si>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</si>
  <si>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</si>
  <si>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</si>
  <si>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</si>
  <si>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</si>
  <si>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</si>
  <si>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</si>
  <si>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</si>
  <si>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</si>
  <si>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</si>
  <si>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</si>
  <si>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</si>
  <si>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</si>
  <si>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</si>
  <si>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</si>
  <si>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</si>
  <si>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</si>
  <si>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</si>
  <si>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</si>
  <si>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</si>
  <si>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</si>
  <si>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</si>
  <si>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</si>
  <si>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</si>
  <si>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</si>
  <si>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</si>
  <si>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</si>
  <si>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</si>
  <si>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</si>
  <si>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</si>
  <si>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</si>
  <si>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</si>
  <si>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</si>
  <si>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</si>
  <si>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</si>
  <si>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</si>
  <si>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</si>
  <si>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</si>
  <si>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</si>
  <si>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</si>
  <si>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</si>
  <si>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</si>
  <si>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</si>
  <si>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</si>
  <si>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</si>
  <si>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</si>
  <si>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</si>
  <si>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</si>
  <si>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</si>
  <si>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</si>
  <si>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</si>
  <si>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</si>
  <si>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</si>
  <si>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</si>
  <si>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</si>
  <si>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</si>
  <si>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</si>
  <si>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</si>
  <si>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</si>
  <si>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</si>
  <si>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</si>
  <si>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</si>
  <si>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</si>
  <si>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</si>
  <si>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</si>
  <si>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</si>
  <si>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</si>
  <si>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</si>
  <si>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</si>
  <si>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</si>
  <si>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</si>
  <si>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</si>
  <si>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</si>
  <si>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</si>
  <si>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</si>
  <si>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</si>
  <si>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</si>
  <si>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</si>
  <si>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</si>
  <si>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</si>
  <si>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</si>
  <si>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</si>
  <si>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</si>
  <si>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</si>
  <si>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</si>
  <si>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</si>
  <si>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</si>
  <si>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</si>
  <si>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</si>
  <si>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</si>
  <si>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</si>
  <si>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</si>
  <si>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</si>
  <si>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</si>
  <si>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</si>
  <si>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</si>
  <si>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报价公司：康辉集团北京国际会议展览有限公司</t>
  </si>
  <si>
    <t xml:space="preserve">办公地址：北京市朝阳区农展馆南路13号12层1510内002 </t>
  </si>
  <si>
    <t>大区区域会</t>
  </si>
  <si>
    <t>小区会-云贵川渝</t>
  </si>
  <si>
    <t>净价总计（不含6%税）</t>
  </si>
  <si>
    <t>含税总计（6%税）</t>
  </si>
  <si>
    <t>用餐</t>
  </si>
  <si>
    <t>会议当天自助午餐lunch</t>
  </si>
  <si>
    <t>含软饮，酒水，话筒，音响，餐标固定120元/人</t>
  </si>
  <si>
    <t>会议当天晚宴dinner</t>
  </si>
  <si>
    <t>桌</t>
  </si>
  <si>
    <t>含软饮，酒水，话筒，音响，餐标固定180元/人</t>
  </si>
  <si>
    <t>住宿费用</t>
  </si>
  <si>
    <t>大床房（含双早）</t>
  </si>
  <si>
    <t>不超过600含双早</t>
  </si>
  <si>
    <t>标房（含双早）</t>
  </si>
  <si>
    <t>住宿费用合计</t>
  </si>
  <si>
    <t>大会议室Meeting Room</t>
  </si>
  <si>
    <t>易拉宝roll up</t>
  </si>
  <si>
    <t>80cm*200cm，用于签到及酒店指引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</si>
  <si>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</si>
  <si>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</si>
  <si>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</si>
  <si>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执行人员费用action agent expense</t>
  </si>
  <si>
    <t>净价合计Total</t>
  </si>
  <si>
    <t>服务费Service charge10%</t>
  </si>
  <si>
    <t>不含税总价</t>
  </si>
  <si>
    <t>税费Tax6%</t>
  </si>
  <si>
    <t>含税总价Total Fee</t>
  </si>
  <si>
    <t>2014.12.04—2014.12.06</t>
  </si>
  <si>
    <t>100</t>
  </si>
  <si>
    <t>自助午餐</t>
  </si>
  <si>
    <t>投影+幕布</t>
  </si>
  <si>
    <t>200左右</t>
    <phoneticPr fontId="18" type="noConversion"/>
  </si>
  <si>
    <t>次</t>
    <phoneticPr fontId="18" type="noConversion"/>
  </si>
  <si>
    <t>不超过600含双早</t>
    <phoneticPr fontId="18" type="noConversion"/>
  </si>
  <si>
    <t>报价时间：2021年5月31日</t>
    <phoneticPr fontId="18" type="noConversion"/>
  </si>
  <si>
    <t>报价人：唐子灵18349387890</t>
    <phoneticPr fontId="18" type="noConversion"/>
  </si>
  <si>
    <t>600平米，可容纳200人会议室，含讲台、固定话筒、音响设备及两个无线话筒，LED大屏，与会人员矿泉水</t>
    <phoneticPr fontId="18" type="noConversion"/>
  </si>
  <si>
    <t>小会议室Meeting Room</t>
    <phoneticPr fontId="18" type="noConversion"/>
  </si>
  <si>
    <t>场</t>
    <phoneticPr fontId="18" type="noConversion"/>
  </si>
  <si>
    <t>红酒</t>
    <phoneticPr fontId="18" type="noConversion"/>
  </si>
  <si>
    <t>6.7-6.9</t>
    <phoneticPr fontId="18" type="noConversion"/>
  </si>
  <si>
    <t>遵义格兰云天酒店</t>
    <phoneticPr fontId="18" type="noConversion"/>
  </si>
  <si>
    <t>遵义</t>
    <phoneticPr fontId="18" type="noConversion"/>
  </si>
  <si>
    <t>会议当天午餐桌餐lunch</t>
    <phoneticPr fontId="18" type="noConversion"/>
  </si>
  <si>
    <t>会议当天晚宴主桌dinner</t>
    <phoneticPr fontId="18" type="noConversion"/>
  </si>
  <si>
    <t>人</t>
    <phoneticPr fontId="18" type="noConversion"/>
  </si>
  <si>
    <t>桌</t>
    <phoneticPr fontId="18" type="noConversion"/>
  </si>
  <si>
    <t>制作物料</t>
    <phoneticPr fontId="18" type="noConversion"/>
  </si>
  <si>
    <t>6.9日考察横幅</t>
    <phoneticPr fontId="18" type="noConversion"/>
  </si>
  <si>
    <t>个</t>
    <phoneticPr fontId="18" type="noConversion"/>
  </si>
  <si>
    <t>人均不含税</t>
    <phoneticPr fontId="18" type="noConversion"/>
  </si>
  <si>
    <t>考察费用</t>
    <phoneticPr fontId="18" type="noConversion"/>
  </si>
  <si>
    <t>6.9考察大巴车往返接送</t>
    <phoneticPr fontId="18" type="noConversion"/>
  </si>
  <si>
    <t>辆</t>
    <phoneticPr fontId="18" type="noConversion"/>
  </si>
  <si>
    <t>项</t>
    <phoneticPr fontId="18" type="noConversion"/>
  </si>
  <si>
    <t>电瓶车、耳机、讲解费</t>
    <phoneticPr fontId="18" type="noConversion"/>
  </si>
  <si>
    <t>6.9日考察现场导游及观光车</t>
    <phoneticPr fontId="18" type="noConversion"/>
  </si>
  <si>
    <t>0.6*6m手持横幅，赠送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</si>
</sst>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\¥#,##0.00_);[Red]\(\¥#,##0.00\)"/>
    <numFmt numFmtId="177" formatCode="\¥#,##0.00;\¥\-#,##0.00"/>
    <numFmt numFmtId="178" formatCode="\¥#,##0.00"/>
    <numFmt numFmtId="179" formatCode="0_ "/>
    <numFmt numFmtId="180" formatCode="0.00_ "/>
    <numFmt numFmtId="181" formatCode="#,##0.00_);[Red]\(#,##0.00\)"/>
    <numFmt numFmtId="182" formatCode="#,##0.0000000000_);[Red]\(#,##0.0000000000\)"/>
  </numFmts>
  <fonts count="19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8"/>
      <name val="微软雅黑"/>
      <family val="2"/>
      <charset val="134"/>
    </font>
    <font>
      <sz val="10"/>
      <name val="微软雅黑"/>
      <family val="2"/>
      <charset val="134"/>
    </font>
    <font>
      <sz val="8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2"/>
      <name val="楷体_GB2312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0" fontId="17" fillId="0" borderId="0">
      <alignment vertical="center"/>
    </xf>
  </cellStyleXfs>
  <cellXfs count="22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6" fontId="1" fillId="3" borderId="8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76" fontId="2" fillId="5" borderId="8" xfId="0" applyNumberFormat="1" applyFont="1" applyFill="1" applyBorder="1" applyAlignment="1">
      <alignment horizontal="right" vertical="center"/>
    </xf>
    <xf numFmtId="176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6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7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6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6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6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6" fontId="1" fillId="3" borderId="14" xfId="0" applyNumberFormat="1" applyFont="1" applyFill="1" applyBorder="1" applyAlignment="1">
      <alignment horizontal="right" vertical="center"/>
    </xf>
    <xf numFmtId="176" fontId="2" fillId="3" borderId="26" xfId="0" applyNumberFormat="1" applyFont="1" applyFill="1" applyBorder="1" applyAlignment="1">
      <alignment horizontal="left" vertical="center"/>
    </xf>
    <xf numFmtId="176" fontId="2" fillId="0" borderId="26" xfId="0" applyNumberFormat="1" applyFont="1" applyFill="1" applyBorder="1" applyAlignment="1">
      <alignment horizontal="left" vertical="center"/>
    </xf>
    <xf numFmtId="176" fontId="2" fillId="0" borderId="26" xfId="0" applyNumberFormat="1" applyFont="1" applyFill="1" applyBorder="1" applyAlignment="1">
      <alignment horizontal="left" vertical="center" wrapText="1"/>
    </xf>
    <xf numFmtId="176" fontId="1" fillId="3" borderId="26" xfId="0" applyNumberFormat="1" applyFont="1" applyFill="1" applyBorder="1" applyAlignment="1">
      <alignment horizontal="left" vertical="center"/>
    </xf>
    <xf numFmtId="176" fontId="2" fillId="2" borderId="8" xfId="0" applyNumberFormat="1" applyFont="1" applyFill="1" applyBorder="1" applyAlignment="1">
      <alignment horizontal="right" vertical="center"/>
    </xf>
    <xf numFmtId="176" fontId="2" fillId="0" borderId="27" xfId="0" applyNumberFormat="1" applyFont="1" applyFill="1" applyBorder="1" applyAlignment="1">
      <alignment horizontal="left" vertical="center"/>
    </xf>
    <xf numFmtId="176" fontId="2" fillId="0" borderId="27" xfId="0" applyNumberFormat="1" applyFont="1" applyFill="1" applyBorder="1" applyAlignment="1">
      <alignment horizontal="left" vertical="center" wrapText="1"/>
    </xf>
    <xf numFmtId="176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6" fontId="1" fillId="6" borderId="8" xfId="0" applyNumberFormat="1" applyFont="1" applyFill="1" applyBorder="1" applyAlignment="1">
      <alignment horizontal="right" vertical="center"/>
    </xf>
    <xf numFmtId="176" fontId="1" fillId="6" borderId="26" xfId="0" applyNumberFormat="1" applyFont="1" applyFill="1" applyBorder="1" applyAlignment="1">
      <alignment horizontal="left" vertical="center"/>
    </xf>
    <xf numFmtId="176" fontId="1" fillId="7" borderId="8" xfId="0" applyNumberFormat="1" applyFont="1" applyFill="1" applyBorder="1" applyAlignment="1">
      <alignment horizontal="right" vertical="center"/>
    </xf>
    <xf numFmtId="176" fontId="1" fillId="7" borderId="26" xfId="0" applyNumberFormat="1" applyFont="1" applyFill="1" applyBorder="1" applyAlignment="1">
      <alignment horizontal="left" vertical="center"/>
    </xf>
    <xf numFmtId="176" fontId="4" fillId="8" borderId="23" xfId="0" applyNumberFormat="1" applyFont="1" applyFill="1" applyBorder="1" applyAlignment="1">
      <alignment horizontal="right" vertical="center"/>
    </xf>
    <xf numFmtId="176" fontId="4" fillId="8" borderId="28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49" fontId="2" fillId="9" borderId="0" xfId="0" applyNumberFormat="1" applyFont="1" applyFill="1" applyBorder="1" applyAlignment="1">
      <alignment vertical="top"/>
    </xf>
    <xf numFmtId="179" fontId="2" fillId="9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9" borderId="0" xfId="0" applyNumberFormat="1" applyFont="1" applyFill="1" applyBorder="1" applyAlignment="1">
      <alignment vertical="top"/>
    </xf>
    <xf numFmtId="179" fontId="2" fillId="0" borderId="0" xfId="0" applyNumberFormat="1" applyFont="1" applyFill="1" applyBorder="1" applyAlignment="1">
      <alignment vertical="top"/>
    </xf>
    <xf numFmtId="179" fontId="2" fillId="2" borderId="0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178" fontId="2" fillId="2" borderId="8" xfId="0" applyNumberFormat="1" applyFont="1" applyFill="1" applyBorder="1" applyAlignment="1">
      <alignment horizontal="right" vertical="center" wrapText="1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horizontal="center" vertical="center"/>
    </xf>
    <xf numFmtId="176" fontId="2" fillId="5" borderId="8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6" borderId="8" xfId="0" applyFont="1" applyFill="1" applyBorder="1" applyAlignment="1">
      <alignment horizontal="center" vertical="center"/>
    </xf>
    <xf numFmtId="180" fontId="2" fillId="0" borderId="8" xfId="0" applyNumberFormat="1" applyFont="1" applyFill="1" applyBorder="1" applyAlignment="1">
      <alignment horizontal="center" vertical="center"/>
    </xf>
    <xf numFmtId="180" fontId="1" fillId="10" borderId="8" xfId="0" applyNumberFormat="1" applyFont="1" applyFill="1" applyBorder="1" applyAlignment="1">
      <alignment horizontal="center" vertical="center"/>
    </xf>
    <xf numFmtId="180" fontId="1" fillId="6" borderId="8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0" fillId="0" borderId="0" xfId="0" applyAlignment="1"/>
    <xf numFmtId="49" fontId="0" fillId="0" borderId="0" xfId="0" applyNumberFormat="1"/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9" fontId="13" fillId="0" borderId="0" xfId="0" applyNumberFormat="1" applyFont="1"/>
    <xf numFmtId="49" fontId="13" fillId="11" borderId="8" xfId="0" applyNumberFormat="1" applyFont="1" applyFill="1" applyBorder="1" applyAlignment="1">
      <alignment vertical="center"/>
    </xf>
    <xf numFmtId="0" fontId="13" fillId="11" borderId="8" xfId="0" applyFont="1" applyFill="1" applyBorder="1" applyAlignment="1">
      <alignment vertical="center"/>
    </xf>
    <xf numFmtId="14" fontId="14" fillId="0" borderId="17" xfId="0" applyNumberFormat="1" applyFont="1" applyBorder="1" applyAlignment="1">
      <alignment horizontal="center" vertical="center"/>
    </xf>
    <xf numFmtId="14" fontId="14" fillId="0" borderId="8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3" fillId="12" borderId="21" xfId="0" applyFont="1" applyFill="1" applyBorder="1" applyAlignment="1">
      <alignment horizontal="center" vertical="center"/>
    </xf>
    <xf numFmtId="14" fontId="13" fillId="0" borderId="6" xfId="0" applyNumberFormat="1" applyFont="1" applyFill="1" applyBorder="1" applyAlignment="1">
      <alignment horizontal="left"/>
    </xf>
    <xf numFmtId="0" fontId="13" fillId="0" borderId="0" xfId="0" applyFont="1" applyBorder="1" applyAlignment="1"/>
    <xf numFmtId="49" fontId="13" fillId="0" borderId="0" xfId="0" applyNumberFormat="1" applyFont="1" applyBorder="1" applyAlignment="1"/>
    <xf numFmtId="14" fontId="13" fillId="0" borderId="33" xfId="0" applyNumberFormat="1" applyFont="1" applyFill="1" applyBorder="1" applyAlignment="1">
      <alignment horizontal="left"/>
    </xf>
    <xf numFmtId="0" fontId="13" fillId="0" borderId="1" xfId="0" applyFont="1" applyBorder="1" applyAlignment="1"/>
    <xf numFmtId="49" fontId="13" fillId="0" borderId="1" xfId="0" applyNumberFormat="1" applyFont="1" applyBorder="1" applyAlignment="1"/>
    <xf numFmtId="14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/>
    <xf numFmtId="49" fontId="13" fillId="0" borderId="0" xfId="0" applyNumberFormat="1" applyFont="1" applyBorder="1"/>
    <xf numFmtId="0" fontId="14" fillId="0" borderId="0" xfId="0" applyFont="1"/>
    <xf numFmtId="49" fontId="14" fillId="0" borderId="0" xfId="0" applyNumberFormat="1" applyFont="1"/>
    <xf numFmtId="0" fontId="15" fillId="0" borderId="0" xfId="0" applyFont="1" applyBorder="1" applyAlignment="1"/>
    <xf numFmtId="0" fontId="16" fillId="0" borderId="0" xfId="0" applyFont="1"/>
    <xf numFmtId="180" fontId="14" fillId="0" borderId="26" xfId="0" applyNumberFormat="1" applyFont="1" applyBorder="1" applyAlignment="1">
      <alignment horizontal="center" vertical="center"/>
    </xf>
    <xf numFmtId="0" fontId="13" fillId="0" borderId="36" xfId="0" applyFont="1" applyBorder="1" applyAlignment="1"/>
    <xf numFmtId="0" fontId="13" fillId="0" borderId="37" xfId="0" applyFont="1" applyBorder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6" fontId="1" fillId="3" borderId="17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6" fontId="1" fillId="3" borderId="8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49" fontId="2" fillId="9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176" fontId="1" fillId="3" borderId="8" xfId="0" applyNumberFormat="1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177" fontId="2" fillId="3" borderId="8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vertical="center"/>
    </xf>
    <xf numFmtId="176" fontId="1" fillId="7" borderId="8" xfId="1" applyNumberFormat="1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25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1" fillId="3" borderId="26" xfId="0" applyFont="1" applyFill="1" applyBorder="1" applyAlignment="1">
      <alignment vertical="center"/>
    </xf>
    <xf numFmtId="176" fontId="2" fillId="5" borderId="26" xfId="0" applyNumberFormat="1" applyFont="1" applyFill="1" applyBorder="1" applyAlignment="1">
      <alignment horizontal="left" vertical="center" wrapText="1"/>
    </xf>
    <xf numFmtId="0" fontId="1" fillId="6" borderId="17" xfId="0" applyFont="1" applyFill="1" applyBorder="1" applyAlignment="1">
      <alignment vertical="center"/>
    </xf>
    <xf numFmtId="176" fontId="1" fillId="7" borderId="17" xfId="1" applyNumberFormat="1" applyFont="1" applyFill="1" applyBorder="1" applyAlignment="1">
      <alignment horizontal="left" vertical="center"/>
    </xf>
    <xf numFmtId="0" fontId="4" fillId="8" borderId="39" xfId="0" applyFont="1" applyFill="1" applyBorder="1" applyAlignment="1">
      <alignment horizontal="center" vertical="center"/>
    </xf>
    <xf numFmtId="176" fontId="4" fillId="8" borderId="39" xfId="0" applyNumberFormat="1" applyFont="1" applyFill="1" applyBorder="1" applyAlignment="1">
      <alignment horizontal="right" vertical="center"/>
    </xf>
    <xf numFmtId="181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82" fontId="2" fillId="0" borderId="0" xfId="0" applyNumberFormat="1" applyFont="1" applyFill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31" fontId="13" fillId="0" borderId="0" xfId="0" applyNumberFormat="1" applyFont="1" applyAlignment="1">
      <alignment horizontal="left"/>
    </xf>
    <xf numFmtId="0" fontId="13" fillId="11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11" borderId="8" xfId="0" applyFont="1" applyFill="1" applyBorder="1" applyAlignment="1">
      <alignment horizontal="center" vertical="center"/>
    </xf>
    <xf numFmtId="180" fontId="13" fillId="12" borderId="22" xfId="0" applyNumberFormat="1" applyFont="1" applyFill="1" applyBorder="1" applyAlignment="1">
      <alignment horizontal="right" vertical="center"/>
    </xf>
    <xf numFmtId="180" fontId="13" fillId="12" borderId="34" xfId="0" applyNumberFormat="1" applyFont="1" applyFill="1" applyBorder="1" applyAlignment="1">
      <alignment horizontal="right" vertical="center"/>
    </xf>
    <xf numFmtId="0" fontId="13" fillId="11" borderId="31" xfId="0" applyFont="1" applyFill="1" applyBorder="1" applyAlignment="1">
      <alignment horizontal="center" vertical="center"/>
    </xf>
    <xf numFmtId="0" fontId="13" fillId="11" borderId="32" xfId="0" applyFont="1" applyFill="1" applyBorder="1" applyAlignment="1">
      <alignment horizontal="center" vertical="center"/>
    </xf>
    <xf numFmtId="0" fontId="13" fillId="11" borderId="35" xfId="0" applyFont="1" applyFill="1" applyBorder="1" applyAlignment="1">
      <alignment horizontal="center" vertical="center"/>
    </xf>
    <xf numFmtId="0" fontId="13" fillId="11" borderId="30" xfId="0" applyFont="1" applyFill="1" applyBorder="1" applyAlignment="1">
      <alignment horizontal="center" vertical="center"/>
    </xf>
    <xf numFmtId="0" fontId="13" fillId="11" borderId="17" xfId="0" applyFont="1" applyFill="1" applyBorder="1" applyAlignment="1">
      <alignment horizontal="center" vertical="center"/>
    </xf>
    <xf numFmtId="14" fontId="14" fillId="0" borderId="8" xfId="0" applyNumberFormat="1" applyFont="1" applyBorder="1" applyAlignment="1">
      <alignment horizontal="center" vertical="center" wrapText="1"/>
    </xf>
    <xf numFmtId="14" fontId="14" fillId="0" borderId="8" xfId="0" applyNumberFormat="1" applyFont="1" applyBorder="1" applyAlignment="1">
      <alignment horizontal="center" vertical="center"/>
    </xf>
    <xf numFmtId="0" fontId="13" fillId="11" borderId="25" xfId="0" applyFont="1" applyFill="1" applyBorder="1" applyAlignment="1">
      <alignment horizontal="center" vertical="center"/>
    </xf>
    <xf numFmtId="0" fontId="13" fillId="11" borderId="26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6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6" fontId="1" fillId="3" borderId="15" xfId="1" applyNumberFormat="1" applyFont="1" applyFill="1" applyBorder="1" applyAlignment="1">
      <alignment horizontal="left" vertical="center"/>
    </xf>
    <xf numFmtId="176" fontId="1" fillId="3" borderId="16" xfId="1" applyNumberFormat="1" applyFont="1" applyFill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center" vertical="center"/>
    </xf>
    <xf numFmtId="176" fontId="2" fillId="0" borderId="14" xfId="1" applyNumberFormat="1" applyFont="1" applyFill="1" applyBorder="1" applyAlignment="1">
      <alignment horizontal="center" vertical="center"/>
    </xf>
    <xf numFmtId="176" fontId="1" fillId="3" borderId="17" xfId="1" applyNumberFormat="1" applyFont="1" applyFill="1" applyBorder="1" applyAlignment="1">
      <alignment horizontal="left" vertical="center"/>
    </xf>
    <xf numFmtId="176" fontId="1" fillId="3" borderId="8" xfId="1" applyNumberFormat="1" applyFont="1" applyFill="1" applyBorder="1" applyAlignment="1">
      <alignment horizontal="left" vertical="center"/>
    </xf>
    <xf numFmtId="176" fontId="2" fillId="2" borderId="13" xfId="1" applyNumberFormat="1" applyFont="1" applyFill="1" applyBorder="1" applyAlignment="1">
      <alignment horizontal="center" vertical="center"/>
    </xf>
    <xf numFmtId="176" fontId="2" fillId="2" borderId="14" xfId="1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18" xfId="1" applyNumberFormat="1" applyFont="1" applyFill="1" applyBorder="1" applyAlignment="1">
      <alignment horizontal="center" vertical="center"/>
    </xf>
    <xf numFmtId="176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6" fontId="2" fillId="3" borderId="16" xfId="1" applyNumberFormat="1" applyFont="1" applyFill="1" applyBorder="1" applyAlignment="1">
      <alignment horizontal="center" vertical="center"/>
    </xf>
    <xf numFmtId="176" fontId="1" fillId="7" borderId="15" xfId="1" applyNumberFormat="1" applyFont="1" applyFill="1" applyBorder="1" applyAlignment="1">
      <alignment horizontal="left" vertical="center"/>
    </xf>
    <xf numFmtId="176" fontId="1" fillId="7" borderId="16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176" fontId="1" fillId="0" borderId="43" xfId="1" applyNumberFormat="1" applyFont="1" applyFill="1" applyBorder="1" applyAlignment="1">
      <alignment horizontal="center" vertical="center"/>
    </xf>
    <xf numFmtId="176" fontId="2" fillId="0" borderId="8" xfId="1" applyNumberFormat="1" applyFont="1" applyFill="1" applyBorder="1" applyAlignment="1">
      <alignment horizontal="center" vertical="center"/>
    </xf>
    <xf numFmtId="176" fontId="2" fillId="3" borderId="8" xfId="1" applyNumberFormat="1" applyFont="1" applyFill="1" applyBorder="1" applyAlignment="1">
      <alignment horizontal="center" vertical="center"/>
    </xf>
    <xf numFmtId="0" fontId="4" fillId="8" borderId="38" xfId="0" applyFont="1" applyFill="1" applyBorder="1" applyAlignment="1">
      <alignment horizontal="left" vertical="center"/>
    </xf>
    <xf numFmtId="0" fontId="4" fillId="8" borderId="39" xfId="0" applyFont="1" applyFill="1" applyBorder="1" applyAlignment="1">
      <alignment horizontal="left" vertical="center"/>
    </xf>
    <xf numFmtId="176" fontId="2" fillId="2" borderId="8" xfId="1" applyNumberFormat="1" applyFont="1" applyFill="1" applyBorder="1" applyAlignment="1">
      <alignment horizontal="center" vertical="center" wrapText="1"/>
    </xf>
    <xf numFmtId="176" fontId="1" fillId="0" borderId="17" xfId="1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</cellXfs>
  <cellStyles count="3">
    <cellStyle name="常规" xfId="0" builtinId="0"/>
    <cellStyle name="普通 2" xfId="2" xr:uid="{00000000-0005-0000-0000-00000D000000}"/>
    <cellStyle name="千位分隔" xfId="1" builtinId="3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4150" cy="528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" customWidth="1"/>
    <col min="3" max="3" width="8" customWidth="1"/>
    <col min="4" max="4" width="7.5" style="85" customWidth="1"/>
    <col min="5" max="5" width="7" customWidth="1"/>
    <col min="6" max="6" width="18" customWidth="1"/>
    <col min="7" max="7" width="6.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spans="1:11" ht="31.5">
      <c r="A1" s="86"/>
      <c r="B1" s="86"/>
      <c r="C1" s="86"/>
      <c r="D1" s="150" t="s">
        <v>0</v>
      </c>
      <c r="E1" s="150"/>
      <c r="F1" s="150"/>
      <c r="G1" s="150"/>
      <c r="H1" s="86"/>
      <c r="I1" s="86"/>
      <c r="J1" s="86"/>
      <c r="K1" s="111"/>
    </row>
    <row r="2" spans="1:11" s="82" customFormat="1" ht="18">
      <c r="A2" s="88"/>
      <c r="B2" s="88"/>
      <c r="C2" s="88"/>
      <c r="D2" s="150"/>
      <c r="E2" s="150"/>
      <c r="F2" s="150"/>
      <c r="G2" s="150"/>
      <c r="H2" s="88"/>
      <c r="I2" s="88"/>
      <c r="J2" s="88"/>
    </row>
    <row r="3" spans="1:11" s="82" customFormat="1" ht="31.5">
      <c r="A3" s="88"/>
      <c r="B3" s="88"/>
      <c r="C3" s="88"/>
      <c r="D3" s="87"/>
      <c r="E3" s="87"/>
      <c r="F3" s="87"/>
      <c r="G3" s="87"/>
      <c r="H3" s="88"/>
      <c r="I3" s="88"/>
      <c r="J3" s="88"/>
    </row>
    <row r="4" spans="1:11" s="82" customFormat="1" ht="18">
      <c r="A4" s="89" t="s">
        <v>1</v>
      </c>
      <c r="B4" s="89" t="s">
        <v>2</v>
      </c>
      <c r="C4" s="89"/>
      <c r="D4" s="147" t="s">
        <v>3</v>
      </c>
      <c r="E4" s="147"/>
      <c r="F4" s="147"/>
      <c r="G4" s="147" t="s">
        <v>4</v>
      </c>
      <c r="H4" s="147"/>
      <c r="I4" s="147"/>
      <c r="J4" s="147"/>
      <c r="K4" s="112"/>
    </row>
    <row r="5" spans="1:11" s="82" customFormat="1" ht="18">
      <c r="A5" s="88" t="s">
        <v>5</v>
      </c>
      <c r="B5" s="90" t="s">
        <v>6</v>
      </c>
      <c r="C5" s="91" t="s">
        <v>7</v>
      </c>
      <c r="D5" s="89" t="s">
        <v>8</v>
      </c>
      <c r="E5" s="89"/>
      <c r="F5" s="147" t="s">
        <v>9</v>
      </c>
      <c r="G5" s="147"/>
      <c r="H5" s="148" t="s">
        <v>10</v>
      </c>
      <c r="I5" s="148"/>
      <c r="J5" s="148"/>
      <c r="K5" s="112"/>
    </row>
    <row r="6" spans="1:11" s="82" customFormat="1" ht="18">
      <c r="A6" s="88"/>
      <c r="B6" s="88"/>
      <c r="C6" s="88"/>
      <c r="D6" s="92"/>
      <c r="E6" s="88"/>
      <c r="F6" s="88"/>
      <c r="G6" s="88"/>
      <c r="H6" s="88"/>
      <c r="I6" s="88"/>
      <c r="J6" s="88"/>
    </row>
    <row r="7" spans="1:11" s="82" customFormat="1" ht="21.75" customHeight="1">
      <c r="A7" s="157" t="s">
        <v>11</v>
      </c>
      <c r="B7" s="149" t="s">
        <v>12</v>
      </c>
      <c r="C7" s="149" t="s">
        <v>13</v>
      </c>
      <c r="D7" s="149" t="s">
        <v>14</v>
      </c>
      <c r="E7" s="149"/>
      <c r="F7" s="149" t="s">
        <v>15</v>
      </c>
      <c r="G7" s="149"/>
      <c r="H7" s="149" t="s">
        <v>16</v>
      </c>
      <c r="I7" s="149" t="s">
        <v>17</v>
      </c>
      <c r="J7" s="161" t="s">
        <v>18</v>
      </c>
    </row>
    <row r="8" spans="1:11" s="82" customFormat="1" ht="20.25" customHeight="1">
      <c r="A8" s="158"/>
      <c r="B8" s="151"/>
      <c r="C8" s="151"/>
      <c r="D8" s="93" t="s">
        <v>19</v>
      </c>
      <c r="E8" s="94" t="s">
        <v>20</v>
      </c>
      <c r="F8" s="151"/>
      <c r="G8" s="151"/>
      <c r="H8" s="151"/>
      <c r="I8" s="151"/>
      <c r="J8" s="162"/>
    </row>
    <row r="9" spans="1:11" s="83" customFormat="1" ht="38.25" customHeight="1">
      <c r="A9" s="95"/>
      <c r="B9" s="159" t="s">
        <v>21</v>
      </c>
      <c r="C9" s="96"/>
      <c r="D9" s="97"/>
      <c r="E9" s="97"/>
      <c r="F9" s="163"/>
      <c r="G9" s="146"/>
      <c r="H9" s="98"/>
      <c r="I9" s="98"/>
      <c r="J9" s="113"/>
    </row>
    <row r="10" spans="1:11" s="83" customFormat="1" ht="38.25" customHeight="1">
      <c r="A10" s="95"/>
      <c r="B10" s="160"/>
      <c r="C10" s="96"/>
      <c r="D10" s="97"/>
      <c r="E10" s="97"/>
      <c r="F10" s="164"/>
      <c r="G10" s="165"/>
      <c r="H10" s="98"/>
      <c r="I10" s="98"/>
      <c r="J10" s="113"/>
    </row>
    <row r="11" spans="1:11" s="83" customFormat="1" ht="38.25" customHeight="1">
      <c r="A11" s="95"/>
      <c r="B11" s="160"/>
      <c r="C11" s="96"/>
      <c r="D11" s="97"/>
      <c r="E11" s="97"/>
      <c r="F11" s="163"/>
      <c r="G11" s="146"/>
      <c r="H11" s="98"/>
      <c r="I11" s="98"/>
      <c r="J11" s="113"/>
    </row>
    <row r="12" spans="1:11" s="83" customFormat="1" ht="21.75" customHeight="1">
      <c r="A12" s="95"/>
      <c r="B12" s="160"/>
      <c r="C12" s="96"/>
      <c r="D12" s="97"/>
      <c r="E12" s="97"/>
      <c r="F12" s="146"/>
      <c r="G12" s="146"/>
      <c r="H12" s="98"/>
      <c r="I12" s="98"/>
      <c r="J12" s="113"/>
    </row>
    <row r="13" spans="1:11" s="83" customFormat="1" ht="21.75" customHeight="1">
      <c r="A13" s="95"/>
      <c r="B13" s="160"/>
      <c r="C13" s="96"/>
      <c r="D13" s="97"/>
      <c r="E13" s="97"/>
      <c r="F13" s="146"/>
      <c r="G13" s="146"/>
      <c r="H13" s="98"/>
      <c r="I13" s="98"/>
      <c r="J13" s="113"/>
    </row>
    <row r="14" spans="1:11" s="83" customFormat="1" ht="21.75" customHeight="1">
      <c r="A14" s="95"/>
      <c r="B14" s="160"/>
      <c r="C14" s="96"/>
      <c r="D14" s="97"/>
      <c r="E14" s="97"/>
      <c r="F14" s="146"/>
      <c r="G14" s="146"/>
      <c r="H14" s="98"/>
      <c r="I14" s="98"/>
      <c r="J14" s="113"/>
    </row>
    <row r="15" spans="1:11" s="83" customFormat="1" ht="21.75" customHeight="1">
      <c r="A15" s="99" t="s">
        <v>22</v>
      </c>
      <c r="B15" s="152">
        <f>SUM(J9:J14)</f>
        <v>0</v>
      </c>
      <c r="C15" s="152"/>
      <c r="D15" s="152"/>
      <c r="E15" s="152"/>
      <c r="F15" s="152"/>
      <c r="G15" s="152"/>
      <c r="H15" s="152"/>
      <c r="I15" s="152"/>
      <c r="J15" s="153"/>
    </row>
    <row r="16" spans="1:11" s="83" customFormat="1" ht="18.75" customHeight="1">
      <c r="A16" s="154" t="s">
        <v>23</v>
      </c>
      <c r="B16" s="155"/>
      <c r="C16" s="155"/>
      <c r="D16" s="155"/>
      <c r="E16" s="155"/>
      <c r="F16" s="155"/>
      <c r="G16" s="155"/>
      <c r="H16" s="155"/>
      <c r="I16" s="155"/>
      <c r="J16" s="156"/>
    </row>
    <row r="17" spans="1:10" s="84" customFormat="1" ht="36.75" customHeight="1">
      <c r="A17" s="100" t="s">
        <v>24</v>
      </c>
      <c r="B17" s="101"/>
      <c r="C17" s="101"/>
      <c r="D17" s="102"/>
      <c r="E17" s="101" t="s">
        <v>25</v>
      </c>
      <c r="F17" s="101"/>
      <c r="G17" s="101"/>
      <c r="H17" s="101" t="s">
        <v>26</v>
      </c>
      <c r="I17" s="101"/>
      <c r="J17" s="114"/>
    </row>
    <row r="18" spans="1:10" s="84" customFormat="1" ht="36" customHeight="1">
      <c r="A18" s="103" t="s">
        <v>27</v>
      </c>
      <c r="B18" s="104"/>
      <c r="C18" s="104"/>
      <c r="D18" s="105"/>
      <c r="E18" s="104" t="s">
        <v>28</v>
      </c>
      <c r="F18" s="104"/>
      <c r="G18" s="104"/>
      <c r="H18" s="104"/>
      <c r="I18" s="104"/>
      <c r="J18" s="115"/>
    </row>
    <row r="19" spans="1:10" ht="36" customHeight="1">
      <c r="A19" s="106"/>
      <c r="B19" s="107"/>
      <c r="C19" s="107"/>
      <c r="D19" s="108"/>
      <c r="E19" s="107"/>
      <c r="F19" s="107"/>
      <c r="G19" s="107"/>
      <c r="H19" s="107"/>
      <c r="I19" s="107"/>
      <c r="J19" s="107"/>
    </row>
    <row r="20" spans="1:10" ht="17.25">
      <c r="A20" s="109"/>
      <c r="B20" s="109"/>
      <c r="C20" s="109"/>
      <c r="D20" s="110"/>
      <c r="E20" s="109"/>
      <c r="F20" s="109"/>
      <c r="G20" s="109"/>
      <c r="H20" s="109"/>
      <c r="I20" s="109"/>
      <c r="J20" s="109"/>
    </row>
  </sheetData>
  <mergeCells count="22"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  <mergeCell ref="F13:G13"/>
    <mergeCell ref="D4:F4"/>
    <mergeCell ref="G4:J4"/>
    <mergeCell ref="F5:G5"/>
    <mergeCell ref="H5:J5"/>
    <mergeCell ref="D7:E7"/>
  </mergeCells>
  <phoneticPr fontId="18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" style="4" customWidth="1"/>
    <col min="2" max="2" width="16.5" style="2" customWidth="1"/>
    <col min="3" max="3" width="24.5" style="2" customWidth="1"/>
    <col min="4" max="7" width="6.5" style="4" customWidth="1"/>
    <col min="8" max="8" width="13.5" style="5" customWidth="1"/>
    <col min="9" max="9" width="18.5" style="5" customWidth="1"/>
    <col min="10" max="10" width="65.5" style="2" customWidth="1"/>
    <col min="11" max="16384" width="8.875" style="4"/>
  </cols>
  <sheetData>
    <row r="1" spans="1:23" s="1" customFormat="1" ht="26.25" customHeight="1">
      <c r="A1" s="6" t="s">
        <v>29</v>
      </c>
      <c r="B1" s="166" t="s">
        <v>30</v>
      </c>
      <c r="C1" s="166"/>
      <c r="D1" s="166"/>
      <c r="E1" s="166"/>
      <c r="F1" s="166"/>
      <c r="G1" s="166"/>
      <c r="H1" s="166"/>
      <c r="I1" s="166"/>
      <c r="J1" s="166"/>
    </row>
    <row r="2" spans="1:23" s="1" customFormat="1" ht="26.25" customHeight="1">
      <c r="A2" s="7" t="s">
        <v>31</v>
      </c>
      <c r="B2" s="167" t="s">
        <v>32</v>
      </c>
      <c r="C2" s="166"/>
      <c r="D2" s="166"/>
      <c r="E2" s="166"/>
      <c r="F2" s="166"/>
      <c r="G2" s="166"/>
      <c r="H2" s="166"/>
      <c r="I2" s="166"/>
      <c r="J2" s="166"/>
    </row>
    <row r="3" spans="1:23" s="1" customFormat="1" ht="26.25" customHeight="1">
      <c r="A3" s="7" t="s">
        <v>33</v>
      </c>
      <c r="B3" s="166" t="s">
        <v>34</v>
      </c>
      <c r="C3" s="166"/>
      <c r="D3" s="166"/>
      <c r="E3" s="166"/>
      <c r="F3" s="166"/>
      <c r="G3" s="166"/>
      <c r="H3" s="166"/>
      <c r="I3" s="166"/>
      <c r="J3" s="166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25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25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73" t="s">
        <v>41</v>
      </c>
      <c r="B7" s="174"/>
      <c r="C7" s="175"/>
      <c r="D7" s="168" t="s">
        <v>42</v>
      </c>
      <c r="E7" s="168"/>
      <c r="F7" s="168"/>
      <c r="G7" s="168"/>
      <c r="H7" s="168"/>
      <c r="I7" s="168"/>
      <c r="J7" s="171" t="s">
        <v>43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s="2" customFormat="1" ht="16.5" customHeight="1">
      <c r="A8" s="176"/>
      <c r="B8" s="177"/>
      <c r="C8" s="178"/>
      <c r="D8" s="169" t="s">
        <v>44</v>
      </c>
      <c r="E8" s="169"/>
      <c r="F8" s="169"/>
      <c r="G8" s="169"/>
      <c r="H8" s="170" t="s">
        <v>45</v>
      </c>
      <c r="I8" s="170"/>
      <c r="J8" s="17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 s="2" customFormat="1" ht="16.5" customHeight="1">
      <c r="A9" s="179"/>
      <c r="B9" s="180"/>
      <c r="C9" s="181"/>
      <c r="D9" s="12" t="s">
        <v>46</v>
      </c>
      <c r="E9" s="12" t="s">
        <v>47</v>
      </c>
      <c r="F9" s="12" t="s">
        <v>46</v>
      </c>
      <c r="G9" s="12" t="s">
        <v>47</v>
      </c>
      <c r="H9" s="13" t="s">
        <v>48</v>
      </c>
      <c r="I9" s="43" t="s">
        <v>49</v>
      </c>
      <c r="J9" s="17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 s="2" customFormat="1" ht="21.95" customHeight="1">
      <c r="A10" s="195" t="s">
        <v>50</v>
      </c>
      <c r="B10" s="182" t="s">
        <v>51</v>
      </c>
      <c r="C10" s="183"/>
      <c r="D10" s="14">
        <v>1</v>
      </c>
      <c r="E10" s="14" t="s">
        <v>52</v>
      </c>
      <c r="F10" s="14">
        <v>1</v>
      </c>
      <c r="G10" s="14" t="s">
        <v>53</v>
      </c>
      <c r="H10" s="15">
        <v>450</v>
      </c>
      <c r="I10" s="15"/>
      <c r="J10" s="44" t="s">
        <v>54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1:23" s="2" customFormat="1" ht="21.95" customHeight="1">
      <c r="A11" s="196"/>
      <c r="B11" s="182" t="s">
        <v>55</v>
      </c>
      <c r="C11" s="183"/>
      <c r="D11" s="14">
        <v>20</v>
      </c>
      <c r="E11" s="14" t="s">
        <v>52</v>
      </c>
      <c r="F11" s="14">
        <v>1</v>
      </c>
      <c r="G11" s="14" t="s">
        <v>53</v>
      </c>
      <c r="H11" s="15">
        <v>450</v>
      </c>
      <c r="I11" s="15"/>
      <c r="J11" s="44" t="s">
        <v>54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3" s="2" customFormat="1" ht="16.5" customHeight="1">
      <c r="A12" s="184" t="s">
        <v>56</v>
      </c>
      <c r="B12" s="185"/>
      <c r="C12" s="185"/>
      <c r="D12" s="17"/>
      <c r="E12" s="18"/>
      <c r="F12" s="18"/>
      <c r="G12" s="18"/>
      <c r="H12" s="18"/>
      <c r="I12" s="45">
        <f>SUM(I10:I11)</f>
        <v>0</v>
      </c>
      <c r="J12" s="46" t="s">
        <v>57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1:23" s="2" customFormat="1" ht="21.95" customHeight="1">
      <c r="A13" s="197"/>
      <c r="B13" s="186" t="s">
        <v>58</v>
      </c>
      <c r="C13" s="187"/>
      <c r="D13" s="19">
        <v>50</v>
      </c>
      <c r="E13" s="19" t="s">
        <v>59</v>
      </c>
      <c r="F13" s="19">
        <v>1</v>
      </c>
      <c r="G13" s="19" t="s">
        <v>60</v>
      </c>
      <c r="H13" s="20">
        <v>80</v>
      </c>
      <c r="I13" s="15">
        <f>H13*F13*D13</f>
        <v>4000</v>
      </c>
      <c r="J13" s="47" t="s">
        <v>61</v>
      </c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 s="2" customFormat="1" ht="21.95" customHeight="1">
      <c r="A14" s="197"/>
      <c r="B14" s="186" t="s">
        <v>62</v>
      </c>
      <c r="C14" s="187"/>
      <c r="D14" s="19"/>
      <c r="E14" s="19" t="s">
        <v>59</v>
      </c>
      <c r="F14" s="19"/>
      <c r="G14" s="19" t="s">
        <v>60</v>
      </c>
      <c r="H14" s="20"/>
      <c r="I14" s="15"/>
      <c r="J14" s="48"/>
    </row>
    <row r="15" spans="1:23" s="2" customFormat="1" ht="16.5" customHeight="1">
      <c r="A15" s="188" t="s">
        <v>63</v>
      </c>
      <c r="B15" s="189"/>
      <c r="C15" s="189"/>
      <c r="D15" s="12"/>
      <c r="E15" s="12"/>
      <c r="F15" s="12"/>
      <c r="G15" s="12"/>
      <c r="H15" s="12"/>
      <c r="I15" s="43">
        <f>SUM(I13:I14)</f>
        <v>4000</v>
      </c>
      <c r="J15" s="49"/>
    </row>
    <row r="16" spans="1:23" s="3" customFormat="1" ht="23.25" customHeight="1">
      <c r="A16" s="198" t="s">
        <v>64</v>
      </c>
      <c r="B16" s="190" t="s">
        <v>65</v>
      </c>
      <c r="C16" s="191"/>
      <c r="D16" s="21">
        <v>1</v>
      </c>
      <c r="E16" s="22" t="s">
        <v>66</v>
      </c>
      <c r="F16" s="21">
        <v>1</v>
      </c>
      <c r="G16" s="22" t="s">
        <v>67</v>
      </c>
      <c r="H16" s="23">
        <v>13000</v>
      </c>
      <c r="I16" s="50">
        <v>13000</v>
      </c>
      <c r="J16" s="51" t="s">
        <v>68</v>
      </c>
    </row>
    <row r="17" spans="1:10" s="3" customFormat="1" ht="23.25" customHeight="1">
      <c r="A17" s="199"/>
      <c r="B17" s="190" t="s">
        <v>69</v>
      </c>
      <c r="C17" s="191"/>
      <c r="D17" s="21">
        <v>1</v>
      </c>
      <c r="E17" s="22" t="s">
        <v>70</v>
      </c>
      <c r="F17" s="21">
        <v>1</v>
      </c>
      <c r="G17" s="22" t="s">
        <v>66</v>
      </c>
      <c r="H17" s="23">
        <v>4000</v>
      </c>
      <c r="I17" s="50">
        <f>H17*F17</f>
        <v>4000</v>
      </c>
      <c r="J17" s="51"/>
    </row>
    <row r="18" spans="1:10" s="2" customFormat="1" ht="16.5" customHeight="1">
      <c r="A18" s="188" t="s">
        <v>71</v>
      </c>
      <c r="B18" s="189"/>
      <c r="C18" s="189"/>
      <c r="D18" s="12"/>
      <c r="E18" s="12"/>
      <c r="F18" s="12"/>
      <c r="G18" s="12"/>
      <c r="H18" s="12"/>
      <c r="I18" s="43">
        <f>SUM(I16:I17)</f>
        <v>17000</v>
      </c>
      <c r="J18" s="49"/>
    </row>
    <row r="19" spans="1:10" s="2" customFormat="1" ht="24" customHeight="1">
      <c r="A19" s="199"/>
      <c r="B19" s="186" t="s">
        <v>72</v>
      </c>
      <c r="C19" s="187"/>
      <c r="D19" s="24">
        <v>1</v>
      </c>
      <c r="E19" s="19" t="s">
        <v>73</v>
      </c>
      <c r="F19" s="24">
        <v>15</v>
      </c>
      <c r="G19" s="19" t="s">
        <v>74</v>
      </c>
      <c r="H19" s="25">
        <v>150</v>
      </c>
      <c r="I19" s="15">
        <v>750</v>
      </c>
      <c r="J19" s="52" t="s">
        <v>75</v>
      </c>
    </row>
    <row r="20" spans="1:10" s="2" customFormat="1" ht="24" customHeight="1">
      <c r="A20" s="199"/>
      <c r="B20" s="186" t="s">
        <v>76</v>
      </c>
      <c r="C20" s="187"/>
      <c r="D20" s="24">
        <v>6</v>
      </c>
      <c r="E20" s="19" t="s">
        <v>73</v>
      </c>
      <c r="F20" s="24">
        <v>1</v>
      </c>
      <c r="G20" s="19" t="s">
        <v>60</v>
      </c>
      <c r="H20" s="25">
        <v>200</v>
      </c>
      <c r="I20" s="15">
        <v>400</v>
      </c>
      <c r="J20" s="51" t="s">
        <v>77</v>
      </c>
    </row>
    <row r="21" spans="1:10" s="2" customFormat="1" ht="24" customHeight="1">
      <c r="A21" s="199"/>
      <c r="B21" s="186" t="s">
        <v>78</v>
      </c>
      <c r="C21" s="187"/>
      <c r="D21" s="24">
        <v>2</v>
      </c>
      <c r="E21" s="19" t="s">
        <v>79</v>
      </c>
      <c r="F21" s="24">
        <v>1</v>
      </c>
      <c r="G21" s="19" t="s">
        <v>60</v>
      </c>
      <c r="H21" s="25">
        <v>200</v>
      </c>
      <c r="I21" s="15">
        <f>H21*F21*D21</f>
        <v>400</v>
      </c>
      <c r="J21" s="53" t="s">
        <v>80</v>
      </c>
    </row>
    <row r="22" spans="1:10" s="2" customFormat="1" ht="24" customHeight="1">
      <c r="A22" s="199"/>
      <c r="B22" s="186" t="s">
        <v>81</v>
      </c>
      <c r="C22" s="187"/>
      <c r="D22" s="24">
        <v>2</v>
      </c>
      <c r="E22" s="24" t="s">
        <v>82</v>
      </c>
      <c r="F22" s="24">
        <v>1</v>
      </c>
      <c r="G22" s="24" t="s">
        <v>60</v>
      </c>
      <c r="H22" s="25">
        <v>50</v>
      </c>
      <c r="I22" s="15">
        <v>100</v>
      </c>
      <c r="J22" s="53"/>
    </row>
    <row r="23" spans="1:10" s="2" customFormat="1" ht="24" customHeight="1">
      <c r="A23" s="199"/>
      <c r="B23" s="186" t="s">
        <v>83</v>
      </c>
      <c r="C23" s="187"/>
      <c r="D23" s="24">
        <v>2</v>
      </c>
      <c r="E23" s="24" t="s">
        <v>84</v>
      </c>
      <c r="F23" s="24">
        <v>1</v>
      </c>
      <c r="G23" s="24" t="s">
        <v>60</v>
      </c>
      <c r="H23" s="25">
        <v>50</v>
      </c>
      <c r="I23" s="15">
        <v>100</v>
      </c>
      <c r="J23" s="53"/>
    </row>
    <row r="24" spans="1:10" s="2" customFormat="1" ht="24" customHeight="1">
      <c r="A24" s="199"/>
      <c r="B24" s="186" t="s">
        <v>85</v>
      </c>
      <c r="C24" s="187"/>
      <c r="D24" s="24">
        <v>10</v>
      </c>
      <c r="E24" s="24" t="s">
        <v>73</v>
      </c>
      <c r="F24" s="24">
        <v>1</v>
      </c>
      <c r="G24" s="24" t="s">
        <v>60</v>
      </c>
      <c r="H24" s="25">
        <v>100</v>
      </c>
      <c r="I24" s="15">
        <f>H24*F24*D24</f>
        <v>1000</v>
      </c>
      <c r="J24" s="53" t="s">
        <v>86</v>
      </c>
    </row>
    <row r="25" spans="1:10" s="2" customFormat="1" ht="24" customHeight="1">
      <c r="A25" s="199"/>
      <c r="B25" s="204" t="s">
        <v>87</v>
      </c>
      <c r="C25" s="205"/>
      <c r="D25" s="24">
        <v>10</v>
      </c>
      <c r="E25" s="24" t="s">
        <v>88</v>
      </c>
      <c r="F25" s="24">
        <v>1</v>
      </c>
      <c r="G25" s="24" t="s">
        <v>60</v>
      </c>
      <c r="H25" s="25">
        <v>150</v>
      </c>
      <c r="I25" s="15">
        <f>H25*D25</f>
        <v>1500</v>
      </c>
      <c r="J25" s="54"/>
    </row>
    <row r="26" spans="1:10" s="2" customFormat="1" ht="24" customHeight="1">
      <c r="A26" s="199"/>
      <c r="B26" s="204" t="s">
        <v>89</v>
      </c>
      <c r="C26" s="205"/>
      <c r="D26" s="24">
        <v>12</v>
      </c>
      <c r="E26" s="24" t="s">
        <v>88</v>
      </c>
      <c r="F26" s="24">
        <v>1</v>
      </c>
      <c r="G26" s="24" t="s">
        <v>60</v>
      </c>
      <c r="H26" s="25">
        <v>225</v>
      </c>
      <c r="I26" s="15">
        <v>300</v>
      </c>
      <c r="J26" s="54" t="s">
        <v>90</v>
      </c>
    </row>
    <row r="27" spans="1:10" s="2" customFormat="1" ht="24" customHeight="1">
      <c r="A27" s="199"/>
      <c r="B27" s="204" t="s">
        <v>91</v>
      </c>
      <c r="C27" s="205"/>
      <c r="D27" s="24">
        <v>1</v>
      </c>
      <c r="E27" s="24" t="s">
        <v>67</v>
      </c>
      <c r="F27" s="24">
        <v>1</v>
      </c>
      <c r="G27" s="24" t="s">
        <v>60</v>
      </c>
      <c r="H27" s="25">
        <v>1200</v>
      </c>
      <c r="I27" s="15">
        <v>400</v>
      </c>
      <c r="J27" s="54" t="s">
        <v>92</v>
      </c>
    </row>
    <row r="28" spans="1:10" s="2" customFormat="1" ht="24" customHeight="1">
      <c r="A28" s="188" t="s">
        <v>93</v>
      </c>
      <c r="B28" s="189"/>
      <c r="C28" s="189"/>
      <c r="D28" s="12"/>
      <c r="E28" s="12"/>
      <c r="F28" s="12"/>
      <c r="G28" s="12"/>
      <c r="H28" s="12"/>
      <c r="I28" s="43">
        <f>SUM(I19:I27)</f>
        <v>4950</v>
      </c>
      <c r="J28" s="49"/>
    </row>
    <row r="29" spans="1:10" s="2" customFormat="1" ht="24" customHeight="1">
      <c r="A29" s="200" t="s">
        <v>94</v>
      </c>
      <c r="B29" s="209" t="s">
        <v>95</v>
      </c>
      <c r="C29" s="209"/>
      <c r="D29" s="26">
        <v>2</v>
      </c>
      <c r="E29" s="26" t="s">
        <v>59</v>
      </c>
      <c r="F29" s="26">
        <v>2</v>
      </c>
      <c r="G29" s="26" t="s">
        <v>60</v>
      </c>
      <c r="H29" s="27">
        <v>1430</v>
      </c>
      <c r="I29" s="27">
        <v>1907</v>
      </c>
      <c r="J29" s="55" t="s">
        <v>96</v>
      </c>
    </row>
    <row r="30" spans="1:10" s="2" customFormat="1" ht="24" customHeight="1">
      <c r="A30" s="201"/>
      <c r="B30" s="202" t="s">
        <v>97</v>
      </c>
      <c r="C30" s="203"/>
      <c r="D30" s="26">
        <v>1</v>
      </c>
      <c r="E30" s="26" t="s">
        <v>52</v>
      </c>
      <c r="F30" s="26">
        <v>5</v>
      </c>
      <c r="G30" s="26" t="s">
        <v>53</v>
      </c>
      <c r="H30" s="27">
        <v>450</v>
      </c>
      <c r="I30" s="27">
        <v>700</v>
      </c>
      <c r="J30" s="55" t="s">
        <v>98</v>
      </c>
    </row>
    <row r="31" spans="1:10" s="2" customFormat="1" ht="24" customHeight="1">
      <c r="A31" s="201"/>
      <c r="B31" s="202" t="s">
        <v>94</v>
      </c>
      <c r="C31" s="203"/>
      <c r="D31" s="26">
        <v>2</v>
      </c>
      <c r="E31" s="26" t="s">
        <v>59</v>
      </c>
      <c r="F31" s="26">
        <v>5</v>
      </c>
      <c r="G31" s="26" t="s">
        <v>66</v>
      </c>
      <c r="H31" s="27">
        <v>200</v>
      </c>
      <c r="I31" s="27">
        <v>667</v>
      </c>
      <c r="J31" s="55" t="s">
        <v>92</v>
      </c>
    </row>
    <row r="32" spans="1:10" s="2" customFormat="1" ht="24" customHeight="1">
      <c r="A32" s="201"/>
      <c r="B32" s="204" t="s">
        <v>99</v>
      </c>
      <c r="C32" s="205"/>
      <c r="D32" s="26">
        <v>2</v>
      </c>
      <c r="E32" s="26" t="s">
        <v>59</v>
      </c>
      <c r="F32" s="26">
        <v>5</v>
      </c>
      <c r="G32" s="26" t="s">
        <v>66</v>
      </c>
      <c r="H32" s="27">
        <v>100</v>
      </c>
      <c r="I32" s="27">
        <v>334</v>
      </c>
      <c r="J32" s="55" t="s">
        <v>92</v>
      </c>
    </row>
    <row r="33" spans="1:10" s="2" customFormat="1" ht="25.5" customHeight="1">
      <c r="A33" s="16" t="s">
        <v>100</v>
      </c>
      <c r="B33" s="206"/>
      <c r="C33" s="206"/>
      <c r="D33" s="28"/>
      <c r="E33" s="28"/>
      <c r="F33" s="28"/>
      <c r="G33" s="28"/>
      <c r="H33" s="29"/>
      <c r="I33" s="43">
        <f>SUM(I29:I32)</f>
        <v>3608</v>
      </c>
      <c r="J33" s="49"/>
    </row>
    <row r="34" spans="1:10" s="2" customFormat="1" ht="24" customHeight="1">
      <c r="A34" s="30" t="s">
        <v>101</v>
      </c>
      <c r="B34" s="31"/>
      <c r="C34" s="31"/>
      <c r="D34" s="32"/>
      <c r="E34" s="32"/>
      <c r="F34" s="32"/>
      <c r="G34" s="32"/>
      <c r="H34" s="33"/>
      <c r="I34" s="56">
        <f>I12+I15+I18+I28+I33</f>
        <v>29558</v>
      </c>
      <c r="J34" s="57"/>
    </row>
    <row r="35" spans="1:10" s="2" customFormat="1">
      <c r="A35" s="207" t="s">
        <v>102</v>
      </c>
      <c r="B35" s="208"/>
      <c r="C35" s="208"/>
      <c r="D35" s="35"/>
      <c r="E35" s="36"/>
      <c r="F35" s="36"/>
      <c r="G35" s="36"/>
      <c r="H35" s="36"/>
      <c r="I35" s="58">
        <f>SUM(I34-I33)*10%</f>
        <v>2595</v>
      </c>
      <c r="J35" s="59"/>
    </row>
    <row r="36" spans="1:10" s="2" customFormat="1">
      <c r="A36" s="34" t="s">
        <v>103</v>
      </c>
      <c r="B36" s="37"/>
      <c r="C36" s="37"/>
      <c r="D36" s="35"/>
      <c r="E36" s="36"/>
      <c r="F36" s="36"/>
      <c r="G36" s="36"/>
      <c r="H36" s="36"/>
      <c r="I36" s="58">
        <f>(I34+I35)*0.06</f>
        <v>1929.1799999999998</v>
      </c>
      <c r="J36" s="59"/>
    </row>
    <row r="37" spans="1:10" s="2" customFormat="1" ht="23.25" customHeight="1">
      <c r="A37" s="192" t="s">
        <v>104</v>
      </c>
      <c r="B37" s="193"/>
      <c r="C37" s="194"/>
      <c r="D37" s="38"/>
      <c r="E37" s="39"/>
      <c r="F37" s="39"/>
      <c r="G37" s="39"/>
      <c r="H37" s="39"/>
      <c r="I37" s="60">
        <f>I34+I35+I36</f>
        <v>34082.18</v>
      </c>
      <c r="J37" s="61"/>
    </row>
    <row r="38" spans="1:10" ht="16.5" customHeight="1">
      <c r="A38" s="6"/>
      <c r="B38" s="40"/>
      <c r="C38" s="40"/>
      <c r="D38" s="41"/>
      <c r="E38" s="41"/>
      <c r="F38" s="41"/>
      <c r="G38" s="41"/>
      <c r="H38" s="41"/>
      <c r="I38" s="41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8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D10"/>
  <sheetViews>
    <sheetView workbookViewId="0">
      <selection activeCell="F16" sqref="F16"/>
    </sheetView>
  </sheetViews>
  <sheetFormatPr defaultColWidth="9" defaultRowHeight="14.25"/>
  <cols>
    <col min="2" max="2" width="35.5" customWidth="1"/>
    <col min="3" max="3" width="15.625" customWidth="1"/>
    <col min="4" max="4" width="11.875" customWidth="1"/>
  </cols>
  <sheetData>
    <row r="3" spans="2:4" ht="16.5">
      <c r="B3" s="75" t="s">
        <v>105</v>
      </c>
    </row>
    <row r="4" spans="2:4" ht="16.5">
      <c r="B4" s="75" t="s">
        <v>141</v>
      </c>
    </row>
    <row r="5" spans="2:4" ht="17.25">
      <c r="B5" s="75" t="s">
        <v>142</v>
      </c>
      <c r="C5" s="76"/>
    </row>
    <row r="6" spans="2:4" ht="16.5">
      <c r="B6" s="77" t="s">
        <v>106</v>
      </c>
    </row>
    <row r="7" spans="2:4" ht="16.5">
      <c r="B7" s="211" t="s">
        <v>41</v>
      </c>
      <c r="C7" s="78" t="s">
        <v>107</v>
      </c>
      <c r="D7" s="79">
        <f>大区区域会!I31</f>
        <v>119908.8</v>
      </c>
    </row>
    <row r="8" spans="2:4" ht="16.5">
      <c r="B8" s="212"/>
      <c r="C8" s="78" t="s">
        <v>108</v>
      </c>
      <c r="D8" s="79">
        <v>0</v>
      </c>
    </row>
    <row r="9" spans="2:4" ht="15">
      <c r="B9" s="210" t="s">
        <v>109</v>
      </c>
      <c r="C9" s="210"/>
      <c r="D9" s="80">
        <f>SUM(D7:D8)</f>
        <v>119908.8</v>
      </c>
    </row>
    <row r="10" spans="2:4" ht="15">
      <c r="B10" s="210" t="s">
        <v>110</v>
      </c>
      <c r="C10" s="210"/>
      <c r="D10" s="81">
        <f>D9*1.06</f>
        <v>127103.32800000001</v>
      </c>
    </row>
  </sheetData>
  <mergeCells count="3">
    <mergeCell ref="B9:C9"/>
    <mergeCell ref="B10:C10"/>
    <mergeCell ref="B7:B8"/>
  </mergeCells>
  <phoneticPr fontId="18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5"/>
  <sheetViews>
    <sheetView showGridLines="0" tabSelected="1" zoomScale="92" zoomScaleNormal="58" workbookViewId="0">
      <selection activeCell="M17" sqref="M17"/>
    </sheetView>
  </sheetViews>
  <sheetFormatPr defaultColWidth="8.875" defaultRowHeight="16.5"/>
  <cols>
    <col min="1" max="1" width="15.875" style="4" customWidth="1"/>
    <col min="2" max="2" width="15.125" style="2" customWidth="1"/>
    <col min="3" max="3" width="35.375" style="2" customWidth="1"/>
    <col min="4" max="7" width="6.5" style="4" customWidth="1"/>
    <col min="8" max="8" width="18.375" style="5" customWidth="1"/>
    <col min="9" max="9" width="18.5" style="5" customWidth="1"/>
    <col min="10" max="10" width="74.625" style="2" customWidth="1"/>
    <col min="11" max="11" width="6.625" style="4" customWidth="1"/>
    <col min="12" max="12" width="21.375" style="4" bestFit="1" customWidth="1"/>
    <col min="13" max="16384" width="8.875" style="4"/>
  </cols>
  <sheetData>
    <row r="1" spans="1:11" s="1" customFormat="1" ht="15" customHeight="1">
      <c r="A1" s="41" t="s">
        <v>33</v>
      </c>
      <c r="B1" s="63" t="s">
        <v>147</v>
      </c>
      <c r="C1" s="63"/>
      <c r="D1" s="64"/>
      <c r="E1" s="64"/>
      <c r="F1" s="65"/>
      <c r="G1" s="65"/>
      <c r="H1" s="65"/>
      <c r="I1" s="65">
        <f>I33</f>
        <v>127103.32800000001</v>
      </c>
      <c r="J1" s="73"/>
    </row>
    <row r="2" spans="1:11" s="1" customFormat="1" ht="15" customHeight="1">
      <c r="A2" s="41" t="s">
        <v>35</v>
      </c>
      <c r="B2" s="63" t="s">
        <v>149</v>
      </c>
      <c r="C2" s="63"/>
      <c r="D2" s="66"/>
      <c r="E2" s="66"/>
      <c r="F2" s="67"/>
      <c r="G2" s="67"/>
      <c r="H2" s="67"/>
      <c r="I2" s="67"/>
      <c r="J2" s="71"/>
    </row>
    <row r="3" spans="1:11" s="1" customFormat="1" ht="15" customHeight="1">
      <c r="A3" s="41" t="s">
        <v>37</v>
      </c>
      <c r="B3" s="63" t="s">
        <v>148</v>
      </c>
      <c r="C3" s="63"/>
      <c r="D3" s="64"/>
      <c r="E3" s="64"/>
      <c r="F3" s="68"/>
      <c r="G3" s="68"/>
      <c r="H3" s="68"/>
      <c r="I3" s="68"/>
      <c r="J3" s="72"/>
    </row>
    <row r="4" spans="1:11" s="1" customFormat="1" ht="21.95" customHeight="1" thickBot="1">
      <c r="A4" s="41" t="s">
        <v>39</v>
      </c>
      <c r="B4" s="124" t="s">
        <v>138</v>
      </c>
      <c r="C4" s="124"/>
      <c r="D4" s="64"/>
      <c r="E4" s="64"/>
      <c r="F4" s="65"/>
      <c r="G4" s="65"/>
      <c r="H4" s="65"/>
      <c r="I4" s="65"/>
      <c r="J4" s="125"/>
    </row>
    <row r="5" spans="1:11" ht="16.5" customHeight="1">
      <c r="A5" s="133" t="s">
        <v>41</v>
      </c>
      <c r="B5" s="134"/>
      <c r="C5" s="134"/>
      <c r="D5" s="213" t="s">
        <v>42</v>
      </c>
      <c r="E5" s="214"/>
      <c r="F5" s="214"/>
      <c r="G5" s="214"/>
      <c r="H5" s="214"/>
      <c r="I5" s="215"/>
      <c r="J5" s="135" t="s">
        <v>43</v>
      </c>
      <c r="K5" s="40"/>
    </row>
    <row r="6" spans="1:11" s="2" customFormat="1" ht="16.5" customHeight="1">
      <c r="A6" s="136"/>
      <c r="B6" s="126"/>
      <c r="C6" s="126"/>
      <c r="D6" s="126" t="s">
        <v>44</v>
      </c>
      <c r="E6" s="126"/>
      <c r="F6" s="126"/>
      <c r="G6" s="126"/>
      <c r="H6" s="127" t="s">
        <v>45</v>
      </c>
      <c r="I6" s="127"/>
      <c r="J6" s="137"/>
      <c r="K6" s="42"/>
    </row>
    <row r="7" spans="1:11" s="2" customFormat="1" ht="16.5" customHeight="1">
      <c r="A7" s="136"/>
      <c r="B7" s="126"/>
      <c r="C7" s="126"/>
      <c r="D7" s="121" t="s">
        <v>46</v>
      </c>
      <c r="E7" s="121" t="s">
        <v>47</v>
      </c>
      <c r="F7" s="121" t="s">
        <v>46</v>
      </c>
      <c r="G7" s="121" t="s">
        <v>47</v>
      </c>
      <c r="H7" s="122" t="s">
        <v>48</v>
      </c>
      <c r="I7" s="43" t="s">
        <v>49</v>
      </c>
      <c r="J7" s="137"/>
      <c r="K7" s="42"/>
    </row>
    <row r="8" spans="1:11" s="2" customFormat="1" ht="21.95" customHeight="1">
      <c r="A8" s="224" t="s">
        <v>111</v>
      </c>
      <c r="B8" s="217" t="s">
        <v>112</v>
      </c>
      <c r="C8" s="217"/>
      <c r="D8" s="19">
        <v>140</v>
      </c>
      <c r="E8" s="19" t="s">
        <v>59</v>
      </c>
      <c r="F8" s="19">
        <v>1</v>
      </c>
      <c r="G8" s="19" t="s">
        <v>60</v>
      </c>
      <c r="H8" s="20">
        <v>120</v>
      </c>
      <c r="I8" s="15">
        <f>H8*F8*D8</f>
        <v>16800</v>
      </c>
      <c r="J8" s="47" t="s">
        <v>113</v>
      </c>
      <c r="K8" s="42"/>
    </row>
    <row r="9" spans="1:11" s="2" customFormat="1" ht="21.95" customHeight="1">
      <c r="A9" s="224"/>
      <c r="B9" s="217" t="s">
        <v>150</v>
      </c>
      <c r="C9" s="217"/>
      <c r="D9" s="19">
        <v>2</v>
      </c>
      <c r="E9" s="19" t="s">
        <v>153</v>
      </c>
      <c r="F9" s="19">
        <v>1</v>
      </c>
      <c r="G9" s="19" t="s">
        <v>60</v>
      </c>
      <c r="H9" s="20">
        <v>1388</v>
      </c>
      <c r="I9" s="15">
        <f t="shared" ref="I9:I12" si="0">H9*F9*D9</f>
        <v>2776</v>
      </c>
      <c r="J9" s="47"/>
      <c r="K9" s="42"/>
    </row>
    <row r="10" spans="1:11" s="2" customFormat="1" ht="21.95" customHeight="1">
      <c r="A10" s="224"/>
      <c r="B10" s="217" t="s">
        <v>114</v>
      </c>
      <c r="C10" s="217"/>
      <c r="D10" s="19">
        <v>14</v>
      </c>
      <c r="E10" s="19" t="s">
        <v>115</v>
      </c>
      <c r="F10" s="19">
        <v>1</v>
      </c>
      <c r="G10" s="19" t="s">
        <v>60</v>
      </c>
      <c r="H10" s="20">
        <v>1688</v>
      </c>
      <c r="I10" s="15">
        <f t="shared" si="0"/>
        <v>23632</v>
      </c>
      <c r="J10" s="47" t="s">
        <v>116</v>
      </c>
      <c r="K10" s="42"/>
    </row>
    <row r="11" spans="1:11" s="2" customFormat="1" ht="21.95" customHeight="1">
      <c r="A11" s="224"/>
      <c r="B11" s="217" t="s">
        <v>151</v>
      </c>
      <c r="C11" s="217"/>
      <c r="D11" s="19">
        <v>20</v>
      </c>
      <c r="E11" s="19" t="s">
        <v>152</v>
      </c>
      <c r="F11" s="19">
        <v>1</v>
      </c>
      <c r="G11" s="19" t="s">
        <v>60</v>
      </c>
      <c r="H11" s="20">
        <v>600</v>
      </c>
      <c r="I11" s="15">
        <f t="shared" si="0"/>
        <v>12000</v>
      </c>
      <c r="J11" s="47"/>
      <c r="K11" s="42"/>
    </row>
    <row r="12" spans="1:11" s="2" customFormat="1" ht="21.95" customHeight="1">
      <c r="A12" s="224"/>
      <c r="B12" s="217" t="s">
        <v>146</v>
      </c>
      <c r="C12" s="217"/>
      <c r="D12" s="69">
        <v>1</v>
      </c>
      <c r="E12" s="69" t="s">
        <v>139</v>
      </c>
      <c r="F12" s="69">
        <v>1</v>
      </c>
      <c r="G12" s="69" t="s">
        <v>145</v>
      </c>
      <c r="H12" s="70">
        <v>5500</v>
      </c>
      <c r="I12" s="15">
        <f t="shared" si="0"/>
        <v>5500</v>
      </c>
      <c r="J12" s="47"/>
      <c r="K12" s="42"/>
    </row>
    <row r="13" spans="1:11" s="2" customFormat="1" ht="16.5" customHeight="1">
      <c r="A13" s="188" t="s">
        <v>63</v>
      </c>
      <c r="B13" s="189"/>
      <c r="C13" s="189"/>
      <c r="D13" s="121"/>
      <c r="E13" s="121"/>
      <c r="F13" s="121"/>
      <c r="G13" s="121"/>
      <c r="H13" s="121"/>
      <c r="I13" s="43">
        <f>SUM(I8:I12)</f>
        <v>60708</v>
      </c>
      <c r="J13" s="49"/>
    </row>
    <row r="14" spans="1:11" s="2" customFormat="1" ht="21.95" customHeight="1">
      <c r="A14" s="224" t="s">
        <v>117</v>
      </c>
      <c r="B14" s="217" t="s">
        <v>118</v>
      </c>
      <c r="C14" s="217"/>
      <c r="D14" s="19"/>
      <c r="E14" s="19"/>
      <c r="F14" s="19"/>
      <c r="G14" s="19" t="s">
        <v>53</v>
      </c>
      <c r="H14" s="20">
        <v>550</v>
      </c>
      <c r="I14" s="15"/>
      <c r="J14" s="47" t="s">
        <v>140</v>
      </c>
      <c r="K14" s="42"/>
    </row>
    <row r="15" spans="1:11" s="2" customFormat="1" ht="21.95" customHeight="1">
      <c r="A15" s="224"/>
      <c r="B15" s="217" t="s">
        <v>120</v>
      </c>
      <c r="C15" s="217"/>
      <c r="D15" s="19"/>
      <c r="E15" s="19"/>
      <c r="F15" s="19"/>
      <c r="G15" s="19" t="s">
        <v>53</v>
      </c>
      <c r="H15" s="20">
        <v>550</v>
      </c>
      <c r="I15" s="15"/>
      <c r="J15" s="47" t="s">
        <v>119</v>
      </c>
      <c r="K15" s="42"/>
    </row>
    <row r="16" spans="1:11" s="2" customFormat="1" ht="16.5" customHeight="1">
      <c r="A16" s="188" t="s">
        <v>121</v>
      </c>
      <c r="B16" s="189"/>
      <c r="C16" s="189"/>
      <c r="D16" s="121"/>
      <c r="E16" s="121"/>
      <c r="F16" s="121"/>
      <c r="G16" s="121"/>
      <c r="H16" s="121"/>
      <c r="I16" s="43">
        <f>SUM(I14:I15)</f>
        <v>0</v>
      </c>
      <c r="J16" s="49"/>
    </row>
    <row r="17" spans="1:12" s="62" customFormat="1" ht="33.950000000000003" customHeight="1">
      <c r="A17" s="222" t="s">
        <v>65</v>
      </c>
      <c r="B17" s="221" t="s">
        <v>122</v>
      </c>
      <c r="C17" s="221"/>
      <c r="D17" s="69">
        <v>1</v>
      </c>
      <c r="E17" s="69" t="s">
        <v>66</v>
      </c>
      <c r="F17" s="69">
        <v>1</v>
      </c>
      <c r="G17" s="69" t="s">
        <v>67</v>
      </c>
      <c r="H17" s="70">
        <v>30000</v>
      </c>
      <c r="I17" s="74">
        <f>H17*F17*D17</f>
        <v>30000</v>
      </c>
      <c r="J17" s="138" t="s">
        <v>143</v>
      </c>
    </row>
    <row r="18" spans="1:12" s="62" customFormat="1" ht="33.950000000000003" customHeight="1">
      <c r="A18" s="222"/>
      <c r="B18" s="221" t="s">
        <v>144</v>
      </c>
      <c r="C18" s="221"/>
      <c r="D18" s="69">
        <v>1</v>
      </c>
      <c r="E18" s="69" t="s">
        <v>139</v>
      </c>
      <c r="F18" s="69">
        <v>1</v>
      </c>
      <c r="G18" s="69" t="s">
        <v>145</v>
      </c>
      <c r="H18" s="70">
        <v>4500</v>
      </c>
      <c r="I18" s="74">
        <f>H18*F18*D18</f>
        <v>4500</v>
      </c>
      <c r="J18" s="138"/>
    </row>
    <row r="19" spans="1:12" s="2" customFormat="1" ht="16.5" customHeight="1">
      <c r="A19" s="188" t="s">
        <v>71</v>
      </c>
      <c r="B19" s="189"/>
      <c r="C19" s="189"/>
      <c r="D19" s="121"/>
      <c r="E19" s="121"/>
      <c r="F19" s="121"/>
      <c r="G19" s="121"/>
      <c r="H19" s="121"/>
      <c r="I19" s="43">
        <f>SUM(I17:I18)</f>
        <v>34500</v>
      </c>
      <c r="J19" s="49"/>
    </row>
    <row r="20" spans="1:12" s="2" customFormat="1" ht="24" customHeight="1">
      <c r="A20" s="198" t="s">
        <v>154</v>
      </c>
      <c r="B20" s="217" t="s">
        <v>123</v>
      </c>
      <c r="C20" s="217"/>
      <c r="D20" s="19">
        <v>2</v>
      </c>
      <c r="E20" s="19" t="s">
        <v>73</v>
      </c>
      <c r="F20" s="19">
        <v>1</v>
      </c>
      <c r="G20" s="19" t="s">
        <v>60</v>
      </c>
      <c r="H20" s="25">
        <v>200</v>
      </c>
      <c r="I20" s="15">
        <f>H20*F20*D20</f>
        <v>400</v>
      </c>
      <c r="J20" s="47" t="s">
        <v>124</v>
      </c>
    </row>
    <row r="21" spans="1:12" s="2" customFormat="1" ht="24" customHeight="1">
      <c r="A21" s="216"/>
      <c r="B21" s="217" t="s">
        <v>155</v>
      </c>
      <c r="C21" s="217"/>
      <c r="D21" s="19">
        <v>1</v>
      </c>
      <c r="E21" s="19" t="s">
        <v>156</v>
      </c>
      <c r="F21" s="19">
        <v>1</v>
      </c>
      <c r="G21" s="19" t="s">
        <v>139</v>
      </c>
      <c r="H21" s="25">
        <v>0</v>
      </c>
      <c r="I21" s="15">
        <f>H21*F21*D21</f>
        <v>0</v>
      </c>
      <c r="J21" s="47" t="s">
        <v>164</v>
      </c>
    </row>
    <row r="22" spans="1:12" s="2" customFormat="1" ht="24" customHeight="1">
      <c r="A22" s="198" t="s">
        <v>158</v>
      </c>
      <c r="B22" s="217" t="s">
        <v>159</v>
      </c>
      <c r="C22" s="217"/>
      <c r="D22" s="19">
        <v>2</v>
      </c>
      <c r="E22" s="19" t="s">
        <v>160</v>
      </c>
      <c r="F22" s="19">
        <v>1</v>
      </c>
      <c r="G22" s="19" t="s">
        <v>139</v>
      </c>
      <c r="H22" s="25">
        <v>2000</v>
      </c>
      <c r="I22" s="15">
        <f t="shared" ref="I22:I23" si="1">H22*F22*D22</f>
        <v>4000</v>
      </c>
      <c r="J22" s="47"/>
    </row>
    <row r="23" spans="1:12" s="2" customFormat="1" ht="24" customHeight="1">
      <c r="A23" s="216"/>
      <c r="B23" s="217" t="s">
        <v>163</v>
      </c>
      <c r="C23" s="217"/>
      <c r="D23" s="19">
        <v>1</v>
      </c>
      <c r="E23" s="19" t="s">
        <v>161</v>
      </c>
      <c r="F23" s="19">
        <v>1</v>
      </c>
      <c r="G23" s="19" t="s">
        <v>139</v>
      </c>
      <c r="H23" s="25">
        <v>2500</v>
      </c>
      <c r="I23" s="15">
        <f t="shared" si="1"/>
        <v>2500</v>
      </c>
      <c r="J23" s="47" t="s">
        <v>162</v>
      </c>
    </row>
    <row r="24" spans="1:12" s="2" customFormat="1" ht="24" customHeight="1">
      <c r="A24" s="188" t="s">
        <v>93</v>
      </c>
      <c r="B24" s="189"/>
      <c r="C24" s="189"/>
      <c r="D24" s="121"/>
      <c r="E24" s="121"/>
      <c r="F24" s="121"/>
      <c r="G24" s="121"/>
      <c r="H24" s="121"/>
      <c r="I24" s="43">
        <f>SUM(I20:I23)</f>
        <v>6900</v>
      </c>
      <c r="J24" s="49"/>
    </row>
    <row r="25" spans="1:12" s="2" customFormat="1" ht="24" customHeight="1">
      <c r="A25" s="225" t="s">
        <v>94</v>
      </c>
      <c r="B25" s="209" t="s">
        <v>125</v>
      </c>
      <c r="C25" s="209"/>
      <c r="D25" s="120">
        <v>2</v>
      </c>
      <c r="E25" s="120" t="s">
        <v>59</v>
      </c>
      <c r="F25" s="120">
        <v>1</v>
      </c>
      <c r="G25" s="120" t="s">
        <v>60</v>
      </c>
      <c r="H25" s="27">
        <v>1200</v>
      </c>
      <c r="I25" s="27">
        <f>H25*F25*D25</f>
        <v>2400</v>
      </c>
      <c r="J25" s="223" t="s">
        <v>126</v>
      </c>
    </row>
    <row r="26" spans="1:12" s="2" customFormat="1" ht="24" customHeight="1">
      <c r="A26" s="225"/>
      <c r="B26" s="209" t="s">
        <v>127</v>
      </c>
      <c r="C26" s="209"/>
      <c r="D26" s="120">
        <v>1</v>
      </c>
      <c r="E26" s="120" t="s">
        <v>52</v>
      </c>
      <c r="F26" s="120">
        <v>3</v>
      </c>
      <c r="G26" s="120" t="s">
        <v>53</v>
      </c>
      <c r="H26" s="27">
        <v>500</v>
      </c>
      <c r="I26" s="27">
        <f>H26*F26*D26</f>
        <v>1500</v>
      </c>
      <c r="J26" s="223"/>
    </row>
    <row r="27" spans="1:12" s="2" customFormat="1" ht="24" customHeight="1">
      <c r="A27" s="225"/>
      <c r="B27" s="209" t="s">
        <v>128</v>
      </c>
      <c r="C27" s="209"/>
      <c r="D27" s="120">
        <v>2</v>
      </c>
      <c r="E27" s="120" t="s">
        <v>59</v>
      </c>
      <c r="F27" s="120">
        <v>3</v>
      </c>
      <c r="G27" s="120" t="s">
        <v>66</v>
      </c>
      <c r="H27" s="27">
        <v>500</v>
      </c>
      <c r="I27" s="27">
        <f>H27*F27*D27</f>
        <v>3000</v>
      </c>
      <c r="J27" s="223"/>
    </row>
    <row r="28" spans="1:12" s="2" customFormat="1">
      <c r="A28" s="119" t="s">
        <v>100</v>
      </c>
      <c r="B28" s="218"/>
      <c r="C28" s="218"/>
      <c r="D28" s="128"/>
      <c r="E28" s="128"/>
      <c r="F28" s="128"/>
      <c r="G28" s="128"/>
      <c r="H28" s="129"/>
      <c r="I28" s="43">
        <f>SUM(I25:I27)</f>
        <v>6900</v>
      </c>
      <c r="J28" s="49"/>
    </row>
    <row r="29" spans="1:12" s="2" customFormat="1">
      <c r="A29" s="139" t="s">
        <v>129</v>
      </c>
      <c r="B29" s="123"/>
      <c r="C29" s="123"/>
      <c r="D29" s="130"/>
      <c r="E29" s="130"/>
      <c r="F29" s="130"/>
      <c r="G29" s="130"/>
      <c r="H29" s="130"/>
      <c r="I29" s="56">
        <f>I13+I19+I24+I28+I16</f>
        <v>109008</v>
      </c>
      <c r="J29" s="57"/>
      <c r="L29" s="143"/>
    </row>
    <row r="30" spans="1:12" s="2" customFormat="1">
      <c r="A30" s="139" t="s">
        <v>130</v>
      </c>
      <c r="B30" s="123"/>
      <c r="C30" s="123"/>
      <c r="D30" s="130"/>
      <c r="E30" s="130"/>
      <c r="F30" s="130"/>
      <c r="G30" s="130"/>
      <c r="H30" s="130"/>
      <c r="I30" s="56">
        <f>I29*0.1</f>
        <v>10900.800000000001</v>
      </c>
      <c r="J30" s="57"/>
      <c r="L30" s="144"/>
    </row>
    <row r="31" spans="1:12" s="2" customFormat="1">
      <c r="A31" s="139" t="s">
        <v>131</v>
      </c>
      <c r="B31" s="123"/>
      <c r="C31" s="123"/>
      <c r="D31" s="130"/>
      <c r="E31" s="130"/>
      <c r="F31" s="130"/>
      <c r="G31" s="130"/>
      <c r="H31" s="130"/>
      <c r="I31" s="56">
        <f>I29+I30</f>
        <v>119908.8</v>
      </c>
      <c r="J31" s="57"/>
      <c r="L31" s="143"/>
    </row>
    <row r="32" spans="1:12" s="2" customFormat="1">
      <c r="A32" s="140" t="s">
        <v>132</v>
      </c>
      <c r="B32" s="131"/>
      <c r="C32" s="131"/>
      <c r="D32" s="132"/>
      <c r="E32" s="132"/>
      <c r="F32" s="132"/>
      <c r="G32" s="132"/>
      <c r="H32" s="132"/>
      <c r="I32" s="58">
        <f>I31*6%</f>
        <v>7194.5280000000002</v>
      </c>
      <c r="J32" s="59"/>
    </row>
    <row r="33" spans="1:12" s="2" customFormat="1" ht="21.75" thickBot="1">
      <c r="A33" s="219" t="s">
        <v>133</v>
      </c>
      <c r="B33" s="220"/>
      <c r="C33" s="220"/>
      <c r="D33" s="141"/>
      <c r="E33" s="141"/>
      <c r="F33" s="141"/>
      <c r="G33" s="141"/>
      <c r="H33" s="141"/>
      <c r="I33" s="142">
        <f>I31+I32</f>
        <v>127103.32800000001</v>
      </c>
      <c r="J33" s="61"/>
      <c r="L33" s="145"/>
    </row>
    <row r="34" spans="1:12" ht="16.5" customHeight="1">
      <c r="A34" s="6"/>
      <c r="B34" s="40"/>
      <c r="C34" s="40"/>
      <c r="D34" s="41"/>
      <c r="E34" s="41"/>
      <c r="F34" s="41"/>
      <c r="G34" s="41"/>
      <c r="H34" s="41" t="s">
        <v>157</v>
      </c>
      <c r="I34" s="5">
        <f>I31/200</f>
        <v>599.54399999999998</v>
      </c>
    </row>
    <row r="35" spans="1:12">
      <c r="A35" s="116"/>
      <c r="B35" s="117"/>
      <c r="C35" s="117"/>
      <c r="D35" s="116"/>
      <c r="E35" s="116"/>
      <c r="F35" s="116"/>
      <c r="G35" s="116"/>
      <c r="H35" s="118"/>
      <c r="I35" s="118"/>
      <c r="J35" s="117"/>
    </row>
  </sheetData>
  <mergeCells count="30">
    <mergeCell ref="J25:J27"/>
    <mergeCell ref="A14:A15"/>
    <mergeCell ref="A25:A27"/>
    <mergeCell ref="B25:C25"/>
    <mergeCell ref="B26:C26"/>
    <mergeCell ref="B27:C27"/>
    <mergeCell ref="B14:C14"/>
    <mergeCell ref="B15:C15"/>
    <mergeCell ref="B28:C28"/>
    <mergeCell ref="A33:C33"/>
    <mergeCell ref="A16:C16"/>
    <mergeCell ref="B17:C17"/>
    <mergeCell ref="A19:C19"/>
    <mergeCell ref="B20:C20"/>
    <mergeCell ref="A24:C24"/>
    <mergeCell ref="A17:A18"/>
    <mergeCell ref="B18:C18"/>
    <mergeCell ref="B21:C21"/>
    <mergeCell ref="D5:I5"/>
    <mergeCell ref="A20:A21"/>
    <mergeCell ref="A22:A23"/>
    <mergeCell ref="B22:C22"/>
    <mergeCell ref="B23:C23"/>
    <mergeCell ref="B8:C8"/>
    <mergeCell ref="B10:C10"/>
    <mergeCell ref="A13:C13"/>
    <mergeCell ref="A8:A12"/>
    <mergeCell ref="B12:C12"/>
    <mergeCell ref="B11:C11"/>
    <mergeCell ref="B9:C9"/>
  </mergeCells>
  <phoneticPr fontId="18" type="noConversion"/>
  <pageMargins left="0.70866141732283505" right="0.70866141732283505" top="0.74803149606299202" bottom="0.74803149606299202" header="0.31496062992126" footer="0.31496062992126"/>
  <pageSetup paperSize="9" scale="57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8"/>
  <sheetViews>
    <sheetView workbookViewId="0">
      <selection activeCell="B3" sqref="B3:J3"/>
    </sheetView>
  </sheetViews>
  <sheetFormatPr defaultColWidth="8.875" defaultRowHeight="16.5"/>
  <cols>
    <col min="1" max="1" width="19" style="4" customWidth="1"/>
    <col min="2" max="2" width="16.5" style="2" customWidth="1"/>
    <col min="3" max="3" width="24.5" style="2" customWidth="1"/>
    <col min="4" max="7" width="6.5" style="4" customWidth="1"/>
    <col min="8" max="8" width="13.5" style="5" customWidth="1"/>
    <col min="9" max="9" width="18.5" style="5" customWidth="1"/>
    <col min="10" max="10" width="65.5" style="2" customWidth="1"/>
    <col min="11" max="16384" width="8.875" style="4"/>
  </cols>
  <sheetData>
    <row r="1" spans="1:23" s="1" customFormat="1" ht="26.25" customHeight="1">
      <c r="A1" s="6" t="s">
        <v>29</v>
      </c>
      <c r="B1" s="166" t="s">
        <v>30</v>
      </c>
      <c r="C1" s="166"/>
      <c r="D1" s="166"/>
      <c r="E1" s="166"/>
      <c r="F1" s="166"/>
      <c r="G1" s="166"/>
      <c r="H1" s="166"/>
      <c r="I1" s="166"/>
      <c r="J1" s="166"/>
    </row>
    <row r="2" spans="1:23" s="1" customFormat="1" ht="26.25" customHeight="1">
      <c r="A2" s="7" t="s">
        <v>31</v>
      </c>
      <c r="B2" s="167" t="s">
        <v>32</v>
      </c>
      <c r="C2" s="166"/>
      <c r="D2" s="166"/>
      <c r="E2" s="166"/>
      <c r="F2" s="166"/>
      <c r="G2" s="166"/>
      <c r="H2" s="166"/>
      <c r="I2" s="166"/>
      <c r="J2" s="166"/>
    </row>
    <row r="3" spans="1:23" s="1" customFormat="1" ht="26.25" customHeight="1">
      <c r="A3" s="7" t="s">
        <v>33</v>
      </c>
      <c r="B3" s="166" t="s">
        <v>134</v>
      </c>
      <c r="C3" s="166"/>
      <c r="D3" s="166"/>
      <c r="E3" s="166"/>
      <c r="F3" s="166"/>
      <c r="G3" s="166"/>
      <c r="H3" s="166"/>
      <c r="I3" s="166"/>
      <c r="J3" s="166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25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25" customHeight="1">
      <c r="A6" s="7" t="s">
        <v>39</v>
      </c>
      <c r="B6" s="11" t="s">
        <v>135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73" t="s">
        <v>41</v>
      </c>
      <c r="B7" s="174"/>
      <c r="C7" s="175"/>
      <c r="D7" s="168" t="s">
        <v>42</v>
      </c>
      <c r="E7" s="168"/>
      <c r="F7" s="168"/>
      <c r="G7" s="168"/>
      <c r="H7" s="168"/>
      <c r="I7" s="168"/>
      <c r="J7" s="171" t="s">
        <v>43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s="2" customFormat="1" ht="16.5" customHeight="1">
      <c r="A8" s="176"/>
      <c r="B8" s="177"/>
      <c r="C8" s="178"/>
      <c r="D8" s="169" t="s">
        <v>44</v>
      </c>
      <c r="E8" s="169"/>
      <c r="F8" s="169"/>
      <c r="G8" s="169"/>
      <c r="H8" s="170" t="s">
        <v>45</v>
      </c>
      <c r="I8" s="170"/>
      <c r="J8" s="17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 s="2" customFormat="1" ht="16.5" customHeight="1">
      <c r="A9" s="179"/>
      <c r="B9" s="180"/>
      <c r="C9" s="181"/>
      <c r="D9" s="12" t="s">
        <v>46</v>
      </c>
      <c r="E9" s="12" t="s">
        <v>47</v>
      </c>
      <c r="F9" s="12" t="s">
        <v>46</v>
      </c>
      <c r="G9" s="12" t="s">
        <v>47</v>
      </c>
      <c r="H9" s="13" t="s">
        <v>48</v>
      </c>
      <c r="I9" s="43" t="s">
        <v>49</v>
      </c>
      <c r="J9" s="17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 s="2" customFormat="1" ht="21.95" customHeight="1">
      <c r="A10" s="195" t="s">
        <v>50</v>
      </c>
      <c r="B10" s="182" t="s">
        <v>51</v>
      </c>
      <c r="C10" s="183"/>
      <c r="D10" s="14">
        <v>1</v>
      </c>
      <c r="E10" s="14" t="s">
        <v>52</v>
      </c>
      <c r="F10" s="14">
        <v>1</v>
      </c>
      <c r="G10" s="14" t="s">
        <v>53</v>
      </c>
      <c r="H10" s="15">
        <v>450</v>
      </c>
      <c r="I10" s="15"/>
      <c r="J10" s="44" t="s">
        <v>54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1:23" s="2" customFormat="1" ht="21.95" customHeight="1">
      <c r="A11" s="196"/>
      <c r="B11" s="182" t="s">
        <v>55</v>
      </c>
      <c r="C11" s="183"/>
      <c r="D11" s="14">
        <v>50</v>
      </c>
      <c r="E11" s="14" t="s">
        <v>52</v>
      </c>
      <c r="F11" s="14">
        <v>1</v>
      </c>
      <c r="G11" s="14" t="s">
        <v>53</v>
      </c>
      <c r="H11" s="15">
        <v>450</v>
      </c>
      <c r="I11" s="15"/>
      <c r="J11" s="44" t="s">
        <v>54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3" s="2" customFormat="1" ht="16.5" customHeight="1">
      <c r="A12" s="184" t="s">
        <v>56</v>
      </c>
      <c r="B12" s="185"/>
      <c r="C12" s="185"/>
      <c r="D12" s="17"/>
      <c r="E12" s="18"/>
      <c r="F12" s="18"/>
      <c r="G12" s="18"/>
      <c r="H12" s="18"/>
      <c r="I12" s="45">
        <f>SUM(I10:I11)</f>
        <v>0</v>
      </c>
      <c r="J12" s="46" t="s">
        <v>57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1:23" s="2" customFormat="1" ht="21.95" customHeight="1">
      <c r="A13" s="197"/>
      <c r="B13" s="186" t="s">
        <v>58</v>
      </c>
      <c r="C13" s="187"/>
      <c r="D13" s="19">
        <v>100</v>
      </c>
      <c r="E13" s="19" t="s">
        <v>59</v>
      </c>
      <c r="F13" s="19">
        <v>1</v>
      </c>
      <c r="G13" s="19" t="s">
        <v>60</v>
      </c>
      <c r="H13" s="20">
        <v>80</v>
      </c>
      <c r="I13" s="15">
        <f>H13*F13*D13</f>
        <v>8000</v>
      </c>
      <c r="J13" s="47" t="s">
        <v>136</v>
      </c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 s="2" customFormat="1" ht="21.95" customHeight="1">
      <c r="A14" s="197"/>
      <c r="B14" s="186" t="s">
        <v>62</v>
      </c>
      <c r="C14" s="187"/>
      <c r="D14" s="19"/>
      <c r="E14" s="19" t="s">
        <v>59</v>
      </c>
      <c r="F14" s="19"/>
      <c r="G14" s="19" t="s">
        <v>60</v>
      </c>
      <c r="H14" s="20"/>
      <c r="I14" s="15"/>
      <c r="J14" s="48"/>
    </row>
    <row r="15" spans="1:23" s="2" customFormat="1" ht="16.5" customHeight="1">
      <c r="A15" s="188" t="s">
        <v>63</v>
      </c>
      <c r="B15" s="189"/>
      <c r="C15" s="189"/>
      <c r="D15" s="12"/>
      <c r="E15" s="12"/>
      <c r="F15" s="12"/>
      <c r="G15" s="12"/>
      <c r="H15" s="12"/>
      <c r="I15" s="43">
        <f>SUM(I13:I14)</f>
        <v>8000</v>
      </c>
      <c r="J15" s="49"/>
    </row>
    <row r="16" spans="1:23" s="3" customFormat="1" ht="23.25" customHeight="1">
      <c r="A16" s="198" t="s">
        <v>64</v>
      </c>
      <c r="B16" s="190" t="s">
        <v>65</v>
      </c>
      <c r="C16" s="191"/>
      <c r="D16" s="21">
        <v>1</v>
      </c>
      <c r="E16" s="22" t="s">
        <v>66</v>
      </c>
      <c r="F16" s="21">
        <v>1</v>
      </c>
      <c r="G16" s="22" t="s">
        <v>67</v>
      </c>
      <c r="H16" s="23">
        <v>13000</v>
      </c>
      <c r="I16" s="50">
        <f>H16*F16*D16</f>
        <v>13000</v>
      </c>
      <c r="J16" s="51" t="s">
        <v>68</v>
      </c>
    </row>
    <row r="17" spans="1:10" s="3" customFormat="1" ht="23.25" customHeight="1">
      <c r="A17" s="199"/>
      <c r="B17" s="190" t="s">
        <v>137</v>
      </c>
      <c r="C17" s="191"/>
      <c r="D17" s="21">
        <v>1</v>
      </c>
      <c r="E17" s="22" t="s">
        <v>70</v>
      </c>
      <c r="F17" s="21">
        <v>1</v>
      </c>
      <c r="G17" s="22" t="s">
        <v>66</v>
      </c>
      <c r="H17" s="23">
        <v>4000</v>
      </c>
      <c r="I17" s="50">
        <f>H17*F17</f>
        <v>4000</v>
      </c>
      <c r="J17" s="51"/>
    </row>
    <row r="18" spans="1:10" s="2" customFormat="1" ht="16.5" customHeight="1">
      <c r="A18" s="188" t="s">
        <v>71</v>
      </c>
      <c r="B18" s="189"/>
      <c r="C18" s="189"/>
      <c r="D18" s="12"/>
      <c r="E18" s="12"/>
      <c r="F18" s="12"/>
      <c r="G18" s="12"/>
      <c r="H18" s="12"/>
      <c r="I18" s="43">
        <f>SUM(I16:I17)</f>
        <v>17000</v>
      </c>
      <c r="J18" s="49"/>
    </row>
    <row r="19" spans="1:10" s="2" customFormat="1" ht="24" customHeight="1">
      <c r="A19" s="199"/>
      <c r="B19" s="186" t="s">
        <v>72</v>
      </c>
      <c r="C19" s="187"/>
      <c r="D19" s="24">
        <v>1</v>
      </c>
      <c r="E19" s="19" t="s">
        <v>73</v>
      </c>
      <c r="F19" s="24">
        <v>15</v>
      </c>
      <c r="G19" s="19" t="s">
        <v>74</v>
      </c>
      <c r="H19" s="25">
        <v>150</v>
      </c>
      <c r="I19" s="15">
        <v>750</v>
      </c>
      <c r="J19" s="52" t="s">
        <v>75</v>
      </c>
    </row>
    <row r="20" spans="1:10" s="2" customFormat="1" ht="24" customHeight="1">
      <c r="A20" s="199"/>
      <c r="B20" s="186" t="s">
        <v>76</v>
      </c>
      <c r="C20" s="187"/>
      <c r="D20" s="24">
        <v>6</v>
      </c>
      <c r="E20" s="19" t="s">
        <v>73</v>
      </c>
      <c r="F20" s="24">
        <v>1</v>
      </c>
      <c r="G20" s="19" t="s">
        <v>60</v>
      </c>
      <c r="H20" s="25">
        <v>200</v>
      </c>
      <c r="I20" s="15">
        <v>400</v>
      </c>
      <c r="J20" s="51" t="s">
        <v>77</v>
      </c>
    </row>
    <row r="21" spans="1:10" s="2" customFormat="1" ht="24" customHeight="1">
      <c r="A21" s="199"/>
      <c r="B21" s="186" t="s">
        <v>78</v>
      </c>
      <c r="C21" s="187"/>
      <c r="D21" s="24">
        <v>2</v>
      </c>
      <c r="E21" s="19" t="s">
        <v>79</v>
      </c>
      <c r="F21" s="24">
        <v>1</v>
      </c>
      <c r="G21" s="19" t="s">
        <v>60</v>
      </c>
      <c r="H21" s="25">
        <v>200</v>
      </c>
      <c r="I21" s="15">
        <f t="shared" ref="I21:I24" si="0">H21*F21*D21</f>
        <v>400</v>
      </c>
      <c r="J21" s="53" t="s">
        <v>80</v>
      </c>
    </row>
    <row r="22" spans="1:10" s="2" customFormat="1" ht="24" customHeight="1">
      <c r="A22" s="199"/>
      <c r="B22" s="186" t="s">
        <v>85</v>
      </c>
      <c r="C22" s="187"/>
      <c r="D22" s="24">
        <v>10</v>
      </c>
      <c r="E22" s="24" t="s">
        <v>73</v>
      </c>
      <c r="F22" s="24">
        <v>1</v>
      </c>
      <c r="G22" s="24" t="s">
        <v>60</v>
      </c>
      <c r="H22" s="25">
        <v>100</v>
      </c>
      <c r="I22" s="15">
        <f t="shared" si="0"/>
        <v>1000</v>
      </c>
      <c r="J22" s="53" t="s">
        <v>86</v>
      </c>
    </row>
    <row r="23" spans="1:10" s="2" customFormat="1" ht="24" customHeight="1">
      <c r="A23" s="199"/>
      <c r="B23" s="186" t="s">
        <v>83</v>
      </c>
      <c r="C23" s="187"/>
      <c r="D23" s="24">
        <v>2</v>
      </c>
      <c r="E23" s="24" t="s">
        <v>84</v>
      </c>
      <c r="F23" s="24">
        <v>1</v>
      </c>
      <c r="G23" s="24" t="s">
        <v>60</v>
      </c>
      <c r="H23" s="25">
        <v>50</v>
      </c>
      <c r="I23" s="15">
        <f t="shared" si="0"/>
        <v>100</v>
      </c>
      <c r="J23" s="53"/>
    </row>
    <row r="24" spans="1:10" s="2" customFormat="1" ht="24" customHeight="1">
      <c r="A24" s="199"/>
      <c r="B24" s="186" t="s">
        <v>81</v>
      </c>
      <c r="C24" s="187"/>
      <c r="D24" s="24">
        <v>2</v>
      </c>
      <c r="E24" s="24" t="s">
        <v>82</v>
      </c>
      <c r="F24" s="24">
        <v>1</v>
      </c>
      <c r="G24" s="24" t="s">
        <v>60</v>
      </c>
      <c r="H24" s="25">
        <v>50</v>
      </c>
      <c r="I24" s="15">
        <f t="shared" si="0"/>
        <v>100</v>
      </c>
      <c r="J24" s="53"/>
    </row>
    <row r="25" spans="1:10" s="2" customFormat="1" ht="24" customHeight="1">
      <c r="A25" s="199"/>
      <c r="B25" s="204" t="s">
        <v>87</v>
      </c>
      <c r="C25" s="205"/>
      <c r="D25" s="24">
        <v>10</v>
      </c>
      <c r="E25" s="24" t="s">
        <v>88</v>
      </c>
      <c r="F25" s="24">
        <v>1</v>
      </c>
      <c r="G25" s="24" t="s">
        <v>60</v>
      </c>
      <c r="H25" s="25">
        <v>150</v>
      </c>
      <c r="I25" s="15">
        <f>H25*D25</f>
        <v>1500</v>
      </c>
      <c r="J25" s="54"/>
    </row>
    <row r="26" spans="1:10" s="2" customFormat="1" ht="24" customHeight="1">
      <c r="A26" s="199"/>
      <c r="B26" s="204" t="s">
        <v>89</v>
      </c>
      <c r="C26" s="205"/>
      <c r="D26" s="24">
        <v>12</v>
      </c>
      <c r="E26" s="24" t="s">
        <v>88</v>
      </c>
      <c r="F26" s="24">
        <v>1</v>
      </c>
      <c r="G26" s="24" t="s">
        <v>60</v>
      </c>
      <c r="H26" s="25">
        <v>225</v>
      </c>
      <c r="I26" s="15">
        <v>300</v>
      </c>
      <c r="J26" s="54" t="s">
        <v>90</v>
      </c>
    </row>
    <row r="27" spans="1:10" s="2" customFormat="1" ht="24" customHeight="1">
      <c r="A27" s="199"/>
      <c r="B27" s="204" t="s">
        <v>91</v>
      </c>
      <c r="C27" s="205"/>
      <c r="D27" s="24">
        <v>1</v>
      </c>
      <c r="E27" s="24" t="s">
        <v>67</v>
      </c>
      <c r="F27" s="24">
        <v>1</v>
      </c>
      <c r="G27" s="24" t="s">
        <v>60</v>
      </c>
      <c r="H27" s="25">
        <v>1200</v>
      </c>
      <c r="I27" s="15">
        <v>400</v>
      </c>
      <c r="J27" s="54" t="s">
        <v>92</v>
      </c>
    </row>
    <row r="28" spans="1:10" s="2" customFormat="1" ht="24" customHeight="1">
      <c r="A28" s="188" t="s">
        <v>93</v>
      </c>
      <c r="B28" s="189"/>
      <c r="C28" s="189"/>
      <c r="D28" s="12"/>
      <c r="E28" s="12"/>
      <c r="F28" s="12"/>
      <c r="G28" s="12"/>
      <c r="H28" s="12"/>
      <c r="I28" s="43">
        <f>SUM(I19:I27)</f>
        <v>4950</v>
      </c>
      <c r="J28" s="49"/>
    </row>
    <row r="29" spans="1:10" s="2" customFormat="1" ht="24" customHeight="1">
      <c r="A29" s="200" t="s">
        <v>94</v>
      </c>
      <c r="B29" s="209" t="s">
        <v>95</v>
      </c>
      <c r="C29" s="209"/>
      <c r="D29" s="26">
        <v>2</v>
      </c>
      <c r="E29" s="26" t="s">
        <v>59</v>
      </c>
      <c r="F29" s="26">
        <v>2</v>
      </c>
      <c r="G29" s="26" t="s">
        <v>60</v>
      </c>
      <c r="H29" s="27">
        <v>1430</v>
      </c>
      <c r="I29" s="27">
        <v>1907</v>
      </c>
      <c r="J29" s="55" t="s">
        <v>96</v>
      </c>
    </row>
    <row r="30" spans="1:10" s="2" customFormat="1" ht="24" customHeight="1">
      <c r="A30" s="201"/>
      <c r="B30" s="202" t="s">
        <v>97</v>
      </c>
      <c r="C30" s="203"/>
      <c r="D30" s="26">
        <v>1</v>
      </c>
      <c r="E30" s="26" t="s">
        <v>52</v>
      </c>
      <c r="F30" s="26">
        <v>5</v>
      </c>
      <c r="G30" s="26" t="s">
        <v>53</v>
      </c>
      <c r="H30" s="27">
        <v>450</v>
      </c>
      <c r="I30" s="27">
        <v>700</v>
      </c>
      <c r="J30" s="55" t="s">
        <v>98</v>
      </c>
    </row>
    <row r="31" spans="1:10" s="2" customFormat="1" ht="24" customHeight="1">
      <c r="A31" s="201"/>
      <c r="B31" s="202" t="s">
        <v>94</v>
      </c>
      <c r="C31" s="203"/>
      <c r="D31" s="26">
        <v>2</v>
      </c>
      <c r="E31" s="26" t="s">
        <v>59</v>
      </c>
      <c r="F31" s="26">
        <v>5</v>
      </c>
      <c r="G31" s="26" t="s">
        <v>66</v>
      </c>
      <c r="H31" s="27">
        <v>200</v>
      </c>
      <c r="I31" s="27">
        <v>667</v>
      </c>
      <c r="J31" s="55" t="s">
        <v>92</v>
      </c>
    </row>
    <row r="32" spans="1:10" s="2" customFormat="1" ht="24" customHeight="1">
      <c r="A32" s="201"/>
      <c r="B32" s="204" t="s">
        <v>99</v>
      </c>
      <c r="C32" s="205"/>
      <c r="D32" s="26">
        <v>2</v>
      </c>
      <c r="E32" s="26" t="s">
        <v>59</v>
      </c>
      <c r="F32" s="26">
        <v>5</v>
      </c>
      <c r="G32" s="26" t="s">
        <v>66</v>
      </c>
      <c r="H32" s="27">
        <v>100</v>
      </c>
      <c r="I32" s="27">
        <v>334</v>
      </c>
      <c r="J32" s="55" t="s">
        <v>92</v>
      </c>
    </row>
    <row r="33" spans="1:10" s="2" customFormat="1" ht="25.5" customHeight="1">
      <c r="A33" s="16" t="s">
        <v>100</v>
      </c>
      <c r="B33" s="206"/>
      <c r="C33" s="206"/>
      <c r="D33" s="28"/>
      <c r="E33" s="28"/>
      <c r="F33" s="28"/>
      <c r="G33" s="28"/>
      <c r="H33" s="29"/>
      <c r="I33" s="43">
        <f>SUM(I29:I32)</f>
        <v>3608</v>
      </c>
      <c r="J33" s="49"/>
    </row>
    <row r="34" spans="1:10" s="2" customFormat="1" ht="24" customHeight="1">
      <c r="A34" s="30" t="s">
        <v>101</v>
      </c>
      <c r="B34" s="31"/>
      <c r="C34" s="31"/>
      <c r="D34" s="32"/>
      <c r="E34" s="32"/>
      <c r="F34" s="32"/>
      <c r="G34" s="32"/>
      <c r="H34" s="33"/>
      <c r="I34" s="56">
        <f>I12+I15+I18+I28+I33</f>
        <v>33558</v>
      </c>
      <c r="J34" s="57"/>
    </row>
    <row r="35" spans="1:10" s="2" customFormat="1">
      <c r="A35" s="207" t="s">
        <v>102</v>
      </c>
      <c r="B35" s="208"/>
      <c r="C35" s="208"/>
      <c r="D35" s="35"/>
      <c r="E35" s="36"/>
      <c r="F35" s="36"/>
      <c r="G35" s="36"/>
      <c r="H35" s="36"/>
      <c r="I35" s="58">
        <f>SUM(I34-I33)*10%</f>
        <v>2995</v>
      </c>
      <c r="J35" s="59"/>
    </row>
    <row r="36" spans="1:10" s="2" customFormat="1">
      <c r="A36" s="34" t="s">
        <v>103</v>
      </c>
      <c r="B36" s="37"/>
      <c r="C36" s="37"/>
      <c r="D36" s="35"/>
      <c r="E36" s="36"/>
      <c r="F36" s="36"/>
      <c r="G36" s="36"/>
      <c r="H36" s="36"/>
      <c r="I36" s="58">
        <f>(I34+I35)*0.06</f>
        <v>2193.1799999999998</v>
      </c>
      <c r="J36" s="59"/>
    </row>
    <row r="37" spans="1:10" s="2" customFormat="1" ht="23.25" customHeight="1">
      <c r="A37" s="192" t="s">
        <v>104</v>
      </c>
      <c r="B37" s="193"/>
      <c r="C37" s="194"/>
      <c r="D37" s="38"/>
      <c r="E37" s="39"/>
      <c r="F37" s="39"/>
      <c r="G37" s="39"/>
      <c r="H37" s="39"/>
      <c r="I37" s="60">
        <f>I34+I35+I36</f>
        <v>38746.18</v>
      </c>
      <c r="J37" s="61"/>
    </row>
    <row r="38" spans="1:10" ht="16.5" customHeight="1">
      <c r="A38" s="6"/>
      <c r="B38" s="40"/>
      <c r="C38" s="40"/>
      <c r="D38" s="41"/>
      <c r="E38" s="41"/>
      <c r="F38" s="41"/>
      <c r="G38" s="41"/>
      <c r="H38" s="41"/>
      <c r="I38" s="41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8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Sheet1</vt:lpstr>
      <vt:lpstr>华山国际酒店二区报价 </vt:lpstr>
      <vt:lpstr>汇总</vt:lpstr>
      <vt:lpstr>大区区域会</vt:lpstr>
      <vt:lpstr>华山国际酒店八区报价</vt:lpstr>
      <vt:lpstr>大区区域会!Print_Area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naomi</cp:lastModifiedBy>
  <cp:lastPrinted>2021-04-19T05:57:00Z</cp:lastPrinted>
  <dcterms:created xsi:type="dcterms:W3CDTF">2002-04-12T02:22:00Z</dcterms:created>
  <dcterms:modified xsi:type="dcterms:W3CDTF">2021-06-04T02:00:26Z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95A83BA41274478A9378A12ABBA99A3E</vt:lpwstr>
  </property>
</Properties>
</file>