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'报价单-地接社'!$A$1:$G$52</definedName>
    <definedName name="_xlnm.Print_Area" localSheetId="0">'结算单-地接社'!$A$1:$G$38</definedName>
    <definedName name="_xlnm.Print_Titles" localSheetId="1">'报价单-地接社'!$9:$9</definedName>
    <definedName name="_xlnm.Print_Titles" localSheetId="0">'结算单-地接社'!$9:$9</definedName>
    <definedName name="_xlnm._FilterDatabase" localSheetId="0" hidden="1">'结算单-地接社'!$A$9:$M$35</definedName>
  </definedNames>
  <calcPr calcId="144525"/>
</workbook>
</file>

<file path=xl/sharedStrings.xml><?xml version="1.0" encoding="utf-8"?>
<sst xmlns="http://schemas.openxmlformats.org/spreadsheetml/2006/main" count="146" uniqueCount="80">
  <si>
    <t>先声再明会务服务结算单-地接社</t>
  </si>
  <si>
    <t>项目名称：7.8再明张泰贵阳会PUR2307020</t>
  </si>
  <si>
    <t>供应商:</t>
  </si>
  <si>
    <t>康辉集团北京国际会议展览有限公司</t>
  </si>
  <si>
    <t>活动时间：2023年7月8日</t>
  </si>
  <si>
    <t>联络人:</t>
  </si>
  <si>
    <t>王凤雨</t>
  </si>
  <si>
    <t>活动地点：贵阳</t>
  </si>
  <si>
    <t>手机:</t>
  </si>
  <si>
    <t>15210370021</t>
  </si>
  <si>
    <t>实际参加人数：35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</si>
  <si>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</si>
  <si>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</si>
  <si>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</si>
  <si>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</si>
  <si>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</si>
  <si>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</si>
  <si>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</si>
  <si>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</si>
  <si>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</si>
  <si>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</si>
  <si>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</si>
  <si>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</si>
  <si>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</si>
  <si>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贵阳中濠国际酒店</t>
  </si>
  <si>
    <t>会场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</si>
  <si>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</si>
  <si>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</si>
  <si>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</si>
  <si>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高铁票</t>
  </si>
  <si>
    <t>小车</t>
  </si>
  <si>
    <t>陪同人员</t>
  </si>
  <si>
    <t>按照实际发生结算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</si>
  <si>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</si>
  <si>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</si>
  <si>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</si>
  <si>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制作物</t>
  </si>
  <si>
    <t>日程单页</t>
  </si>
  <si>
    <t>普通A4彩印</t>
  </si>
  <si>
    <t>席卡</t>
  </si>
  <si>
    <t>制作物配送费</t>
  </si>
  <si>
    <t>临时发生费用</t>
  </si>
  <si>
    <t>垫付餐费</t>
  </si>
  <si>
    <t>7月7日晚餐、7月8日午餐</t>
  </si>
  <si>
    <t>信息对接费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</si>
  <si>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</si>
  <si>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</si>
  <si>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</si>
  <si>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</si>
  <si>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</si>
  <si>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</si>
  <si>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</si>
  <si>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</si>
  <si>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</si>
  <si>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</si>
  <si>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</si>
  <si>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活动时间：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</si>
  <si>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</si>
  <si>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活动地点：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</si>
  <si>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</si>
  <si>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实际参加人数：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</si>
  <si>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</si>
  <si>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住宿酒店名称</t>
  </si>
  <si>
    <t>住宿标间（含双早具体房型：高级双床房）</t>
  </si>
  <si>
    <t>填写使用日期</t>
  </si>
  <si>
    <t>住宿单间（含早具体房型：高级大床房 ）</t>
  </si>
  <si>
    <t>会议室（楼层：一楼   名称：八方厅
会场长25米*宽19米*高4.5米， LED长6米高3米)</t>
  </si>
  <si>
    <t>茶歇</t>
  </si>
  <si>
    <t>自助餐</t>
  </si>
  <si>
    <t>桌餐</t>
  </si>
  <si>
    <t>展架1.2*2</t>
  </si>
  <si>
    <t>背景板</t>
  </si>
  <si>
    <t>讲台花</t>
  </si>
  <si>
    <t>讲台贴</t>
  </si>
  <si>
    <t>横幅</t>
  </si>
  <si>
    <t>日程</t>
  </si>
  <si>
    <t>桌卡</t>
  </si>
  <si>
    <t>会议资料彩色打印</t>
  </si>
  <si>
    <t>设计费，简单制作物延展</t>
  </si>
  <si>
    <t>外采-酒水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</si>
</sst>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4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4" borderId="44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18" borderId="47" applyNumberFormat="0" applyAlignment="0" applyProtection="0">
      <alignment vertical="center"/>
    </xf>
    <xf numFmtId="0" fontId="28" fillId="18" borderId="43" applyNumberFormat="0" applyAlignment="0" applyProtection="0">
      <alignment vertical="center"/>
    </xf>
    <xf numFmtId="0" fontId="29" fillId="19" borderId="4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49" applyNumberFormat="0" applyFill="0" applyAlignment="0" applyProtection="0">
      <alignment vertical="center"/>
    </xf>
    <xf numFmtId="0" fontId="31" fillId="0" borderId="50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1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0" fontId="3" fillId="2" borderId="28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177" fontId="3" fillId="7" borderId="30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8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vertical="center"/>
    </xf>
    <xf numFmtId="0" fontId="3" fillId="4" borderId="34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36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2" fillId="8" borderId="22" xfId="0" applyFont="1" applyFill="1" applyBorder="1" applyAlignment="1">
      <alignment vertical="center"/>
    </xf>
    <xf numFmtId="0" fontId="13" fillId="0" borderId="35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/>
    </xf>
    <xf numFmtId="0" fontId="3" fillId="6" borderId="34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38"/>
  <sheetViews>
    <sheetView tabSelected="1" zoomScale="80" zoomScaleNormal="80" workbookViewId="0">
      <selection activeCell="E51" sqref="E51"/>
    </sheetView>
  </sheetViews>
  <sheetFormatPr defaultColWidth="9" defaultRowHeight="12.5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32" width="9" style="76"/>
    <col min="33" max="16384" width="9" style="6"/>
  </cols>
  <sheetData>
    <row r="1" s="1" customFormat="1" ht="13" spans="1:32">
      <c r="A1" s="9"/>
      <c r="B1" s="9"/>
      <c r="C1" s="10"/>
      <c r="D1" s="11"/>
      <c r="H1" s="77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="1" customFormat="1" ht="13" spans="1:32">
      <c r="A2" s="9"/>
      <c r="B2" s="9"/>
      <c r="C2" s="10"/>
      <c r="D2" s="11"/>
      <c r="H2" s="77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="1" customFormat="1" ht="51" customHeight="1" spans="1:32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1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="2" customFormat="1" ht="17.25" customHeight="1" spans="1:32">
      <c r="A4" s="13" t="s">
        <v>1</v>
      </c>
      <c r="B4" s="13"/>
      <c r="C4" s="14"/>
      <c r="H4" s="13" t="s">
        <v>2</v>
      </c>
      <c r="I4" s="13" t="s">
        <v>3</v>
      </c>
      <c r="J4" s="13"/>
      <c r="K4" s="13"/>
      <c r="M4" s="92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</row>
    <row r="5" s="2" customFormat="1" ht="17.25" customHeight="1" spans="1:32">
      <c r="A5" s="13" t="s">
        <v>4</v>
      </c>
      <c r="B5" s="13"/>
      <c r="C5" s="15"/>
      <c r="H5" s="13" t="s">
        <v>5</v>
      </c>
      <c r="I5" s="13" t="s">
        <v>6</v>
      </c>
      <c r="J5" s="13"/>
      <c r="K5" s="13"/>
      <c r="M5" s="92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</row>
    <row r="6" s="2" customFormat="1" ht="17.25" customHeight="1" spans="1:32">
      <c r="A6" s="13" t="s">
        <v>7</v>
      </c>
      <c r="B6" s="13"/>
      <c r="C6" s="16"/>
      <c r="H6" s="13" t="s">
        <v>8</v>
      </c>
      <c r="I6" s="13" t="s">
        <v>9</v>
      </c>
      <c r="J6" s="13"/>
      <c r="K6" s="13"/>
      <c r="M6" s="92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</row>
    <row r="7" s="2" customFormat="1" ht="17.25" customHeight="1" spans="1:32">
      <c r="A7" s="13" t="s">
        <v>10</v>
      </c>
      <c r="B7" s="13"/>
      <c r="C7" s="16"/>
      <c r="H7" s="17" t="s">
        <v>11</v>
      </c>
      <c r="I7" s="13" t="s">
        <v>12</v>
      </c>
      <c r="J7" s="13"/>
      <c r="K7" s="13"/>
      <c r="M7" s="92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</row>
    <row r="8" s="3" customFormat="1" ht="12.25" spans="3:32">
      <c r="C8" s="18"/>
      <c r="D8" s="19"/>
      <c r="E8" s="19"/>
      <c r="F8" s="19"/>
      <c r="G8" s="19"/>
      <c r="H8" s="19"/>
      <c r="M8" s="18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</row>
    <row r="9" s="4" customFormat="1" ht="27.75" customHeight="1" spans="1:32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95" t="s">
        <v>21</v>
      </c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</row>
    <row r="10" s="4" customFormat="1" ht="21" customHeight="1" spans="1:32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97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</row>
    <row r="11" s="3" customFormat="1" ht="21" customHeight="1" spans="1:32">
      <c r="A11" s="78" t="s">
        <v>23</v>
      </c>
      <c r="B11" s="79"/>
      <c r="C11" s="29" t="s">
        <v>24</v>
      </c>
      <c r="D11" s="30">
        <v>580</v>
      </c>
      <c r="E11" s="30">
        <v>7</v>
      </c>
      <c r="F11" s="30">
        <v>1</v>
      </c>
      <c r="G11" s="31">
        <v>4060</v>
      </c>
      <c r="H11" s="30">
        <v>4800</v>
      </c>
      <c r="I11" s="30">
        <v>600</v>
      </c>
      <c r="J11" s="30">
        <v>8</v>
      </c>
      <c r="K11" s="30">
        <v>1</v>
      </c>
      <c r="L11" s="98">
        <v>-740</v>
      </c>
      <c r="M11" s="99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</row>
    <row r="12" s="3" customFormat="1" ht="21" customHeight="1" spans="1:32">
      <c r="A12" s="78" t="s">
        <v>25</v>
      </c>
      <c r="B12" s="79"/>
      <c r="C12" s="29"/>
      <c r="D12" s="30">
        <v>2000</v>
      </c>
      <c r="E12" s="30">
        <v>1</v>
      </c>
      <c r="F12" s="30">
        <v>1</v>
      </c>
      <c r="G12" s="31">
        <v>2000</v>
      </c>
      <c r="H12" s="30">
        <v>2500</v>
      </c>
      <c r="I12" s="30">
        <v>2500</v>
      </c>
      <c r="J12" s="30">
        <v>1</v>
      </c>
      <c r="K12" s="30">
        <v>1</v>
      </c>
      <c r="L12" s="98">
        <v>-500</v>
      </c>
      <c r="M12" s="99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</row>
    <row r="13" s="3" customFormat="1" ht="21" customHeight="1" spans="1:32">
      <c r="A13" s="34" t="s">
        <v>26</v>
      </c>
      <c r="B13" s="35"/>
      <c r="C13" s="35"/>
      <c r="D13" s="35"/>
      <c r="E13" s="35"/>
      <c r="F13" s="36"/>
      <c r="G13" s="80">
        <f>SUM(G11:G12)</f>
        <v>6060</v>
      </c>
      <c r="H13" s="81">
        <f>SUM(H11:H12)</f>
        <v>7300</v>
      </c>
      <c r="I13" s="100"/>
      <c r="J13" s="100"/>
      <c r="K13" s="100"/>
      <c r="L13" s="100"/>
      <c r="M13" s="101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</row>
    <row r="14" s="4" customFormat="1" ht="18" customHeight="1" spans="1:32">
      <c r="A14" s="24" t="s">
        <v>27</v>
      </c>
      <c r="B14" s="25"/>
      <c r="C14" s="25"/>
      <c r="D14" s="25"/>
      <c r="E14" s="25"/>
      <c r="F14" s="25"/>
      <c r="G14" s="26"/>
      <c r="H14" s="24"/>
      <c r="I14" s="25"/>
      <c r="J14" s="25"/>
      <c r="K14" s="25"/>
      <c r="L14" s="25"/>
      <c r="M14" s="97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</row>
    <row r="15" s="3" customFormat="1" ht="18" customHeight="1" spans="1:32">
      <c r="A15" s="82" t="s">
        <v>28</v>
      </c>
      <c r="B15" s="28" t="s">
        <v>29</v>
      </c>
      <c r="C15" s="28"/>
      <c r="D15" s="38">
        <v>1000</v>
      </c>
      <c r="E15" s="38">
        <v>1</v>
      </c>
      <c r="F15" s="38">
        <v>1</v>
      </c>
      <c r="G15" s="39">
        <v>1000</v>
      </c>
      <c r="H15" s="30">
        <f>I15*J15*K15</f>
        <v>0</v>
      </c>
      <c r="I15" s="102"/>
      <c r="J15" s="102"/>
      <c r="K15" s="102"/>
      <c r="L15" s="30">
        <f>H15-G15</f>
        <v>-1000</v>
      </c>
      <c r="M15" s="103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</row>
    <row r="16" s="3" customFormat="1" ht="18" customHeight="1" spans="1:32">
      <c r="A16" s="83"/>
      <c r="B16" s="28" t="s">
        <v>30</v>
      </c>
      <c r="C16" s="28"/>
      <c r="D16" s="30"/>
      <c r="E16" s="30"/>
      <c r="F16" s="30"/>
      <c r="G16" s="40">
        <v>0</v>
      </c>
      <c r="H16" s="30">
        <f>I16*J16*K16</f>
        <v>314.84</v>
      </c>
      <c r="I16" s="50">
        <v>314.84</v>
      </c>
      <c r="J16" s="50">
        <v>1</v>
      </c>
      <c r="K16" s="50">
        <v>1</v>
      </c>
      <c r="L16" s="30">
        <f>H16-G16</f>
        <v>314.84</v>
      </c>
      <c r="M16" s="103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</row>
    <row r="17" s="3" customFormat="1" ht="18" customHeight="1" spans="1:32">
      <c r="A17" s="78" t="s">
        <v>31</v>
      </c>
      <c r="B17" s="41"/>
      <c r="C17" s="28" t="s">
        <v>32</v>
      </c>
      <c r="D17" s="30">
        <v>400</v>
      </c>
      <c r="E17" s="30">
        <v>1</v>
      </c>
      <c r="F17" s="30">
        <v>1</v>
      </c>
      <c r="G17" s="40">
        <f>F17*E17*D17</f>
        <v>400</v>
      </c>
      <c r="H17" s="30">
        <f>I17*J17*K17</f>
        <v>0</v>
      </c>
      <c r="I17" s="30"/>
      <c r="J17" s="30"/>
      <c r="K17" s="30"/>
      <c r="L17" s="30">
        <f>H17-G17</f>
        <v>-400</v>
      </c>
      <c r="M17" s="103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</row>
    <row r="18" s="3" customFormat="1" ht="17.25" customHeight="1" spans="1:32">
      <c r="A18" s="42" t="s">
        <v>33</v>
      </c>
      <c r="B18" s="43"/>
      <c r="C18" s="43"/>
      <c r="D18" s="43"/>
      <c r="E18" s="43"/>
      <c r="F18" s="43"/>
      <c r="G18" s="44">
        <f>SUM(G15:G16)</f>
        <v>1000</v>
      </c>
      <c r="H18" s="84">
        <f>SUM(H15:H16)</f>
        <v>314.84</v>
      </c>
      <c r="I18" s="104"/>
      <c r="J18" s="105"/>
      <c r="K18" s="105"/>
      <c r="L18" s="105"/>
      <c r="M18" s="106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</row>
    <row r="19" s="3" customFormat="1" ht="17.25" customHeight="1" spans="1:32">
      <c r="A19" s="45" t="s">
        <v>34</v>
      </c>
      <c r="B19" s="46"/>
      <c r="C19" s="46"/>
      <c r="D19" s="46"/>
      <c r="E19" s="46"/>
      <c r="F19" s="46"/>
      <c r="G19" s="47">
        <f>SUM(G15:G17)</f>
        <v>1400</v>
      </c>
      <c r="H19" s="85">
        <f>SUM(H15:H17)</f>
        <v>314.84</v>
      </c>
      <c r="I19" s="107"/>
      <c r="J19" s="108"/>
      <c r="K19" s="108"/>
      <c r="L19" s="108"/>
      <c r="M19" s="109"/>
      <c r="N19" s="110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</row>
    <row r="20" s="4" customFormat="1" ht="17.25" customHeight="1" spans="1:32">
      <c r="A20" s="24" t="s">
        <v>35</v>
      </c>
      <c r="B20" s="25"/>
      <c r="C20" s="25"/>
      <c r="D20" s="25"/>
      <c r="E20" s="25"/>
      <c r="F20" s="25"/>
      <c r="G20" s="25"/>
      <c r="H20" s="24"/>
      <c r="I20" s="25"/>
      <c r="J20" s="25"/>
      <c r="K20" s="25"/>
      <c r="L20" s="25"/>
      <c r="M20" s="97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</row>
    <row r="21" s="3" customFormat="1" ht="17.25" customHeight="1" spans="1:32">
      <c r="A21" s="49" t="s">
        <v>36</v>
      </c>
      <c r="B21" s="49" t="s">
        <v>37</v>
      </c>
      <c r="C21" s="49" t="s">
        <v>32</v>
      </c>
      <c r="D21" s="50">
        <v>5</v>
      </c>
      <c r="E21" s="30">
        <v>20</v>
      </c>
      <c r="F21" s="30">
        <v>1</v>
      </c>
      <c r="G21" s="40">
        <f t="shared" ref="G21:G27" si="0">F21*E21*D21</f>
        <v>100</v>
      </c>
      <c r="H21" s="50">
        <f t="shared" ref="H21:H27" si="1">I21*J21*K21</f>
        <v>18</v>
      </c>
      <c r="I21" s="50">
        <v>1</v>
      </c>
      <c r="J21" s="30">
        <v>18</v>
      </c>
      <c r="K21" s="30">
        <v>1</v>
      </c>
      <c r="L21" s="30">
        <f t="shared" ref="L21:L27" si="2">H21-G21</f>
        <v>-82</v>
      </c>
      <c r="M21" s="111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</row>
    <row r="22" s="3" customFormat="1" ht="15.75" customHeight="1" spans="1:32">
      <c r="A22" s="49" t="s">
        <v>36</v>
      </c>
      <c r="B22" s="49" t="s">
        <v>38</v>
      </c>
      <c r="C22" s="49" t="s">
        <v>32</v>
      </c>
      <c r="D22" s="50">
        <v>1.2</v>
      </c>
      <c r="E22" s="30"/>
      <c r="F22" s="30"/>
      <c r="G22" s="40">
        <f t="shared" si="0"/>
        <v>0</v>
      </c>
      <c r="H22" s="50">
        <f t="shared" si="1"/>
        <v>211.2</v>
      </c>
      <c r="I22" s="50">
        <v>0.8</v>
      </c>
      <c r="J22" s="30">
        <v>33</v>
      </c>
      <c r="K22" s="30">
        <v>8</v>
      </c>
      <c r="L22" s="30">
        <f t="shared" si="2"/>
        <v>211.2</v>
      </c>
      <c r="M22" s="111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</row>
    <row r="23" s="5" customFormat="1" ht="17.25" customHeight="1" spans="1:32">
      <c r="A23" s="49" t="s">
        <v>36</v>
      </c>
      <c r="B23" s="49" t="s">
        <v>39</v>
      </c>
      <c r="C23" s="49" t="s">
        <v>32</v>
      </c>
      <c r="D23" s="30">
        <v>8</v>
      </c>
      <c r="E23" s="30">
        <v>20</v>
      </c>
      <c r="F23" s="30">
        <v>1</v>
      </c>
      <c r="G23" s="40">
        <f t="shared" si="0"/>
        <v>160</v>
      </c>
      <c r="H23" s="30">
        <f t="shared" si="1"/>
        <v>54</v>
      </c>
      <c r="I23" s="30">
        <v>3</v>
      </c>
      <c r="J23" s="30">
        <v>18</v>
      </c>
      <c r="K23" s="30">
        <v>1</v>
      </c>
      <c r="L23" s="30">
        <f t="shared" si="2"/>
        <v>-106</v>
      </c>
      <c r="M23" s="111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</row>
    <row r="24" s="5" customFormat="1" ht="17.25" customHeight="1" spans="1:32">
      <c r="A24" s="49" t="s">
        <v>36</v>
      </c>
      <c r="B24" s="49" t="s">
        <v>40</v>
      </c>
      <c r="C24" s="49"/>
      <c r="D24" s="30"/>
      <c r="E24" s="30"/>
      <c r="F24" s="30"/>
      <c r="G24" s="40">
        <f t="shared" si="0"/>
        <v>0</v>
      </c>
      <c r="H24" s="30">
        <f t="shared" si="1"/>
        <v>32</v>
      </c>
      <c r="I24" s="30">
        <v>16</v>
      </c>
      <c r="J24" s="30">
        <v>2</v>
      </c>
      <c r="K24" s="30">
        <v>1</v>
      </c>
      <c r="L24" s="30">
        <f t="shared" si="2"/>
        <v>32</v>
      </c>
      <c r="M24" s="111" t="s">
        <v>41</v>
      </c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</row>
    <row r="25" s="5" customFormat="1" ht="17.25" customHeight="1" spans="1:32">
      <c r="A25" s="49" t="s">
        <v>42</v>
      </c>
      <c r="B25" s="49" t="s">
        <v>43</v>
      </c>
      <c r="C25" s="49" t="s">
        <v>32</v>
      </c>
      <c r="D25" s="30">
        <v>5000</v>
      </c>
      <c r="E25" s="30">
        <v>1</v>
      </c>
      <c r="F25" s="30">
        <v>1</v>
      </c>
      <c r="G25" s="40">
        <f t="shared" si="0"/>
        <v>5000</v>
      </c>
      <c r="H25" s="30">
        <f t="shared" si="1"/>
        <v>4371</v>
      </c>
      <c r="I25" s="30">
        <v>4371</v>
      </c>
      <c r="J25" s="30">
        <v>1</v>
      </c>
      <c r="K25" s="30">
        <v>1</v>
      </c>
      <c r="L25" s="30">
        <f t="shared" si="2"/>
        <v>-629</v>
      </c>
      <c r="M25" s="103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</row>
    <row r="26" s="5" customFormat="1" ht="17.25" customHeight="1" spans="1:32">
      <c r="A26" s="49" t="s">
        <v>44</v>
      </c>
      <c r="B26" s="49"/>
      <c r="C26" s="49"/>
      <c r="D26" s="30"/>
      <c r="E26" s="30">
        <v>0</v>
      </c>
      <c r="F26" s="30">
        <v>0</v>
      </c>
      <c r="G26" s="40">
        <f t="shared" si="0"/>
        <v>0</v>
      </c>
      <c r="H26" s="30">
        <f t="shared" si="1"/>
        <v>400</v>
      </c>
      <c r="I26" s="30">
        <v>20</v>
      </c>
      <c r="J26" s="30">
        <v>20</v>
      </c>
      <c r="K26" s="30">
        <v>1</v>
      </c>
      <c r="L26" s="30">
        <f t="shared" si="2"/>
        <v>400</v>
      </c>
      <c r="M26" s="111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</row>
    <row r="27" s="3" customFormat="1" ht="17.25" customHeight="1" spans="1:32">
      <c r="A27" s="51"/>
      <c r="B27" s="52"/>
      <c r="C27" s="53"/>
      <c r="D27" s="50"/>
      <c r="E27" s="30"/>
      <c r="F27" s="30"/>
      <c r="G27" s="40">
        <f t="shared" si="0"/>
        <v>0</v>
      </c>
      <c r="H27" s="50">
        <f t="shared" si="1"/>
        <v>0</v>
      </c>
      <c r="I27" s="50"/>
      <c r="J27" s="30"/>
      <c r="K27" s="30"/>
      <c r="L27" s="30">
        <f t="shared" si="2"/>
        <v>0</v>
      </c>
      <c r="M27" s="99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</row>
    <row r="28" s="3" customFormat="1" ht="17.25" customHeight="1" spans="1:32">
      <c r="A28" s="45" t="s">
        <v>45</v>
      </c>
      <c r="B28" s="46"/>
      <c r="C28" s="46"/>
      <c r="D28" s="46"/>
      <c r="E28" s="46"/>
      <c r="F28" s="46"/>
      <c r="G28" s="47">
        <f>SUM(G21:G27)</f>
        <v>5260</v>
      </c>
      <c r="H28" s="86">
        <f>SUM(H21:H27)</f>
        <v>5086.2</v>
      </c>
      <c r="I28" s="108"/>
      <c r="J28" s="108"/>
      <c r="K28" s="108"/>
      <c r="L28" s="108"/>
      <c r="M28" s="112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</row>
    <row r="29" s="4" customFormat="1" ht="17.25" customHeight="1" spans="1:32">
      <c r="A29" s="24" t="s">
        <v>46</v>
      </c>
      <c r="B29" s="25"/>
      <c r="C29" s="25"/>
      <c r="D29" s="25"/>
      <c r="E29" s="25"/>
      <c r="F29" s="25"/>
      <c r="G29" s="26"/>
      <c r="H29" s="24"/>
      <c r="I29" s="25"/>
      <c r="J29" s="25"/>
      <c r="K29" s="25"/>
      <c r="L29" s="25"/>
      <c r="M29" s="97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</row>
    <row r="30" s="3" customFormat="1" ht="17.25" customHeight="1" spans="1:32">
      <c r="A30" s="54" t="s">
        <v>47</v>
      </c>
      <c r="B30" s="55"/>
      <c r="C30" s="56">
        <v>0.06</v>
      </c>
      <c r="D30" s="57"/>
      <c r="E30" s="57"/>
      <c r="F30" s="58"/>
      <c r="G30" s="59">
        <f>(G19+G28+G13)*C30</f>
        <v>763.2</v>
      </c>
      <c r="H30" s="87">
        <f>(H28+H19+H13)*C30</f>
        <v>762.0624</v>
      </c>
      <c r="M30" s="113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</row>
    <row r="31" s="3" customFormat="1" ht="21" customHeight="1" spans="1:32">
      <c r="A31" s="60" t="s">
        <v>48</v>
      </c>
      <c r="B31" s="35"/>
      <c r="C31" s="35"/>
      <c r="D31" s="35"/>
      <c r="E31" s="35"/>
      <c r="F31" s="36"/>
      <c r="G31" s="80">
        <f>G19+G28+G30+G13</f>
        <v>13483.2</v>
      </c>
      <c r="H31" s="81">
        <f>H30+H28+H19+H13</f>
        <v>13463.1024</v>
      </c>
      <c r="I31" s="100"/>
      <c r="J31" s="100"/>
      <c r="K31" s="100"/>
      <c r="L31" s="100"/>
      <c r="M31" s="101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</row>
    <row r="32" s="4" customFormat="1" ht="17.25" customHeight="1" spans="1:32">
      <c r="A32" s="61" t="s">
        <v>49</v>
      </c>
      <c r="B32" s="62"/>
      <c r="C32" s="62"/>
      <c r="D32" s="62"/>
      <c r="E32" s="62"/>
      <c r="F32" s="62"/>
      <c r="G32" s="63"/>
      <c r="H32" s="61"/>
      <c r="I32" s="62"/>
      <c r="J32" s="62"/>
      <c r="K32" s="62"/>
      <c r="L32" s="62"/>
      <c r="M32" s="114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</row>
    <row r="33" s="3" customFormat="1" ht="17.25" customHeight="1" spans="1:32">
      <c r="A33" s="64" t="s">
        <v>50</v>
      </c>
      <c r="B33" s="65"/>
      <c r="C33" s="66">
        <v>0.06</v>
      </c>
      <c r="D33" s="67"/>
      <c r="E33" s="67"/>
      <c r="F33" s="68"/>
      <c r="G33" s="69">
        <f>G31*C33</f>
        <v>808.992</v>
      </c>
      <c r="H33" s="88">
        <f>H31*C33</f>
        <v>807.786144</v>
      </c>
      <c r="I33" s="115"/>
      <c r="J33" s="115"/>
      <c r="K33" s="115"/>
      <c r="L33" s="115"/>
      <c r="M33" s="116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</row>
    <row r="34" s="3" customFormat="1" ht="17.25" customHeight="1" spans="1:32">
      <c r="A34" s="70" t="s">
        <v>51</v>
      </c>
      <c r="B34" s="71"/>
      <c r="C34" s="71"/>
      <c r="D34" s="71"/>
      <c r="E34" s="71"/>
      <c r="F34" s="71"/>
      <c r="G34" s="72">
        <f>G31+G33</f>
        <v>14292.192</v>
      </c>
      <c r="H34" s="72">
        <f>H31+H33</f>
        <v>14270.888544</v>
      </c>
      <c r="I34" s="117"/>
      <c r="J34" s="117"/>
      <c r="K34" s="117"/>
      <c r="L34" s="117"/>
      <c r="M34" s="118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</row>
    <row r="35" s="3" customFormat="1" ht="17.25" customHeight="1" spans="1:32">
      <c r="A35" s="73" t="s">
        <v>52</v>
      </c>
      <c r="B35" s="74"/>
      <c r="C35" s="74"/>
      <c r="D35" s="74"/>
      <c r="E35" s="74"/>
      <c r="F35" s="74"/>
      <c r="G35" s="72">
        <f>G34/20</f>
        <v>714.6096</v>
      </c>
      <c r="H35" s="72">
        <f>H34/35</f>
        <v>407.739672685714</v>
      </c>
      <c r="I35" s="117"/>
      <c r="J35" s="117"/>
      <c r="K35" s="117"/>
      <c r="L35" s="117"/>
      <c r="M35" s="118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</row>
    <row r="36" s="3" customFormat="1" spans="1:32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7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</row>
    <row r="37" s="3" customFormat="1" ht="12.75" customHeight="1" spans="1:32">
      <c r="A37" s="75"/>
      <c r="B37" s="75"/>
      <c r="C37" s="75"/>
      <c r="D37" s="75"/>
      <c r="E37" s="75"/>
      <c r="F37" s="75"/>
      <c r="G37" s="75"/>
      <c r="H37" s="19"/>
      <c r="M37" s="18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</row>
    <row r="38" s="3" customFormat="1" ht="11.5" spans="1:32">
      <c r="A38" s="75"/>
      <c r="B38" s="75"/>
      <c r="C38" s="75"/>
      <c r="D38" s="75"/>
      <c r="E38" s="75"/>
      <c r="F38" s="75"/>
      <c r="G38" s="75"/>
      <c r="H38" s="19"/>
      <c r="M38" s="18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</row>
  </sheetData>
  <mergeCells count="34">
    <mergeCell ref="A3:M3"/>
    <mergeCell ref="A4:B4"/>
    <mergeCell ref="A5:B5"/>
    <mergeCell ref="A6:B6"/>
    <mergeCell ref="A7:B7"/>
    <mergeCell ref="A9:B9"/>
    <mergeCell ref="A10:G10"/>
    <mergeCell ref="H10:M10"/>
    <mergeCell ref="A13:F13"/>
    <mergeCell ref="A14:G14"/>
    <mergeCell ref="H14:M14"/>
    <mergeCell ref="A18:F18"/>
    <mergeCell ref="I18:M18"/>
    <mergeCell ref="A19:F19"/>
    <mergeCell ref="I19:M19"/>
    <mergeCell ref="A20:G20"/>
    <mergeCell ref="H20:M20"/>
    <mergeCell ref="A27:B27"/>
    <mergeCell ref="A28:F28"/>
    <mergeCell ref="I28:M28"/>
    <mergeCell ref="A29:G29"/>
    <mergeCell ref="H29:M29"/>
    <mergeCell ref="A30:B30"/>
    <mergeCell ref="C30:F30"/>
    <mergeCell ref="A31:F31"/>
    <mergeCell ref="A32:G32"/>
    <mergeCell ref="H32:M32"/>
    <mergeCell ref="A33:B33"/>
    <mergeCell ref="C33:F33"/>
    <mergeCell ref="I33:M33"/>
    <mergeCell ref="A34:F34"/>
    <mergeCell ref="A35:F35"/>
    <mergeCell ref="A15:A16"/>
    <mergeCell ref="A37:G38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2"/>
  <sheetViews>
    <sheetView zoomScale="104" zoomScaleNormal="104" topLeftCell="A34" workbookViewId="0">
      <selection activeCell="G23" sqref="G23"/>
    </sheetView>
  </sheetViews>
  <sheetFormatPr defaultColWidth="9" defaultRowHeight="12.5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2" t="s">
        <v>53</v>
      </c>
      <c r="B3" s="12"/>
      <c r="C3" s="12"/>
      <c r="D3" s="12"/>
      <c r="E3" s="12"/>
      <c r="F3" s="12"/>
      <c r="G3" s="12"/>
    </row>
    <row r="4" s="2" customFormat="1" ht="17.25" customHeight="1" spans="1:4">
      <c r="A4" s="13" t="s">
        <v>54</v>
      </c>
      <c r="B4" s="13"/>
      <c r="C4" s="14"/>
      <c r="D4" s="13" t="s">
        <v>55</v>
      </c>
    </row>
    <row r="5" s="2" customFormat="1" ht="17.25" customHeight="1" spans="1:4">
      <c r="A5" s="13" t="s">
        <v>56</v>
      </c>
      <c r="B5" s="13"/>
      <c r="C5" s="15"/>
      <c r="D5" s="13" t="s">
        <v>57</v>
      </c>
    </row>
    <row r="6" s="2" customFormat="1" ht="17.25" customHeight="1" spans="1:4">
      <c r="A6" s="13" t="s">
        <v>58</v>
      </c>
      <c r="B6" s="13"/>
      <c r="C6" s="16"/>
      <c r="D6" s="13" t="s">
        <v>59</v>
      </c>
    </row>
    <row r="7" s="2" customFormat="1" ht="17.25" customHeight="1" spans="1:4">
      <c r="A7" s="13" t="s">
        <v>60</v>
      </c>
      <c r="B7" s="13"/>
      <c r="C7" s="16"/>
      <c r="D7" s="17" t="s">
        <v>61</v>
      </c>
    </row>
    <row r="8" s="3" customFormat="1" ht="12.2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62</v>
      </c>
      <c r="B11" s="28" t="s">
        <v>63</v>
      </c>
      <c r="C11" s="29" t="s">
        <v>64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/>
      <c r="B12" s="28" t="s">
        <v>65</v>
      </c>
      <c r="C12" s="29" t="s">
        <v>64</v>
      </c>
      <c r="D12" s="30"/>
      <c r="E12" s="30"/>
      <c r="F12" s="30"/>
      <c r="G12" s="31">
        <f t="shared" ref="G11:G16" si="0">D12*E12*F12</f>
        <v>0</v>
      </c>
    </row>
    <row r="13" s="3" customFormat="1" ht="47.5" customHeight="1" spans="1:7">
      <c r="A13" s="32"/>
      <c r="B13" s="28" t="s">
        <v>66</v>
      </c>
      <c r="C13" s="29" t="s">
        <v>64</v>
      </c>
      <c r="D13" s="30"/>
      <c r="E13" s="30"/>
      <c r="F13" s="30"/>
      <c r="G13" s="31">
        <f t="shared" si="0"/>
        <v>0</v>
      </c>
    </row>
    <row r="14" s="3" customFormat="1" ht="21" customHeight="1" spans="1:7">
      <c r="A14" s="32"/>
      <c r="B14" s="28" t="s">
        <v>67</v>
      </c>
      <c r="C14" s="29" t="s">
        <v>64</v>
      </c>
      <c r="D14" s="30"/>
      <c r="E14" s="30"/>
      <c r="F14" s="30"/>
      <c r="G14" s="31">
        <f t="shared" si="0"/>
        <v>0</v>
      </c>
    </row>
    <row r="15" s="3" customFormat="1" ht="21" customHeight="1" spans="1:7">
      <c r="A15" s="32"/>
      <c r="B15" s="28" t="s">
        <v>68</v>
      </c>
      <c r="C15" s="29" t="s">
        <v>64</v>
      </c>
      <c r="D15" s="30"/>
      <c r="E15" s="30"/>
      <c r="F15" s="30"/>
      <c r="G15" s="31">
        <f t="shared" si="0"/>
        <v>0</v>
      </c>
    </row>
    <row r="16" s="3" customFormat="1" ht="21" customHeight="1" spans="1:7">
      <c r="A16" s="33"/>
      <c r="B16" s="28" t="s">
        <v>69</v>
      </c>
      <c r="C16" s="29" t="s">
        <v>64</v>
      </c>
      <c r="D16" s="30"/>
      <c r="E16" s="30"/>
      <c r="F16" s="30"/>
      <c r="G16" s="31">
        <f t="shared" si="0"/>
        <v>0</v>
      </c>
    </row>
    <row r="17" s="3" customFormat="1" ht="21" customHeight="1" spans="1:7">
      <c r="A17" s="34" t="s">
        <v>26</v>
      </c>
      <c r="B17" s="35"/>
      <c r="C17" s="35"/>
      <c r="D17" s="35"/>
      <c r="E17" s="35"/>
      <c r="F17" s="36"/>
      <c r="G17" s="37">
        <f>SUM(G11:G16)</f>
        <v>0</v>
      </c>
    </row>
    <row r="18" s="4" customFormat="1" ht="18" customHeight="1" spans="1:7">
      <c r="A18" s="24" t="s">
        <v>27</v>
      </c>
      <c r="B18" s="25"/>
      <c r="C18" s="25"/>
      <c r="D18" s="25"/>
      <c r="E18" s="25"/>
      <c r="F18" s="25"/>
      <c r="G18" s="26"/>
    </row>
    <row r="19" s="3" customFormat="1" ht="18" customHeight="1" spans="1:7">
      <c r="A19" s="27" t="s">
        <v>28</v>
      </c>
      <c r="B19" s="28"/>
      <c r="C19" s="28" t="s">
        <v>32</v>
      </c>
      <c r="D19" s="38"/>
      <c r="E19" s="38">
        <v>20</v>
      </c>
      <c r="F19" s="38">
        <v>2</v>
      </c>
      <c r="G19" s="39">
        <f t="shared" ref="G19:G25" si="1">F19*E19*D19</f>
        <v>0</v>
      </c>
    </row>
    <row r="20" s="3" customFormat="1" ht="18" customHeight="1" spans="1:7">
      <c r="A20" s="32"/>
      <c r="B20" s="28"/>
      <c r="C20" s="28" t="s">
        <v>32</v>
      </c>
      <c r="D20" s="30"/>
      <c r="E20" s="30">
        <v>5</v>
      </c>
      <c r="F20" s="30">
        <v>2</v>
      </c>
      <c r="G20" s="40">
        <f t="shared" si="1"/>
        <v>0</v>
      </c>
    </row>
    <row r="21" s="3" customFormat="1" ht="18" customHeight="1" spans="1:7">
      <c r="A21" s="32"/>
      <c r="B21" s="28"/>
      <c r="C21" s="28" t="s">
        <v>32</v>
      </c>
      <c r="D21" s="38"/>
      <c r="E21" s="30">
        <v>10</v>
      </c>
      <c r="F21" s="30">
        <v>2</v>
      </c>
      <c r="G21" s="40">
        <f t="shared" si="1"/>
        <v>0</v>
      </c>
    </row>
    <row r="22" s="3" customFormat="1" ht="18" customHeight="1" spans="1:7">
      <c r="A22" s="32"/>
      <c r="B22" s="28"/>
      <c r="C22" s="28" t="s">
        <v>32</v>
      </c>
      <c r="D22" s="30"/>
      <c r="E22" s="30">
        <v>5</v>
      </c>
      <c r="F22" s="30">
        <v>2</v>
      </c>
      <c r="G22" s="40">
        <f t="shared" si="1"/>
        <v>0</v>
      </c>
    </row>
    <row r="23" s="3" customFormat="1" ht="18" customHeight="1" spans="1:7">
      <c r="A23" s="27" t="s">
        <v>31</v>
      </c>
      <c r="B23" s="41"/>
      <c r="C23" s="28" t="s">
        <v>32</v>
      </c>
      <c r="D23" s="30"/>
      <c r="E23" s="30">
        <v>1</v>
      </c>
      <c r="F23" s="30">
        <v>2</v>
      </c>
      <c r="G23" s="40">
        <f t="shared" si="1"/>
        <v>0</v>
      </c>
    </row>
    <row r="24" s="3" customFormat="1" ht="18" customHeight="1" spans="1:7">
      <c r="A24" s="32"/>
      <c r="B24" s="41"/>
      <c r="C24" s="28" t="s">
        <v>32</v>
      </c>
      <c r="D24" s="30"/>
      <c r="E24" s="30">
        <v>2</v>
      </c>
      <c r="F24" s="30">
        <v>2</v>
      </c>
      <c r="G24" s="40">
        <f t="shared" si="1"/>
        <v>0</v>
      </c>
    </row>
    <row r="25" s="3" customFormat="1" ht="18" customHeight="1" spans="1:7">
      <c r="A25" s="32"/>
      <c r="B25" s="41"/>
      <c r="C25" s="28" t="s">
        <v>32</v>
      </c>
      <c r="D25" s="30"/>
      <c r="E25" s="30">
        <v>1</v>
      </c>
      <c r="F25" s="30">
        <v>3</v>
      </c>
      <c r="G25" s="40">
        <f t="shared" si="1"/>
        <v>0</v>
      </c>
    </row>
    <row r="26" s="3" customFormat="1" ht="17.25" customHeight="1" spans="1:7">
      <c r="A26" s="42" t="s">
        <v>33</v>
      </c>
      <c r="B26" s="43"/>
      <c r="C26" s="43"/>
      <c r="D26" s="43"/>
      <c r="E26" s="43"/>
      <c r="F26" s="43"/>
      <c r="G26" s="44">
        <f>SUM(G19:G22)</f>
        <v>0</v>
      </c>
    </row>
    <row r="27" s="3" customFormat="1" ht="17.25" customHeight="1" spans="1:8">
      <c r="A27" s="45" t="s">
        <v>34</v>
      </c>
      <c r="B27" s="46"/>
      <c r="C27" s="46"/>
      <c r="D27" s="46"/>
      <c r="E27" s="46"/>
      <c r="F27" s="46"/>
      <c r="G27" s="47">
        <f>SUM(G19:G25)</f>
        <v>0</v>
      </c>
      <c r="H27" s="48"/>
    </row>
    <row r="28" s="4" customFormat="1" ht="17.25" customHeight="1" spans="1:7">
      <c r="A28" s="24" t="s">
        <v>35</v>
      </c>
      <c r="B28" s="25"/>
      <c r="C28" s="25"/>
      <c r="D28" s="25"/>
      <c r="E28" s="25"/>
      <c r="F28" s="25"/>
      <c r="G28" s="25"/>
    </row>
    <row r="29" s="3" customFormat="1" ht="17.25" customHeight="1" spans="1:7">
      <c r="A29" s="49" t="s">
        <v>36</v>
      </c>
      <c r="B29" s="49" t="s">
        <v>70</v>
      </c>
      <c r="C29" s="49" t="s">
        <v>32</v>
      </c>
      <c r="D29" s="50"/>
      <c r="E29" s="30"/>
      <c r="F29" s="30">
        <v>1</v>
      </c>
      <c r="G29" s="40">
        <f>F29*E29*D29</f>
        <v>0</v>
      </c>
    </row>
    <row r="30" s="3" customFormat="1" ht="15.75" customHeight="1" spans="1:7">
      <c r="A30" s="49" t="s">
        <v>36</v>
      </c>
      <c r="B30" s="49" t="s">
        <v>71</v>
      </c>
      <c r="C30" s="49" t="s">
        <v>32</v>
      </c>
      <c r="D30" s="50"/>
      <c r="E30" s="30">
        <v>1</v>
      </c>
      <c r="F30" s="30">
        <v>1</v>
      </c>
      <c r="G30" s="40">
        <f>F30*E30*D30</f>
        <v>0</v>
      </c>
    </row>
    <row r="31" s="5" customFormat="1" ht="17.25" customHeight="1" spans="1:7">
      <c r="A31" s="49" t="s">
        <v>36</v>
      </c>
      <c r="B31" s="49" t="s">
        <v>72</v>
      </c>
      <c r="C31" s="49" t="s">
        <v>32</v>
      </c>
      <c r="D31" s="30"/>
      <c r="E31" s="30">
        <v>1</v>
      </c>
      <c r="F31" s="30">
        <v>1</v>
      </c>
      <c r="G31" s="40">
        <f t="shared" ref="G31:G41" si="2">F31*E31*D31</f>
        <v>0</v>
      </c>
    </row>
    <row r="32" s="5" customFormat="1" ht="17.25" customHeight="1" spans="1:7">
      <c r="A32" s="49" t="s">
        <v>36</v>
      </c>
      <c r="B32" s="49" t="s">
        <v>73</v>
      </c>
      <c r="C32" s="49" t="s">
        <v>32</v>
      </c>
      <c r="D32" s="30"/>
      <c r="E32" s="30">
        <v>1</v>
      </c>
      <c r="F32" s="30">
        <v>1</v>
      </c>
      <c r="G32" s="40">
        <f t="shared" si="2"/>
        <v>0</v>
      </c>
    </row>
    <row r="33" s="5" customFormat="1" ht="17.25" customHeight="1" spans="1:7">
      <c r="A33" s="49" t="s">
        <v>36</v>
      </c>
      <c r="B33" s="49" t="s">
        <v>74</v>
      </c>
      <c r="C33" s="49" t="s">
        <v>32</v>
      </c>
      <c r="D33" s="30"/>
      <c r="E33" s="30">
        <v>1</v>
      </c>
      <c r="F33" s="30">
        <v>1</v>
      </c>
      <c r="G33" s="40">
        <f t="shared" si="2"/>
        <v>0</v>
      </c>
    </row>
    <row r="34" s="3" customFormat="1" ht="17.25" customHeight="1" spans="1:7">
      <c r="A34" s="49" t="s">
        <v>36</v>
      </c>
      <c r="B34" s="49" t="s">
        <v>75</v>
      </c>
      <c r="C34" s="49" t="s">
        <v>32</v>
      </c>
      <c r="D34" s="50"/>
      <c r="E34" s="30"/>
      <c r="F34" s="30">
        <v>1</v>
      </c>
      <c r="G34" s="40">
        <f t="shared" si="2"/>
        <v>0</v>
      </c>
    </row>
    <row r="35" s="3" customFormat="1" ht="17.25" customHeight="1" spans="1:7">
      <c r="A35" s="49" t="s">
        <v>36</v>
      </c>
      <c r="B35" s="49" t="s">
        <v>76</v>
      </c>
      <c r="C35" s="49" t="s">
        <v>32</v>
      </c>
      <c r="D35" s="50"/>
      <c r="E35" s="30">
        <v>0</v>
      </c>
      <c r="F35" s="30">
        <v>1</v>
      </c>
      <c r="G35" s="40">
        <f t="shared" si="2"/>
        <v>0</v>
      </c>
    </row>
    <row r="36" s="5" customFormat="1" ht="17.25" customHeight="1" spans="1:7">
      <c r="A36" s="49" t="s">
        <v>36</v>
      </c>
      <c r="B36" s="49" t="s">
        <v>77</v>
      </c>
      <c r="C36" s="49" t="s">
        <v>32</v>
      </c>
      <c r="D36" s="30"/>
      <c r="E36" s="30">
        <v>0</v>
      </c>
      <c r="F36" s="30">
        <v>0</v>
      </c>
      <c r="G36" s="40">
        <f t="shared" si="2"/>
        <v>0</v>
      </c>
    </row>
    <row r="37" s="5" customFormat="1" ht="17.25" customHeight="1" spans="1:7">
      <c r="A37" s="49" t="s">
        <v>36</v>
      </c>
      <c r="B37" s="49" t="s">
        <v>78</v>
      </c>
      <c r="C37" s="49" t="s">
        <v>32</v>
      </c>
      <c r="D37" s="30"/>
      <c r="E37" s="30">
        <v>1</v>
      </c>
      <c r="F37" s="30">
        <v>1</v>
      </c>
      <c r="G37" s="40">
        <f t="shared" si="2"/>
        <v>0</v>
      </c>
    </row>
    <row r="38" s="5" customFormat="1" ht="17.25" customHeight="1" spans="1:7">
      <c r="A38" s="49" t="s">
        <v>79</v>
      </c>
      <c r="B38" s="49"/>
      <c r="C38" s="49" t="s">
        <v>32</v>
      </c>
      <c r="D38" s="30"/>
      <c r="E38" s="30">
        <v>0</v>
      </c>
      <c r="F38" s="30">
        <v>0</v>
      </c>
      <c r="G38" s="40">
        <f t="shared" si="2"/>
        <v>0</v>
      </c>
    </row>
    <row r="39" s="5" customFormat="1" ht="17.25" customHeight="1" spans="1:7">
      <c r="A39" s="49" t="s">
        <v>42</v>
      </c>
      <c r="B39" s="49"/>
      <c r="C39" s="49" t="s">
        <v>32</v>
      </c>
      <c r="D39" s="30"/>
      <c r="E39" s="30">
        <v>0</v>
      </c>
      <c r="F39" s="30">
        <v>0</v>
      </c>
      <c r="G39" s="40">
        <f t="shared" si="2"/>
        <v>0</v>
      </c>
    </row>
    <row r="40" s="5" customFormat="1" ht="17.25" customHeight="1" spans="1:7">
      <c r="A40" s="49" t="s">
        <v>44</v>
      </c>
      <c r="B40" s="49"/>
      <c r="C40" s="49"/>
      <c r="D40" s="30"/>
      <c r="E40" s="30">
        <v>0</v>
      </c>
      <c r="F40" s="30">
        <v>0</v>
      </c>
      <c r="G40" s="40">
        <f t="shared" si="2"/>
        <v>0</v>
      </c>
    </row>
    <row r="41" s="3" customFormat="1" ht="17.25" customHeight="1" spans="1:7">
      <c r="A41" s="51"/>
      <c r="B41" s="52"/>
      <c r="C41" s="53"/>
      <c r="D41" s="50"/>
      <c r="E41" s="30"/>
      <c r="F41" s="30"/>
      <c r="G41" s="40">
        <f t="shared" si="2"/>
        <v>0</v>
      </c>
    </row>
    <row r="42" s="3" customFormat="1" ht="17.25" customHeight="1" spans="1:7">
      <c r="A42" s="45" t="s">
        <v>45</v>
      </c>
      <c r="B42" s="46"/>
      <c r="C42" s="46"/>
      <c r="D42" s="46"/>
      <c r="E42" s="46"/>
      <c r="F42" s="46"/>
      <c r="G42" s="47">
        <f>SUM(G29:G41)</f>
        <v>0</v>
      </c>
    </row>
    <row r="43" s="4" customFormat="1" ht="17.25" customHeight="1" spans="1:7">
      <c r="A43" s="24" t="s">
        <v>46</v>
      </c>
      <c r="B43" s="25"/>
      <c r="C43" s="25"/>
      <c r="D43" s="25"/>
      <c r="E43" s="25"/>
      <c r="F43" s="25"/>
      <c r="G43" s="26"/>
    </row>
    <row r="44" s="3" customFormat="1" ht="17.25" customHeight="1" spans="1:7">
      <c r="A44" s="54" t="s">
        <v>47</v>
      </c>
      <c r="B44" s="55"/>
      <c r="C44" s="56">
        <v>0.06</v>
      </c>
      <c r="D44" s="57"/>
      <c r="E44" s="57"/>
      <c r="F44" s="58"/>
      <c r="G44" s="59">
        <f>(G27+G42+G17)*C44</f>
        <v>0</v>
      </c>
    </row>
    <row r="45" s="3" customFormat="1" ht="21" customHeight="1" spans="1:7">
      <c r="A45" s="60" t="s">
        <v>48</v>
      </c>
      <c r="B45" s="35"/>
      <c r="C45" s="35"/>
      <c r="D45" s="35"/>
      <c r="E45" s="35"/>
      <c r="F45" s="36"/>
      <c r="G45" s="37">
        <f>G27+G42+G44+G17</f>
        <v>0</v>
      </c>
    </row>
    <row r="46" s="4" customFormat="1" ht="17.25" customHeight="1" spans="1:7">
      <c r="A46" s="61" t="s">
        <v>49</v>
      </c>
      <c r="B46" s="62"/>
      <c r="C46" s="62"/>
      <c r="D46" s="62"/>
      <c r="E46" s="62"/>
      <c r="F46" s="62"/>
      <c r="G46" s="63"/>
    </row>
    <row r="47" s="3" customFormat="1" ht="17.25" customHeight="1" spans="1:7">
      <c r="A47" s="64" t="s">
        <v>50</v>
      </c>
      <c r="B47" s="65"/>
      <c r="C47" s="66">
        <v>0.06</v>
      </c>
      <c r="D47" s="67"/>
      <c r="E47" s="67"/>
      <c r="F47" s="68"/>
      <c r="G47" s="69">
        <f>G45*C47</f>
        <v>0</v>
      </c>
    </row>
    <row r="48" s="3" customFormat="1" ht="17.25" customHeight="1" spans="1:7">
      <c r="A48" s="70" t="s">
        <v>51</v>
      </c>
      <c r="B48" s="71"/>
      <c r="C48" s="71"/>
      <c r="D48" s="71"/>
      <c r="E48" s="71"/>
      <c r="F48" s="71"/>
      <c r="G48" s="72">
        <f>G45+G47</f>
        <v>0</v>
      </c>
    </row>
    <row r="49" s="3" customFormat="1" ht="17.25" customHeight="1" spans="1:7">
      <c r="A49" s="73" t="s">
        <v>52</v>
      </c>
      <c r="B49" s="74"/>
      <c r="C49" s="74"/>
      <c r="D49" s="74"/>
      <c r="E49" s="74"/>
      <c r="F49" s="74"/>
      <c r="G49" s="72">
        <f>G48/50</f>
        <v>0</v>
      </c>
    </row>
    <row r="50" s="3" customFormat="1" spans="1:7">
      <c r="A50" s="6"/>
      <c r="B50" s="6"/>
      <c r="C50" s="6"/>
      <c r="D50" s="6"/>
      <c r="E50" s="6"/>
      <c r="F50" s="6"/>
      <c r="G50" s="6"/>
    </row>
    <row r="51" s="3" customFormat="1" ht="12.75" customHeight="1" spans="1:7">
      <c r="A51" s="75"/>
      <c r="B51" s="75"/>
      <c r="C51" s="75"/>
      <c r="D51" s="75"/>
      <c r="E51" s="75"/>
      <c r="F51" s="75"/>
      <c r="G51" s="75"/>
    </row>
    <row r="52" s="3" customFormat="1" ht="11.5" spans="1:7">
      <c r="A52" s="75"/>
      <c r="B52" s="75"/>
      <c r="C52" s="75"/>
      <c r="D52" s="75"/>
      <c r="E52" s="75"/>
      <c r="F52" s="75"/>
      <c r="G52" s="75"/>
    </row>
  </sheetData>
  <mergeCells count="27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6:F26"/>
    <mergeCell ref="A27:F27"/>
    <mergeCell ref="A28:G28"/>
    <mergeCell ref="A41:B41"/>
    <mergeCell ref="A42:F42"/>
    <mergeCell ref="A43:G43"/>
    <mergeCell ref="A44:B44"/>
    <mergeCell ref="C44:F44"/>
    <mergeCell ref="A45:F45"/>
    <mergeCell ref="A46:G46"/>
    <mergeCell ref="A47:B47"/>
    <mergeCell ref="C47:F47"/>
    <mergeCell ref="A48:F48"/>
    <mergeCell ref="A49:F49"/>
    <mergeCell ref="A11:A16"/>
    <mergeCell ref="A19:A22"/>
    <mergeCell ref="A23:A25"/>
    <mergeCell ref="A51:G5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2023-07-14T07:06:20Z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2052-11.1.0.14309</vt:lpwstr>
  </property>
</Properties>
</file>