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 checkCompatibility="1"/>
  <mc:AlternateContent xmlns:mc="http://schemas.openxmlformats.org/markup-compatibility/2006">
    <mc:Choice Requires="x15">
      <x15ac:absPath xmlns:x15ac="http://schemas.microsoft.com/office/spreadsheetml/2010/11/ac" url="/Users/apple/Desktop/活动/1807 加推合作伙伴大会/00 招标信息 合同 报价/结算/"/>
    </mc:Choice>
  </mc:AlternateContent>
  <bookViews>
    <workbookView xWindow="0" yWindow="460" windowWidth="25600" windowHeight="14040" firstSheet="1" activeTab="1"/>
  </bookViews>
  <sheets>
    <sheet name="【第二轮报价需求报价0604】" sheetId="8" state="hidden" r:id="rId1"/>
    <sheet name="【结算总表】" sheetId="13" r:id="rId2"/>
    <sheet name="住宿费用" sheetId="14" r:id="rId3"/>
    <sheet name="场地费用" sheetId="15" r:id="rId4"/>
    <sheet name="用餐费用" sheetId="16" r:id="rId5"/>
    <sheet name="机票及车辆费用" sheetId="17" r:id="rId6"/>
    <sheet name="会议费用" sheetId="18" r:id="rId7"/>
    <sheet name="制作及采购" sheetId="19" r:id="rId8"/>
    <sheet name="执行人员" sheetId="20" r:id="rId9"/>
    <sheet name="其他费用" sheetId="21" r:id="rId10"/>
  </sheets>
  <definedNames>
    <definedName name="_xlnm._FilterDatabase" localSheetId="9" hidden="1">其他费用!$A$3:$I$3</definedName>
  </definedName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13" l="1"/>
  <c r="D15" i="13"/>
  <c r="D14" i="13"/>
  <c r="D13" i="13"/>
  <c r="D5" i="13"/>
  <c r="I12" i="19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D20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D9" i="13"/>
  <c r="I8" i="16"/>
  <c r="I7" i="20"/>
  <c r="I8" i="20"/>
  <c r="I9" i="20"/>
  <c r="I51" i="19"/>
  <c r="I52" i="19"/>
  <c r="I50" i="19"/>
  <c r="I49" i="19"/>
  <c r="I41" i="19"/>
  <c r="I42" i="19"/>
  <c r="I43" i="19"/>
  <c r="I44" i="19"/>
  <c r="I45" i="19"/>
  <c r="I46" i="19"/>
  <c r="I47" i="19"/>
  <c r="I40" i="19"/>
  <c r="I39" i="19"/>
  <c r="I38" i="19"/>
  <c r="I37" i="19"/>
  <c r="I36" i="19"/>
  <c r="I35" i="19"/>
  <c r="I34" i="19"/>
  <c r="I30" i="19"/>
  <c r="I31" i="19"/>
  <c r="I32" i="19"/>
  <c r="I33" i="19"/>
  <c r="I27" i="19"/>
  <c r="D26" i="19"/>
  <c r="I26" i="19"/>
  <c r="I24" i="19"/>
  <c r="I19" i="19"/>
  <c r="I20" i="19"/>
  <c r="I21" i="19"/>
  <c r="I18" i="19"/>
  <c r="I17" i="19"/>
  <c r="I16" i="19"/>
  <c r="I15" i="19"/>
  <c r="I13" i="19"/>
  <c r="I11" i="19"/>
  <c r="I9" i="19"/>
  <c r="I6" i="19"/>
  <c r="I7" i="19"/>
  <c r="I8" i="19"/>
  <c r="I5" i="17"/>
  <c r="I6" i="17"/>
  <c r="I7" i="17"/>
  <c r="I8" i="17"/>
  <c r="I9" i="17"/>
  <c r="I10" i="17"/>
  <c r="I11" i="17"/>
  <c r="I12" i="17"/>
  <c r="I13" i="17"/>
  <c r="I14" i="17"/>
  <c r="I15" i="17"/>
  <c r="I6" i="16"/>
  <c r="I10" i="16"/>
  <c r="I7" i="16"/>
  <c r="I11" i="16"/>
  <c r="I12" i="16"/>
  <c r="I13" i="16"/>
  <c r="H14" i="16"/>
  <c r="I14" i="16"/>
  <c r="H15" i="16"/>
  <c r="I15" i="16"/>
  <c r="I6" i="15"/>
  <c r="H5" i="15"/>
  <c r="I5" i="15"/>
  <c r="I7" i="15"/>
  <c r="I8" i="15"/>
  <c r="I9" i="15"/>
  <c r="D6" i="13"/>
  <c r="I5" i="16"/>
  <c r="I9" i="16"/>
  <c r="I16" i="16"/>
  <c r="D7" i="13"/>
  <c r="I16" i="17"/>
  <c r="D8" i="13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38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5" i="20"/>
  <c r="I10" i="20"/>
  <c r="I11" i="20"/>
  <c r="I12" i="20"/>
  <c r="I13" i="20"/>
  <c r="I14" i="20"/>
  <c r="I5" i="19"/>
  <c r="I10" i="19"/>
  <c r="I14" i="19"/>
  <c r="I22" i="19"/>
  <c r="I23" i="19"/>
  <c r="I25" i="19"/>
  <c r="H28" i="19"/>
  <c r="I28" i="19"/>
  <c r="I29" i="19"/>
  <c r="I48" i="19"/>
  <c r="I53" i="19"/>
  <c r="D10" i="13"/>
  <c r="I6" i="8"/>
  <c r="I7" i="8"/>
  <c r="I8" i="8"/>
  <c r="I9" i="8"/>
  <c r="I10" i="8"/>
  <c r="I11" i="8"/>
  <c r="I12" i="8"/>
  <c r="I13" i="8"/>
  <c r="I14" i="8"/>
  <c r="I16" i="8"/>
  <c r="D17" i="8"/>
  <c r="I17" i="8"/>
  <c r="D19" i="8"/>
  <c r="I19" i="8"/>
  <c r="I20" i="8"/>
  <c r="I21" i="8"/>
  <c r="I22" i="8"/>
  <c r="I23" i="8"/>
  <c r="I24" i="8"/>
  <c r="I25" i="8"/>
  <c r="I26" i="8"/>
  <c r="I27" i="8"/>
  <c r="I28" i="8"/>
  <c r="I29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30" i="8"/>
  <c r="I64" i="21"/>
  <c r="D12" i="13"/>
  <c r="I15" i="20"/>
  <c r="D11" i="13"/>
  <c r="I48" i="8"/>
  <c r="I49" i="8"/>
  <c r="I50" i="8"/>
  <c r="I51" i="8"/>
</calcChain>
</file>

<file path=xl/sharedStrings.xml><?xml version="1.0" encoding="utf-8"?>
<sst xmlns="http://schemas.openxmlformats.org/spreadsheetml/2006/main" count="1360" uniqueCount="464">
  <si>
    <t>Request For Quotation 询价单</t>
  </si>
  <si>
    <t>供应商名称</t>
  </si>
  <si>
    <t>康辉集团北京国际会议展览有限公司</t>
  </si>
  <si>
    <t>报价日期</t>
  </si>
  <si>
    <t>联系人</t>
  </si>
  <si>
    <t>高亚琳</t>
  </si>
  <si>
    <t>电子邮件</t>
  </si>
  <si>
    <t>gaoyalin@cct.cn</t>
  </si>
  <si>
    <t>电话</t>
  </si>
  <si>
    <t>报价有效期</t>
  </si>
  <si>
    <t>2个月</t>
  </si>
  <si>
    <t>报价项目</t>
  </si>
  <si>
    <t>报价规格
（材质、尺寸、用处等说明）</t>
  </si>
  <si>
    <t>数量</t>
  </si>
  <si>
    <t>价格</t>
  </si>
  <si>
    <t>NO.</t>
  </si>
  <si>
    <t>单位</t>
  </si>
  <si>
    <t>单价</t>
  </si>
  <si>
    <t>小计</t>
  </si>
  <si>
    <t>酒店住宿</t>
  </si>
  <si>
    <t>JW万豪</t>
  </si>
  <si>
    <t>大床房</t>
  </si>
  <si>
    <t>间</t>
  </si>
  <si>
    <t>天</t>
  </si>
  <si>
    <t>酒店费用合计</t>
  </si>
  <si>
    <t>场地</t>
  </si>
  <si>
    <t>4日晚主会场搭建及彩排</t>
  </si>
  <si>
    <t>主会场A+C 1172㎡</t>
  </si>
  <si>
    <t>次</t>
  </si>
  <si>
    <t>2</t>
  </si>
  <si>
    <t>5日营销盛典及晚宴</t>
  </si>
  <si>
    <t>主会场1758㎡</t>
  </si>
  <si>
    <t>6日上午大会</t>
  </si>
  <si>
    <t>主会场586㎡，上午半天</t>
  </si>
  <si>
    <t>餐饮</t>
  </si>
  <si>
    <t>5日茶歇</t>
  </si>
  <si>
    <t>份</t>
  </si>
  <si>
    <t>24</t>
  </si>
  <si>
    <t>6日茶歇</t>
  </si>
  <si>
    <t>25</t>
  </si>
  <si>
    <t>用餐合计</t>
  </si>
  <si>
    <t>会议费用</t>
  </si>
  <si>
    <t>搭建费用</t>
  </si>
  <si>
    <t>签到背景板</t>
  </si>
  <si>
    <t>单面木质写真签到背景板</t>
  </si>
  <si>
    <t>平米</t>
  </si>
  <si>
    <t>4</t>
  </si>
  <si>
    <t>基础舞台</t>
  </si>
  <si>
    <t>钢木结构造型舞台面铺拉绒地毯；尺寸：25米*5米*0.5米</t>
  </si>
  <si>
    <t>3</t>
  </si>
  <si>
    <t>AV费用</t>
  </si>
  <si>
    <t>P3LED Display LED大屏幕</t>
  </si>
  <si>
    <t>24*4</t>
  </si>
  <si>
    <t>5</t>
  </si>
  <si>
    <t>BARCO  EVENT  MASTER E2  Video  Processor  视频处理器(HD/SDI)</t>
  </si>
  <si>
    <t>E2</t>
  </si>
  <si>
    <t>个</t>
  </si>
  <si>
    <t>6</t>
  </si>
  <si>
    <t>BARCO  EC-200  EVENT  Controller  大型控制台</t>
  </si>
  <si>
    <t>7</t>
  </si>
  <si>
    <r>
      <rPr>
        <sz val="9"/>
        <color theme="1"/>
        <rFont val="微软雅黑 Light"/>
        <family val="3"/>
        <charset val="134"/>
      </rPr>
      <t xml:space="preserve">mac </t>
    </r>
    <r>
      <rPr>
        <sz val="9"/>
        <color theme="1"/>
        <rFont val="宋体"/>
        <family val="3"/>
        <charset val="134"/>
      </rPr>
      <t>笔记本电脑</t>
    </r>
  </si>
  <si>
    <t>(APPLE , MACBOOK)</t>
  </si>
  <si>
    <t>台</t>
  </si>
  <si>
    <t>13</t>
  </si>
  <si>
    <r>
      <rPr>
        <sz val="9"/>
        <color theme="1"/>
        <rFont val="微软雅黑 Light"/>
        <family val="3"/>
        <charset val="134"/>
      </rPr>
      <t xml:space="preserve">d&amp;b Audiotechnik V8 Loudspeaker </t>
    </r>
    <r>
      <rPr>
        <sz val="9"/>
        <color theme="1"/>
        <rFont val="宋体"/>
        <family val="3"/>
        <charset val="134"/>
      </rPr>
      <t>全频音箱</t>
    </r>
  </si>
  <si>
    <t>（线阵列系列）</t>
  </si>
  <si>
    <t>组</t>
  </si>
  <si>
    <t>8</t>
  </si>
  <si>
    <r>
      <rPr>
        <sz val="9"/>
        <color theme="1"/>
        <rFont val="微软雅黑 Light"/>
        <family val="3"/>
        <charset val="134"/>
      </rPr>
      <t xml:space="preserve">d&amp;b Audiotechnik V-Sub Subwoofer </t>
    </r>
    <r>
      <rPr>
        <sz val="9"/>
        <color theme="1"/>
        <rFont val="宋体"/>
        <family val="3"/>
        <charset val="134"/>
      </rPr>
      <t>低频音箱</t>
    </r>
  </si>
  <si>
    <r>
      <rPr>
        <sz val="9"/>
        <color theme="1"/>
        <rFont val="微软雅黑 Light"/>
        <family val="3"/>
        <charset val="134"/>
      </rPr>
      <t xml:space="preserve">YAMAHA  QL-5  Digital  Mixer(32ch)   </t>
    </r>
    <r>
      <rPr>
        <sz val="9"/>
        <color theme="1"/>
        <rFont val="宋体"/>
        <family val="3"/>
        <charset val="134"/>
      </rPr>
      <t>数字调音台</t>
    </r>
    <r>
      <rPr>
        <sz val="9"/>
        <color theme="1"/>
        <rFont val="Arial"/>
        <family val="2"/>
      </rPr>
      <t xml:space="preserve">  </t>
    </r>
  </si>
  <si>
    <t>9</t>
  </si>
  <si>
    <t>GTD-L1254P LED PAR灯</t>
  </si>
  <si>
    <t>10</t>
  </si>
  <si>
    <r>
      <rPr>
        <sz val="9"/>
        <color theme="1"/>
        <rFont val="微软雅黑 Light"/>
        <family val="3"/>
        <charset val="134"/>
      </rPr>
      <t xml:space="preserve">Truss  </t>
    </r>
    <r>
      <rPr>
        <sz val="9"/>
        <color theme="1"/>
        <rFont val="宋体"/>
        <family val="3"/>
        <charset val="134"/>
      </rPr>
      <t>灯光架</t>
    </r>
    <r>
      <rPr>
        <sz val="9"/>
        <color theme="1"/>
        <rFont val="Arial"/>
        <family val="2"/>
      </rPr>
      <t xml:space="preserve"> </t>
    </r>
  </si>
  <si>
    <t xml:space="preserve">(300mmx400mm,) </t>
  </si>
  <si>
    <t>12</t>
  </si>
  <si>
    <t xml:space="preserve">AURORA  HMI-2500  Follow Spot  追光灯  </t>
  </si>
  <si>
    <t>11</t>
  </si>
  <si>
    <t>会议费用合计</t>
  </si>
  <si>
    <t>制作及采购</t>
  </si>
  <si>
    <t>制作物</t>
  </si>
  <si>
    <t>批</t>
  </si>
  <si>
    <t>19</t>
  </si>
  <si>
    <t>采购</t>
  </si>
  <si>
    <t>合作伙伴大会伴手礼</t>
  </si>
  <si>
    <t>人</t>
  </si>
  <si>
    <t>20</t>
  </si>
  <si>
    <t>营销盛典伴手礼</t>
  </si>
  <si>
    <t>物料合计</t>
  </si>
  <si>
    <t>其他</t>
  </si>
  <si>
    <t>开场视频</t>
  </si>
  <si>
    <t>营销盛典开场视频</t>
  </si>
  <si>
    <t>期</t>
  </si>
  <si>
    <t>21</t>
  </si>
  <si>
    <t>合作伙伴晚宴开场视频</t>
  </si>
  <si>
    <t>合作伙伴大会开场视频</t>
  </si>
  <si>
    <t>表演</t>
  </si>
  <si>
    <t>合作伙伴晚宴伴宴表演 3套</t>
  </si>
  <si>
    <t>22</t>
  </si>
  <si>
    <t>营销盛典礼仪</t>
  </si>
  <si>
    <t>14</t>
  </si>
  <si>
    <t>营销盛典兼职</t>
  </si>
  <si>
    <t>前期准备及现场活动</t>
  </si>
  <si>
    <t>15</t>
  </si>
  <si>
    <t>资深摄影师</t>
  </si>
  <si>
    <t>16</t>
  </si>
  <si>
    <t>资深摄像师</t>
  </si>
  <si>
    <t>摇臂</t>
  </si>
  <si>
    <t>18</t>
  </si>
  <si>
    <t>营销盛典主持人</t>
  </si>
  <si>
    <t>17</t>
  </si>
  <si>
    <t>欢迎晚宴主持人</t>
  </si>
  <si>
    <t>单独1人</t>
  </si>
  <si>
    <t>与合作伙伴大会同一人</t>
  </si>
  <si>
    <t>合作伙伴大会主持人</t>
  </si>
  <si>
    <t>其他合计</t>
  </si>
  <si>
    <t>净价合计</t>
  </si>
  <si>
    <t>服务费10%收取</t>
  </si>
  <si>
    <t>   发票税点（6%收取）</t>
  </si>
  <si>
    <t>最终结算金额</t>
  </si>
  <si>
    <t>备注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</si>
  <si>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</si>
  <si>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</si>
  <si>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</si>
  <si>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 如果有增加的项目，请在对应的服务内容后边增加行数</t>
  </si>
  <si>
    <t>4. 请务必给出明细报价</t>
  </si>
  <si>
    <t>5. 报价的数量可能因需求的变化发生变化</t>
  </si>
  <si>
    <t>6. 加推保留议价权利</t>
  </si>
  <si>
    <t>3日晚间及4日全天主会场搭建及彩排</t>
  </si>
  <si>
    <t>主会场A+B+C 1800㎡</t>
  </si>
  <si>
    <t>5日酒店外场道旗摆放</t>
  </si>
  <si>
    <t>5日彩排及会议</t>
  </si>
  <si>
    <t>6日全天会议</t>
  </si>
  <si>
    <t>主会场C 600㎡</t>
  </si>
  <si>
    <t>5日自助午餐</t>
  </si>
  <si>
    <t>桌</t>
  </si>
  <si>
    <t>6日自助午餐</t>
  </si>
  <si>
    <t>车</t>
  </si>
  <si>
    <t>备车</t>
  </si>
  <si>
    <t>GL8</t>
  </si>
  <si>
    <t>刀旗</t>
  </si>
  <si>
    <t>6.5mH</t>
  </si>
  <si>
    <t>合作伙伴大会酒店大堂签到背景板</t>
  </si>
  <si>
    <t>单面木质写真签到背景板，尺寸：5000mmL*3000mmH*600mmD</t>
  </si>
  <si>
    <t>指示牌</t>
  </si>
  <si>
    <t>酒店Foyer大事件立体造型结构</t>
  </si>
  <si>
    <t>立体字结构加底座</t>
  </si>
  <si>
    <t>酒店Foyer KV背景板</t>
  </si>
  <si>
    <t>双面木质写真签到背景板，尺寸：5000mmL*3000mmH*600mmD</t>
  </si>
  <si>
    <t>酒店会场入口门头结构</t>
  </si>
  <si>
    <t>木质门头结构裱写真画面</t>
  </si>
  <si>
    <t>茶歇台外包</t>
  </si>
  <si>
    <t>木质造型烤漆茶歇台，异形</t>
  </si>
  <si>
    <t>套</t>
  </si>
  <si>
    <t>单面木质写真签到背景板
15000mmL*3000mmH*600mmD</t>
  </si>
  <si>
    <t>1m栏</t>
  </si>
  <si>
    <t>logo合影墙体结构</t>
  </si>
  <si>
    <t>双面木质写真背景板，尺寸：
12000mmL*3000mmH*600mmD</t>
  </si>
  <si>
    <t>产品展示区手机造型</t>
  </si>
  <si>
    <t>左右入口门头</t>
  </si>
  <si>
    <t>单面木质写真背景板开圆形门洞，门洞圆形放射形镂空发光灯箱，尺寸：10200mmL*3000mmH*400mmD</t>
  </si>
  <si>
    <t>入口时光隧道造型</t>
  </si>
  <si>
    <t>钢木结构拱形门洞加灯箱及线条灯带组合，尺寸：4000mmL*3000mmH*9000mmD</t>
  </si>
  <si>
    <t>时光隧道屏风</t>
  </si>
  <si>
    <t>钢木结构灯箱内置光源亚克力写真灯片发光，尺寸：3000*3000*400</t>
  </si>
  <si>
    <t>展板墙体（会场门口两侧）</t>
  </si>
  <si>
    <t>双面木质写真背景板</t>
  </si>
  <si>
    <t>序厅入主会场内发光门头</t>
  </si>
  <si>
    <t>时光转台</t>
  </si>
  <si>
    <t>内置旋转电机及轨道带动旋转冰屏环形转动，木质烤漆围边，木质烤漆台面，尺寸，直径5米，40公分高度</t>
  </si>
  <si>
    <t>时光转台斜板</t>
  </si>
  <si>
    <t>木质烤漆斜板</t>
  </si>
  <si>
    <t>29米*3.5米</t>
  </si>
  <si>
    <t>会场LED底座</t>
  </si>
  <si>
    <t>钢结构基础底座面铺双层18mm夹板找平，正面木质写真收边</t>
  </si>
  <si>
    <t>延米</t>
  </si>
  <si>
    <t>LED底座正面围挡</t>
  </si>
  <si>
    <t>钢木结构面裱写真背景板遮挡LED底座尺寸30米*2米</t>
  </si>
  <si>
    <t>舞台台阶</t>
  </si>
  <si>
    <t>舞台正面两边通长二层台阶面铺拉绒地毯</t>
  </si>
  <si>
    <t>舞台正面斜面LOGO板</t>
  </si>
  <si>
    <t>钢木结构斜面展板，尺寸：6.5米*2.5米</t>
  </si>
  <si>
    <t>发光LOGO</t>
  </si>
  <si>
    <t>亚克力发光灯盒字LOGO</t>
  </si>
  <si>
    <t>沙发租赁</t>
  </si>
  <si>
    <t>茶几租赁</t>
  </si>
  <si>
    <t>展具出厂包装</t>
  </si>
  <si>
    <t>展具出厂软包装保护，部分烤漆物料包装箱保护</t>
  </si>
  <si>
    <t>项</t>
  </si>
  <si>
    <t>电料</t>
  </si>
  <si>
    <t>全场电源电路及照明耗材，电箱电缆租赁等</t>
  </si>
  <si>
    <t>物料运输</t>
  </si>
  <si>
    <t>安装人员交通</t>
  </si>
  <si>
    <t>装拆人工</t>
  </si>
  <si>
    <t>人次</t>
  </si>
  <si>
    <t>22*5</t>
  </si>
  <si>
    <t>Gloshine 540 LED Controller 处理器</t>
  </si>
  <si>
    <t>(DVI，4路)</t>
  </si>
  <si>
    <t>DATATON WATCHOUT Video Processor  处理器</t>
  </si>
  <si>
    <t>NETGEAR JGS524 Network Switch  网络交换机</t>
  </si>
  <si>
    <t>（千兆,24路）</t>
  </si>
  <si>
    <t xml:space="preserve">(带PC-AS4遥控器)  </t>
  </si>
  <si>
    <t>(多模，双工，100m)</t>
  </si>
  <si>
    <t>Panasonic TH-55CS400C 松下LED电视</t>
  </si>
  <si>
    <t>Dell E2211H 24" Full HD Monitor 高清宽屏监视器</t>
  </si>
  <si>
    <t>Power  Distributor  Cabinet  配电箱</t>
  </si>
  <si>
    <t>d&amp;b Audiotechnik Y7p Loudspeaker 全频音箱</t>
  </si>
  <si>
    <t>SHURE 头带话筒</t>
  </si>
  <si>
    <t xml:space="preserve">MOTOROLA  CP1200 无线对讲机 </t>
  </si>
  <si>
    <t>Automated  lights , 1500w Spot － Performance 图案电脑灯</t>
  </si>
  <si>
    <t>（切片）</t>
  </si>
  <si>
    <t>Automated Lights, Terbly 320Beam - 300w 光束电脑灯</t>
  </si>
  <si>
    <t>EXPLORER Ovation LED Moving Heads Light</t>
  </si>
  <si>
    <t>MA  grandMA2  Light  Console  调光台</t>
  </si>
  <si>
    <t>MA Lighting NPU (Network Signal Processor) 信号处理器</t>
  </si>
  <si>
    <t>(1吨，8米)</t>
  </si>
  <si>
    <t>Power  Distributor  Cabinet  配电箱(三相，200 A)</t>
  </si>
  <si>
    <t>冰屏LED</t>
  </si>
  <si>
    <t>冰屏LED处理器</t>
  </si>
  <si>
    <t>液晶显示屏（72寸工程机）</t>
  </si>
  <si>
    <t>投屏处理器</t>
  </si>
  <si>
    <t>显示器背架</t>
  </si>
  <si>
    <t>d&amp;b  D40 Digital Power Amplifier  数字功放</t>
  </si>
  <si>
    <t>YAMAHA  LS9-16  Digital  Mixer (16ch)  数字调音台</t>
  </si>
  <si>
    <t>Power  Distributor  Cabinet  配电箱(三相，100 A)</t>
  </si>
  <si>
    <t>AVOLITE  PEARL  2014  Lighting  Console  调光台</t>
  </si>
  <si>
    <t>Project Manager</t>
  </si>
  <si>
    <t>Video Engineer</t>
  </si>
  <si>
    <t>Audio Engineer</t>
  </si>
  <si>
    <t>Lighting Engineer</t>
  </si>
  <si>
    <t>Other Technician</t>
  </si>
  <si>
    <t>Traffic Costs</t>
  </si>
  <si>
    <t>制作</t>
  </si>
  <si>
    <t>主持人手卡</t>
  </si>
  <si>
    <t>晚宴桌卡</t>
  </si>
  <si>
    <t>晚宴桌号牌</t>
  </si>
  <si>
    <t>麦克风套</t>
  </si>
  <si>
    <t>嘉宾胸卡</t>
  </si>
  <si>
    <t>胸卡挂绳</t>
  </si>
  <si>
    <t>手举牌</t>
  </si>
  <si>
    <t>欢迎信</t>
  </si>
  <si>
    <t>房卡套</t>
  </si>
  <si>
    <t>餐券</t>
  </si>
  <si>
    <t>箱</t>
  </si>
  <si>
    <t>工作人员服装</t>
  </si>
  <si>
    <t>营销高峰论坛伴手礼</t>
  </si>
  <si>
    <t>晚宴桌花</t>
  </si>
  <si>
    <t>租赁</t>
  </si>
  <si>
    <t>办公用品（打印机等）</t>
  </si>
  <si>
    <t>对讲机</t>
  </si>
  <si>
    <t>周</t>
  </si>
  <si>
    <t>执行人员</t>
  </si>
  <si>
    <t>执行人员北京-深圳踩点</t>
  </si>
  <si>
    <t>北京-深圳</t>
  </si>
  <si>
    <t>执行人员北京-深圳往返</t>
  </si>
  <si>
    <t>3D设计费用</t>
  </si>
  <si>
    <t>优惠</t>
  </si>
  <si>
    <t>2D设计费用</t>
  </si>
  <si>
    <t>策划文案</t>
  </si>
  <si>
    <t>项目总监</t>
  </si>
  <si>
    <t>项目经理</t>
  </si>
  <si>
    <t>项目助理</t>
  </si>
  <si>
    <t>执行人员合计</t>
  </si>
  <si>
    <t>营销高峰论坛开场视频</t>
  </si>
  <si>
    <t>合作伙伴会议开场视频</t>
  </si>
  <si>
    <t>冰屏幕视频</t>
  </si>
  <si>
    <t>其他视频</t>
  </si>
  <si>
    <t>机场视频1</t>
  </si>
  <si>
    <t>机场视频2</t>
  </si>
  <si>
    <t>动态KV</t>
  </si>
  <si>
    <t>暖场视频剪辑</t>
  </si>
  <si>
    <t>合作伙伴晚宴开场表演</t>
  </si>
  <si>
    <t>合作伙伴晚宴开场表演视频编辑</t>
  </si>
  <si>
    <t>合作伙伴晚宴舞蹈表演</t>
  </si>
  <si>
    <t>合作伙伴晚宴伴宴乐队表演</t>
  </si>
  <si>
    <t>合作伙伴大会礼仪</t>
  </si>
  <si>
    <t>合作伙伴大会兼职</t>
  </si>
  <si>
    <t>专业会议服务人员</t>
  </si>
  <si>
    <t>邀请H5</t>
  </si>
  <si>
    <t>现场局域网架设</t>
  </si>
  <si>
    <t>现场签到系统使用</t>
  </si>
  <si>
    <t>现场技术人员人工</t>
  </si>
  <si>
    <t>现场技术人员差旅</t>
  </si>
  <si>
    <t>弹幕系统开发</t>
  </si>
  <si>
    <t>弹幕现场执行人员差旅</t>
  </si>
  <si>
    <t>营销盛典安保</t>
  </si>
  <si>
    <t>4日 含设备</t>
  </si>
  <si>
    <t>5日 含设备</t>
  </si>
  <si>
    <t>6日 含设备</t>
  </si>
  <si>
    <t>图片直播</t>
  </si>
  <si>
    <t>4日</t>
  </si>
  <si>
    <t>5日</t>
  </si>
  <si>
    <t>6日</t>
  </si>
  <si>
    <t>导播</t>
  </si>
  <si>
    <t>导播设备</t>
  </si>
  <si>
    <t>前期拍摄</t>
  </si>
  <si>
    <t>灯光设备等</t>
  </si>
  <si>
    <t>7月4日中餐厅</t>
    <rPh sb="1" eb="2">
      <t>yue</t>
    </rPh>
    <rPh sb="3" eb="4">
      <t>ri</t>
    </rPh>
    <rPh sb="4" eb="5">
      <t>zhong'can't</t>
    </rPh>
    <phoneticPr fontId="17" type="noConversion"/>
  </si>
  <si>
    <t>瓶</t>
    <rPh sb="0" eb="1">
      <t>ping</t>
    </rPh>
    <phoneticPr fontId="17" type="noConversion"/>
  </si>
  <si>
    <t>批</t>
    <rPh sb="0" eb="1">
      <t>pi</t>
    </rPh>
    <phoneticPr fontId="17" type="noConversion"/>
  </si>
  <si>
    <t>次</t>
    <rPh sb="0" eb="1">
      <t>ci</t>
    </rPh>
    <phoneticPr fontId="17" type="noConversion"/>
  </si>
  <si>
    <t>红酒</t>
    <rPh sb="0" eb="1">
      <t>hong'jiu</t>
    </rPh>
    <phoneticPr fontId="17" type="noConversion"/>
  </si>
  <si>
    <t>软饮</t>
    <rPh sb="0" eb="1">
      <t>ruan'yin</t>
    </rPh>
    <phoneticPr fontId="17" type="noConversion"/>
  </si>
  <si>
    <t>7月5日吴晓波餐费</t>
    <rPh sb="1" eb="2">
      <t>yue</t>
    </rPh>
    <rPh sb="3" eb="4">
      <t>ri</t>
    </rPh>
    <rPh sb="4" eb="5">
      <t>wu'xiao'b</t>
    </rPh>
    <rPh sb="7" eb="8">
      <t>can'f</t>
    </rPh>
    <phoneticPr fontId="17" type="noConversion"/>
  </si>
  <si>
    <t>7月2日</t>
    <rPh sb="1" eb="2">
      <t>yue</t>
    </rPh>
    <rPh sb="3" eb="4">
      <t>ri</t>
    </rPh>
    <phoneticPr fontId="17" type="noConversion"/>
  </si>
  <si>
    <t>7月2日</t>
    <rPh sb="1" eb="2">
      <t>yue</t>
    </rPh>
    <phoneticPr fontId="17" type="noConversion"/>
  </si>
  <si>
    <t>7月3日</t>
    <rPh sb="1" eb="2">
      <t>yue</t>
    </rPh>
    <rPh sb="3" eb="4">
      <t>ri</t>
    </rPh>
    <phoneticPr fontId="17" type="noConversion"/>
  </si>
  <si>
    <t>7月4日</t>
    <rPh sb="1" eb="2">
      <t>yue</t>
    </rPh>
    <rPh sb="3" eb="4">
      <t>ri</t>
    </rPh>
    <phoneticPr fontId="17" type="noConversion"/>
  </si>
  <si>
    <t>7月5日</t>
    <rPh sb="1" eb="2">
      <t>yue</t>
    </rPh>
    <rPh sb="3" eb="4">
      <t>ri</t>
    </rPh>
    <phoneticPr fontId="17" type="noConversion"/>
  </si>
  <si>
    <t>7月6日</t>
    <rPh sb="1" eb="2">
      <t>yue</t>
    </rPh>
    <rPh sb="3" eb="4">
      <t>ri</t>
    </rPh>
    <phoneticPr fontId="17" type="noConversion"/>
  </si>
  <si>
    <t>7月7日</t>
    <rPh sb="1" eb="2">
      <t>yue</t>
    </rPh>
    <rPh sb="3" eb="4">
      <t>ri</t>
    </rPh>
    <phoneticPr fontId="17" type="noConversion"/>
  </si>
  <si>
    <t>考斯特</t>
    <rPh sb="0" eb="1">
      <t>kao'si't</t>
    </rPh>
    <phoneticPr fontId="17" type="noConversion"/>
  </si>
  <si>
    <t>吴晓波</t>
    <rPh sb="0" eb="1">
      <t>wu'x'b</t>
    </rPh>
    <phoneticPr fontId="17" type="noConversion"/>
  </si>
  <si>
    <t>奔驰商务</t>
    <rPh sb="0" eb="1">
      <t>ben'c</t>
    </rPh>
    <rPh sb="2" eb="3">
      <t>shang'wu</t>
    </rPh>
    <phoneticPr fontId="17" type="noConversion"/>
  </si>
  <si>
    <t>7月3日备车</t>
    <rPh sb="1" eb="2">
      <t>yue</t>
    </rPh>
    <rPh sb="3" eb="4">
      <t>ri</t>
    </rPh>
    <rPh sb="4" eb="5">
      <t>bei'c</t>
    </rPh>
    <phoneticPr fontId="17" type="noConversion"/>
  </si>
  <si>
    <t>7月4日接机</t>
    <rPh sb="4" eb="5">
      <t>jie'ji</t>
    </rPh>
    <phoneticPr fontId="17" type="noConversion"/>
  </si>
  <si>
    <t>7月5日接送机</t>
    <rPh sb="1" eb="2">
      <t>yue</t>
    </rPh>
    <rPh sb="3" eb="4">
      <t>ri</t>
    </rPh>
    <rPh sb="4" eb="5">
      <t>jie'j</t>
    </rPh>
    <rPh sb="5" eb="6">
      <t>song</t>
    </rPh>
    <phoneticPr fontId="17" type="noConversion"/>
  </si>
  <si>
    <t>启动台</t>
    <rPh sb="0" eb="1">
      <t>qi'dong'tai</t>
    </rPh>
    <phoneticPr fontId="17" type="noConversion"/>
  </si>
  <si>
    <t>媒体采访背板</t>
    <rPh sb="0" eb="1">
      <t>mei't</t>
    </rPh>
    <rPh sb="2" eb="3">
      <t>cai'f</t>
    </rPh>
    <rPh sb="4" eb="5">
      <t>bei'ban</t>
    </rPh>
    <phoneticPr fontId="17" type="noConversion"/>
  </si>
  <si>
    <t>背板</t>
    <rPh sb="0" eb="1">
      <t>bei'ban</t>
    </rPh>
    <phoneticPr fontId="17" type="noConversion"/>
  </si>
  <si>
    <t>人工</t>
    <rPh sb="0" eb="1">
      <t>ren'gong</t>
    </rPh>
    <phoneticPr fontId="17" type="noConversion"/>
  </si>
  <si>
    <t>车</t>
    <rPh sb="0" eb="1">
      <t>che</t>
    </rPh>
    <phoneticPr fontId="17" type="noConversion"/>
  </si>
  <si>
    <t>人</t>
    <rPh sb="0" eb="1">
      <t>ren</t>
    </rPh>
    <phoneticPr fontId="17" type="noConversion"/>
  </si>
  <si>
    <t>合租伙伴大会背板</t>
    <rPh sb="0" eb="1">
      <t>he'uz</t>
    </rPh>
    <rPh sb="2" eb="3">
      <t>huo'b</t>
    </rPh>
    <rPh sb="4" eb="5">
      <t>da'hui</t>
    </rPh>
    <rPh sb="6" eb="7">
      <t>bei'ban</t>
    </rPh>
    <phoneticPr fontId="17" type="noConversion"/>
  </si>
  <si>
    <t>立体LOGO二维码</t>
    <rPh sb="0" eb="1">
      <t>li'ti</t>
    </rPh>
    <rPh sb="6" eb="7">
      <t>er'wei'ma</t>
    </rPh>
    <phoneticPr fontId="17" type="noConversion"/>
  </si>
  <si>
    <t>个</t>
    <rPh sb="0" eb="1">
      <t>ge</t>
    </rPh>
    <phoneticPr fontId="17" type="noConversion"/>
  </si>
  <si>
    <t>拍照条幅</t>
    <rPh sb="0" eb="1">
      <t>pai'z</t>
    </rPh>
    <rPh sb="2" eb="3">
      <t>tiao'f</t>
    </rPh>
    <phoneticPr fontId="17" type="noConversion"/>
  </si>
  <si>
    <t>机场标语指示牌</t>
    <rPh sb="0" eb="1">
      <t>ji'c</t>
    </rPh>
    <rPh sb="2" eb="3">
      <t>biao'yu</t>
    </rPh>
    <rPh sb="4" eb="5">
      <t>zhi'shi'p</t>
    </rPh>
    <phoneticPr fontId="17" type="noConversion"/>
  </si>
  <si>
    <t>画架指示牌</t>
    <rPh sb="0" eb="1">
      <t>hua'jia</t>
    </rPh>
    <rPh sb="1" eb="2">
      <t>jia'iz</t>
    </rPh>
    <rPh sb="2" eb="3">
      <t>zhi'shi'p</t>
    </rPh>
    <phoneticPr fontId="17" type="noConversion"/>
  </si>
  <si>
    <t>礼仪</t>
    <rPh sb="0" eb="1">
      <t>li'yi</t>
    </rPh>
    <phoneticPr fontId="17" type="noConversion"/>
  </si>
  <si>
    <t>欢迎饼干</t>
    <rPh sb="0" eb="1">
      <t>huan'y</t>
    </rPh>
    <rPh sb="2" eb="3">
      <t>bing'gan</t>
    </rPh>
    <phoneticPr fontId="17" type="noConversion"/>
  </si>
  <si>
    <t>份</t>
    <rPh sb="0" eb="1">
      <t>fen</t>
    </rPh>
    <phoneticPr fontId="17" type="noConversion"/>
  </si>
  <si>
    <t>吴晓波加收1天房费</t>
    <rPh sb="0" eb="1">
      <t>wu'xiao'b</t>
    </rPh>
    <rPh sb="3" eb="4">
      <t>ja'shou</t>
    </rPh>
    <rPh sb="6" eb="7">
      <t>tian</t>
    </rPh>
    <rPh sb="7" eb="8">
      <t>fang'f</t>
    </rPh>
    <phoneticPr fontId="17" type="noConversion"/>
  </si>
  <si>
    <t>大巴车枕片</t>
    <rPh sb="3" eb="4">
      <t>zhen'p</t>
    </rPh>
    <phoneticPr fontId="17" type="noConversion"/>
  </si>
  <si>
    <t>晚宴桌号牌夹</t>
    <rPh sb="0" eb="1">
      <t>wan'yan</t>
    </rPh>
    <rPh sb="2" eb="3">
      <t>zhuo'hao'p</t>
    </rPh>
    <rPh sb="5" eb="6">
      <t>jia'zi</t>
    </rPh>
    <phoneticPr fontId="17" type="noConversion"/>
  </si>
  <si>
    <t>游泳浮板</t>
    <rPh sb="0" eb="1">
      <t>you'yong</t>
    </rPh>
    <rPh sb="2" eb="3">
      <t>fu'ban</t>
    </rPh>
    <phoneticPr fontId="17" type="noConversion"/>
  </si>
  <si>
    <t>德州桌垫及筹码</t>
    <rPh sb="0" eb="1">
      <t>de'zhou</t>
    </rPh>
    <rPh sb="2" eb="3">
      <t>zhuo'dian</t>
    </rPh>
    <rPh sb="4" eb="5">
      <t>ji</t>
    </rPh>
    <rPh sb="5" eb="6">
      <t>chou'ma</t>
    </rPh>
    <phoneticPr fontId="17" type="noConversion"/>
  </si>
  <si>
    <t>套</t>
    <rPh sb="0" eb="1">
      <t>tao</t>
    </rPh>
    <phoneticPr fontId="17" type="noConversion"/>
  </si>
  <si>
    <t>货拉拉</t>
    <rPh sb="0" eb="1">
      <t>huo'l'l</t>
    </rPh>
    <phoneticPr fontId="17" type="noConversion"/>
  </si>
  <si>
    <t>千人大会签到台桌花</t>
    <rPh sb="4" eb="5">
      <t>qian'dao</t>
    </rPh>
    <rPh sb="6" eb="7">
      <t>tai</t>
    </rPh>
    <rPh sb="7" eb="8">
      <t>zhuo</t>
    </rPh>
    <phoneticPr fontId="17" type="noConversion"/>
  </si>
  <si>
    <t>租</t>
    <rPh sb="0" eb="1">
      <t>zu</t>
    </rPh>
    <phoneticPr fontId="17" type="noConversion"/>
  </si>
  <si>
    <t>授权牌牛皮纸袋</t>
    <rPh sb="0" eb="1">
      <t>shou'quan'p</t>
    </rPh>
    <rPh sb="3" eb="4">
      <t>niu'pi</t>
    </rPh>
    <rPh sb="5" eb="6">
      <t>zhi'dai</t>
    </rPh>
    <phoneticPr fontId="17" type="noConversion"/>
  </si>
  <si>
    <t>移动wifi盒子</t>
    <rPh sb="0" eb="1">
      <t>yi'dong</t>
    </rPh>
    <rPh sb="6" eb="7">
      <t>he'zi</t>
    </rPh>
    <phoneticPr fontId="17" type="noConversion"/>
  </si>
  <si>
    <t>移动wifi网卡</t>
    <rPh sb="0" eb="1">
      <t>yi'dong</t>
    </rPh>
    <rPh sb="6" eb="7">
      <t>wang'ka</t>
    </rPh>
    <phoneticPr fontId="17" type="noConversion"/>
  </si>
  <si>
    <t>主持人服装</t>
    <rPh sb="0" eb="1">
      <t>zhu'chi'ren</t>
    </rPh>
    <rPh sb="3" eb="4">
      <t>fu'z</t>
    </rPh>
    <phoneticPr fontId="17" type="noConversion"/>
  </si>
  <si>
    <t>天</t>
    <rPh sb="0" eb="1">
      <t>tian</t>
    </rPh>
    <phoneticPr fontId="17" type="noConversion"/>
  </si>
  <si>
    <t>顺丰</t>
    <rPh sb="0" eb="1">
      <t>shun'f</t>
    </rPh>
    <phoneticPr fontId="17" type="noConversion"/>
  </si>
  <si>
    <t>生日蛋糕</t>
    <rPh sb="0" eb="1">
      <t>sheng'ri</t>
    </rPh>
    <rPh sb="2" eb="3">
      <t>dan'gao</t>
    </rPh>
    <phoneticPr fontId="17" type="noConversion"/>
  </si>
  <si>
    <t>车头牌</t>
    <rPh sb="0" eb="1">
      <t>che'tou'pa</t>
    </rPh>
    <rPh sb="2" eb="3">
      <t>pai'zi</t>
    </rPh>
    <phoneticPr fontId="17" type="noConversion"/>
  </si>
  <si>
    <t>签到二维码牌</t>
  </si>
  <si>
    <t>晚宴抽奖二维码</t>
  </si>
  <si>
    <t>伴手礼封套</t>
    <rPh sb="0" eb="1">
      <t>ban'shou'li</t>
    </rPh>
    <rPh sb="3" eb="4">
      <t>feng'tao</t>
    </rPh>
    <phoneticPr fontId="17" type="noConversion"/>
  </si>
  <si>
    <t>椅背贴</t>
    <rPh sb="0" eb="1">
      <t>yi'bei'tie</t>
    </rPh>
    <phoneticPr fontId="17" type="noConversion"/>
  </si>
  <si>
    <t>新闻稿</t>
    <rPh sb="0" eb="1">
      <t>xin'wen'gao</t>
    </rPh>
    <phoneticPr fontId="17" type="noConversion"/>
  </si>
  <si>
    <t>产品展示区视频</t>
    <rPh sb="0" eb="1">
      <t>chan'p</t>
    </rPh>
    <rPh sb="2" eb="3">
      <t>zhan'shi'p</t>
    </rPh>
    <rPh sb="4" eb="5">
      <t>qu'yu</t>
    </rPh>
    <rPh sb="5" eb="6">
      <t>shi'p</t>
    </rPh>
    <phoneticPr fontId="17" type="noConversion"/>
  </si>
  <si>
    <t>签约仪式系统</t>
    <rPh sb="0" eb="1">
      <t>qian'yue</t>
    </rPh>
    <rPh sb="2" eb="3">
      <t>yi'shi</t>
    </rPh>
    <rPh sb="4" eb="5">
      <t>xi'tong</t>
    </rPh>
    <phoneticPr fontId="17" type="noConversion"/>
  </si>
  <si>
    <t>签约仪式技术差旅</t>
    <rPh sb="0" eb="1">
      <t>qian'yue</t>
    </rPh>
    <rPh sb="2" eb="3">
      <t>yi'shi</t>
    </rPh>
    <rPh sb="4" eb="5">
      <t>ji'shu</t>
    </rPh>
    <rPh sb="6" eb="7">
      <t>chai'lv</t>
    </rPh>
    <phoneticPr fontId="17" type="noConversion"/>
  </si>
  <si>
    <t>抽奖系统</t>
    <rPh sb="0" eb="1">
      <t>chou'jiang</t>
    </rPh>
    <rPh sb="2" eb="3">
      <t>xi'tong</t>
    </rPh>
    <phoneticPr fontId="17" type="noConversion"/>
  </si>
  <si>
    <t>抽奖礼品大疆无人机</t>
    <rPh sb="4" eb="5">
      <t>da'jiang</t>
    </rPh>
    <rPh sb="6" eb="7">
      <t>wu'ren'ji</t>
    </rPh>
    <phoneticPr fontId="17" type="noConversion"/>
  </si>
  <si>
    <t>抽奖礼品京东音响</t>
    <rPh sb="4" eb="5">
      <t>jing'dong</t>
    </rPh>
    <rPh sb="6" eb="7">
      <t>yin'xiang</t>
    </rPh>
    <phoneticPr fontId="17" type="noConversion"/>
  </si>
  <si>
    <t>抽奖礼品小米运动相机</t>
    <rPh sb="4" eb="5">
      <t>xiao'mi</t>
    </rPh>
    <rPh sb="6" eb="7">
      <t>yun'dong</t>
    </rPh>
    <rPh sb="8" eb="9">
      <t>xiang'ji</t>
    </rPh>
    <phoneticPr fontId="17" type="noConversion"/>
  </si>
  <si>
    <t>托盘口布</t>
    <rPh sb="0" eb="1">
      <t>tuo'pan</t>
    </rPh>
    <rPh sb="2" eb="3">
      <t>kou'bu</t>
    </rPh>
    <rPh sb="3" eb="4">
      <t>bu</t>
    </rPh>
    <phoneticPr fontId="17" type="noConversion"/>
  </si>
  <si>
    <t>条</t>
    <rPh sb="0" eb="1">
      <t>tiao</t>
    </rPh>
    <phoneticPr fontId="17" type="noConversion"/>
  </si>
  <si>
    <t>中华烟</t>
    <rPh sb="0" eb="1">
      <t>zhong'hua</t>
    </rPh>
    <rPh sb="2" eb="3">
      <t>yan</t>
    </rPh>
    <phoneticPr fontId="17" type="noConversion"/>
  </si>
  <si>
    <t>合作伙伴大会桌卡加急</t>
    <rPh sb="8" eb="9">
      <t>jia'ji</t>
    </rPh>
    <phoneticPr fontId="17" type="noConversion"/>
  </si>
  <si>
    <t>舞台斜坡</t>
    <rPh sb="0" eb="1">
      <t>wu'tai'xie'p</t>
    </rPh>
    <phoneticPr fontId="17" type="noConversion"/>
  </si>
  <si>
    <t>上道具用</t>
    <rPh sb="0" eb="1">
      <t>shang</t>
    </rPh>
    <rPh sb="1" eb="2">
      <t>dao'ju</t>
    </rPh>
    <rPh sb="3" eb="4">
      <t>yong</t>
    </rPh>
    <phoneticPr fontId="17" type="noConversion"/>
  </si>
  <si>
    <t>宣传视频特效修改</t>
    <rPh sb="0" eb="1">
      <t>xuan'c</t>
    </rPh>
    <rPh sb="2" eb="3">
      <t>shi'p</t>
    </rPh>
    <rPh sb="4" eb="5">
      <t>te'xiao</t>
    </rPh>
    <rPh sb="6" eb="7">
      <t>xiu'gai</t>
    </rPh>
    <phoneticPr fontId="17" type="noConversion"/>
  </si>
  <si>
    <t>化妆师</t>
    <rPh sb="0" eb="1">
      <t>hua'zhuagn'shi</t>
    </rPh>
    <phoneticPr fontId="17" type="noConversion"/>
  </si>
  <si>
    <t>往返物料运输</t>
    <rPh sb="0" eb="1">
      <t>wang'fan</t>
    </rPh>
    <rPh sb="2" eb="3">
      <t>wu'l</t>
    </rPh>
    <rPh sb="4" eb="5">
      <t>yun'shu</t>
    </rPh>
    <phoneticPr fontId="17" type="noConversion"/>
  </si>
  <si>
    <t>5日</t>
    <rPh sb="1" eb="2">
      <t>ri</t>
    </rPh>
    <phoneticPr fontId="17" type="noConversion"/>
  </si>
  <si>
    <t>深圳运送手提袋</t>
    <rPh sb="0" eb="1">
      <t>shen'z</t>
    </rPh>
    <rPh sb="2" eb="3">
      <t>yun's</t>
    </rPh>
    <rPh sb="4" eb="5">
      <t>shou'ti'dai</t>
    </rPh>
    <phoneticPr fontId="17" type="noConversion"/>
  </si>
  <si>
    <t>机票及车辆费用合计</t>
    <rPh sb="0" eb="1">
      <t>ji'piao</t>
    </rPh>
    <rPh sb="2" eb="3">
      <t>ji</t>
    </rPh>
    <rPh sb="3" eb="4">
      <t>che'l</t>
    </rPh>
    <phoneticPr fontId="17" type="noConversion"/>
  </si>
  <si>
    <t>机票</t>
    <rPh sb="0" eb="1">
      <t>ji'p</t>
    </rPh>
    <phoneticPr fontId="17" type="noConversion"/>
  </si>
  <si>
    <t>住宿包含在酒店内，此处为餐饮交通及通讯</t>
    <rPh sb="0" eb="1">
      <t>zhu's</t>
    </rPh>
    <rPh sb="2" eb="3">
      <t>bao'han</t>
    </rPh>
    <rPh sb="4" eb="5">
      <t>zai</t>
    </rPh>
    <rPh sb="5" eb="6">
      <t>jiu'dian</t>
    </rPh>
    <rPh sb="7" eb="8">
      <t>nei</t>
    </rPh>
    <rPh sb="9" eb="10">
      <t>ci'chu</t>
    </rPh>
    <rPh sb="11" eb="12">
      <t>wei</t>
    </rPh>
    <rPh sb="12" eb="13">
      <t>can'y</t>
    </rPh>
    <rPh sb="14" eb="15">
      <t>jiao't</t>
    </rPh>
    <rPh sb="16" eb="17">
      <t>ji</t>
    </rPh>
    <rPh sb="17" eb="18">
      <t>tong'xun</t>
    </rPh>
    <phoneticPr fontId="17" type="noConversion"/>
  </si>
  <si>
    <t>合作伙伴大会礼仪加班</t>
    <rPh sb="8" eb="9">
      <t>jia'ban</t>
    </rPh>
    <phoneticPr fontId="17" type="noConversion"/>
  </si>
  <si>
    <t>小时</t>
    <rPh sb="0" eb="1">
      <t>xiao'shi</t>
    </rPh>
    <phoneticPr fontId="17" type="noConversion"/>
  </si>
  <si>
    <t>加班至晚宴22点结束</t>
    <rPh sb="0" eb="1">
      <t>jia'ban</t>
    </rPh>
    <rPh sb="2" eb="3">
      <t>zhi</t>
    </rPh>
    <rPh sb="3" eb="4">
      <t>wan'yan</t>
    </rPh>
    <rPh sb="7" eb="8">
      <t>dian</t>
    </rPh>
    <rPh sb="8" eb="9">
      <t>jie'shu</t>
    </rPh>
    <phoneticPr fontId="17" type="noConversion"/>
  </si>
  <si>
    <t>红杉</t>
    <rPh sb="0" eb="1">
      <t>hong'shan</t>
    </rPh>
    <phoneticPr fontId="17" type="noConversion"/>
  </si>
  <si>
    <t>光信</t>
    <rPh sb="0" eb="1">
      <t>guang'xin</t>
    </rPh>
    <phoneticPr fontId="17" type="noConversion"/>
  </si>
  <si>
    <t>京东</t>
    <rPh sb="0" eb="1">
      <t>jing'dong</t>
    </rPh>
    <phoneticPr fontId="17" type="noConversion"/>
  </si>
  <si>
    <t>摄像助理（星聚合1、深圳总部2、机场拍摄1）</t>
    <rPh sb="16" eb="17">
      <t>ji'c</t>
    </rPh>
    <rPh sb="18" eb="19">
      <t>pai'she</t>
    </rPh>
    <phoneticPr fontId="17" type="noConversion"/>
  </si>
  <si>
    <t>机场快闪7月2日</t>
    <rPh sb="0" eb="1">
      <t>ji'chang</t>
    </rPh>
    <rPh sb="2" eb="3">
      <t>kuai'shan</t>
    </rPh>
    <rPh sb="5" eb="6">
      <t>yue</t>
    </rPh>
    <rPh sb="7" eb="8">
      <t>ri</t>
    </rPh>
    <phoneticPr fontId="17" type="noConversion"/>
  </si>
  <si>
    <t>机场快闪7月3日</t>
    <rPh sb="0" eb="1">
      <t>ji'chang</t>
    </rPh>
    <rPh sb="2" eb="3">
      <t>kuai's</t>
    </rPh>
    <rPh sb="5" eb="6">
      <t>yue</t>
    </rPh>
    <rPh sb="7" eb="8">
      <t>ri</t>
    </rPh>
    <phoneticPr fontId="17" type="noConversion"/>
  </si>
  <si>
    <t>高级摄像（开场视频素材：星聚合、深圳总部）</t>
    <rPh sb="0" eb="1">
      <t>gao'ji</t>
    </rPh>
    <rPh sb="2" eb="3">
      <t>she'x</t>
    </rPh>
    <rPh sb="5" eb="6">
      <t>kai'c</t>
    </rPh>
    <rPh sb="7" eb="8">
      <t>shi'p</t>
    </rPh>
    <rPh sb="9" eb="10">
      <t>su'c</t>
    </rPh>
    <rPh sb="12" eb="13">
      <t>xing'ju'he</t>
    </rPh>
    <rPh sb="14" eb="15">
      <t>he</t>
    </rPh>
    <rPh sb="16" eb="17">
      <t>shen'z</t>
    </rPh>
    <rPh sb="18" eb="19">
      <t>zong'bu</t>
    </rPh>
    <phoneticPr fontId="17" type="noConversion"/>
  </si>
  <si>
    <t>主持三场活动</t>
    <rPh sb="0" eb="1">
      <t>zhu'c</t>
    </rPh>
    <rPh sb="2" eb="3">
      <t>san'c</t>
    </rPh>
    <rPh sb="3" eb="4">
      <t>chang</t>
    </rPh>
    <rPh sb="4" eb="5">
      <t>huo'dong</t>
    </rPh>
    <phoneticPr fontId="17" type="noConversion"/>
  </si>
  <si>
    <t>签到设备</t>
    <rPh sb="0" eb="1">
      <t>qian'dao</t>
    </rPh>
    <rPh sb="2" eb="3">
      <t>she'b</t>
    </rPh>
    <phoneticPr fontId="17" type="noConversion"/>
  </si>
  <si>
    <t>签到处一米栏指示牌</t>
    <rPh sb="0" eb="1">
      <t>qian'dao'chu</t>
    </rPh>
    <rPh sb="3" eb="4">
      <t>yi'mi'lan</t>
    </rPh>
    <rPh sb="5" eb="6">
      <t>lan</t>
    </rPh>
    <rPh sb="6" eb="7">
      <t>zhi'shi</t>
    </rPh>
    <phoneticPr fontId="17" type="noConversion"/>
  </si>
  <si>
    <t>北京执行人员餐费、通讯及当地交通</t>
    <rPh sb="0" eb="1">
      <t>bei'jing</t>
    </rPh>
    <phoneticPr fontId="17" type="noConversion"/>
  </si>
  <si>
    <t>深圳执行人员住宿、餐费、通讯及当地交通</t>
    <rPh sb="0" eb="1">
      <t>shen'z</t>
    </rPh>
    <rPh sb="6" eb="7">
      <t>zhu'su</t>
    </rPh>
    <phoneticPr fontId="17" type="noConversion"/>
  </si>
  <si>
    <t>茶歇logo</t>
    <phoneticPr fontId="17" type="noConversion"/>
  </si>
  <si>
    <t>酒水</t>
    <phoneticPr fontId="17" type="noConversion"/>
  </si>
  <si>
    <t>车辆</t>
    <phoneticPr fontId="17" type="noConversion"/>
  </si>
  <si>
    <t>吴晓波MU5345上海-深圳</t>
    <phoneticPr fontId="17" type="noConversion"/>
  </si>
  <si>
    <t>吴晓波MU5353上海-深圳</t>
    <phoneticPr fontId="17" type="noConversion"/>
  </si>
  <si>
    <t>徐志斌CA1895北京-深圳</t>
    <phoneticPr fontId="17" type="noConversion"/>
  </si>
  <si>
    <t>徐志斌CA1358深圳-北京</t>
    <phoneticPr fontId="17" type="noConversion"/>
  </si>
  <si>
    <t>腾讯参观</t>
    <phoneticPr fontId="17" type="noConversion"/>
  </si>
  <si>
    <t>大巴车</t>
    <phoneticPr fontId="17" type="noConversion"/>
  </si>
  <si>
    <t>GL8</t>
    <phoneticPr fontId="17" type="noConversion"/>
  </si>
  <si>
    <t>双面（停车指引2件，会场指引6件，茶歇1件，洗手间2件，餐厅1件，签到1件，吸烟区3个）</t>
    <phoneticPr fontId="17" type="noConversion"/>
  </si>
  <si>
    <t>展区与会场隔墙</t>
    <phoneticPr fontId="17" type="noConversion"/>
  </si>
  <si>
    <t>钢木结构造型舞台面铺拉绒地毯；尺寸：23.18米*6.1米*0.6米</t>
    <phoneticPr fontId="17" type="noConversion"/>
  </si>
  <si>
    <t>平米</t>
    <phoneticPr fontId="17" type="noConversion"/>
  </si>
  <si>
    <t>A3</t>
    <phoneticPr fontId="17" type="noConversion"/>
  </si>
  <si>
    <t>合作伙伴大会桌卡</t>
    <phoneticPr fontId="17" type="noConversion"/>
  </si>
  <si>
    <t>制作</t>
    <phoneticPr fontId="17" type="noConversion"/>
  </si>
  <si>
    <t>一次性泡澡袋提示卡片</t>
    <phoneticPr fontId="17" type="noConversion"/>
  </si>
  <si>
    <t>百岁山logo贴矿泉水（单贴无黑色盖）</t>
    <phoneticPr fontId="17" type="noConversion"/>
  </si>
  <si>
    <t>抽奖礼品iPhoneX</t>
    <phoneticPr fontId="17" type="noConversion"/>
  </si>
  <si>
    <t>发布仪式视频</t>
    <phoneticPr fontId="17" type="noConversion"/>
  </si>
  <si>
    <t>IDG</t>
    <phoneticPr fontId="17" type="noConversion"/>
  </si>
  <si>
    <t>后期剪辑</t>
    <rPh sb="0" eb="1">
      <t>hou'qi</t>
    </rPh>
    <rPh sb="2" eb="3">
      <t>jian'ji</t>
    </rPh>
    <phoneticPr fontId="17" type="noConversion"/>
  </si>
  <si>
    <t>两场活动各1个</t>
    <rPh sb="0" eb="1">
      <t>liang'chang</t>
    </rPh>
    <rPh sb="2" eb="3">
      <t>huo'd'd</t>
    </rPh>
    <rPh sb="4" eb="5">
      <t>ge</t>
    </rPh>
    <rPh sb="6" eb="7">
      <t>ge</t>
    </rPh>
    <phoneticPr fontId="17" type="noConversion"/>
  </si>
  <si>
    <t>第二批授权牌快递费（茂名57，北京49，安徽94）</t>
    <phoneticPr fontId="17" type="noConversion"/>
  </si>
  <si>
    <t>6日（含超时5小时7：00-21：00）</t>
    <rPh sb="1" eb="2">
      <t>ri</t>
    </rPh>
    <rPh sb="3" eb="4">
      <t>han</t>
    </rPh>
    <phoneticPr fontId="17" type="noConversion"/>
  </si>
  <si>
    <t>授权牌（76+16+20）</t>
    <phoneticPr fontId="17" type="noConversion"/>
  </si>
  <si>
    <t>平米</t>
    <rPh sb="0" eb="1">
      <t>ping'mi</t>
    </rPh>
    <phoneticPr fontId="17" type="noConversion"/>
  </si>
  <si>
    <t>交通往返</t>
    <rPh sb="0" eb="1">
      <t>jiao'to</t>
    </rPh>
    <rPh sb="2" eb="3">
      <t>wang'f</t>
    </rPh>
    <phoneticPr fontId="17" type="noConversion"/>
  </si>
  <si>
    <t>住宿费用合计</t>
    <rPh sb="0" eb="1">
      <t>zhu'su</t>
    </rPh>
    <phoneticPr fontId="17" type="noConversion"/>
  </si>
  <si>
    <t>场地费用合计</t>
    <rPh sb="0" eb="1">
      <t>chang'di</t>
    </rPh>
    <phoneticPr fontId="17" type="noConversion"/>
  </si>
  <si>
    <t>用餐费用合计</t>
    <rPh sb="2" eb="3">
      <t>fei'y</t>
    </rPh>
    <phoneticPr fontId="17" type="noConversion"/>
  </si>
  <si>
    <t>制作及采购物料合计</t>
    <rPh sb="0" eb="1">
      <t>zhi'zuo</t>
    </rPh>
    <rPh sb="2" eb="3">
      <t>ji</t>
    </rPh>
    <rPh sb="3" eb="4">
      <t>cai'g</t>
    </rPh>
    <rPh sb="5" eb="6">
      <t>wu'l</t>
    </rPh>
    <rPh sb="7" eb="8">
      <t>he'ji</t>
    </rPh>
    <phoneticPr fontId="17" type="noConversion"/>
  </si>
  <si>
    <t>其他费用合计</t>
    <rPh sb="2" eb="3">
      <t>fei'y</t>
    </rPh>
    <phoneticPr fontId="17" type="noConversion"/>
  </si>
  <si>
    <t>结算单</t>
    <rPh sb="0" eb="1">
      <t>jie'suan'dan</t>
    </rPh>
    <phoneticPr fontId="17" type="noConversion"/>
  </si>
  <si>
    <t>服务费（10%收取）</t>
    <phoneticPr fontId="17" type="noConversion"/>
  </si>
  <si>
    <t>结算单</t>
    <rPh sb="0" eb="1">
      <t>jie'suan</t>
    </rPh>
    <rPh sb="2" eb="3">
      <t>dan</t>
    </rPh>
    <phoneticPr fontId="17" type="noConversion"/>
  </si>
  <si>
    <t>会议费用合计</t>
    <phoneticPr fontId="17" type="noConversion"/>
  </si>
  <si>
    <t>执行人员合计</t>
    <phoneticPr fontId="17" type="noConversion"/>
  </si>
  <si>
    <t>6日圆桌晚宴</t>
    <phoneticPr fontId="17" type="noConversion"/>
  </si>
  <si>
    <t>项目</t>
    <rPh sb="0" eb="1">
      <t>xang'mu</t>
    </rPh>
    <phoneticPr fontId="17" type="noConversion"/>
  </si>
  <si>
    <t>内容</t>
    <rPh sb="0" eb="1">
      <t>nei'r</t>
    </rPh>
    <phoneticPr fontId="17" type="noConversion"/>
  </si>
  <si>
    <t>说明</t>
    <rPh sb="0" eb="1">
      <t>shuo'm</t>
    </rPh>
    <phoneticPr fontId="17" type="noConversion"/>
  </si>
  <si>
    <t>数量1</t>
    <rPh sb="0" eb="1">
      <t>shu'l</t>
    </rPh>
    <phoneticPr fontId="17" type="noConversion"/>
  </si>
  <si>
    <t>单位1</t>
    <rPh sb="0" eb="1">
      <t>dan'wei</t>
    </rPh>
    <phoneticPr fontId="17" type="noConversion"/>
  </si>
  <si>
    <t>数量2</t>
    <rPh sb="0" eb="1">
      <t>shu'l</t>
    </rPh>
    <phoneticPr fontId="17" type="noConversion"/>
  </si>
  <si>
    <t>单位2</t>
    <rPh sb="0" eb="1">
      <t>dan'wei</t>
    </rPh>
    <phoneticPr fontId="17" type="noConversion"/>
  </si>
  <si>
    <t>单价</t>
    <rPh sb="0" eb="1">
      <t>dan'jia</t>
    </rPh>
    <phoneticPr fontId="17" type="noConversion"/>
  </si>
  <si>
    <t>总价</t>
    <rPh sb="0" eb="1">
      <t>zong'jia</t>
    </rPh>
    <phoneticPr fontId="17" type="noConversion"/>
  </si>
  <si>
    <r>
      <t xml:space="preserve">BARCO  FOLSOM  IMAGEPRO-HD  Converter  </t>
    </r>
    <r>
      <rPr>
        <sz val="9"/>
        <rFont val="宋体"/>
        <family val="3"/>
        <charset val="134"/>
      </rPr>
      <t>频率转换器</t>
    </r>
    <r>
      <rPr>
        <sz val="9"/>
        <rFont val="Arial"/>
        <family val="2"/>
      </rPr>
      <t xml:space="preserve"> </t>
    </r>
  </si>
  <si>
    <r>
      <t xml:space="preserve">EXTRON DVI DA4 Plus Distribution Amplifier  </t>
    </r>
    <r>
      <rPr>
        <sz val="9"/>
        <rFont val="宋体"/>
        <family val="3"/>
        <charset val="134"/>
      </rPr>
      <t>分配放大器</t>
    </r>
  </si>
  <si>
    <r>
      <rPr>
        <sz val="9"/>
        <rFont val="微软雅黑"/>
        <family val="3"/>
        <charset val="134"/>
      </rPr>
      <t>D’SAN  PC-433  PerfectCue  Light  Kit   翻页提示器套装</t>
    </r>
  </si>
  <si>
    <r>
      <t xml:space="preserve">EXTRON DVI104 Tx/Rx DVI Fiber Optic Extender </t>
    </r>
    <r>
      <rPr>
        <sz val="9"/>
        <rFont val="宋体"/>
        <family val="3"/>
        <charset val="134"/>
      </rPr>
      <t>光纤延长器</t>
    </r>
  </si>
  <si>
    <r>
      <t>KORNING LC-LC Fiber Cable</t>
    </r>
    <r>
      <rPr>
        <sz val="9"/>
        <rFont val="宋体"/>
        <family val="3"/>
        <charset val="134"/>
      </rPr>
      <t>光缆</t>
    </r>
  </si>
  <si>
    <r>
      <t xml:space="preserve">Mac </t>
    </r>
    <r>
      <rPr>
        <sz val="9"/>
        <rFont val="宋体"/>
        <family val="3"/>
        <charset val="134"/>
      </rPr>
      <t>Pro电脑服务器</t>
    </r>
    <r>
      <rPr>
        <sz val="9"/>
        <rFont val="Arial"/>
        <family val="2"/>
      </rPr>
      <t>(APPLE , MAC垃圾桶)</t>
    </r>
  </si>
  <si>
    <r>
      <t xml:space="preserve">mac </t>
    </r>
    <r>
      <rPr>
        <sz val="9"/>
        <rFont val="宋体"/>
        <family val="3"/>
        <charset val="134"/>
      </rPr>
      <t>笔记本电脑</t>
    </r>
  </si>
  <si>
    <r>
      <t>Laptop</t>
    </r>
    <r>
      <rPr>
        <sz val="9"/>
        <rFont val="宋体"/>
        <family val="3"/>
        <charset val="134"/>
      </rPr>
      <t>笔记本电脑</t>
    </r>
    <r>
      <rPr>
        <sz val="9"/>
        <rFont val="Arial"/>
        <family val="2"/>
      </rPr>
      <t>(windows系统)</t>
    </r>
  </si>
  <si>
    <r>
      <t xml:space="preserve">d&amp;b Audiotechnik V8 Loudspeaker </t>
    </r>
    <r>
      <rPr>
        <sz val="9"/>
        <rFont val="宋体"/>
        <family val="3"/>
        <charset val="134"/>
      </rPr>
      <t>全频音箱</t>
    </r>
  </si>
  <si>
    <r>
      <t xml:space="preserve">d&amp;b Audiotechnik V-Sub Subwoofer </t>
    </r>
    <r>
      <rPr>
        <sz val="9"/>
        <rFont val="宋体"/>
        <family val="3"/>
        <charset val="134"/>
      </rPr>
      <t>低频音箱</t>
    </r>
  </si>
  <si>
    <r>
      <t xml:space="preserve">d&amp;b Audiotechnik Max2 Loudspeaker </t>
    </r>
    <r>
      <rPr>
        <sz val="9"/>
        <rFont val="宋体"/>
        <family val="3"/>
        <charset val="134"/>
      </rPr>
      <t>全频返送音箱</t>
    </r>
  </si>
  <si>
    <r>
      <t xml:space="preserve">d&amp;b  D40 Digital Power Amplifier  </t>
    </r>
    <r>
      <rPr>
        <sz val="9"/>
        <rFont val="宋体"/>
        <family val="3"/>
        <charset val="134"/>
      </rPr>
      <t>数字功放</t>
    </r>
  </si>
  <si>
    <r>
      <t xml:space="preserve">YAMAHA  QL-5  Digital  Mixer(32ch)   </t>
    </r>
    <r>
      <rPr>
        <sz val="9"/>
        <rFont val="宋体"/>
        <family val="3"/>
        <charset val="134"/>
      </rPr>
      <t>数字调音台</t>
    </r>
    <r>
      <rPr>
        <sz val="9"/>
        <rFont val="Arial"/>
        <family val="2"/>
      </rPr>
      <t xml:space="preserve">  </t>
    </r>
  </si>
  <si>
    <r>
      <t xml:space="preserve">SHURE U2/SM 58 Handheld Microphone </t>
    </r>
    <r>
      <rPr>
        <sz val="9"/>
        <rFont val="宋体"/>
        <family val="3"/>
        <charset val="134"/>
      </rPr>
      <t>手持话筒（无线）</t>
    </r>
  </si>
  <si>
    <r>
      <t>SHURE UA845E UHF Antenna Distribution System U</t>
    </r>
    <r>
      <rPr>
        <sz val="9"/>
        <rFont val="宋体"/>
        <family val="3"/>
        <charset val="134"/>
      </rPr>
      <t>段天线放大传输系统</t>
    </r>
  </si>
  <si>
    <r>
      <t>BEHRINGER  DI100  Direct  Inject  Box  DI</t>
    </r>
    <r>
      <rPr>
        <sz val="9"/>
        <rFont val="宋体"/>
        <family val="3"/>
        <charset val="134"/>
      </rPr>
      <t>盒</t>
    </r>
  </si>
  <si>
    <r>
      <rPr>
        <sz val="9"/>
        <rFont val="Arial"/>
        <family val="2"/>
      </rPr>
      <t xml:space="preserve">PRDUCTION  INTERCOM  MS-200  Master  Station  </t>
    </r>
    <r>
      <rPr>
        <sz val="9"/>
        <rFont val="宋体"/>
        <family val="3"/>
        <charset val="134"/>
      </rPr>
      <t>有线对讲系统主机</t>
    </r>
  </si>
  <si>
    <r>
      <t xml:space="preserve">PRDUCTION INTERCOM  Receiver  </t>
    </r>
    <r>
      <rPr>
        <sz val="9"/>
        <rFont val="宋体"/>
        <family val="3"/>
        <charset val="134"/>
      </rPr>
      <t>有线对讲系统接收点</t>
    </r>
  </si>
  <si>
    <r>
      <t>Mac book pro苹果</t>
    </r>
    <r>
      <rPr>
        <sz val="9"/>
        <rFont val="宋体"/>
        <family val="3"/>
        <charset val="134"/>
      </rPr>
      <t>笔记本电脑</t>
    </r>
  </si>
  <si>
    <r>
      <t xml:space="preserve">Truss  </t>
    </r>
    <r>
      <rPr>
        <sz val="9"/>
        <rFont val="宋体"/>
        <family val="3"/>
        <charset val="134"/>
      </rPr>
      <t>灯光架</t>
    </r>
    <r>
      <rPr>
        <sz val="9"/>
        <rFont val="Arial"/>
        <family val="2"/>
      </rPr>
      <t xml:space="preserve"> </t>
    </r>
  </si>
  <si>
    <r>
      <t xml:space="preserve">XIONGYING  HSZ-80B  Hand Chain Hoist  </t>
    </r>
    <r>
      <rPr>
        <sz val="9"/>
        <rFont val="宋体"/>
        <family val="3"/>
        <charset val="134"/>
      </rPr>
      <t>手动葫芦</t>
    </r>
  </si>
  <si>
    <r>
      <t xml:space="preserve">TL DIMMER RACK </t>
    </r>
    <r>
      <rPr>
        <sz val="9"/>
        <rFont val="宋体"/>
        <family val="3"/>
        <charset val="134"/>
      </rPr>
      <t>硅</t>
    </r>
    <r>
      <rPr>
        <sz val="9"/>
        <rFont val="Arial"/>
        <family val="2"/>
      </rPr>
      <t>(12</t>
    </r>
    <r>
      <rPr>
        <sz val="9"/>
        <rFont val="宋体"/>
        <family val="3"/>
        <charset val="134"/>
      </rPr>
      <t>路</t>
    </r>
    <r>
      <rPr>
        <sz val="9"/>
        <rFont val="Arial"/>
        <family val="2"/>
      </rPr>
      <t>24KW)</t>
    </r>
  </si>
  <si>
    <r>
      <t xml:space="preserve">AVOLITES  DMX  Splitter  </t>
    </r>
    <r>
      <rPr>
        <sz val="9"/>
        <rFont val="宋体"/>
        <family val="3"/>
        <charset val="134"/>
      </rPr>
      <t>信号分配放大器</t>
    </r>
  </si>
  <si>
    <r>
      <t>TERBLY  OVAL  48D  Light  LED</t>
    </r>
    <r>
      <rPr>
        <sz val="9"/>
        <rFont val="宋体"/>
        <family val="3"/>
        <charset val="134"/>
      </rPr>
      <t>变色灯</t>
    </r>
  </si>
  <si>
    <r>
      <t xml:space="preserve">Truss  </t>
    </r>
    <r>
      <rPr>
        <sz val="9"/>
        <rFont val="宋体"/>
        <family val="3"/>
        <charset val="134"/>
      </rPr>
      <t>灯光架</t>
    </r>
    <r>
      <rPr>
        <sz val="9"/>
        <rFont val="Arial"/>
        <family val="2"/>
      </rPr>
      <t xml:space="preserve"> (300mmx300mm,) 单柱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</si>
</sst>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¥#,##0.00;[Red]\¥\-#,##0.00"/>
    <numFmt numFmtId="177" formatCode="#,##0.00_ ;[Red]\-#,##0.00\ "/>
  </numFmts>
  <fonts count="34" x14ac:knownFonts="1">
    <font>
      <sz val="11"/>
      <color theme="1"/>
      <name val="DengXian"/>
      <charset val="134"/>
      <scheme val="minor"/>
    </font>
    <font>
      <sz val="11"/>
      <name val="DengXian"/>
      <family val="3"/>
      <charset val="134"/>
      <scheme val="minor"/>
    </font>
    <font>
      <sz val="11"/>
      <color theme="1"/>
      <name val="微软雅黑 Light"/>
      <family val="3"/>
      <charset val="134"/>
    </font>
    <font>
      <b/>
      <sz val="14"/>
      <color indexed="8"/>
      <name val="微软雅黑 Light"/>
      <family val="3"/>
      <charset val="134"/>
    </font>
    <font>
      <b/>
      <sz val="10"/>
      <color theme="0"/>
      <name val="微软雅黑 Light"/>
      <family val="3"/>
      <charset val="134"/>
    </font>
    <font>
      <sz val="10"/>
      <name val="微软雅黑 Light"/>
      <family val="3"/>
      <charset val="134"/>
    </font>
    <font>
      <b/>
      <sz val="10"/>
      <name val="微软雅黑 Light"/>
      <family val="3"/>
      <charset val="134"/>
    </font>
    <font>
      <u/>
      <sz val="11"/>
      <color rgb="FF0000FF"/>
      <name val="DengXian"/>
      <family val="3"/>
      <charset val="134"/>
      <scheme val="minor"/>
    </font>
    <font>
      <b/>
      <sz val="9"/>
      <color theme="1"/>
      <name val="微软雅黑 Light"/>
      <family val="3"/>
      <charset val="134"/>
    </font>
    <font>
      <sz val="9"/>
      <color theme="1"/>
      <name val="微软雅黑 Light"/>
      <family val="3"/>
      <charset val="134"/>
    </font>
    <font>
      <sz val="12"/>
      <color theme="1"/>
      <name val="微软雅黑 Light"/>
      <family val="3"/>
      <charset val="134"/>
    </font>
    <font>
      <b/>
      <i/>
      <u/>
      <sz val="9"/>
      <color theme="1"/>
      <name val="微软雅黑 Light"/>
      <family val="3"/>
      <charset val="134"/>
    </font>
    <font>
      <sz val="12"/>
      <name val="微软雅黑 Light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  <font>
      <sz val="9"/>
      <name val="DengXian"/>
      <family val="3"/>
      <charset val="134"/>
      <scheme val="minor"/>
    </font>
    <font>
      <u/>
      <sz val="11"/>
      <color theme="11"/>
      <name val="DengXian"/>
      <family val="3"/>
      <charset val="134"/>
      <scheme val="minor"/>
    </font>
    <font>
      <b/>
      <sz val="10"/>
      <color theme="1"/>
      <name val="微软雅黑 Light"/>
      <family val="3"/>
      <charset val="134"/>
    </font>
    <font>
      <sz val="10"/>
      <color theme="1"/>
      <name val="微软雅黑 Light"/>
      <family val="3"/>
      <charset val="134"/>
    </font>
    <font>
      <b/>
      <sz val="14"/>
      <color theme="1"/>
      <name val="微软雅黑 Light"/>
      <family val="3"/>
      <charset val="134"/>
    </font>
    <font>
      <u/>
      <sz val="11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b/>
      <sz val="14"/>
      <name val="微软雅黑 Light"/>
      <family val="3"/>
      <charset val="134"/>
    </font>
    <font>
      <u/>
      <sz val="11"/>
      <name val="DengXian"/>
      <family val="3"/>
      <charset val="134"/>
      <scheme val="minor"/>
    </font>
    <font>
      <b/>
      <sz val="9"/>
      <name val="微软雅黑"/>
      <family val="3"/>
      <charset val="134"/>
    </font>
    <font>
      <b/>
      <sz val="9"/>
      <name val="微软雅黑 Light"/>
      <family val="3"/>
      <charset val="134"/>
    </font>
    <font>
      <sz val="9"/>
      <name val="微软雅黑 Light"/>
      <family val="3"/>
      <charset val="134"/>
    </font>
    <font>
      <sz val="9"/>
      <name val="微软雅黑"/>
      <family val="3"/>
      <charset val="134"/>
    </font>
    <font>
      <u/>
      <sz val="9"/>
      <name val="微软雅黑"/>
      <family val="3"/>
      <charset val="134"/>
    </font>
    <font>
      <b/>
      <i/>
      <u/>
      <sz val="9"/>
      <name val="微软雅黑 Light"/>
      <family val="3"/>
      <charset val="134"/>
    </font>
    <font>
      <b/>
      <sz val="11"/>
      <name val="DengXian"/>
      <family val="3"/>
      <charset val="134"/>
      <scheme val="minor"/>
    </font>
    <font>
      <b/>
      <sz val="9"/>
      <name val="DengXian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93C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4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center" vertical="center" wrapText="1"/>
    </xf>
    <xf numFmtId="0" fontId="7" fillId="2" borderId="1" xfId="1" applyFill="1" applyBorder="1" applyAlignment="1">
      <alignment horizontal="left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31" fontId="20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5" fillId="0" borderId="1" xfId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9" fillId="0" borderId="0" xfId="0" applyFont="1" applyFill="1">
      <alignment vertical="center"/>
    </xf>
    <xf numFmtId="0" fontId="29" fillId="0" borderId="1" xfId="0" applyFont="1" applyFill="1" applyBorder="1" applyAlignment="1">
      <alignment horizontal="left" vertical="center"/>
    </xf>
    <xf numFmtId="0" fontId="30" fillId="0" borderId="1" xfId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0" fontId="32" fillId="0" borderId="0" xfId="0" applyFont="1" applyFill="1">
      <alignment vertical="center"/>
    </xf>
    <xf numFmtId="0" fontId="3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Fill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1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31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31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33" fillId="0" borderId="0" xfId="0" applyFont="1" applyFill="1">
      <alignment vertical="center"/>
    </xf>
  </cellXfs>
  <cellStyles count="7">
    <cellStyle name="常规" xfId="0" builtinId="0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</cellStyles>
  <dxfs count="0"/>
  <tableStyles count="0" defaultTableStyle="TableStyleMedium2" defaultPivotStyle="PivotStyleLight16"/>
  <colors>
    <mruColors>
      <color rgb="FF239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149225</xdr:rowOff>
    </xdr:from>
    <xdr:to>
      <xdr:col>1</xdr:col>
      <xdr:colOff>92710</xdr:colOff>
      <xdr:row>2</xdr:row>
      <xdr:rowOff>150263</xdr:rowOff>
    </xdr:to>
    <xdr:pic>
      <xdr:nvPicPr>
        <xdr:cNvPr id="2" name="图片 1" descr="加推JT-LOGO[2.0]-0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" y="149225"/>
          <a:ext cx="1145540" cy="451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Relationship Id="rId2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16" zoomScale="90" zoomScaleNormal="90" zoomScalePageLayoutView="90" workbookViewId="0">
      <selection activeCell="H34" sqref="H34"/>
    </sheetView>
  </sheetViews>
  <sheetFormatPr baseColWidth="10" defaultColWidth="9" defaultRowHeight="17" x14ac:dyDescent="0.25"/>
  <cols>
    <col min="1" max="1" width="15.1640625" style="27" customWidth="1"/>
    <col min="2" max="2" width="33.83203125" style="27" customWidth="1"/>
    <col min="3" max="3" width="39.33203125" style="27" customWidth="1"/>
    <col min="4" max="7" width="9.1640625" style="27" customWidth="1"/>
    <col min="8" max="8" width="9" style="28"/>
    <col min="9" max="9" width="15.33203125" style="28" customWidth="1"/>
    <col min="10" max="10" width="9" style="29"/>
  </cols>
  <sheetData>
    <row r="1" spans="1:10" ht="2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17"/>
    </row>
    <row r="2" spans="1:10" ht="18" x14ac:dyDescent="0.2">
      <c r="A2" s="1" t="s">
        <v>1</v>
      </c>
      <c r="B2" s="2" t="s">
        <v>2</v>
      </c>
      <c r="C2" s="3" t="s">
        <v>3</v>
      </c>
      <c r="D2" s="96">
        <v>43255</v>
      </c>
      <c r="E2" s="97"/>
      <c r="F2" s="1" t="s">
        <v>4</v>
      </c>
      <c r="G2" s="98" t="s">
        <v>5</v>
      </c>
      <c r="H2" s="98"/>
      <c r="I2" s="98"/>
      <c r="J2" s="31"/>
    </row>
    <row r="3" spans="1:10" ht="18" x14ac:dyDescent="0.2">
      <c r="A3" s="3" t="s">
        <v>6</v>
      </c>
      <c r="B3" s="30" t="s">
        <v>7</v>
      </c>
      <c r="C3" s="1" t="s">
        <v>8</v>
      </c>
      <c r="D3" s="99">
        <v>13810643293</v>
      </c>
      <c r="E3" s="97"/>
      <c r="F3" s="3" t="s">
        <v>9</v>
      </c>
      <c r="G3" s="98" t="s">
        <v>10</v>
      </c>
      <c r="H3" s="98"/>
      <c r="I3" s="98"/>
      <c r="J3" s="31"/>
    </row>
    <row r="4" spans="1:10" x14ac:dyDescent="0.2">
      <c r="A4" s="100" t="s">
        <v>11</v>
      </c>
      <c r="B4" s="100"/>
      <c r="C4" s="106" t="s">
        <v>12</v>
      </c>
      <c r="D4" s="100" t="s">
        <v>13</v>
      </c>
      <c r="E4" s="100"/>
      <c r="F4" s="100"/>
      <c r="G4" s="100"/>
      <c r="H4" s="100" t="s">
        <v>14</v>
      </c>
      <c r="I4" s="100"/>
    </row>
    <row r="5" spans="1:10" x14ac:dyDescent="0.2">
      <c r="A5" s="91"/>
      <c r="B5" s="91"/>
      <c r="C5" s="100"/>
      <c r="D5" s="4" t="s">
        <v>15</v>
      </c>
      <c r="E5" s="4" t="s">
        <v>16</v>
      </c>
      <c r="F5" s="4" t="s">
        <v>15</v>
      </c>
      <c r="G5" s="4" t="s">
        <v>16</v>
      </c>
      <c r="H5" s="4" t="s">
        <v>17</v>
      </c>
      <c r="I5" s="4" t="s">
        <v>18</v>
      </c>
    </row>
    <row r="6" spans="1:10" s="36" customFormat="1" x14ac:dyDescent="0.2">
      <c r="A6" s="5" t="s">
        <v>19</v>
      </c>
      <c r="B6" s="6" t="s">
        <v>20</v>
      </c>
      <c r="C6" s="6" t="s">
        <v>21</v>
      </c>
      <c r="D6" s="8">
        <v>150</v>
      </c>
      <c r="E6" s="8" t="s">
        <v>22</v>
      </c>
      <c r="F6" s="8">
        <v>3</v>
      </c>
      <c r="G6" s="8" t="s">
        <v>23</v>
      </c>
      <c r="H6" s="6">
        <v>850</v>
      </c>
      <c r="I6" s="6">
        <f>D6*F6*H6</f>
        <v>382500</v>
      </c>
      <c r="J6" s="29">
        <v>1</v>
      </c>
    </row>
    <row r="7" spans="1:10" s="36" customFormat="1" x14ac:dyDescent="0.2">
      <c r="A7" s="91" t="s">
        <v>24</v>
      </c>
      <c r="B7" s="91"/>
      <c r="C7" s="91"/>
      <c r="D7" s="91"/>
      <c r="E7" s="91"/>
      <c r="F7" s="91"/>
      <c r="G7" s="91"/>
      <c r="H7" s="91"/>
      <c r="I7" s="18">
        <f>SUM(I6:I6)</f>
        <v>382500</v>
      </c>
      <c r="J7" s="29"/>
    </row>
    <row r="8" spans="1:10" s="36" customFormat="1" x14ac:dyDescent="0.2">
      <c r="A8" s="101" t="s">
        <v>25</v>
      </c>
      <c r="B8" s="6" t="s">
        <v>26</v>
      </c>
      <c r="C8" s="6" t="s">
        <v>27</v>
      </c>
      <c r="D8" s="8">
        <v>1</v>
      </c>
      <c r="E8" s="8" t="s">
        <v>28</v>
      </c>
      <c r="F8" s="8">
        <v>1</v>
      </c>
      <c r="G8" s="8" t="s">
        <v>23</v>
      </c>
      <c r="H8" s="6">
        <v>90000</v>
      </c>
      <c r="I8" s="6">
        <f t="shared" ref="I8:I10" si="0">D8*F8*H8</f>
        <v>90000</v>
      </c>
      <c r="J8" s="29" t="s">
        <v>29</v>
      </c>
    </row>
    <row r="9" spans="1:10" s="36" customFormat="1" x14ac:dyDescent="0.2">
      <c r="A9" s="102"/>
      <c r="B9" s="6" t="s">
        <v>30</v>
      </c>
      <c r="C9" s="6" t="s">
        <v>31</v>
      </c>
      <c r="D9" s="8">
        <v>1</v>
      </c>
      <c r="E9" s="8" t="s">
        <v>28</v>
      </c>
      <c r="F9" s="8">
        <v>1</v>
      </c>
      <c r="G9" s="8" t="s">
        <v>23</v>
      </c>
      <c r="H9" s="6">
        <v>210000</v>
      </c>
      <c r="I9" s="6">
        <f t="shared" si="0"/>
        <v>210000</v>
      </c>
      <c r="J9" s="29" t="s">
        <v>29</v>
      </c>
    </row>
    <row r="10" spans="1:10" s="36" customFormat="1" x14ac:dyDescent="0.2">
      <c r="A10" s="103"/>
      <c r="B10" s="6" t="s">
        <v>32</v>
      </c>
      <c r="C10" s="6" t="s">
        <v>33</v>
      </c>
      <c r="D10" s="8">
        <v>1</v>
      </c>
      <c r="E10" s="8" t="s">
        <v>28</v>
      </c>
      <c r="F10" s="8">
        <v>1</v>
      </c>
      <c r="G10" s="8" t="s">
        <v>23</v>
      </c>
      <c r="H10" s="6">
        <v>45000</v>
      </c>
      <c r="I10" s="6">
        <f t="shared" si="0"/>
        <v>45000</v>
      </c>
      <c r="J10" s="29" t="s">
        <v>29</v>
      </c>
    </row>
    <row r="11" spans="1:10" s="36" customFormat="1" x14ac:dyDescent="0.2">
      <c r="A11" s="91" t="s">
        <v>24</v>
      </c>
      <c r="B11" s="91"/>
      <c r="C11" s="91"/>
      <c r="D11" s="91"/>
      <c r="E11" s="91"/>
      <c r="F11" s="91"/>
      <c r="G11" s="91"/>
      <c r="H11" s="91"/>
      <c r="I11" s="18">
        <f>SUM(I8:I10)</f>
        <v>345000</v>
      </c>
      <c r="J11" s="29"/>
    </row>
    <row r="12" spans="1:10" s="36" customFormat="1" ht="18" x14ac:dyDescent="0.2">
      <c r="A12" s="101" t="s">
        <v>34</v>
      </c>
      <c r="B12" s="6" t="s">
        <v>35</v>
      </c>
      <c r="C12" s="7"/>
      <c r="D12" s="8">
        <v>650</v>
      </c>
      <c r="E12" s="8" t="s">
        <v>36</v>
      </c>
      <c r="F12" s="8">
        <v>1</v>
      </c>
      <c r="G12" s="8" t="s">
        <v>28</v>
      </c>
      <c r="H12" s="6">
        <v>65</v>
      </c>
      <c r="I12" s="6">
        <f t="shared" ref="I12:I13" si="1">D12*F12*H12</f>
        <v>42250</v>
      </c>
      <c r="J12" s="34" t="s">
        <v>37</v>
      </c>
    </row>
    <row r="13" spans="1:10" s="36" customFormat="1" ht="18" x14ac:dyDescent="0.2">
      <c r="A13" s="102"/>
      <c r="B13" s="6" t="s">
        <v>38</v>
      </c>
      <c r="C13" s="7"/>
      <c r="D13" s="8">
        <v>150</v>
      </c>
      <c r="E13" s="8" t="s">
        <v>36</v>
      </c>
      <c r="F13" s="8">
        <v>1</v>
      </c>
      <c r="G13" s="8" t="s">
        <v>28</v>
      </c>
      <c r="H13" s="6">
        <v>75</v>
      </c>
      <c r="I13" s="6">
        <f t="shared" si="1"/>
        <v>11250</v>
      </c>
      <c r="J13" s="34" t="s">
        <v>39</v>
      </c>
    </row>
    <row r="14" spans="1:10" s="36" customFormat="1" x14ac:dyDescent="0.2">
      <c r="A14" s="91" t="s">
        <v>40</v>
      </c>
      <c r="B14" s="91"/>
      <c r="C14" s="91"/>
      <c r="D14" s="91"/>
      <c r="E14" s="91"/>
      <c r="F14" s="91"/>
      <c r="G14" s="91"/>
      <c r="H14" s="91"/>
      <c r="I14" s="18">
        <f>SUM(I12:I13)</f>
        <v>53500</v>
      </c>
      <c r="J14" s="29"/>
    </row>
    <row r="15" spans="1:10" s="36" customFormat="1" x14ac:dyDescent="0.2">
      <c r="A15" s="92" t="s">
        <v>41</v>
      </c>
      <c r="B15" s="10" t="s">
        <v>42</v>
      </c>
      <c r="C15" s="11"/>
      <c r="D15" s="12"/>
      <c r="E15" s="12"/>
      <c r="F15" s="12"/>
      <c r="G15" s="12"/>
      <c r="H15" s="11"/>
      <c r="I15" s="19"/>
      <c r="J15" s="34"/>
    </row>
    <row r="16" spans="1:10" s="36" customFormat="1" x14ac:dyDescent="0.2">
      <c r="A16" s="92"/>
      <c r="B16" s="13" t="s">
        <v>43</v>
      </c>
      <c r="C16" s="14" t="s">
        <v>44</v>
      </c>
      <c r="D16" s="15">
        <v>45</v>
      </c>
      <c r="E16" s="15" t="s">
        <v>45</v>
      </c>
      <c r="F16" s="15">
        <v>1</v>
      </c>
      <c r="G16" s="15" t="s">
        <v>28</v>
      </c>
      <c r="H16" s="13">
        <v>285</v>
      </c>
      <c r="I16" s="13">
        <f t="shared" ref="I16:I17" si="2">D16*F16*H16</f>
        <v>12825</v>
      </c>
      <c r="J16" s="37" t="s">
        <v>46</v>
      </c>
    </row>
    <row r="17" spans="1:10" s="36" customFormat="1" x14ac:dyDescent="0.2">
      <c r="A17" s="104"/>
      <c r="B17" s="16" t="s">
        <v>47</v>
      </c>
      <c r="C17" s="6" t="s">
        <v>48</v>
      </c>
      <c r="D17" s="9">
        <f>24*4</f>
        <v>96</v>
      </c>
      <c r="E17" s="9" t="s">
        <v>45</v>
      </c>
      <c r="F17" s="9">
        <v>1</v>
      </c>
      <c r="G17" s="15" t="s">
        <v>28</v>
      </c>
      <c r="H17" s="16">
        <v>110</v>
      </c>
      <c r="I17" s="16">
        <f t="shared" si="2"/>
        <v>10560</v>
      </c>
      <c r="J17" s="34" t="s">
        <v>49</v>
      </c>
    </row>
    <row r="18" spans="1:10" s="36" customFormat="1" x14ac:dyDescent="0.2">
      <c r="A18" s="104"/>
      <c r="B18" s="10" t="s">
        <v>50</v>
      </c>
      <c r="C18" s="11"/>
      <c r="D18" s="12"/>
      <c r="E18" s="12"/>
      <c r="F18" s="12"/>
      <c r="G18" s="12"/>
      <c r="H18" s="11"/>
      <c r="I18" s="19"/>
      <c r="J18" s="34"/>
    </row>
    <row r="19" spans="1:10" s="36" customFormat="1" ht="18" customHeight="1" x14ac:dyDescent="0.2">
      <c r="A19" s="104"/>
      <c r="B19" s="6" t="s">
        <v>51</v>
      </c>
      <c r="C19" s="6" t="s">
        <v>52</v>
      </c>
      <c r="D19" s="8">
        <f>24*4</f>
        <v>96</v>
      </c>
      <c r="E19" s="8" t="s">
        <v>45</v>
      </c>
      <c r="F19" s="8">
        <v>1.2</v>
      </c>
      <c r="G19" s="8" t="s">
        <v>23</v>
      </c>
      <c r="H19" s="6">
        <v>500</v>
      </c>
      <c r="I19" s="6">
        <f>H19*F19*D19</f>
        <v>57600</v>
      </c>
      <c r="J19" s="34" t="s">
        <v>53</v>
      </c>
    </row>
    <row r="20" spans="1:10" s="36" customFormat="1" ht="28" x14ac:dyDescent="0.2">
      <c r="A20" s="104"/>
      <c r="B20" s="6" t="s">
        <v>54</v>
      </c>
      <c r="C20" s="6" t="s">
        <v>55</v>
      </c>
      <c r="D20" s="8">
        <v>1</v>
      </c>
      <c r="E20" s="8" t="s">
        <v>56</v>
      </c>
      <c r="F20" s="8">
        <v>1.2</v>
      </c>
      <c r="G20" s="8" t="s">
        <v>23</v>
      </c>
      <c r="H20" s="6">
        <v>19500</v>
      </c>
      <c r="I20" s="6">
        <f t="shared" ref="I20:I23" si="3">H20*F20*D20</f>
        <v>23400</v>
      </c>
      <c r="J20" s="34" t="s">
        <v>57</v>
      </c>
    </row>
    <row r="21" spans="1:10" s="36" customFormat="1" x14ac:dyDescent="0.2">
      <c r="A21" s="104"/>
      <c r="B21" s="6" t="s">
        <v>58</v>
      </c>
      <c r="C21" s="6"/>
      <c r="D21" s="8">
        <v>1</v>
      </c>
      <c r="E21" s="8" t="s">
        <v>56</v>
      </c>
      <c r="F21" s="8">
        <v>1.2</v>
      </c>
      <c r="G21" s="8" t="s">
        <v>23</v>
      </c>
      <c r="H21" s="6">
        <v>6500</v>
      </c>
      <c r="I21" s="6">
        <f t="shared" si="3"/>
        <v>7800</v>
      </c>
      <c r="J21" s="34" t="s">
        <v>59</v>
      </c>
    </row>
    <row r="22" spans="1:10" s="36" customFormat="1" x14ac:dyDescent="0.2">
      <c r="A22" s="104"/>
      <c r="B22" s="6" t="s">
        <v>60</v>
      </c>
      <c r="C22" s="6" t="s">
        <v>61</v>
      </c>
      <c r="D22" s="8">
        <v>3</v>
      </c>
      <c r="E22" s="8" t="s">
        <v>62</v>
      </c>
      <c r="F22" s="8">
        <v>1.2</v>
      </c>
      <c r="G22" s="8" t="s">
        <v>23</v>
      </c>
      <c r="H22" s="6">
        <v>300</v>
      </c>
      <c r="I22" s="6">
        <f t="shared" si="3"/>
        <v>1080</v>
      </c>
      <c r="J22" s="34" t="s">
        <v>63</v>
      </c>
    </row>
    <row r="23" spans="1:10" s="36" customFormat="1" x14ac:dyDescent="0.2">
      <c r="A23" s="104"/>
      <c r="B23" s="6" t="s">
        <v>64</v>
      </c>
      <c r="C23" s="6" t="s">
        <v>65</v>
      </c>
      <c r="D23" s="8">
        <v>16</v>
      </c>
      <c r="E23" s="8" t="s">
        <v>66</v>
      </c>
      <c r="F23" s="8">
        <v>1.2</v>
      </c>
      <c r="G23" s="8" t="s">
        <v>23</v>
      </c>
      <c r="H23" s="6">
        <v>800</v>
      </c>
      <c r="I23" s="6">
        <f t="shared" si="3"/>
        <v>15360</v>
      </c>
      <c r="J23" s="34" t="s">
        <v>67</v>
      </c>
    </row>
    <row r="24" spans="1:10" s="36" customFormat="1" x14ac:dyDescent="0.2">
      <c r="A24" s="104"/>
      <c r="B24" s="6" t="s">
        <v>68</v>
      </c>
      <c r="C24" s="6" t="s">
        <v>65</v>
      </c>
      <c r="D24" s="8">
        <v>8</v>
      </c>
      <c r="E24" s="8" t="s">
        <v>66</v>
      </c>
      <c r="F24" s="8">
        <v>1.2</v>
      </c>
      <c r="G24" s="8" t="s">
        <v>23</v>
      </c>
      <c r="H24" s="6">
        <v>800</v>
      </c>
      <c r="I24" s="6">
        <f t="shared" ref="I24:I25" si="4">H24*F24*D24</f>
        <v>7680</v>
      </c>
      <c r="J24" s="34" t="s">
        <v>67</v>
      </c>
    </row>
    <row r="25" spans="1:10" s="36" customFormat="1" ht="27" x14ac:dyDescent="0.2">
      <c r="A25" s="104"/>
      <c r="B25" s="6" t="s">
        <v>69</v>
      </c>
      <c r="C25" s="6"/>
      <c r="D25" s="8">
        <v>1</v>
      </c>
      <c r="E25" s="8" t="s">
        <v>62</v>
      </c>
      <c r="F25" s="8">
        <v>1.2</v>
      </c>
      <c r="G25" s="8" t="s">
        <v>23</v>
      </c>
      <c r="H25" s="6">
        <v>2500</v>
      </c>
      <c r="I25" s="6">
        <f t="shared" si="4"/>
        <v>3000</v>
      </c>
      <c r="J25" s="34" t="s">
        <v>70</v>
      </c>
    </row>
    <row r="26" spans="1:10" s="36" customFormat="1" x14ac:dyDescent="0.2">
      <c r="A26" s="104"/>
      <c r="B26" s="6" t="s">
        <v>71</v>
      </c>
      <c r="C26" s="6"/>
      <c r="D26" s="8">
        <v>16</v>
      </c>
      <c r="E26" s="8" t="s">
        <v>56</v>
      </c>
      <c r="F26" s="8">
        <v>1</v>
      </c>
      <c r="G26" s="8" t="s">
        <v>23</v>
      </c>
      <c r="H26" s="6">
        <v>120</v>
      </c>
      <c r="I26" s="6">
        <f t="shared" ref="I26:I28" si="5">H26*F26*D26</f>
        <v>1920</v>
      </c>
      <c r="J26" s="34" t="s">
        <v>72</v>
      </c>
    </row>
    <row r="27" spans="1:10" s="36" customFormat="1" x14ac:dyDescent="0.2">
      <c r="A27" s="104"/>
      <c r="B27" s="6" t="s">
        <v>73</v>
      </c>
      <c r="C27" s="6" t="s">
        <v>74</v>
      </c>
      <c r="D27" s="8">
        <v>100</v>
      </c>
      <c r="E27" s="8" t="s">
        <v>66</v>
      </c>
      <c r="F27" s="8">
        <v>1</v>
      </c>
      <c r="G27" s="8" t="s">
        <v>23</v>
      </c>
      <c r="H27" s="6">
        <v>80</v>
      </c>
      <c r="I27" s="6">
        <f t="shared" si="5"/>
        <v>8000</v>
      </c>
      <c r="J27" s="34" t="s">
        <v>75</v>
      </c>
    </row>
    <row r="28" spans="1:10" s="36" customFormat="1" x14ac:dyDescent="0.2">
      <c r="A28" s="104"/>
      <c r="B28" s="6" t="s">
        <v>76</v>
      </c>
      <c r="C28" s="6"/>
      <c r="D28" s="8">
        <v>2</v>
      </c>
      <c r="E28" s="8" t="s">
        <v>56</v>
      </c>
      <c r="F28" s="8">
        <v>1</v>
      </c>
      <c r="G28" s="8" t="s">
        <v>23</v>
      </c>
      <c r="H28" s="6">
        <v>1000</v>
      </c>
      <c r="I28" s="6">
        <f t="shared" si="5"/>
        <v>2000</v>
      </c>
      <c r="J28" s="34" t="s">
        <v>77</v>
      </c>
    </row>
    <row r="29" spans="1:10" s="36" customFormat="1" x14ac:dyDescent="0.2">
      <c r="A29" s="91" t="s">
        <v>78</v>
      </c>
      <c r="B29" s="91"/>
      <c r="C29" s="91"/>
      <c r="D29" s="91"/>
      <c r="E29" s="91"/>
      <c r="F29" s="91"/>
      <c r="G29" s="91"/>
      <c r="H29" s="91"/>
      <c r="I29" s="18">
        <f>SUM(I16:I28)</f>
        <v>151225</v>
      </c>
      <c r="J29" s="29"/>
    </row>
    <row r="30" spans="1:10" s="36" customFormat="1" x14ac:dyDescent="0.2">
      <c r="A30" s="101" t="s">
        <v>79</v>
      </c>
      <c r="B30" s="6" t="s">
        <v>80</v>
      </c>
      <c r="C30" s="6"/>
      <c r="D30" s="8">
        <v>1</v>
      </c>
      <c r="E30" s="8" t="s">
        <v>81</v>
      </c>
      <c r="F30" s="8">
        <v>1</v>
      </c>
      <c r="G30" s="8" t="s">
        <v>28</v>
      </c>
      <c r="H30" s="6">
        <v>24000</v>
      </c>
      <c r="I30" s="6">
        <f t="shared" ref="I30:I32" si="6">D30*F30*H30</f>
        <v>24000</v>
      </c>
      <c r="J30" s="34" t="s">
        <v>82</v>
      </c>
    </row>
    <row r="31" spans="1:10" s="36" customFormat="1" x14ac:dyDescent="0.2">
      <c r="A31" s="102"/>
      <c r="B31" s="6" t="s">
        <v>83</v>
      </c>
      <c r="C31" s="6" t="s">
        <v>84</v>
      </c>
      <c r="D31" s="8">
        <v>150</v>
      </c>
      <c r="E31" s="8" t="s">
        <v>85</v>
      </c>
      <c r="F31" s="8">
        <v>1</v>
      </c>
      <c r="G31" s="8" t="s">
        <v>56</v>
      </c>
      <c r="H31" s="6">
        <v>280</v>
      </c>
      <c r="I31" s="6">
        <f t="shared" si="6"/>
        <v>42000</v>
      </c>
      <c r="J31" s="34" t="s">
        <v>86</v>
      </c>
    </row>
    <row r="32" spans="1:10" s="36" customFormat="1" x14ac:dyDescent="0.2">
      <c r="A32" s="103"/>
      <c r="B32" s="6" t="s">
        <v>83</v>
      </c>
      <c r="C32" s="6" t="s">
        <v>87</v>
      </c>
      <c r="D32" s="8">
        <v>1000</v>
      </c>
      <c r="E32" s="8" t="s">
        <v>85</v>
      </c>
      <c r="F32" s="8">
        <v>1</v>
      </c>
      <c r="G32" s="8" t="s">
        <v>56</v>
      </c>
      <c r="H32" s="6">
        <v>120</v>
      </c>
      <c r="I32" s="6">
        <f t="shared" si="6"/>
        <v>120000</v>
      </c>
      <c r="J32" s="34" t="s">
        <v>86</v>
      </c>
    </row>
    <row r="33" spans="1:10" s="36" customFormat="1" x14ac:dyDescent="0.2">
      <c r="A33" s="4" t="s">
        <v>88</v>
      </c>
      <c r="B33" s="4"/>
      <c r="C33" s="4"/>
      <c r="D33" s="4"/>
      <c r="E33" s="4"/>
      <c r="F33" s="4"/>
      <c r="G33" s="4"/>
      <c r="H33" s="4"/>
      <c r="I33" s="18">
        <f>SUM(I31:I32)</f>
        <v>162000</v>
      </c>
      <c r="J33" s="29"/>
    </row>
    <row r="34" spans="1:10" s="36" customFormat="1" x14ac:dyDescent="0.2">
      <c r="A34" s="101" t="s">
        <v>89</v>
      </c>
      <c r="B34" s="105" t="s">
        <v>90</v>
      </c>
      <c r="C34" s="6" t="s">
        <v>91</v>
      </c>
      <c r="D34" s="8">
        <v>1</v>
      </c>
      <c r="E34" s="8" t="s">
        <v>56</v>
      </c>
      <c r="F34" s="8">
        <v>1</v>
      </c>
      <c r="G34" s="8" t="s">
        <v>92</v>
      </c>
      <c r="H34" s="6">
        <v>80000</v>
      </c>
      <c r="I34" s="6">
        <f t="shared" ref="I34:I46" si="7">D34*F34*H34</f>
        <v>80000</v>
      </c>
      <c r="J34" s="29" t="s">
        <v>93</v>
      </c>
    </row>
    <row r="35" spans="1:10" s="36" customFormat="1" x14ac:dyDescent="0.2">
      <c r="A35" s="102"/>
      <c r="B35" s="105"/>
      <c r="C35" s="6" t="s">
        <v>94</v>
      </c>
      <c r="D35" s="8">
        <v>1</v>
      </c>
      <c r="E35" s="8" t="s">
        <v>56</v>
      </c>
      <c r="F35" s="8">
        <v>1</v>
      </c>
      <c r="G35" s="8" t="s">
        <v>92</v>
      </c>
      <c r="H35" s="6">
        <v>60000</v>
      </c>
      <c r="I35" s="6">
        <f t="shared" si="7"/>
        <v>60000</v>
      </c>
      <c r="J35" s="29" t="s">
        <v>93</v>
      </c>
    </row>
    <row r="36" spans="1:10" s="36" customFormat="1" x14ac:dyDescent="0.2">
      <c r="A36" s="102"/>
      <c r="B36" s="105"/>
      <c r="C36" s="6" t="s">
        <v>95</v>
      </c>
      <c r="D36" s="8">
        <v>1</v>
      </c>
      <c r="E36" s="8" t="s">
        <v>56</v>
      </c>
      <c r="F36" s="8">
        <v>1</v>
      </c>
      <c r="G36" s="8" t="s">
        <v>92</v>
      </c>
      <c r="H36" s="6">
        <v>60000</v>
      </c>
      <c r="I36" s="6">
        <f t="shared" si="7"/>
        <v>60000</v>
      </c>
      <c r="J36" s="29" t="s">
        <v>93</v>
      </c>
    </row>
    <row r="37" spans="1:10" s="36" customFormat="1" x14ac:dyDescent="0.2">
      <c r="A37" s="102"/>
      <c r="B37" s="6" t="s">
        <v>96</v>
      </c>
      <c r="C37" s="6" t="s">
        <v>97</v>
      </c>
      <c r="D37" s="8">
        <v>1</v>
      </c>
      <c r="E37" s="8" t="s">
        <v>56</v>
      </c>
      <c r="F37" s="8">
        <v>1</v>
      </c>
      <c r="G37" s="8" t="s">
        <v>92</v>
      </c>
      <c r="H37" s="6">
        <v>60000</v>
      </c>
      <c r="I37" s="6">
        <f t="shared" si="7"/>
        <v>60000</v>
      </c>
      <c r="J37" s="29" t="s">
        <v>98</v>
      </c>
    </row>
    <row r="38" spans="1:10" s="36" customFormat="1" x14ac:dyDescent="0.2">
      <c r="A38" s="102"/>
      <c r="B38" s="6" t="s">
        <v>99</v>
      </c>
      <c r="C38" s="6"/>
      <c r="D38" s="8">
        <v>6</v>
      </c>
      <c r="E38" s="8" t="s">
        <v>85</v>
      </c>
      <c r="F38" s="8">
        <v>1</v>
      </c>
      <c r="G38" s="8" t="s">
        <v>23</v>
      </c>
      <c r="H38" s="6">
        <v>750</v>
      </c>
      <c r="I38" s="6">
        <f t="shared" si="7"/>
        <v>4500</v>
      </c>
      <c r="J38" s="29" t="s">
        <v>100</v>
      </c>
    </row>
    <row r="39" spans="1:10" s="36" customFormat="1" x14ac:dyDescent="0.2">
      <c r="A39" s="102"/>
      <c r="B39" s="6" t="s">
        <v>101</v>
      </c>
      <c r="C39" s="6" t="s">
        <v>102</v>
      </c>
      <c r="D39" s="8">
        <v>15</v>
      </c>
      <c r="E39" s="8" t="s">
        <v>85</v>
      </c>
      <c r="F39" s="8">
        <v>1</v>
      </c>
      <c r="G39" s="8" t="s">
        <v>23</v>
      </c>
      <c r="H39" s="6">
        <v>450</v>
      </c>
      <c r="I39" s="6">
        <f t="shared" si="7"/>
        <v>6750</v>
      </c>
      <c r="J39" s="29" t="s">
        <v>103</v>
      </c>
    </row>
    <row r="40" spans="1:10" s="36" customFormat="1" x14ac:dyDescent="0.2">
      <c r="A40" s="102"/>
      <c r="B40" s="21" t="s">
        <v>104</v>
      </c>
      <c r="C40" s="6"/>
      <c r="D40" s="8">
        <v>2</v>
      </c>
      <c r="E40" s="8" t="s">
        <v>85</v>
      </c>
      <c r="F40" s="8">
        <v>1</v>
      </c>
      <c r="G40" s="8" t="s">
        <v>23</v>
      </c>
      <c r="H40" s="6">
        <v>3500</v>
      </c>
      <c r="I40" s="6">
        <f t="shared" si="7"/>
        <v>7000</v>
      </c>
      <c r="J40" s="29" t="s">
        <v>105</v>
      </c>
    </row>
    <row r="41" spans="1:10" s="36" customFormat="1" x14ac:dyDescent="0.2">
      <c r="A41" s="102"/>
      <c r="B41" s="21" t="s">
        <v>106</v>
      </c>
      <c r="C41" s="6"/>
      <c r="D41" s="8">
        <v>2</v>
      </c>
      <c r="E41" s="8" t="s">
        <v>85</v>
      </c>
      <c r="F41" s="8">
        <v>1</v>
      </c>
      <c r="G41" s="8" t="s">
        <v>23</v>
      </c>
      <c r="H41" s="6">
        <v>4000</v>
      </c>
      <c r="I41" s="6">
        <f t="shared" si="7"/>
        <v>8000</v>
      </c>
      <c r="J41" s="29" t="s">
        <v>105</v>
      </c>
    </row>
    <row r="42" spans="1:10" s="36" customFormat="1" x14ac:dyDescent="0.2">
      <c r="A42" s="102"/>
      <c r="B42" s="6" t="s">
        <v>107</v>
      </c>
      <c r="C42" s="6"/>
      <c r="D42" s="8">
        <v>2</v>
      </c>
      <c r="E42" s="8" t="s">
        <v>62</v>
      </c>
      <c r="F42" s="8">
        <v>1</v>
      </c>
      <c r="G42" s="8" t="s">
        <v>23</v>
      </c>
      <c r="H42" s="6">
        <v>6500</v>
      </c>
      <c r="I42" s="6">
        <f t="shared" si="7"/>
        <v>13000</v>
      </c>
      <c r="J42" s="29" t="s">
        <v>108</v>
      </c>
    </row>
    <row r="43" spans="1:10" s="36" customFormat="1" x14ac:dyDescent="0.2">
      <c r="A43" s="102"/>
      <c r="B43" s="6" t="s">
        <v>109</v>
      </c>
      <c r="C43" s="6"/>
      <c r="D43" s="8">
        <v>1</v>
      </c>
      <c r="E43" s="8" t="s">
        <v>85</v>
      </c>
      <c r="F43" s="8">
        <v>1</v>
      </c>
      <c r="G43" s="8" t="s">
        <v>23</v>
      </c>
      <c r="H43" s="6">
        <v>11000</v>
      </c>
      <c r="I43" s="6">
        <f t="shared" si="7"/>
        <v>11000</v>
      </c>
      <c r="J43" s="29" t="s">
        <v>110</v>
      </c>
    </row>
    <row r="44" spans="1:10" s="36" customFormat="1" x14ac:dyDescent="0.2">
      <c r="A44" s="102"/>
      <c r="B44" s="6" t="s">
        <v>111</v>
      </c>
      <c r="C44" s="6" t="s">
        <v>112</v>
      </c>
      <c r="D44" s="8">
        <v>1</v>
      </c>
      <c r="E44" s="8" t="s">
        <v>85</v>
      </c>
      <c r="F44" s="8">
        <v>1</v>
      </c>
      <c r="G44" s="8" t="s">
        <v>23</v>
      </c>
      <c r="H44" s="6">
        <v>5000</v>
      </c>
      <c r="I44" s="6">
        <f t="shared" si="7"/>
        <v>5000</v>
      </c>
      <c r="J44" s="29" t="s">
        <v>110</v>
      </c>
    </row>
    <row r="45" spans="1:10" s="36" customFormat="1" x14ac:dyDescent="0.2">
      <c r="A45" s="102"/>
      <c r="B45" s="6" t="s">
        <v>111</v>
      </c>
      <c r="C45" s="6" t="s">
        <v>113</v>
      </c>
      <c r="D45" s="8">
        <v>1</v>
      </c>
      <c r="E45" s="8" t="s">
        <v>85</v>
      </c>
      <c r="F45" s="8">
        <v>1</v>
      </c>
      <c r="G45" s="8" t="s">
        <v>23</v>
      </c>
      <c r="H45" s="6">
        <v>11000</v>
      </c>
      <c r="I45" s="6">
        <f t="shared" si="7"/>
        <v>11000</v>
      </c>
      <c r="J45" s="29" t="s">
        <v>110</v>
      </c>
    </row>
    <row r="46" spans="1:10" s="36" customFormat="1" x14ac:dyDescent="0.2">
      <c r="A46" s="102"/>
      <c r="B46" s="6" t="s">
        <v>114</v>
      </c>
      <c r="C46" s="6"/>
      <c r="D46" s="8">
        <v>1</v>
      </c>
      <c r="E46" s="8" t="s">
        <v>85</v>
      </c>
      <c r="F46" s="8">
        <v>1</v>
      </c>
      <c r="G46" s="8" t="s">
        <v>23</v>
      </c>
      <c r="H46" s="6">
        <v>11000</v>
      </c>
      <c r="I46" s="6">
        <f t="shared" si="7"/>
        <v>11000</v>
      </c>
      <c r="J46" s="29" t="s">
        <v>110</v>
      </c>
    </row>
    <row r="47" spans="1:10" s="36" customFormat="1" x14ac:dyDescent="0.2">
      <c r="A47" s="4" t="s">
        <v>115</v>
      </c>
      <c r="B47" s="4"/>
      <c r="C47" s="20"/>
      <c r="D47" s="4"/>
      <c r="E47" s="4"/>
      <c r="F47" s="4"/>
      <c r="G47" s="4"/>
      <c r="H47" s="4"/>
      <c r="I47" s="18">
        <f>SUM(I34:I46)</f>
        <v>337250</v>
      </c>
      <c r="J47" s="29"/>
    </row>
    <row r="48" spans="1:10" x14ac:dyDescent="0.2">
      <c r="A48" s="92" t="s">
        <v>116</v>
      </c>
      <c r="B48" s="93"/>
      <c r="C48" s="93"/>
      <c r="D48" s="93"/>
      <c r="E48" s="93"/>
      <c r="F48" s="93"/>
      <c r="G48" s="93"/>
      <c r="H48" s="94"/>
      <c r="I48" s="24">
        <f>I7+I11+I14+I29+I33+I47</f>
        <v>1431475</v>
      </c>
      <c r="J48" s="34"/>
    </row>
    <row r="49" spans="1:10" x14ac:dyDescent="0.2">
      <c r="A49" s="92" t="s">
        <v>117</v>
      </c>
      <c r="B49" s="93"/>
      <c r="C49" s="93"/>
      <c r="D49" s="93"/>
      <c r="E49" s="93"/>
      <c r="F49" s="93"/>
      <c r="G49" s="93"/>
      <c r="H49" s="94"/>
      <c r="I49" s="24">
        <f>I48*0.1</f>
        <v>143147.5</v>
      </c>
      <c r="J49" s="34"/>
    </row>
    <row r="50" spans="1:10" x14ac:dyDescent="0.2">
      <c r="A50" s="92" t="s">
        <v>118</v>
      </c>
      <c r="B50" s="93"/>
      <c r="C50" s="93"/>
      <c r="D50" s="93"/>
      <c r="E50" s="93"/>
      <c r="F50" s="93"/>
      <c r="G50" s="93"/>
      <c r="H50" s="94"/>
      <c r="I50" s="24">
        <f>(I48+I49)*0.06</f>
        <v>94477.349999999991</v>
      </c>
      <c r="J50" s="34"/>
    </row>
    <row r="51" spans="1:10" x14ac:dyDescent="0.2">
      <c r="A51" s="92" t="s">
        <v>119</v>
      </c>
      <c r="B51" s="93"/>
      <c r="C51" s="93"/>
      <c r="D51" s="93"/>
      <c r="E51" s="93"/>
      <c r="F51" s="93"/>
      <c r="G51" s="93"/>
      <c r="H51" s="94"/>
      <c r="I51" s="24">
        <f>SUM(I48:I50)</f>
        <v>1669099.85</v>
      </c>
      <c r="J51" s="34"/>
    </row>
    <row r="52" spans="1:10" x14ac:dyDescent="0.2">
      <c r="A52" s="3" t="s">
        <v>120</v>
      </c>
      <c r="B52" s="3"/>
      <c r="C52" s="3"/>
      <c r="D52" s="3"/>
      <c r="E52" s="3"/>
      <c r="F52" s="3"/>
      <c r="G52" s="3"/>
      <c r="H52" s="3"/>
      <c r="I52" s="3"/>
    </row>
    <row r="53" spans="1:10" x14ac:dyDescent="0.25">
      <c r="A53" s="22" t="s">
        <v>121</v>
      </c>
      <c r="B53" s="22"/>
      <c r="C53" s="22"/>
      <c r="D53" s="22"/>
      <c r="E53" s="22"/>
      <c r="F53" s="22"/>
      <c r="G53" s="22"/>
      <c r="H53" s="22"/>
      <c r="I53" s="22"/>
      <c r="J53" s="35"/>
    </row>
    <row r="54" spans="1:10" x14ac:dyDescent="0.2">
      <c r="A54" s="23" t="s">
        <v>122</v>
      </c>
      <c r="B54" s="23"/>
      <c r="C54" s="23"/>
      <c r="D54" s="23"/>
      <c r="E54" s="23"/>
      <c r="F54" s="23"/>
      <c r="G54" s="23"/>
      <c r="H54" s="23"/>
      <c r="I54" s="23"/>
      <c r="J54" s="35"/>
    </row>
    <row r="55" spans="1:10" x14ac:dyDescent="0.2">
      <c r="A55" s="23" t="s">
        <v>123</v>
      </c>
      <c r="B55" s="23"/>
      <c r="C55" s="23"/>
      <c r="D55" s="23"/>
      <c r="E55" s="23"/>
      <c r="F55" s="23"/>
      <c r="G55" s="23"/>
      <c r="H55" s="23"/>
      <c r="I55" s="23"/>
      <c r="J55" s="35"/>
    </row>
    <row r="56" spans="1:10" x14ac:dyDescent="0.2">
      <c r="A56" s="23" t="s">
        <v>124</v>
      </c>
      <c r="B56" s="23"/>
      <c r="C56" s="23"/>
      <c r="D56" s="23"/>
      <c r="E56" s="23"/>
      <c r="F56" s="23"/>
      <c r="G56" s="23"/>
      <c r="H56" s="23"/>
      <c r="I56" s="23"/>
      <c r="J56" s="35"/>
    </row>
    <row r="57" spans="1:10" x14ac:dyDescent="0.2">
      <c r="A57" s="23" t="s">
        <v>125</v>
      </c>
      <c r="B57" s="23"/>
      <c r="C57" s="23"/>
      <c r="D57" s="23"/>
      <c r="E57" s="23"/>
      <c r="F57" s="23"/>
      <c r="G57" s="23"/>
      <c r="H57" s="23"/>
      <c r="I57" s="23"/>
      <c r="J57" s="35"/>
    </row>
    <row r="58" spans="1:10" x14ac:dyDescent="0.2">
      <c r="A58" s="23" t="s">
        <v>126</v>
      </c>
      <c r="B58" s="23"/>
      <c r="C58" s="23"/>
      <c r="D58" s="23"/>
      <c r="E58" s="23"/>
      <c r="F58" s="23"/>
      <c r="G58" s="23"/>
      <c r="H58" s="23"/>
      <c r="I58" s="23"/>
      <c r="J58" s="35"/>
    </row>
    <row r="59" spans="1:10" x14ac:dyDescent="0.2">
      <c r="A59" s="23" t="s">
        <v>127</v>
      </c>
      <c r="B59" s="23"/>
      <c r="C59" s="23"/>
      <c r="D59" s="23"/>
      <c r="E59" s="23"/>
      <c r="F59" s="23"/>
      <c r="G59" s="23"/>
      <c r="H59" s="23"/>
      <c r="I59" s="23"/>
      <c r="J59" s="35"/>
    </row>
    <row r="60" spans="1:10" x14ac:dyDescent="0.25">
      <c r="A60" s="32"/>
      <c r="B60" s="32"/>
      <c r="C60" s="32"/>
      <c r="D60" s="32"/>
      <c r="E60" s="32"/>
      <c r="F60" s="32"/>
      <c r="G60" s="32"/>
      <c r="H60" s="33"/>
      <c r="I60" s="33"/>
      <c r="J60" s="35"/>
    </row>
    <row r="61" spans="1:10" x14ac:dyDescent="0.25">
      <c r="A61" s="32"/>
      <c r="B61" s="32"/>
      <c r="C61" s="32"/>
      <c r="D61" s="32"/>
      <c r="E61" s="32"/>
      <c r="F61" s="32"/>
      <c r="G61" s="32"/>
      <c r="H61" s="33"/>
      <c r="I61" s="33"/>
      <c r="J61" s="35"/>
    </row>
    <row r="62" spans="1:10" x14ac:dyDescent="0.25">
      <c r="A62" s="32"/>
      <c r="B62" s="32"/>
      <c r="C62" s="32"/>
      <c r="D62" s="32"/>
      <c r="E62" s="32"/>
      <c r="F62" s="32"/>
      <c r="G62" s="32"/>
      <c r="H62" s="33"/>
      <c r="I62" s="33"/>
      <c r="J62" s="35"/>
    </row>
    <row r="63" spans="1:10" x14ac:dyDescent="0.25">
      <c r="A63" s="32"/>
      <c r="B63" s="32"/>
      <c r="C63" s="32"/>
      <c r="D63" s="32"/>
      <c r="E63" s="32"/>
      <c r="F63" s="32"/>
      <c r="G63" s="32"/>
      <c r="H63" s="33"/>
      <c r="I63" s="33"/>
      <c r="J63" s="35"/>
    </row>
    <row r="64" spans="1:10" x14ac:dyDescent="0.25">
      <c r="A64" s="32"/>
      <c r="B64" s="32"/>
      <c r="C64" s="32"/>
      <c r="D64" s="32"/>
      <c r="E64" s="32"/>
      <c r="F64" s="32"/>
      <c r="G64" s="32"/>
      <c r="H64" s="33"/>
      <c r="I64" s="33"/>
      <c r="J64" s="35"/>
    </row>
    <row r="65" spans="1:10" x14ac:dyDescent="0.25">
      <c r="A65" s="32"/>
      <c r="B65" s="32"/>
      <c r="C65" s="32"/>
      <c r="D65" s="32"/>
      <c r="E65" s="32"/>
      <c r="F65" s="32"/>
      <c r="G65" s="32"/>
      <c r="H65" s="33"/>
      <c r="I65" s="33"/>
      <c r="J65" s="35"/>
    </row>
  </sheetData>
  <mergeCells count="23">
    <mergeCell ref="A49:H49"/>
    <mergeCell ref="A50:H50"/>
    <mergeCell ref="A51:H51"/>
    <mergeCell ref="D4:G4"/>
    <mergeCell ref="H4:I4"/>
    <mergeCell ref="A7:H7"/>
    <mergeCell ref="A11:H11"/>
    <mergeCell ref="A14:H14"/>
    <mergeCell ref="A8:A10"/>
    <mergeCell ref="A12:A13"/>
    <mergeCell ref="A15:A28"/>
    <mergeCell ref="A30:A32"/>
    <mergeCell ref="A34:A46"/>
    <mergeCell ref="B34:B36"/>
    <mergeCell ref="C4:C5"/>
    <mergeCell ref="A4:B5"/>
    <mergeCell ref="A29:H29"/>
    <mergeCell ref="A48:H48"/>
    <mergeCell ref="A1:I1"/>
    <mergeCell ref="D2:E2"/>
    <mergeCell ref="G2:I2"/>
    <mergeCell ref="D3:E3"/>
    <mergeCell ref="G3:I3"/>
  </mergeCells>
  <phoneticPr fontId="17" type="noConversion"/>
  <hyperlinks>
    <hyperlink ref="B3" r:id="rId1"/>
  </hyperlinks>
  <pageMargins left="0.69930555555555596" right="0.69930555555555596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67"/>
  <sheetViews>
    <sheetView zoomScale="92" workbookViewId="0">
      <selection sqref="A1:I1"/>
    </sheetView>
  </sheetViews>
  <sheetFormatPr baseColWidth="10" defaultColWidth="11.5" defaultRowHeight="15" x14ac:dyDescent="0.2"/>
  <cols>
    <col min="1" max="1" width="11.5" style="26"/>
    <col min="2" max="2" width="29.33203125" style="26" customWidth="1"/>
    <col min="3" max="3" width="24.6640625" style="26" customWidth="1"/>
    <col min="4" max="9" width="12.5" style="74" customWidth="1"/>
    <col min="10" max="16384" width="11.5" style="26"/>
  </cols>
  <sheetData>
    <row r="1" spans="1:9" ht="21" x14ac:dyDescent="0.2">
      <c r="A1" s="110" t="s">
        <v>426</v>
      </c>
      <c r="B1" s="110"/>
      <c r="C1" s="110"/>
      <c r="D1" s="110"/>
      <c r="E1" s="110"/>
      <c r="F1" s="110"/>
      <c r="G1" s="110"/>
      <c r="H1" s="110"/>
      <c r="I1" s="110"/>
    </row>
    <row r="2" spans="1:9" ht="16" x14ac:dyDescent="0.2">
      <c r="A2" s="56" t="s">
        <v>1</v>
      </c>
      <c r="B2" s="57" t="s">
        <v>2</v>
      </c>
      <c r="C2" s="58" t="s">
        <v>3</v>
      </c>
      <c r="D2" s="112">
        <v>43276</v>
      </c>
      <c r="E2" s="112"/>
      <c r="F2" s="69" t="s">
        <v>4</v>
      </c>
      <c r="G2" s="113" t="s">
        <v>5</v>
      </c>
      <c r="H2" s="113"/>
      <c r="I2" s="113"/>
    </row>
    <row r="3" spans="1:9" ht="16" x14ac:dyDescent="0.2">
      <c r="A3" s="58" t="s">
        <v>6</v>
      </c>
      <c r="B3" s="59" t="s">
        <v>7</v>
      </c>
      <c r="C3" s="56" t="s">
        <v>8</v>
      </c>
      <c r="D3" s="114">
        <v>13810643293</v>
      </c>
      <c r="E3" s="114"/>
      <c r="F3" s="69" t="s">
        <v>9</v>
      </c>
      <c r="G3" s="113" t="s">
        <v>10</v>
      </c>
      <c r="H3" s="113"/>
      <c r="I3" s="113"/>
    </row>
    <row r="4" spans="1:9" s="134" customFormat="1" ht="14" x14ac:dyDescent="0.2">
      <c r="A4" s="73" t="s">
        <v>430</v>
      </c>
      <c r="B4" s="73" t="s">
        <v>431</v>
      </c>
      <c r="C4" s="73" t="s">
        <v>432</v>
      </c>
      <c r="D4" s="73" t="s">
        <v>433</v>
      </c>
      <c r="E4" s="73" t="s">
        <v>434</v>
      </c>
      <c r="F4" s="73" t="s">
        <v>435</v>
      </c>
      <c r="G4" s="73" t="s">
        <v>436</v>
      </c>
      <c r="H4" s="73" t="s">
        <v>437</v>
      </c>
      <c r="I4" s="73" t="s">
        <v>438</v>
      </c>
    </row>
    <row r="5" spans="1:9" x14ac:dyDescent="0.2">
      <c r="A5" s="129" t="s">
        <v>89</v>
      </c>
      <c r="B5" s="131" t="s">
        <v>90</v>
      </c>
      <c r="C5" s="70" t="s">
        <v>263</v>
      </c>
      <c r="D5" s="72">
        <v>1</v>
      </c>
      <c r="E5" s="72" t="s">
        <v>56</v>
      </c>
      <c r="F5" s="72">
        <v>1</v>
      </c>
      <c r="G5" s="72" t="s">
        <v>92</v>
      </c>
      <c r="H5" s="80">
        <v>80000</v>
      </c>
      <c r="I5" s="72">
        <f t="shared" ref="I5:I63" si="0">D5*F5*H5</f>
        <v>80000</v>
      </c>
    </row>
    <row r="6" spans="1:9" x14ac:dyDescent="0.2">
      <c r="A6" s="130"/>
      <c r="B6" s="132"/>
      <c r="C6" s="70" t="s">
        <v>264</v>
      </c>
      <c r="D6" s="72">
        <v>1</v>
      </c>
      <c r="E6" s="72" t="s">
        <v>56</v>
      </c>
      <c r="F6" s="72">
        <v>1</v>
      </c>
      <c r="G6" s="72" t="s">
        <v>92</v>
      </c>
      <c r="H6" s="80">
        <v>60000</v>
      </c>
      <c r="I6" s="72">
        <f t="shared" si="0"/>
        <v>60000</v>
      </c>
    </row>
    <row r="7" spans="1:9" x14ac:dyDescent="0.2">
      <c r="A7" s="130"/>
      <c r="B7" s="133"/>
      <c r="C7" s="70" t="s">
        <v>265</v>
      </c>
      <c r="D7" s="72">
        <v>1</v>
      </c>
      <c r="E7" s="72" t="s">
        <v>56</v>
      </c>
      <c r="F7" s="72">
        <v>1</v>
      </c>
      <c r="G7" s="72" t="s">
        <v>92</v>
      </c>
      <c r="H7" s="80">
        <v>80000</v>
      </c>
      <c r="I7" s="72">
        <f t="shared" si="0"/>
        <v>80000</v>
      </c>
    </row>
    <row r="8" spans="1:9" x14ac:dyDescent="0.2">
      <c r="A8" s="130"/>
      <c r="B8" s="131" t="s">
        <v>266</v>
      </c>
      <c r="C8" s="70" t="s">
        <v>267</v>
      </c>
      <c r="D8" s="72">
        <v>1</v>
      </c>
      <c r="E8" s="72" t="s">
        <v>56</v>
      </c>
      <c r="F8" s="72">
        <v>1</v>
      </c>
      <c r="G8" s="72" t="s">
        <v>92</v>
      </c>
      <c r="H8" s="80">
        <v>8000</v>
      </c>
      <c r="I8" s="72">
        <f t="shared" si="0"/>
        <v>8000</v>
      </c>
    </row>
    <row r="9" spans="1:9" x14ac:dyDescent="0.2">
      <c r="A9" s="130"/>
      <c r="B9" s="132"/>
      <c r="C9" s="70" t="s">
        <v>268</v>
      </c>
      <c r="D9" s="72">
        <v>1</v>
      </c>
      <c r="E9" s="72" t="s">
        <v>56</v>
      </c>
      <c r="F9" s="72">
        <v>1</v>
      </c>
      <c r="G9" s="72" t="s">
        <v>92</v>
      </c>
      <c r="H9" s="80">
        <v>8000</v>
      </c>
      <c r="I9" s="72">
        <f t="shared" si="0"/>
        <v>8000</v>
      </c>
    </row>
    <row r="10" spans="1:9" x14ac:dyDescent="0.2">
      <c r="A10" s="130"/>
      <c r="B10" s="132"/>
      <c r="C10" s="70" t="s">
        <v>269</v>
      </c>
      <c r="D10" s="72">
        <v>2</v>
      </c>
      <c r="E10" s="72" t="s">
        <v>56</v>
      </c>
      <c r="F10" s="72">
        <v>1</v>
      </c>
      <c r="G10" s="72" t="s">
        <v>92</v>
      </c>
      <c r="H10" s="80">
        <v>8000</v>
      </c>
      <c r="I10" s="72">
        <f t="shared" si="0"/>
        <v>16000</v>
      </c>
    </row>
    <row r="11" spans="1:9" x14ac:dyDescent="0.2">
      <c r="A11" s="130"/>
      <c r="B11" s="132"/>
      <c r="C11" s="70" t="s">
        <v>354</v>
      </c>
      <c r="D11" s="72">
        <v>2</v>
      </c>
      <c r="E11" s="72" t="s">
        <v>56</v>
      </c>
      <c r="F11" s="72">
        <v>1</v>
      </c>
      <c r="G11" s="72" t="s">
        <v>92</v>
      </c>
      <c r="H11" s="80">
        <v>10000</v>
      </c>
      <c r="I11" s="72">
        <f t="shared" si="0"/>
        <v>20000</v>
      </c>
    </row>
    <row r="12" spans="1:9" x14ac:dyDescent="0.2">
      <c r="A12" s="130"/>
      <c r="B12" s="132"/>
      <c r="C12" s="70" t="s">
        <v>367</v>
      </c>
      <c r="D12" s="72">
        <v>1</v>
      </c>
      <c r="E12" s="72" t="s">
        <v>56</v>
      </c>
      <c r="F12" s="72">
        <v>1</v>
      </c>
      <c r="G12" s="72" t="s">
        <v>92</v>
      </c>
      <c r="H12" s="80">
        <v>6000</v>
      </c>
      <c r="I12" s="72">
        <f t="shared" si="0"/>
        <v>6000</v>
      </c>
    </row>
    <row r="13" spans="1:9" x14ac:dyDescent="0.2">
      <c r="A13" s="130"/>
      <c r="B13" s="133"/>
      <c r="C13" s="70" t="s">
        <v>270</v>
      </c>
      <c r="D13" s="72">
        <v>2</v>
      </c>
      <c r="E13" s="72" t="s">
        <v>56</v>
      </c>
      <c r="F13" s="72">
        <v>1</v>
      </c>
      <c r="G13" s="72" t="s">
        <v>92</v>
      </c>
      <c r="H13" s="80">
        <v>10000</v>
      </c>
      <c r="I13" s="72">
        <f t="shared" si="0"/>
        <v>20000</v>
      </c>
    </row>
    <row r="14" spans="1:9" x14ac:dyDescent="0.2">
      <c r="A14" s="130"/>
      <c r="B14" s="132"/>
      <c r="C14" s="70" t="s">
        <v>271</v>
      </c>
      <c r="D14" s="72">
        <v>1</v>
      </c>
      <c r="E14" s="72" t="s">
        <v>56</v>
      </c>
      <c r="F14" s="72">
        <v>1</v>
      </c>
      <c r="G14" s="72" t="s">
        <v>92</v>
      </c>
      <c r="H14" s="80">
        <v>28000</v>
      </c>
      <c r="I14" s="72">
        <f t="shared" si="0"/>
        <v>28000</v>
      </c>
    </row>
    <row r="15" spans="1:9" x14ac:dyDescent="0.2">
      <c r="A15" s="130"/>
      <c r="B15" s="132"/>
      <c r="C15" s="70" t="s">
        <v>272</v>
      </c>
      <c r="D15" s="72">
        <v>1</v>
      </c>
      <c r="E15" s="72" t="s">
        <v>56</v>
      </c>
      <c r="F15" s="72">
        <v>1</v>
      </c>
      <c r="G15" s="72" t="s">
        <v>92</v>
      </c>
      <c r="H15" s="80">
        <v>10000</v>
      </c>
      <c r="I15" s="72">
        <f t="shared" si="0"/>
        <v>10000</v>
      </c>
    </row>
    <row r="16" spans="1:9" x14ac:dyDescent="0.2">
      <c r="A16" s="130"/>
      <c r="B16" s="132"/>
      <c r="C16" s="70" t="s">
        <v>273</v>
      </c>
      <c r="D16" s="72">
        <v>1</v>
      </c>
      <c r="E16" s="72" t="s">
        <v>56</v>
      </c>
      <c r="F16" s="72">
        <v>1</v>
      </c>
      <c r="G16" s="72" t="s">
        <v>92</v>
      </c>
      <c r="H16" s="80">
        <v>60000</v>
      </c>
      <c r="I16" s="72">
        <f t="shared" si="0"/>
        <v>60000</v>
      </c>
    </row>
    <row r="17" spans="1:9" x14ac:dyDescent="0.2">
      <c r="A17" s="130"/>
      <c r="B17" s="133"/>
      <c r="C17" s="70" t="s">
        <v>274</v>
      </c>
      <c r="D17" s="72">
        <v>1</v>
      </c>
      <c r="E17" s="72" t="s">
        <v>56</v>
      </c>
      <c r="F17" s="72">
        <v>1</v>
      </c>
      <c r="G17" s="72" t="s">
        <v>92</v>
      </c>
      <c r="H17" s="80">
        <v>40000</v>
      </c>
      <c r="I17" s="72">
        <f t="shared" si="0"/>
        <v>40000</v>
      </c>
    </row>
    <row r="18" spans="1:9" x14ac:dyDescent="0.2">
      <c r="A18" s="130"/>
      <c r="B18" s="70" t="s">
        <v>410</v>
      </c>
      <c r="C18" s="70"/>
      <c r="D18" s="72">
        <v>2</v>
      </c>
      <c r="E18" s="72" t="s">
        <v>56</v>
      </c>
      <c r="F18" s="72">
        <v>1</v>
      </c>
      <c r="G18" s="72" t="s">
        <v>92</v>
      </c>
      <c r="H18" s="80">
        <v>14500</v>
      </c>
      <c r="I18" s="72">
        <f t="shared" si="0"/>
        <v>29000</v>
      </c>
    </row>
    <row r="19" spans="1:9" x14ac:dyDescent="0.2">
      <c r="A19" s="130"/>
      <c r="B19" s="70" t="s">
        <v>355</v>
      </c>
      <c r="C19" s="70"/>
      <c r="D19" s="72">
        <v>1</v>
      </c>
      <c r="E19" s="72" t="s">
        <v>56</v>
      </c>
      <c r="F19" s="72">
        <v>1</v>
      </c>
      <c r="G19" s="72" t="s">
        <v>92</v>
      </c>
      <c r="H19" s="80">
        <v>20000</v>
      </c>
      <c r="I19" s="72">
        <f t="shared" si="0"/>
        <v>20000</v>
      </c>
    </row>
    <row r="20" spans="1:9" x14ac:dyDescent="0.2">
      <c r="A20" s="130"/>
      <c r="B20" s="70" t="s">
        <v>356</v>
      </c>
      <c r="C20" s="70"/>
      <c r="D20" s="72">
        <v>1</v>
      </c>
      <c r="E20" s="72" t="s">
        <v>56</v>
      </c>
      <c r="F20" s="72">
        <v>1</v>
      </c>
      <c r="G20" s="72" t="s">
        <v>92</v>
      </c>
      <c r="H20" s="80">
        <v>5000</v>
      </c>
      <c r="I20" s="72">
        <f t="shared" si="0"/>
        <v>5000</v>
      </c>
    </row>
    <row r="21" spans="1:9" x14ac:dyDescent="0.2">
      <c r="A21" s="130"/>
      <c r="B21" s="70" t="s">
        <v>357</v>
      </c>
      <c r="C21" s="70"/>
      <c r="D21" s="72">
        <v>1</v>
      </c>
      <c r="E21" s="72" t="s">
        <v>56</v>
      </c>
      <c r="F21" s="72">
        <v>1</v>
      </c>
      <c r="G21" s="72" t="s">
        <v>92</v>
      </c>
      <c r="H21" s="80">
        <v>25000</v>
      </c>
      <c r="I21" s="72">
        <f t="shared" si="0"/>
        <v>25000</v>
      </c>
    </row>
    <row r="22" spans="1:9" x14ac:dyDescent="0.2">
      <c r="A22" s="130"/>
      <c r="B22" s="70" t="s">
        <v>275</v>
      </c>
      <c r="C22" s="70"/>
      <c r="D22" s="72">
        <v>6</v>
      </c>
      <c r="E22" s="72" t="s">
        <v>85</v>
      </c>
      <c r="F22" s="72">
        <v>1</v>
      </c>
      <c r="G22" s="72" t="s">
        <v>23</v>
      </c>
      <c r="H22" s="72">
        <v>750</v>
      </c>
      <c r="I22" s="72">
        <f t="shared" si="0"/>
        <v>4500</v>
      </c>
    </row>
    <row r="23" spans="1:9" x14ac:dyDescent="0.2">
      <c r="A23" s="130"/>
      <c r="B23" s="70" t="s">
        <v>275</v>
      </c>
      <c r="C23" s="70"/>
      <c r="D23" s="72">
        <v>10</v>
      </c>
      <c r="E23" s="72" t="s">
        <v>85</v>
      </c>
      <c r="F23" s="72">
        <v>1</v>
      </c>
      <c r="G23" s="72" t="s">
        <v>23</v>
      </c>
      <c r="H23" s="72">
        <v>750</v>
      </c>
      <c r="I23" s="72">
        <f t="shared" si="0"/>
        <v>7500</v>
      </c>
    </row>
    <row r="24" spans="1:9" x14ac:dyDescent="0.2">
      <c r="A24" s="130"/>
      <c r="B24" s="70" t="s">
        <v>375</v>
      </c>
      <c r="C24" s="70" t="s">
        <v>377</v>
      </c>
      <c r="D24" s="72">
        <v>10</v>
      </c>
      <c r="E24" s="72" t="s">
        <v>85</v>
      </c>
      <c r="F24" s="72">
        <v>6</v>
      </c>
      <c r="G24" s="72" t="s">
        <v>376</v>
      </c>
      <c r="H24" s="72">
        <v>100</v>
      </c>
      <c r="I24" s="72">
        <f t="shared" si="0"/>
        <v>6000</v>
      </c>
    </row>
    <row r="25" spans="1:9" x14ac:dyDescent="0.2">
      <c r="A25" s="130"/>
      <c r="B25" s="70" t="s">
        <v>276</v>
      </c>
      <c r="C25" s="70"/>
      <c r="D25" s="72">
        <v>8</v>
      </c>
      <c r="E25" s="72" t="s">
        <v>85</v>
      </c>
      <c r="F25" s="72">
        <v>2</v>
      </c>
      <c r="G25" s="72" t="s">
        <v>23</v>
      </c>
      <c r="H25" s="72">
        <v>450</v>
      </c>
      <c r="I25" s="72">
        <f t="shared" si="0"/>
        <v>7200</v>
      </c>
    </row>
    <row r="26" spans="1:9" x14ac:dyDescent="0.2">
      <c r="A26" s="130"/>
      <c r="B26" s="70" t="s">
        <v>277</v>
      </c>
      <c r="C26" s="70"/>
      <c r="D26" s="72">
        <v>10</v>
      </c>
      <c r="E26" s="72" t="s">
        <v>85</v>
      </c>
      <c r="F26" s="72">
        <v>5</v>
      </c>
      <c r="G26" s="72" t="s">
        <v>23</v>
      </c>
      <c r="H26" s="72">
        <v>800</v>
      </c>
      <c r="I26" s="72">
        <f t="shared" si="0"/>
        <v>40000</v>
      </c>
    </row>
    <row r="27" spans="1:9" x14ac:dyDescent="0.2">
      <c r="A27" s="130"/>
      <c r="B27" s="70" t="s">
        <v>99</v>
      </c>
      <c r="C27" s="70"/>
      <c r="D27" s="72">
        <v>12</v>
      </c>
      <c r="E27" s="72" t="s">
        <v>85</v>
      </c>
      <c r="F27" s="72">
        <v>1</v>
      </c>
      <c r="G27" s="72" t="s">
        <v>23</v>
      </c>
      <c r="H27" s="72">
        <v>750</v>
      </c>
      <c r="I27" s="72">
        <f t="shared" si="0"/>
        <v>9000</v>
      </c>
    </row>
    <row r="28" spans="1:9" x14ac:dyDescent="0.2">
      <c r="A28" s="130"/>
      <c r="B28" s="70" t="s">
        <v>101</v>
      </c>
      <c r="C28" s="70" t="s">
        <v>102</v>
      </c>
      <c r="D28" s="72">
        <v>15</v>
      </c>
      <c r="E28" s="72" t="s">
        <v>85</v>
      </c>
      <c r="F28" s="72">
        <v>1</v>
      </c>
      <c r="G28" s="72" t="s">
        <v>23</v>
      </c>
      <c r="H28" s="72">
        <v>450</v>
      </c>
      <c r="I28" s="72">
        <f t="shared" si="0"/>
        <v>6750</v>
      </c>
    </row>
    <row r="29" spans="1:9" x14ac:dyDescent="0.2">
      <c r="A29" s="130"/>
      <c r="B29" s="77" t="s">
        <v>278</v>
      </c>
      <c r="C29" s="70"/>
      <c r="D29" s="72">
        <v>1</v>
      </c>
      <c r="E29" s="72" t="s">
        <v>153</v>
      </c>
      <c r="F29" s="72">
        <v>1</v>
      </c>
      <c r="G29" s="72" t="s">
        <v>92</v>
      </c>
      <c r="H29" s="72">
        <v>40000</v>
      </c>
      <c r="I29" s="72">
        <f t="shared" si="0"/>
        <v>40000</v>
      </c>
    </row>
    <row r="30" spans="1:9" x14ac:dyDescent="0.2">
      <c r="A30" s="130"/>
      <c r="B30" s="132"/>
      <c r="C30" s="70" t="s">
        <v>279</v>
      </c>
      <c r="D30" s="72">
        <v>1</v>
      </c>
      <c r="E30" s="72" t="s">
        <v>28</v>
      </c>
      <c r="F30" s="72">
        <v>1</v>
      </c>
      <c r="G30" s="72" t="s">
        <v>23</v>
      </c>
      <c r="H30" s="72">
        <v>2000</v>
      </c>
      <c r="I30" s="72">
        <f t="shared" si="0"/>
        <v>2000</v>
      </c>
    </row>
    <row r="31" spans="1:9" x14ac:dyDescent="0.2">
      <c r="A31" s="130"/>
      <c r="B31" s="132"/>
      <c r="C31" s="70" t="s">
        <v>280</v>
      </c>
      <c r="D31" s="72">
        <v>1</v>
      </c>
      <c r="E31" s="72" t="s">
        <v>85</v>
      </c>
      <c r="F31" s="72">
        <v>1</v>
      </c>
      <c r="G31" s="72" t="s">
        <v>23</v>
      </c>
      <c r="H31" s="72">
        <v>9000</v>
      </c>
      <c r="I31" s="72">
        <f t="shared" si="0"/>
        <v>9000</v>
      </c>
    </row>
    <row r="32" spans="1:9" x14ac:dyDescent="0.2">
      <c r="A32" s="130"/>
      <c r="B32" s="132"/>
      <c r="C32" s="70" t="s">
        <v>386</v>
      </c>
      <c r="D32" s="72">
        <v>15</v>
      </c>
      <c r="E32" s="72" t="s">
        <v>62</v>
      </c>
      <c r="F32" s="72">
        <v>1</v>
      </c>
      <c r="G32" s="72" t="s">
        <v>23</v>
      </c>
      <c r="H32" s="72">
        <v>200</v>
      </c>
      <c r="I32" s="72">
        <f t="shared" si="0"/>
        <v>3000</v>
      </c>
    </row>
    <row r="33" spans="1:26" x14ac:dyDescent="0.2">
      <c r="A33" s="130"/>
      <c r="B33" s="132"/>
      <c r="C33" s="70" t="s">
        <v>281</v>
      </c>
      <c r="D33" s="72">
        <v>1</v>
      </c>
      <c r="E33" s="72" t="s">
        <v>85</v>
      </c>
      <c r="F33" s="72">
        <v>1</v>
      </c>
      <c r="G33" s="72" t="s">
        <v>23</v>
      </c>
      <c r="H33" s="72">
        <v>5000</v>
      </c>
      <c r="I33" s="72">
        <f t="shared" si="0"/>
        <v>5000</v>
      </c>
    </row>
    <row r="34" spans="1:26" x14ac:dyDescent="0.2">
      <c r="A34" s="130"/>
      <c r="B34" s="132"/>
      <c r="C34" s="70" t="s">
        <v>282</v>
      </c>
      <c r="D34" s="72">
        <v>1</v>
      </c>
      <c r="E34" s="72" t="s">
        <v>85</v>
      </c>
      <c r="F34" s="72">
        <v>1</v>
      </c>
      <c r="G34" s="72" t="s">
        <v>23</v>
      </c>
      <c r="H34" s="72">
        <v>5000</v>
      </c>
      <c r="I34" s="72">
        <f t="shared" si="0"/>
        <v>5000</v>
      </c>
    </row>
    <row r="35" spans="1:26" x14ac:dyDescent="0.2">
      <c r="A35" s="130"/>
      <c r="B35" s="133"/>
      <c r="C35" s="70" t="s">
        <v>329</v>
      </c>
      <c r="D35" s="72">
        <v>24</v>
      </c>
      <c r="E35" s="72" t="s">
        <v>85</v>
      </c>
      <c r="F35" s="72">
        <v>1</v>
      </c>
      <c r="G35" s="72" t="s">
        <v>23</v>
      </c>
      <c r="H35" s="72">
        <v>750</v>
      </c>
      <c r="I35" s="72">
        <f t="shared" si="0"/>
        <v>18000</v>
      </c>
    </row>
    <row r="36" spans="1:26" x14ac:dyDescent="0.2">
      <c r="A36" s="130"/>
      <c r="B36" s="78" t="s">
        <v>283</v>
      </c>
      <c r="C36" s="70"/>
      <c r="D36" s="72">
        <v>1</v>
      </c>
      <c r="E36" s="72" t="s">
        <v>28</v>
      </c>
      <c r="F36" s="72">
        <v>1</v>
      </c>
      <c r="G36" s="72" t="s">
        <v>23</v>
      </c>
      <c r="H36" s="72">
        <v>20000</v>
      </c>
      <c r="I36" s="72">
        <f t="shared" si="0"/>
        <v>20000</v>
      </c>
    </row>
    <row r="37" spans="1:26" x14ac:dyDescent="0.2">
      <c r="A37" s="130"/>
      <c r="B37" s="78" t="s">
        <v>284</v>
      </c>
      <c r="C37" s="70"/>
      <c r="D37" s="72">
        <v>1</v>
      </c>
      <c r="E37" s="72" t="s">
        <v>85</v>
      </c>
      <c r="F37" s="72">
        <v>1</v>
      </c>
      <c r="G37" s="72" t="s">
        <v>23</v>
      </c>
      <c r="H37" s="72">
        <v>5000</v>
      </c>
      <c r="I37" s="72">
        <f t="shared" si="0"/>
        <v>5000</v>
      </c>
    </row>
    <row r="38" spans="1:26" x14ac:dyDescent="0.2">
      <c r="A38" s="130"/>
      <c r="B38" s="70" t="s">
        <v>285</v>
      </c>
      <c r="C38" s="70"/>
      <c r="D38" s="72">
        <v>85</v>
      </c>
      <c r="E38" s="72" t="s">
        <v>85</v>
      </c>
      <c r="F38" s="72">
        <v>1</v>
      </c>
      <c r="G38" s="72" t="s">
        <v>23</v>
      </c>
      <c r="H38" s="72">
        <v>500</v>
      </c>
      <c r="I38" s="72">
        <f t="shared" si="0"/>
        <v>42500</v>
      </c>
    </row>
    <row r="39" spans="1:26" x14ac:dyDescent="0.2">
      <c r="A39" s="130"/>
      <c r="B39" s="131" t="s">
        <v>104</v>
      </c>
      <c r="C39" s="70" t="s">
        <v>286</v>
      </c>
      <c r="D39" s="72">
        <v>2</v>
      </c>
      <c r="E39" s="72" t="s">
        <v>85</v>
      </c>
      <c r="F39" s="72">
        <v>1</v>
      </c>
      <c r="G39" s="72" t="s">
        <v>23</v>
      </c>
      <c r="H39" s="72">
        <v>3500</v>
      </c>
      <c r="I39" s="72">
        <f t="shared" si="0"/>
        <v>7000</v>
      </c>
    </row>
    <row r="40" spans="1:26" x14ac:dyDescent="0.2">
      <c r="A40" s="130"/>
      <c r="B40" s="132"/>
      <c r="C40" s="70" t="s">
        <v>287</v>
      </c>
      <c r="D40" s="72">
        <v>4</v>
      </c>
      <c r="E40" s="72" t="s">
        <v>85</v>
      </c>
      <c r="F40" s="72">
        <v>1</v>
      </c>
      <c r="G40" s="72" t="s">
        <v>23</v>
      </c>
      <c r="H40" s="72">
        <v>3500</v>
      </c>
      <c r="I40" s="72">
        <f t="shared" si="0"/>
        <v>14000</v>
      </c>
    </row>
    <row r="41" spans="1:26" x14ac:dyDescent="0.2">
      <c r="A41" s="130"/>
      <c r="B41" s="133"/>
      <c r="C41" s="70" t="s">
        <v>288</v>
      </c>
      <c r="D41" s="72">
        <v>2</v>
      </c>
      <c r="E41" s="72" t="s">
        <v>85</v>
      </c>
      <c r="F41" s="72">
        <v>1.5</v>
      </c>
      <c r="G41" s="72" t="s">
        <v>23</v>
      </c>
      <c r="H41" s="72">
        <v>3500</v>
      </c>
      <c r="I41" s="72">
        <f t="shared" si="0"/>
        <v>10500</v>
      </c>
    </row>
    <row r="42" spans="1:26" x14ac:dyDescent="0.2">
      <c r="A42" s="130"/>
      <c r="B42" s="131" t="s">
        <v>106</v>
      </c>
      <c r="C42" s="70" t="s">
        <v>286</v>
      </c>
      <c r="D42" s="72">
        <v>2</v>
      </c>
      <c r="E42" s="72" t="s">
        <v>85</v>
      </c>
      <c r="F42" s="72">
        <v>1</v>
      </c>
      <c r="G42" s="72" t="s">
        <v>23</v>
      </c>
      <c r="H42" s="72">
        <v>4000</v>
      </c>
      <c r="I42" s="72">
        <f t="shared" si="0"/>
        <v>8000</v>
      </c>
    </row>
    <row r="43" spans="1:26" x14ac:dyDescent="0.2">
      <c r="A43" s="130"/>
      <c r="B43" s="132"/>
      <c r="C43" s="70" t="s">
        <v>287</v>
      </c>
      <c r="D43" s="72">
        <v>5</v>
      </c>
      <c r="E43" s="72" t="s">
        <v>85</v>
      </c>
      <c r="F43" s="72">
        <v>1</v>
      </c>
      <c r="G43" s="72" t="s">
        <v>23</v>
      </c>
      <c r="H43" s="72">
        <v>4000</v>
      </c>
      <c r="I43" s="72">
        <f t="shared" si="0"/>
        <v>20000</v>
      </c>
    </row>
    <row r="44" spans="1:26" x14ac:dyDescent="0.2">
      <c r="A44" s="130"/>
      <c r="B44" s="133"/>
      <c r="C44" s="70" t="s">
        <v>288</v>
      </c>
      <c r="D44" s="72">
        <v>2</v>
      </c>
      <c r="E44" s="72" t="s">
        <v>85</v>
      </c>
      <c r="F44" s="72">
        <v>1.5</v>
      </c>
      <c r="G44" s="72" t="s">
        <v>23</v>
      </c>
      <c r="H44" s="72">
        <v>4000</v>
      </c>
      <c r="I44" s="72">
        <f t="shared" si="0"/>
        <v>12000</v>
      </c>
    </row>
    <row r="45" spans="1:26" x14ac:dyDescent="0.2">
      <c r="A45" s="130"/>
      <c r="B45" s="131" t="s">
        <v>289</v>
      </c>
      <c r="C45" s="70" t="s">
        <v>290</v>
      </c>
      <c r="D45" s="72">
        <v>1</v>
      </c>
      <c r="E45" s="72" t="s">
        <v>85</v>
      </c>
      <c r="F45" s="72">
        <v>1</v>
      </c>
      <c r="G45" s="72" t="s">
        <v>23</v>
      </c>
      <c r="H45" s="72">
        <v>3000</v>
      </c>
      <c r="I45" s="72">
        <f t="shared" si="0"/>
        <v>3000</v>
      </c>
    </row>
    <row r="46" spans="1:26" x14ac:dyDescent="0.2">
      <c r="A46" s="130"/>
      <c r="B46" s="132"/>
      <c r="C46" s="70" t="s">
        <v>291</v>
      </c>
      <c r="D46" s="72">
        <v>1</v>
      </c>
      <c r="E46" s="72" t="s">
        <v>85</v>
      </c>
      <c r="F46" s="72">
        <v>1</v>
      </c>
      <c r="G46" s="72" t="s">
        <v>23</v>
      </c>
      <c r="H46" s="72">
        <v>3000</v>
      </c>
      <c r="I46" s="72">
        <f t="shared" si="0"/>
        <v>3000</v>
      </c>
    </row>
    <row r="47" spans="1:26" x14ac:dyDescent="0.2">
      <c r="A47" s="130"/>
      <c r="B47" s="133"/>
      <c r="C47" s="70" t="s">
        <v>292</v>
      </c>
      <c r="D47" s="72">
        <v>1</v>
      </c>
      <c r="E47" s="72" t="s">
        <v>85</v>
      </c>
      <c r="F47" s="72">
        <v>1.5</v>
      </c>
      <c r="G47" s="72" t="s">
        <v>23</v>
      </c>
      <c r="H47" s="72">
        <v>3000</v>
      </c>
      <c r="I47" s="72">
        <f t="shared" si="0"/>
        <v>4500</v>
      </c>
    </row>
    <row r="48" spans="1:26" x14ac:dyDescent="0.2">
      <c r="A48" s="130"/>
      <c r="B48" s="70" t="s">
        <v>293</v>
      </c>
      <c r="C48" s="70" t="s">
        <v>291</v>
      </c>
      <c r="D48" s="72">
        <v>2</v>
      </c>
      <c r="E48" s="72" t="s">
        <v>85</v>
      </c>
      <c r="F48" s="72">
        <v>1</v>
      </c>
      <c r="G48" s="72" t="s">
        <v>23</v>
      </c>
      <c r="H48" s="72">
        <v>6000</v>
      </c>
      <c r="I48" s="72">
        <f t="shared" si="0"/>
        <v>12000</v>
      </c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spans="1:26" x14ac:dyDescent="0.2">
      <c r="A49" s="130"/>
      <c r="B49" s="70" t="s">
        <v>294</v>
      </c>
      <c r="C49" s="70" t="s">
        <v>291</v>
      </c>
      <c r="D49" s="72">
        <v>2</v>
      </c>
      <c r="E49" s="72" t="s">
        <v>28</v>
      </c>
      <c r="F49" s="72">
        <v>1</v>
      </c>
      <c r="G49" s="72" t="s">
        <v>23</v>
      </c>
      <c r="H49" s="72">
        <v>25000</v>
      </c>
      <c r="I49" s="72">
        <f t="shared" si="0"/>
        <v>50000</v>
      </c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spans="1:26" x14ac:dyDescent="0.2">
      <c r="A50" s="130"/>
      <c r="B50" s="70" t="s">
        <v>107</v>
      </c>
      <c r="C50" s="70" t="s">
        <v>287</v>
      </c>
      <c r="D50" s="72">
        <v>2</v>
      </c>
      <c r="E50" s="72" t="s">
        <v>62</v>
      </c>
      <c r="F50" s="72">
        <v>1</v>
      </c>
      <c r="G50" s="72" t="s">
        <v>23</v>
      </c>
      <c r="H50" s="72">
        <v>6500</v>
      </c>
      <c r="I50" s="72">
        <f t="shared" si="0"/>
        <v>13000</v>
      </c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spans="1:26" x14ac:dyDescent="0.2">
      <c r="A51" s="130"/>
      <c r="B51" s="70" t="s">
        <v>295</v>
      </c>
      <c r="C51" s="70" t="s">
        <v>378</v>
      </c>
      <c r="D51" s="72">
        <v>1</v>
      </c>
      <c r="E51" s="72" t="s">
        <v>85</v>
      </c>
      <c r="F51" s="72">
        <v>1</v>
      </c>
      <c r="G51" s="72" t="s">
        <v>23</v>
      </c>
      <c r="H51" s="72">
        <v>4000</v>
      </c>
      <c r="I51" s="72">
        <f t="shared" si="0"/>
        <v>4000</v>
      </c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spans="1:26" x14ac:dyDescent="0.2">
      <c r="A52" s="130"/>
      <c r="B52" s="70" t="s">
        <v>295</v>
      </c>
      <c r="C52" s="70" t="s">
        <v>411</v>
      </c>
      <c r="D52" s="72">
        <v>1</v>
      </c>
      <c r="E52" s="72" t="s">
        <v>85</v>
      </c>
      <c r="F52" s="72">
        <v>1</v>
      </c>
      <c r="G52" s="72" t="s">
        <v>23</v>
      </c>
      <c r="H52" s="72">
        <v>4000</v>
      </c>
      <c r="I52" s="72">
        <f t="shared" si="0"/>
        <v>4000</v>
      </c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spans="1:26" x14ac:dyDescent="0.2">
      <c r="A53" s="130"/>
      <c r="B53" s="70" t="s">
        <v>295</v>
      </c>
      <c r="C53" s="70" t="s">
        <v>379</v>
      </c>
      <c r="D53" s="72">
        <v>1</v>
      </c>
      <c r="E53" s="72" t="s">
        <v>85</v>
      </c>
      <c r="F53" s="72">
        <v>1</v>
      </c>
      <c r="G53" s="72" t="s">
        <v>23</v>
      </c>
      <c r="H53" s="72">
        <v>4000</v>
      </c>
      <c r="I53" s="72">
        <f t="shared" si="0"/>
        <v>4000</v>
      </c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spans="1:26" x14ac:dyDescent="0.2">
      <c r="A54" s="130"/>
      <c r="B54" s="70" t="s">
        <v>295</v>
      </c>
      <c r="C54" s="70" t="s">
        <v>380</v>
      </c>
      <c r="D54" s="72">
        <v>1</v>
      </c>
      <c r="E54" s="72" t="s">
        <v>85</v>
      </c>
      <c r="F54" s="72">
        <v>1</v>
      </c>
      <c r="G54" s="72" t="s">
        <v>23</v>
      </c>
      <c r="H54" s="72">
        <v>4000</v>
      </c>
      <c r="I54" s="72">
        <f t="shared" si="0"/>
        <v>4000</v>
      </c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spans="1:26" ht="28" x14ac:dyDescent="0.2">
      <c r="A55" s="130"/>
      <c r="B55" s="70" t="s">
        <v>295</v>
      </c>
      <c r="C55" s="70" t="s">
        <v>384</v>
      </c>
      <c r="D55" s="72">
        <v>1</v>
      </c>
      <c r="E55" s="72" t="s">
        <v>85</v>
      </c>
      <c r="F55" s="72">
        <v>2</v>
      </c>
      <c r="G55" s="72" t="s">
        <v>23</v>
      </c>
      <c r="H55" s="72">
        <v>6000</v>
      </c>
      <c r="I55" s="72">
        <f t="shared" si="0"/>
        <v>12000</v>
      </c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spans="1:26" x14ac:dyDescent="0.2">
      <c r="A56" s="130"/>
      <c r="B56" s="70" t="s">
        <v>295</v>
      </c>
      <c r="C56" s="70" t="s">
        <v>296</v>
      </c>
      <c r="D56" s="72">
        <v>1</v>
      </c>
      <c r="E56" s="72" t="s">
        <v>81</v>
      </c>
      <c r="F56" s="72">
        <v>2</v>
      </c>
      <c r="G56" s="72" t="s">
        <v>23</v>
      </c>
      <c r="H56" s="72">
        <v>6000</v>
      </c>
      <c r="I56" s="72">
        <f t="shared" si="0"/>
        <v>12000</v>
      </c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spans="1:26" ht="28" x14ac:dyDescent="0.2">
      <c r="A57" s="130"/>
      <c r="B57" s="70" t="s">
        <v>295</v>
      </c>
      <c r="C57" s="70" t="s">
        <v>381</v>
      </c>
      <c r="D57" s="72">
        <v>1</v>
      </c>
      <c r="E57" s="72" t="s">
        <v>85</v>
      </c>
      <c r="F57" s="72">
        <v>4</v>
      </c>
      <c r="G57" s="72" t="s">
        <v>23</v>
      </c>
      <c r="H57" s="72">
        <v>1500</v>
      </c>
      <c r="I57" s="72">
        <f t="shared" si="0"/>
        <v>6000</v>
      </c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x14ac:dyDescent="0.2">
      <c r="A58" s="130"/>
      <c r="B58" s="70" t="s">
        <v>295</v>
      </c>
      <c r="C58" s="70" t="s">
        <v>382</v>
      </c>
      <c r="D58" s="72">
        <v>2</v>
      </c>
      <c r="E58" s="72" t="s">
        <v>85</v>
      </c>
      <c r="F58" s="72">
        <v>1</v>
      </c>
      <c r="G58" s="72" t="s">
        <v>23</v>
      </c>
      <c r="H58" s="72">
        <v>4000</v>
      </c>
      <c r="I58" s="72">
        <f t="shared" si="0"/>
        <v>8000</v>
      </c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spans="1:26" x14ac:dyDescent="0.2">
      <c r="A59" s="130"/>
      <c r="B59" s="70" t="s">
        <v>295</v>
      </c>
      <c r="C59" s="70" t="s">
        <v>383</v>
      </c>
      <c r="D59" s="72">
        <v>1</v>
      </c>
      <c r="E59" s="72" t="s">
        <v>85</v>
      </c>
      <c r="F59" s="72">
        <v>1</v>
      </c>
      <c r="G59" s="72" t="s">
        <v>23</v>
      </c>
      <c r="H59" s="72">
        <v>4000</v>
      </c>
      <c r="I59" s="72">
        <f t="shared" si="0"/>
        <v>4000</v>
      </c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spans="1:26" x14ac:dyDescent="0.2">
      <c r="A60" s="130"/>
      <c r="B60" s="70" t="s">
        <v>412</v>
      </c>
      <c r="C60" s="70" t="s">
        <v>413</v>
      </c>
      <c r="D60" s="72">
        <v>2</v>
      </c>
      <c r="E60" s="72" t="s">
        <v>325</v>
      </c>
      <c r="F60" s="72">
        <v>1</v>
      </c>
      <c r="G60" s="72" t="s">
        <v>23</v>
      </c>
      <c r="H60" s="72">
        <v>8000</v>
      </c>
      <c r="I60" s="72">
        <f t="shared" si="0"/>
        <v>16000</v>
      </c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x14ac:dyDescent="0.2">
      <c r="A61" s="130"/>
      <c r="B61" s="70" t="s">
        <v>109</v>
      </c>
      <c r="C61" s="70" t="s">
        <v>385</v>
      </c>
      <c r="D61" s="72">
        <v>1</v>
      </c>
      <c r="E61" s="72" t="s">
        <v>85</v>
      </c>
      <c r="F61" s="72">
        <v>1</v>
      </c>
      <c r="G61" s="72" t="s">
        <v>23</v>
      </c>
      <c r="H61" s="72">
        <v>50000</v>
      </c>
      <c r="I61" s="72">
        <f t="shared" si="0"/>
        <v>50000</v>
      </c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spans="1:26" x14ac:dyDescent="0.2">
      <c r="A62" s="130"/>
      <c r="B62" s="70" t="s">
        <v>368</v>
      </c>
      <c r="C62" s="70" t="s">
        <v>370</v>
      </c>
      <c r="D62" s="72">
        <v>1</v>
      </c>
      <c r="E62" s="72" t="s">
        <v>85</v>
      </c>
      <c r="F62" s="72">
        <v>1</v>
      </c>
      <c r="G62" s="72" t="s">
        <v>23</v>
      </c>
      <c r="H62" s="72">
        <v>2000</v>
      </c>
      <c r="I62" s="72">
        <f t="shared" si="0"/>
        <v>2000</v>
      </c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spans="1:26" ht="13.5" customHeight="1" x14ac:dyDescent="0.2">
      <c r="A63" s="130"/>
      <c r="B63" s="70" t="s">
        <v>368</v>
      </c>
      <c r="C63" s="70" t="s">
        <v>415</v>
      </c>
      <c r="D63" s="72">
        <v>1</v>
      </c>
      <c r="E63" s="72" t="s">
        <v>85</v>
      </c>
      <c r="F63" s="72">
        <v>1</v>
      </c>
      <c r="G63" s="72" t="s">
        <v>23</v>
      </c>
      <c r="H63" s="72">
        <v>3000</v>
      </c>
      <c r="I63" s="72">
        <f t="shared" si="0"/>
        <v>3000</v>
      </c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spans="1:26" x14ac:dyDescent="0.2">
      <c r="A64" s="126" t="s">
        <v>115</v>
      </c>
      <c r="B64" s="127"/>
      <c r="C64" s="128"/>
      <c r="D64" s="76"/>
      <c r="E64" s="76"/>
      <c r="F64" s="76"/>
      <c r="G64" s="76"/>
      <c r="H64" s="76"/>
      <c r="I64" s="73">
        <f>SUM(I5:I63)</f>
        <v>1031450</v>
      </c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9:26" x14ac:dyDescent="0.2"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spans="9:26" x14ac:dyDescent="0.2"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spans="9:26" x14ac:dyDescent="0.2">
      <c r="I67" s="81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</sheetData>
  <mergeCells count="14">
    <mergeCell ref="A64:C64"/>
    <mergeCell ref="A1:I1"/>
    <mergeCell ref="D2:E2"/>
    <mergeCell ref="G2:I2"/>
    <mergeCell ref="D3:E3"/>
    <mergeCell ref="G3:I3"/>
    <mergeCell ref="A5:A63"/>
    <mergeCell ref="B5:B7"/>
    <mergeCell ref="B8:B13"/>
    <mergeCell ref="B14:B17"/>
    <mergeCell ref="B30:B35"/>
    <mergeCell ref="B39:B41"/>
    <mergeCell ref="B42:B44"/>
    <mergeCell ref="B45:B47"/>
  </mergeCells>
  <phoneticPr fontId="17" type="noConversion"/>
  <hyperlinks>
    <hyperlink ref="B3" r:id="rId1"/>
  </hyperlinks>
  <pageMargins left="0.7" right="0.7" top="0.75" bottom="0.75" header="0.3" footer="0.3"/>
  <pageSetup paperSize="9" scale="91" fitToHeight="3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="134" workbookViewId="0">
      <selection activeCell="H8" sqref="H8"/>
    </sheetView>
  </sheetViews>
  <sheetFormatPr baseColWidth="10" defaultColWidth="9" defaultRowHeight="15" x14ac:dyDescent="0.2"/>
  <cols>
    <col min="1" max="1" width="11.6640625" customWidth="1"/>
    <col min="2" max="2" width="28.1640625" bestFit="1" customWidth="1"/>
    <col min="3" max="3" width="21" bestFit="1" customWidth="1"/>
    <col min="4" max="4" width="14.83203125" customWidth="1"/>
  </cols>
  <sheetData>
    <row r="1" spans="1:4" ht="21" x14ac:dyDescent="0.2">
      <c r="A1" s="109" t="s">
        <v>424</v>
      </c>
      <c r="B1" s="109"/>
      <c r="C1" s="109"/>
      <c r="D1" s="109"/>
    </row>
    <row r="2" spans="1:4" ht="16" x14ac:dyDescent="0.2">
      <c r="A2" s="41" t="s">
        <v>1</v>
      </c>
      <c r="B2" s="38" t="s">
        <v>2</v>
      </c>
      <c r="C2" s="46" t="s">
        <v>3</v>
      </c>
      <c r="D2" s="48">
        <v>43276</v>
      </c>
    </row>
    <row r="3" spans="1:4" ht="16" x14ac:dyDescent="0.2">
      <c r="A3" s="42" t="s">
        <v>6</v>
      </c>
      <c r="B3" s="43" t="s">
        <v>7</v>
      </c>
      <c r="C3" s="47" t="s">
        <v>8</v>
      </c>
      <c r="D3" s="49">
        <v>13810643293</v>
      </c>
    </row>
    <row r="4" spans="1:4" x14ac:dyDescent="0.2">
      <c r="A4" s="104" t="s">
        <v>11</v>
      </c>
      <c r="B4" s="104"/>
      <c r="C4" s="104"/>
      <c r="D4" s="39" t="s">
        <v>18</v>
      </c>
    </row>
    <row r="5" spans="1:4" x14ac:dyDescent="0.2">
      <c r="A5" s="108" t="s">
        <v>419</v>
      </c>
      <c r="B5" s="108"/>
      <c r="C5" s="108"/>
      <c r="D5" s="40">
        <f>住宿费用!I22</f>
        <v>315850</v>
      </c>
    </row>
    <row r="6" spans="1:4" x14ac:dyDescent="0.2">
      <c r="A6" s="108" t="s">
        <v>420</v>
      </c>
      <c r="B6" s="108"/>
      <c r="C6" s="108"/>
      <c r="D6" s="40">
        <f>场地费用!I9</f>
        <v>497000</v>
      </c>
    </row>
    <row r="7" spans="1:4" x14ac:dyDescent="0.2">
      <c r="A7" s="108" t="s">
        <v>421</v>
      </c>
      <c r="B7" s="108"/>
      <c r="C7" s="108"/>
      <c r="D7" s="40">
        <f>用餐费用!I16</f>
        <v>253839.7</v>
      </c>
    </row>
    <row r="8" spans="1:4" x14ac:dyDescent="0.2">
      <c r="A8" s="108" t="s">
        <v>372</v>
      </c>
      <c r="B8" s="108"/>
      <c r="C8" s="108"/>
      <c r="D8" s="40">
        <f>机票及车辆费用!I16</f>
        <v>31108</v>
      </c>
    </row>
    <row r="9" spans="1:4" x14ac:dyDescent="0.2">
      <c r="A9" s="108" t="s">
        <v>427</v>
      </c>
      <c r="B9" s="108"/>
      <c r="C9" s="108"/>
      <c r="D9" s="73">
        <f>会议费用!I116</f>
        <v>1089278</v>
      </c>
    </row>
    <row r="10" spans="1:4" x14ac:dyDescent="0.2">
      <c r="A10" s="108" t="s">
        <v>422</v>
      </c>
      <c r="B10" s="108"/>
      <c r="C10" s="108"/>
      <c r="D10" s="40">
        <f>制作及采购!I53</f>
        <v>299384</v>
      </c>
    </row>
    <row r="11" spans="1:4" x14ac:dyDescent="0.2">
      <c r="A11" s="108" t="s">
        <v>428</v>
      </c>
      <c r="B11" s="108"/>
      <c r="C11" s="108"/>
      <c r="D11" s="40">
        <f>执行人员!I15</f>
        <v>131500</v>
      </c>
    </row>
    <row r="12" spans="1:4" x14ac:dyDescent="0.2">
      <c r="A12" s="108" t="s">
        <v>423</v>
      </c>
      <c r="B12" s="108"/>
      <c r="C12" s="108"/>
      <c r="D12" s="40">
        <f>其他费用!I64</f>
        <v>1031450</v>
      </c>
    </row>
    <row r="13" spans="1:4" x14ac:dyDescent="0.2">
      <c r="A13" s="107" t="s">
        <v>116</v>
      </c>
      <c r="B13" s="107"/>
      <c r="C13" s="107"/>
      <c r="D13" s="40">
        <f>SUM(D5:D12)</f>
        <v>3649409.7</v>
      </c>
    </row>
    <row r="14" spans="1:4" x14ac:dyDescent="0.2">
      <c r="A14" s="107" t="s">
        <v>425</v>
      </c>
      <c r="B14" s="107"/>
      <c r="C14" s="107"/>
      <c r="D14" s="40">
        <f>D13*0.1</f>
        <v>364940.97000000003</v>
      </c>
    </row>
    <row r="15" spans="1:4" x14ac:dyDescent="0.2">
      <c r="A15" s="107" t="s">
        <v>118</v>
      </c>
      <c r="B15" s="107"/>
      <c r="C15" s="107"/>
      <c r="D15" s="40">
        <f>(D13+D14)*0.06</f>
        <v>240861.04020000002</v>
      </c>
    </row>
    <row r="16" spans="1:4" x14ac:dyDescent="0.2">
      <c r="A16" s="107" t="s">
        <v>119</v>
      </c>
      <c r="B16" s="107"/>
      <c r="C16" s="107"/>
      <c r="D16" s="73">
        <f>SUM(D13:D15)</f>
        <v>4255211.7102000006</v>
      </c>
    </row>
  </sheetData>
  <mergeCells count="14">
    <mergeCell ref="A1:D1"/>
    <mergeCell ref="A4:C4"/>
    <mergeCell ref="A6:C6"/>
    <mergeCell ref="A7:C7"/>
    <mergeCell ref="A8:C8"/>
    <mergeCell ref="A5:C5"/>
    <mergeCell ref="A13:C13"/>
    <mergeCell ref="A14:C14"/>
    <mergeCell ref="A15:C15"/>
    <mergeCell ref="A16:C16"/>
    <mergeCell ref="A9:C9"/>
    <mergeCell ref="A10:C10"/>
    <mergeCell ref="A11:C11"/>
    <mergeCell ref="A12:C12"/>
  </mergeCells>
  <phoneticPr fontId="17" type="noConversion"/>
  <hyperlinks>
    <hyperlink ref="B3" r:id="rId1"/>
  </hyperlinks>
  <pageMargins left="0.7" right="0.7" top="0.75" bottom="0.75" header="0.3" footer="0.3"/>
  <pageSetup paperSize="9" orientation="landscape" horizontalDpi="0" verticalDpi="0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59" zoomScaleNormal="160" zoomScalePageLayoutView="160" workbookViewId="0">
      <selection activeCell="A4" sqref="A4:XFD4"/>
    </sheetView>
  </sheetViews>
  <sheetFormatPr baseColWidth="10" defaultColWidth="11.5" defaultRowHeight="15" x14ac:dyDescent="0.2"/>
  <cols>
    <col min="1" max="1" width="9.83203125" style="63" bestFit="1" customWidth="1"/>
    <col min="2" max="2" width="28.1640625" style="63" bestFit="1" customWidth="1"/>
    <col min="3" max="3" width="14" style="63" bestFit="1" customWidth="1"/>
    <col min="4" max="9" width="10" style="63" customWidth="1"/>
    <col min="10" max="16384" width="11.5" style="26"/>
  </cols>
  <sheetData>
    <row r="1" spans="1:9" ht="21" customHeight="1" x14ac:dyDescent="0.2">
      <c r="A1" s="110" t="s">
        <v>426</v>
      </c>
      <c r="B1" s="110"/>
      <c r="C1" s="110"/>
      <c r="D1" s="110"/>
      <c r="E1" s="110"/>
      <c r="F1" s="110"/>
      <c r="G1" s="110"/>
      <c r="H1" s="110"/>
      <c r="I1" s="110"/>
    </row>
    <row r="2" spans="1:9" ht="16" x14ac:dyDescent="0.2">
      <c r="A2" s="56" t="s">
        <v>1</v>
      </c>
      <c r="B2" s="57" t="s">
        <v>2</v>
      </c>
      <c r="C2" s="58" t="s">
        <v>3</v>
      </c>
      <c r="D2" s="112">
        <v>43276</v>
      </c>
      <c r="E2" s="112"/>
      <c r="F2" s="56" t="s">
        <v>4</v>
      </c>
      <c r="G2" s="113" t="s">
        <v>5</v>
      </c>
      <c r="H2" s="113"/>
      <c r="I2" s="113"/>
    </row>
    <row r="3" spans="1:9" ht="16" x14ac:dyDescent="0.2">
      <c r="A3" s="58" t="s">
        <v>6</v>
      </c>
      <c r="B3" s="59" t="s">
        <v>7</v>
      </c>
      <c r="C3" s="56" t="s">
        <v>8</v>
      </c>
      <c r="D3" s="114">
        <v>13810643293</v>
      </c>
      <c r="E3" s="114"/>
      <c r="F3" s="58" t="s">
        <v>9</v>
      </c>
      <c r="G3" s="113" t="s">
        <v>10</v>
      </c>
      <c r="H3" s="113"/>
      <c r="I3" s="113"/>
    </row>
    <row r="4" spans="1:9" s="134" customFormat="1" ht="14" x14ac:dyDescent="0.2">
      <c r="A4" s="73" t="s">
        <v>430</v>
      </c>
      <c r="B4" s="73" t="s">
        <v>431</v>
      </c>
      <c r="C4" s="73" t="s">
        <v>432</v>
      </c>
      <c r="D4" s="73" t="s">
        <v>433</v>
      </c>
      <c r="E4" s="73" t="s">
        <v>434</v>
      </c>
      <c r="F4" s="73" t="s">
        <v>435</v>
      </c>
      <c r="G4" s="73" t="s">
        <v>436</v>
      </c>
      <c r="H4" s="73" t="s">
        <v>437</v>
      </c>
      <c r="I4" s="73" t="s">
        <v>438</v>
      </c>
    </row>
    <row r="5" spans="1:9" x14ac:dyDescent="0.2">
      <c r="A5" s="111" t="s">
        <v>19</v>
      </c>
      <c r="B5" s="60" t="s">
        <v>20</v>
      </c>
      <c r="C5" s="60" t="s">
        <v>304</v>
      </c>
      <c r="D5" s="61">
        <v>3</v>
      </c>
      <c r="E5" s="61" t="s">
        <v>22</v>
      </c>
      <c r="F5" s="61">
        <v>1</v>
      </c>
      <c r="G5" s="61" t="s">
        <v>23</v>
      </c>
      <c r="H5" s="60">
        <v>850</v>
      </c>
      <c r="I5" s="60">
        <f>D5*F5*H5</f>
        <v>2550</v>
      </c>
    </row>
    <row r="6" spans="1:9" x14ac:dyDescent="0.2">
      <c r="A6" s="111"/>
      <c r="B6" s="60" t="s">
        <v>20</v>
      </c>
      <c r="C6" s="60" t="s">
        <v>305</v>
      </c>
      <c r="D6" s="61">
        <v>4</v>
      </c>
      <c r="E6" s="61" t="s">
        <v>22</v>
      </c>
      <c r="F6" s="61">
        <v>1</v>
      </c>
      <c r="G6" s="61" t="s">
        <v>23</v>
      </c>
      <c r="H6" s="60">
        <v>900</v>
      </c>
      <c r="I6" s="60">
        <f t="shared" ref="I6:I21" si="0">D6*F6*H6</f>
        <v>3600</v>
      </c>
    </row>
    <row r="7" spans="1:9" x14ac:dyDescent="0.2">
      <c r="A7" s="111"/>
      <c r="B7" s="60" t="s">
        <v>20</v>
      </c>
      <c r="C7" s="60" t="s">
        <v>306</v>
      </c>
      <c r="D7" s="61">
        <v>3</v>
      </c>
      <c r="E7" s="61" t="s">
        <v>22</v>
      </c>
      <c r="F7" s="61">
        <v>1</v>
      </c>
      <c r="G7" s="61" t="s">
        <v>23</v>
      </c>
      <c r="H7" s="60">
        <v>850</v>
      </c>
      <c r="I7" s="60">
        <f t="shared" si="0"/>
        <v>2550</v>
      </c>
    </row>
    <row r="8" spans="1:9" x14ac:dyDescent="0.2">
      <c r="A8" s="111"/>
      <c r="B8" s="60" t="s">
        <v>20</v>
      </c>
      <c r="C8" s="60" t="s">
        <v>306</v>
      </c>
      <c r="D8" s="61">
        <v>4</v>
      </c>
      <c r="E8" s="61" t="s">
        <v>22</v>
      </c>
      <c r="F8" s="61">
        <v>1</v>
      </c>
      <c r="G8" s="61" t="s">
        <v>23</v>
      </c>
      <c r="H8" s="60">
        <v>900</v>
      </c>
      <c r="I8" s="60">
        <f t="shared" si="0"/>
        <v>3600</v>
      </c>
    </row>
    <row r="9" spans="1:9" x14ac:dyDescent="0.2">
      <c r="A9" s="111"/>
      <c r="B9" s="60" t="s">
        <v>20</v>
      </c>
      <c r="C9" s="60" t="s">
        <v>307</v>
      </c>
      <c r="D9" s="61">
        <v>73</v>
      </c>
      <c r="E9" s="61" t="s">
        <v>22</v>
      </c>
      <c r="F9" s="61">
        <v>1</v>
      </c>
      <c r="G9" s="61" t="s">
        <v>23</v>
      </c>
      <c r="H9" s="60">
        <v>850</v>
      </c>
      <c r="I9" s="60">
        <f t="shared" si="0"/>
        <v>62050</v>
      </c>
    </row>
    <row r="10" spans="1:9" x14ac:dyDescent="0.2">
      <c r="A10" s="111"/>
      <c r="B10" s="60" t="s">
        <v>20</v>
      </c>
      <c r="C10" s="60" t="s">
        <v>307</v>
      </c>
      <c r="D10" s="61">
        <v>32</v>
      </c>
      <c r="E10" s="61" t="s">
        <v>22</v>
      </c>
      <c r="F10" s="61">
        <v>1</v>
      </c>
      <c r="G10" s="61" t="s">
        <v>23</v>
      </c>
      <c r="H10" s="60">
        <v>900</v>
      </c>
      <c r="I10" s="60">
        <f t="shared" si="0"/>
        <v>28800</v>
      </c>
    </row>
    <row r="11" spans="1:9" x14ac:dyDescent="0.2">
      <c r="A11" s="111"/>
      <c r="B11" s="60" t="s">
        <v>20</v>
      </c>
      <c r="C11" s="60" t="s">
        <v>308</v>
      </c>
      <c r="D11" s="61">
        <v>78</v>
      </c>
      <c r="E11" s="61" t="s">
        <v>22</v>
      </c>
      <c r="F11" s="61">
        <v>1</v>
      </c>
      <c r="G11" s="61" t="s">
        <v>23</v>
      </c>
      <c r="H11" s="60">
        <v>850</v>
      </c>
      <c r="I11" s="60">
        <f t="shared" si="0"/>
        <v>66300</v>
      </c>
    </row>
    <row r="12" spans="1:9" x14ac:dyDescent="0.2">
      <c r="A12" s="111"/>
      <c r="B12" s="60" t="s">
        <v>20</v>
      </c>
      <c r="C12" s="60" t="s">
        <v>308</v>
      </c>
      <c r="D12" s="61">
        <v>41</v>
      </c>
      <c r="E12" s="61" t="s">
        <v>22</v>
      </c>
      <c r="F12" s="61">
        <v>1</v>
      </c>
      <c r="G12" s="61" t="s">
        <v>23</v>
      </c>
      <c r="H12" s="60">
        <v>900</v>
      </c>
      <c r="I12" s="60">
        <f t="shared" si="0"/>
        <v>36900</v>
      </c>
    </row>
    <row r="13" spans="1:9" x14ac:dyDescent="0.2">
      <c r="A13" s="111"/>
      <c r="B13" s="60" t="s">
        <v>20</v>
      </c>
      <c r="C13" s="60" t="s">
        <v>332</v>
      </c>
      <c r="D13" s="61">
        <v>1</v>
      </c>
      <c r="E13" s="61" t="s">
        <v>22</v>
      </c>
      <c r="F13" s="61">
        <v>1</v>
      </c>
      <c r="G13" s="61" t="s">
        <v>23</v>
      </c>
      <c r="H13" s="60">
        <v>850</v>
      </c>
      <c r="I13" s="60">
        <f t="shared" si="0"/>
        <v>850</v>
      </c>
    </row>
    <row r="14" spans="1:9" x14ac:dyDescent="0.2">
      <c r="A14" s="111"/>
      <c r="B14" s="60" t="s">
        <v>20</v>
      </c>
      <c r="C14" s="60" t="s">
        <v>308</v>
      </c>
      <c r="D14" s="61">
        <v>5</v>
      </c>
      <c r="E14" s="61" t="s">
        <v>22</v>
      </c>
      <c r="F14" s="61">
        <v>1</v>
      </c>
      <c r="G14" s="61" t="s">
        <v>23</v>
      </c>
      <c r="H14" s="60">
        <v>1200</v>
      </c>
      <c r="I14" s="60">
        <f t="shared" si="0"/>
        <v>6000</v>
      </c>
    </row>
    <row r="15" spans="1:9" x14ac:dyDescent="0.2">
      <c r="A15" s="111"/>
      <c r="B15" s="60" t="s">
        <v>20</v>
      </c>
      <c r="C15" s="60" t="s">
        <v>308</v>
      </c>
      <c r="D15" s="61">
        <v>1</v>
      </c>
      <c r="E15" s="61" t="s">
        <v>22</v>
      </c>
      <c r="F15" s="61">
        <v>1</v>
      </c>
      <c r="G15" s="61" t="s">
        <v>23</v>
      </c>
      <c r="H15" s="60">
        <v>1250</v>
      </c>
      <c r="I15" s="60">
        <f t="shared" si="0"/>
        <v>1250</v>
      </c>
    </row>
    <row r="16" spans="1:9" x14ac:dyDescent="0.2">
      <c r="A16" s="111"/>
      <c r="B16" s="60" t="s">
        <v>20</v>
      </c>
      <c r="C16" s="60" t="s">
        <v>309</v>
      </c>
      <c r="D16" s="61">
        <v>72</v>
      </c>
      <c r="E16" s="61" t="s">
        <v>22</v>
      </c>
      <c r="F16" s="61">
        <v>1</v>
      </c>
      <c r="G16" s="61" t="s">
        <v>23</v>
      </c>
      <c r="H16" s="60">
        <v>850</v>
      </c>
      <c r="I16" s="60">
        <f t="shared" si="0"/>
        <v>61200</v>
      </c>
    </row>
    <row r="17" spans="1:9" x14ac:dyDescent="0.2">
      <c r="A17" s="111"/>
      <c r="B17" s="60" t="s">
        <v>20</v>
      </c>
      <c r="C17" s="60" t="s">
        <v>309</v>
      </c>
      <c r="D17" s="61">
        <v>40</v>
      </c>
      <c r="E17" s="61" t="s">
        <v>22</v>
      </c>
      <c r="F17" s="61">
        <v>1</v>
      </c>
      <c r="G17" s="61" t="s">
        <v>23</v>
      </c>
      <c r="H17" s="60">
        <v>900</v>
      </c>
      <c r="I17" s="60">
        <f t="shared" si="0"/>
        <v>36000</v>
      </c>
    </row>
    <row r="18" spans="1:9" x14ac:dyDescent="0.2">
      <c r="A18" s="111"/>
      <c r="B18" s="60" t="s">
        <v>20</v>
      </c>
      <c r="C18" s="60" t="s">
        <v>309</v>
      </c>
      <c r="D18" s="61">
        <v>1</v>
      </c>
      <c r="E18" s="61" t="s">
        <v>22</v>
      </c>
      <c r="F18" s="61">
        <v>1</v>
      </c>
      <c r="G18" s="61" t="s">
        <v>23</v>
      </c>
      <c r="H18" s="60">
        <v>1200</v>
      </c>
      <c r="I18" s="60">
        <f t="shared" si="0"/>
        <v>1200</v>
      </c>
    </row>
    <row r="19" spans="1:9" x14ac:dyDescent="0.2">
      <c r="A19" s="111"/>
      <c r="B19" s="60" t="s">
        <v>20</v>
      </c>
      <c r="C19" s="60" t="s">
        <v>309</v>
      </c>
      <c r="D19" s="61">
        <v>1</v>
      </c>
      <c r="E19" s="61" t="s">
        <v>22</v>
      </c>
      <c r="F19" s="61">
        <v>1</v>
      </c>
      <c r="G19" s="61" t="s">
        <v>23</v>
      </c>
      <c r="H19" s="60">
        <v>1250</v>
      </c>
      <c r="I19" s="60">
        <f t="shared" si="0"/>
        <v>1250</v>
      </c>
    </row>
    <row r="20" spans="1:9" x14ac:dyDescent="0.2">
      <c r="A20" s="111"/>
      <c r="B20" s="60" t="s">
        <v>20</v>
      </c>
      <c r="C20" s="60" t="s">
        <v>310</v>
      </c>
      <c r="D20" s="61">
        <v>1</v>
      </c>
      <c r="E20" s="61" t="s">
        <v>22</v>
      </c>
      <c r="F20" s="61">
        <v>1</v>
      </c>
      <c r="G20" s="61" t="s">
        <v>23</v>
      </c>
      <c r="H20" s="60">
        <v>850</v>
      </c>
      <c r="I20" s="60">
        <f t="shared" si="0"/>
        <v>850</v>
      </c>
    </row>
    <row r="21" spans="1:9" x14ac:dyDescent="0.2">
      <c r="A21" s="111"/>
      <c r="B21" s="60" t="s">
        <v>20</v>
      </c>
      <c r="C21" s="60" t="s">
        <v>310</v>
      </c>
      <c r="D21" s="61">
        <v>1</v>
      </c>
      <c r="E21" s="61" t="s">
        <v>22</v>
      </c>
      <c r="F21" s="61">
        <v>1</v>
      </c>
      <c r="G21" s="61" t="s">
        <v>23</v>
      </c>
      <c r="H21" s="60">
        <v>900</v>
      </c>
      <c r="I21" s="60">
        <f t="shared" si="0"/>
        <v>900</v>
      </c>
    </row>
    <row r="22" spans="1:9" s="87" customFormat="1" x14ac:dyDescent="0.2">
      <c r="A22" s="111" t="s">
        <v>24</v>
      </c>
      <c r="B22" s="111"/>
      <c r="C22" s="111"/>
      <c r="D22" s="86"/>
      <c r="E22" s="86"/>
      <c r="F22" s="86"/>
      <c r="G22" s="86"/>
      <c r="H22" s="86"/>
      <c r="I22" s="62">
        <f>SUM(I5:I21)</f>
        <v>315850</v>
      </c>
    </row>
  </sheetData>
  <mergeCells count="7">
    <mergeCell ref="A1:I1"/>
    <mergeCell ref="A5:A21"/>
    <mergeCell ref="A22:C22"/>
    <mergeCell ref="D2:E2"/>
    <mergeCell ref="G2:I2"/>
    <mergeCell ref="D3:E3"/>
    <mergeCell ref="G3:I3"/>
  </mergeCells>
  <phoneticPr fontId="17" type="noConversion"/>
  <hyperlinks>
    <hyperlink ref="B3" r:id="rId1"/>
  </hyperlinks>
  <pageMargins left="0.7" right="0.7" top="0.75" bottom="0.75" header="0.3" footer="0.3"/>
  <pageSetup paperSize="9" orientation="landscape" horizontalDpi="0" verticalDpi="0" copies="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114" workbookViewId="0">
      <selection activeCell="A4" sqref="A4:XFD4"/>
    </sheetView>
  </sheetViews>
  <sheetFormatPr baseColWidth="10" defaultColWidth="11.5" defaultRowHeight="14" x14ac:dyDescent="0.2"/>
  <cols>
    <col min="1" max="1" width="11.5" style="64"/>
    <col min="2" max="2" width="26.83203125" style="64" customWidth="1"/>
    <col min="3" max="3" width="11.5" style="64"/>
    <col min="4" max="9" width="11.6640625" style="85" customWidth="1"/>
    <col min="10" max="16384" width="11.5" style="64"/>
  </cols>
  <sheetData>
    <row r="1" spans="1:9" x14ac:dyDescent="0.2">
      <c r="A1" s="117" t="s">
        <v>426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2">
      <c r="A2" s="82" t="s">
        <v>1</v>
      </c>
      <c r="B2" s="65" t="s">
        <v>2</v>
      </c>
      <c r="C2" s="65" t="s">
        <v>3</v>
      </c>
      <c r="D2" s="118">
        <v>43276</v>
      </c>
      <c r="E2" s="118"/>
      <c r="F2" s="83" t="s">
        <v>4</v>
      </c>
      <c r="G2" s="119" t="s">
        <v>5</v>
      </c>
      <c r="H2" s="119"/>
      <c r="I2" s="119"/>
    </row>
    <row r="3" spans="1:9" x14ac:dyDescent="0.2">
      <c r="A3" s="65" t="s">
        <v>6</v>
      </c>
      <c r="B3" s="66" t="s">
        <v>7</v>
      </c>
      <c r="C3" s="82" t="s">
        <v>8</v>
      </c>
      <c r="D3" s="119">
        <v>13810643293</v>
      </c>
      <c r="E3" s="119"/>
      <c r="F3" s="83" t="s">
        <v>9</v>
      </c>
      <c r="G3" s="119" t="s">
        <v>10</v>
      </c>
      <c r="H3" s="119"/>
      <c r="I3" s="119"/>
    </row>
    <row r="4" spans="1:9" s="134" customFormat="1" x14ac:dyDescent="0.2">
      <c r="A4" s="73" t="s">
        <v>430</v>
      </c>
      <c r="B4" s="73" t="s">
        <v>431</v>
      </c>
      <c r="C4" s="73" t="s">
        <v>432</v>
      </c>
      <c r="D4" s="73" t="s">
        <v>433</v>
      </c>
      <c r="E4" s="73" t="s">
        <v>434</v>
      </c>
      <c r="F4" s="73" t="s">
        <v>435</v>
      </c>
      <c r="G4" s="73" t="s">
        <v>436</v>
      </c>
      <c r="H4" s="73" t="s">
        <v>437</v>
      </c>
      <c r="I4" s="73" t="s">
        <v>438</v>
      </c>
    </row>
    <row r="5" spans="1:9" ht="28" x14ac:dyDescent="0.2">
      <c r="A5" s="115" t="s">
        <v>25</v>
      </c>
      <c r="B5" s="67" t="s">
        <v>128</v>
      </c>
      <c r="C5" s="67" t="s">
        <v>129</v>
      </c>
      <c r="D5" s="68">
        <v>1</v>
      </c>
      <c r="E5" s="68" t="s">
        <v>28</v>
      </c>
      <c r="F5" s="68">
        <v>1</v>
      </c>
      <c r="G5" s="68" t="s">
        <v>23</v>
      </c>
      <c r="H5" s="68">
        <f>210000*0.7</f>
        <v>147000</v>
      </c>
      <c r="I5" s="68">
        <f t="shared" ref="I5:I8" si="0">D5*F5*H5</f>
        <v>147000</v>
      </c>
    </row>
    <row r="6" spans="1:9" x14ac:dyDescent="0.2">
      <c r="A6" s="115"/>
      <c r="B6" s="67" t="s">
        <v>130</v>
      </c>
      <c r="C6" s="67"/>
      <c r="D6" s="68">
        <v>1</v>
      </c>
      <c r="E6" s="68" t="s">
        <v>28</v>
      </c>
      <c r="F6" s="68">
        <v>2</v>
      </c>
      <c r="G6" s="68" t="s">
        <v>23</v>
      </c>
      <c r="H6" s="68">
        <v>30000</v>
      </c>
      <c r="I6" s="68">
        <f t="shared" si="0"/>
        <v>60000</v>
      </c>
    </row>
    <row r="7" spans="1:9" ht="28" x14ac:dyDescent="0.2">
      <c r="A7" s="115"/>
      <c r="B7" s="67" t="s">
        <v>131</v>
      </c>
      <c r="C7" s="67" t="s">
        <v>129</v>
      </c>
      <c r="D7" s="68">
        <v>1</v>
      </c>
      <c r="E7" s="68" t="s">
        <v>28</v>
      </c>
      <c r="F7" s="68">
        <v>1</v>
      </c>
      <c r="G7" s="68" t="s">
        <v>23</v>
      </c>
      <c r="H7" s="68">
        <v>210000</v>
      </c>
      <c r="I7" s="68">
        <f t="shared" si="0"/>
        <v>210000</v>
      </c>
    </row>
    <row r="8" spans="1:9" x14ac:dyDescent="0.2">
      <c r="A8" s="115"/>
      <c r="B8" s="67" t="s">
        <v>132</v>
      </c>
      <c r="C8" s="67" t="s">
        <v>133</v>
      </c>
      <c r="D8" s="68">
        <v>1</v>
      </c>
      <c r="E8" s="68" t="s">
        <v>28</v>
      </c>
      <c r="F8" s="68">
        <v>1</v>
      </c>
      <c r="G8" s="68" t="s">
        <v>23</v>
      </c>
      <c r="H8" s="68">
        <v>80000</v>
      </c>
      <c r="I8" s="68">
        <f t="shared" si="0"/>
        <v>80000</v>
      </c>
    </row>
    <row r="9" spans="1:9" x14ac:dyDescent="0.2">
      <c r="A9" s="116" t="s">
        <v>24</v>
      </c>
      <c r="B9" s="116"/>
      <c r="C9" s="116"/>
      <c r="D9" s="83"/>
      <c r="E9" s="83"/>
      <c r="F9" s="83"/>
      <c r="G9" s="83"/>
      <c r="H9" s="83"/>
      <c r="I9" s="84">
        <f>SUM(I5:I8)</f>
        <v>497000</v>
      </c>
    </row>
  </sheetData>
  <mergeCells count="7">
    <mergeCell ref="A5:A8"/>
    <mergeCell ref="A9:C9"/>
    <mergeCell ref="A1:I1"/>
    <mergeCell ref="D2:E2"/>
    <mergeCell ref="G2:I2"/>
    <mergeCell ref="D3:E3"/>
    <mergeCell ref="G3:I3"/>
  </mergeCells>
  <phoneticPr fontId="17" type="noConversion"/>
  <hyperlinks>
    <hyperlink ref="B3" r:id="rId1"/>
  </hyperlinks>
  <pageMargins left="0.7" right="0.7" top="0.75" bottom="0.75" header="0.3" footer="0.3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30" zoomScaleNormal="130" zoomScalePageLayoutView="130" workbookViewId="0">
      <selection activeCell="A4" sqref="A4:XFD4"/>
    </sheetView>
  </sheetViews>
  <sheetFormatPr baseColWidth="10" defaultColWidth="11.5" defaultRowHeight="15" x14ac:dyDescent="0.2"/>
  <cols>
    <col min="1" max="1" width="11.5" style="26"/>
    <col min="2" max="2" width="23.6640625" style="26" customWidth="1"/>
    <col min="3" max="3" width="11.5" style="26"/>
    <col min="4" max="9" width="11.6640625" style="74" customWidth="1"/>
    <col min="10" max="16384" width="11.5" style="26"/>
  </cols>
  <sheetData>
    <row r="1" spans="1:9" ht="21" customHeight="1" x14ac:dyDescent="0.2">
      <c r="A1" s="110" t="s">
        <v>426</v>
      </c>
      <c r="B1" s="110"/>
      <c r="C1" s="110"/>
      <c r="D1" s="110"/>
      <c r="E1" s="110"/>
      <c r="F1" s="110"/>
      <c r="G1" s="110"/>
      <c r="H1" s="110"/>
      <c r="I1" s="110"/>
    </row>
    <row r="2" spans="1:9" ht="16" x14ac:dyDescent="0.2">
      <c r="A2" s="56" t="s">
        <v>1</v>
      </c>
      <c r="B2" s="57" t="s">
        <v>2</v>
      </c>
      <c r="C2" s="58" t="s">
        <v>3</v>
      </c>
      <c r="D2" s="112">
        <v>43276</v>
      </c>
      <c r="E2" s="112"/>
      <c r="F2" s="69" t="s">
        <v>4</v>
      </c>
      <c r="G2" s="113" t="s">
        <v>5</v>
      </c>
      <c r="H2" s="113"/>
      <c r="I2" s="113"/>
    </row>
    <row r="3" spans="1:9" ht="16" x14ac:dyDescent="0.2">
      <c r="A3" s="58" t="s">
        <v>6</v>
      </c>
      <c r="B3" s="59" t="s">
        <v>7</v>
      </c>
      <c r="C3" s="56" t="s">
        <v>8</v>
      </c>
      <c r="D3" s="114">
        <v>13810643293</v>
      </c>
      <c r="E3" s="114"/>
      <c r="F3" s="69" t="s">
        <v>9</v>
      </c>
      <c r="G3" s="113" t="s">
        <v>10</v>
      </c>
      <c r="H3" s="113"/>
      <c r="I3" s="113"/>
    </row>
    <row r="4" spans="1:9" s="134" customFormat="1" ht="14" x14ac:dyDescent="0.2">
      <c r="A4" s="73" t="s">
        <v>430</v>
      </c>
      <c r="B4" s="73" t="s">
        <v>431</v>
      </c>
      <c r="C4" s="73" t="s">
        <v>432</v>
      </c>
      <c r="D4" s="73" t="s">
        <v>433</v>
      </c>
      <c r="E4" s="73" t="s">
        <v>434</v>
      </c>
      <c r="F4" s="73" t="s">
        <v>435</v>
      </c>
      <c r="G4" s="73" t="s">
        <v>436</v>
      </c>
      <c r="H4" s="73" t="s">
        <v>437</v>
      </c>
      <c r="I4" s="73" t="s">
        <v>438</v>
      </c>
    </row>
    <row r="5" spans="1:9" ht="18" x14ac:dyDescent="0.2">
      <c r="A5" s="121" t="s">
        <v>34</v>
      </c>
      <c r="B5" s="70" t="s">
        <v>35</v>
      </c>
      <c r="C5" s="71"/>
      <c r="D5" s="72">
        <v>800</v>
      </c>
      <c r="E5" s="72" t="s">
        <v>36</v>
      </c>
      <c r="F5" s="72">
        <v>1</v>
      </c>
      <c r="G5" s="72" t="s">
        <v>28</v>
      </c>
      <c r="H5" s="72">
        <v>65</v>
      </c>
      <c r="I5" s="72">
        <f t="shared" ref="I5:I15" si="0">D5*F5*H5</f>
        <v>52000</v>
      </c>
    </row>
    <row r="6" spans="1:9" ht="18" x14ac:dyDescent="0.2">
      <c r="A6" s="121"/>
      <c r="B6" s="70" t="s">
        <v>390</v>
      </c>
      <c r="C6" s="71"/>
      <c r="D6" s="72">
        <v>800</v>
      </c>
      <c r="E6" s="72" t="s">
        <v>36</v>
      </c>
      <c r="F6" s="72">
        <v>1</v>
      </c>
      <c r="G6" s="72" t="s">
        <v>28</v>
      </c>
      <c r="H6" s="72">
        <v>5</v>
      </c>
      <c r="I6" s="72">
        <f t="shared" si="0"/>
        <v>4000</v>
      </c>
    </row>
    <row r="7" spans="1:9" ht="18" x14ac:dyDescent="0.2">
      <c r="A7" s="121"/>
      <c r="B7" s="70" t="s">
        <v>134</v>
      </c>
      <c r="C7" s="71"/>
      <c r="D7" s="72">
        <v>145</v>
      </c>
      <c r="E7" s="72" t="s">
        <v>85</v>
      </c>
      <c r="F7" s="72">
        <v>1</v>
      </c>
      <c r="G7" s="72" t="s">
        <v>23</v>
      </c>
      <c r="H7" s="72">
        <v>200</v>
      </c>
      <c r="I7" s="72">
        <f t="shared" si="0"/>
        <v>29000</v>
      </c>
    </row>
    <row r="8" spans="1:9" x14ac:dyDescent="0.2">
      <c r="A8" s="121"/>
      <c r="B8" s="70" t="s">
        <v>429</v>
      </c>
      <c r="C8" s="70"/>
      <c r="D8" s="72">
        <v>19</v>
      </c>
      <c r="E8" s="72" t="s">
        <v>135</v>
      </c>
      <c r="F8" s="72">
        <v>1</v>
      </c>
      <c r="G8" s="72" t="s">
        <v>23</v>
      </c>
      <c r="H8" s="72">
        <v>5000</v>
      </c>
      <c r="I8" s="72">
        <f t="shared" si="0"/>
        <v>95000</v>
      </c>
    </row>
    <row r="9" spans="1:9" ht="18" x14ac:dyDescent="0.2">
      <c r="A9" s="121"/>
      <c r="B9" s="70" t="s">
        <v>38</v>
      </c>
      <c r="C9" s="71"/>
      <c r="D9" s="72">
        <v>150</v>
      </c>
      <c r="E9" s="72" t="s">
        <v>36</v>
      </c>
      <c r="F9" s="72">
        <v>1</v>
      </c>
      <c r="G9" s="72" t="s">
        <v>28</v>
      </c>
      <c r="H9" s="72">
        <v>75</v>
      </c>
      <c r="I9" s="72">
        <f t="shared" si="0"/>
        <v>11250</v>
      </c>
    </row>
    <row r="10" spans="1:9" ht="18" x14ac:dyDescent="0.2">
      <c r="A10" s="121"/>
      <c r="B10" s="70" t="s">
        <v>390</v>
      </c>
      <c r="C10" s="71"/>
      <c r="D10" s="72">
        <v>150</v>
      </c>
      <c r="E10" s="72" t="s">
        <v>36</v>
      </c>
      <c r="F10" s="72">
        <v>1</v>
      </c>
      <c r="G10" s="72" t="s">
        <v>28</v>
      </c>
      <c r="H10" s="72">
        <v>5</v>
      </c>
      <c r="I10" s="72">
        <f t="shared" si="0"/>
        <v>750</v>
      </c>
    </row>
    <row r="11" spans="1:9" x14ac:dyDescent="0.2">
      <c r="A11" s="121"/>
      <c r="B11" s="70" t="s">
        <v>136</v>
      </c>
      <c r="C11" s="70"/>
      <c r="D11" s="72">
        <v>174</v>
      </c>
      <c r="E11" s="72" t="s">
        <v>85</v>
      </c>
      <c r="F11" s="72">
        <v>1</v>
      </c>
      <c r="G11" s="72" t="s">
        <v>23</v>
      </c>
      <c r="H11" s="72">
        <v>200</v>
      </c>
      <c r="I11" s="72">
        <f t="shared" si="0"/>
        <v>34800</v>
      </c>
    </row>
    <row r="12" spans="1:9" x14ac:dyDescent="0.2">
      <c r="A12" s="121"/>
      <c r="B12" s="70" t="s">
        <v>391</v>
      </c>
      <c r="C12" s="70" t="s">
        <v>301</v>
      </c>
      <c r="D12" s="72">
        <v>93</v>
      </c>
      <c r="E12" s="72" t="s">
        <v>298</v>
      </c>
      <c r="F12" s="72">
        <v>1</v>
      </c>
      <c r="G12" s="72" t="s">
        <v>28</v>
      </c>
      <c r="H12" s="72">
        <v>198</v>
      </c>
      <c r="I12" s="72">
        <f t="shared" si="0"/>
        <v>18414</v>
      </c>
    </row>
    <row r="13" spans="1:9" x14ac:dyDescent="0.2">
      <c r="A13" s="121"/>
      <c r="B13" s="70" t="s">
        <v>391</v>
      </c>
      <c r="C13" s="70" t="s">
        <v>302</v>
      </c>
      <c r="D13" s="72">
        <v>1</v>
      </c>
      <c r="E13" s="72" t="s">
        <v>299</v>
      </c>
      <c r="F13" s="72">
        <v>1</v>
      </c>
      <c r="G13" s="72" t="s">
        <v>300</v>
      </c>
      <c r="H13" s="72">
        <v>925</v>
      </c>
      <c r="I13" s="72">
        <f t="shared" si="0"/>
        <v>925</v>
      </c>
    </row>
    <row r="14" spans="1:9" x14ac:dyDescent="0.2">
      <c r="A14" s="121"/>
      <c r="B14" s="70" t="s">
        <v>297</v>
      </c>
      <c r="C14" s="70"/>
      <c r="D14" s="72">
        <v>1</v>
      </c>
      <c r="E14" s="72" t="s">
        <v>28</v>
      </c>
      <c r="F14" s="72">
        <v>1</v>
      </c>
      <c r="G14" s="72" t="s">
        <v>28</v>
      </c>
      <c r="H14" s="72">
        <f>2230+5252</f>
        <v>7482</v>
      </c>
      <c r="I14" s="72">
        <f t="shared" si="0"/>
        <v>7482</v>
      </c>
    </row>
    <row r="15" spans="1:9" x14ac:dyDescent="0.2">
      <c r="A15" s="121"/>
      <c r="B15" s="70" t="s">
        <v>303</v>
      </c>
      <c r="C15" s="70"/>
      <c r="D15" s="72">
        <v>1</v>
      </c>
      <c r="E15" s="72" t="s">
        <v>28</v>
      </c>
      <c r="F15" s="72">
        <v>1</v>
      </c>
      <c r="G15" s="72" t="s">
        <v>28</v>
      </c>
      <c r="H15" s="72">
        <f>106+112.7</f>
        <v>218.7</v>
      </c>
      <c r="I15" s="72">
        <f t="shared" si="0"/>
        <v>218.7</v>
      </c>
    </row>
    <row r="16" spans="1:9" s="87" customFormat="1" x14ac:dyDescent="0.2">
      <c r="A16" s="120" t="s">
        <v>40</v>
      </c>
      <c r="B16" s="120"/>
      <c r="C16" s="120"/>
      <c r="D16" s="88"/>
      <c r="E16" s="88"/>
      <c r="F16" s="88"/>
      <c r="G16" s="88"/>
      <c r="H16" s="88"/>
      <c r="I16" s="73">
        <f>SUM(I5:I15)</f>
        <v>253839.7</v>
      </c>
    </row>
  </sheetData>
  <mergeCells count="7">
    <mergeCell ref="A16:C16"/>
    <mergeCell ref="A1:I1"/>
    <mergeCell ref="D2:E2"/>
    <mergeCell ref="G2:I2"/>
    <mergeCell ref="D3:E3"/>
    <mergeCell ref="G3:I3"/>
    <mergeCell ref="A5:A15"/>
  </mergeCells>
  <phoneticPr fontId="17" type="noConversion"/>
  <hyperlinks>
    <hyperlink ref="B3" r:id="rId1"/>
  </hyperlinks>
  <pageMargins left="0.7" right="0.7" top="0.75" bottom="0.75" header="0.3" footer="0.3"/>
  <pageSetup paperSize="9" orientation="landscape" horizontalDpi="0" verticalDpi="0" copies="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6"/>
  <sheetViews>
    <sheetView workbookViewId="0">
      <selection activeCell="A4" sqref="A4:XFD4"/>
    </sheetView>
  </sheetViews>
  <sheetFormatPr baseColWidth="10" defaultColWidth="11.5" defaultRowHeight="15" x14ac:dyDescent="0.2"/>
  <cols>
    <col min="1" max="1" width="11.5" style="25"/>
    <col min="2" max="2" width="28.1640625" style="25" bestFit="1" customWidth="1"/>
    <col min="3" max="3" width="27.6640625" style="25" customWidth="1"/>
    <col min="4" max="9" width="11.6640625" style="55" customWidth="1"/>
    <col min="10" max="16384" width="11.5" style="25"/>
  </cols>
  <sheetData>
    <row r="1" spans="1:9" ht="21" x14ac:dyDescent="0.2">
      <c r="A1" s="122" t="s">
        <v>426</v>
      </c>
      <c r="B1" s="122"/>
      <c r="C1" s="122"/>
      <c r="D1" s="122"/>
      <c r="E1" s="122"/>
      <c r="F1" s="122"/>
      <c r="G1" s="122"/>
      <c r="H1" s="122"/>
      <c r="I1" s="122"/>
    </row>
    <row r="2" spans="1:9" ht="16" x14ac:dyDescent="0.2">
      <c r="A2" s="44" t="s">
        <v>1</v>
      </c>
      <c r="B2" s="53" t="s">
        <v>2</v>
      </c>
      <c r="C2" s="45" t="s">
        <v>3</v>
      </c>
      <c r="D2" s="123">
        <v>43276</v>
      </c>
      <c r="E2" s="123"/>
      <c r="F2" s="52" t="s">
        <v>4</v>
      </c>
      <c r="G2" s="124" t="s">
        <v>5</v>
      </c>
      <c r="H2" s="124"/>
      <c r="I2" s="124"/>
    </row>
    <row r="3" spans="1:9" ht="16" x14ac:dyDescent="0.2">
      <c r="A3" s="45" t="s">
        <v>6</v>
      </c>
      <c r="B3" s="54" t="s">
        <v>7</v>
      </c>
      <c r="C3" s="44" t="s">
        <v>8</v>
      </c>
      <c r="D3" s="125">
        <v>13810643293</v>
      </c>
      <c r="E3" s="125"/>
      <c r="F3" s="52" t="s">
        <v>9</v>
      </c>
      <c r="G3" s="124" t="s">
        <v>10</v>
      </c>
      <c r="H3" s="124"/>
      <c r="I3" s="124"/>
    </row>
    <row r="4" spans="1:9" s="134" customFormat="1" ht="14" x14ac:dyDescent="0.2">
      <c r="A4" s="73" t="s">
        <v>430</v>
      </c>
      <c r="B4" s="73" t="s">
        <v>431</v>
      </c>
      <c r="C4" s="73" t="s">
        <v>432</v>
      </c>
      <c r="D4" s="73" t="s">
        <v>433</v>
      </c>
      <c r="E4" s="73" t="s">
        <v>434</v>
      </c>
      <c r="F4" s="73" t="s">
        <v>435</v>
      </c>
      <c r="G4" s="73" t="s">
        <v>436</v>
      </c>
      <c r="H4" s="73" t="s">
        <v>437</v>
      </c>
      <c r="I4" s="73" t="s">
        <v>438</v>
      </c>
    </row>
    <row r="5" spans="1:9" x14ac:dyDescent="0.2">
      <c r="A5" s="108" t="s">
        <v>392</v>
      </c>
      <c r="B5" s="50" t="s">
        <v>373</v>
      </c>
      <c r="C5" s="50" t="s">
        <v>393</v>
      </c>
      <c r="D5" s="51">
        <v>1</v>
      </c>
      <c r="E5" s="51" t="s">
        <v>28</v>
      </c>
      <c r="F5" s="51">
        <v>1</v>
      </c>
      <c r="G5" s="51" t="s">
        <v>28</v>
      </c>
      <c r="H5" s="51">
        <v>2640</v>
      </c>
      <c r="I5" s="51">
        <f t="shared" ref="I5:I15" si="0">D5*F5*H5</f>
        <v>2640</v>
      </c>
    </row>
    <row r="6" spans="1:9" x14ac:dyDescent="0.2">
      <c r="A6" s="108"/>
      <c r="B6" s="50" t="s">
        <v>373</v>
      </c>
      <c r="C6" s="50" t="s">
        <v>394</v>
      </c>
      <c r="D6" s="51">
        <v>1</v>
      </c>
      <c r="E6" s="51" t="s">
        <v>28</v>
      </c>
      <c r="F6" s="51">
        <v>1</v>
      </c>
      <c r="G6" s="51" t="s">
        <v>28</v>
      </c>
      <c r="H6" s="51">
        <v>258</v>
      </c>
      <c r="I6" s="51">
        <f t="shared" si="0"/>
        <v>258</v>
      </c>
    </row>
    <row r="7" spans="1:9" x14ac:dyDescent="0.2">
      <c r="A7" s="108"/>
      <c r="B7" s="50" t="s">
        <v>373</v>
      </c>
      <c r="C7" s="50" t="s">
        <v>395</v>
      </c>
      <c r="D7" s="51">
        <v>1</v>
      </c>
      <c r="E7" s="51" t="s">
        <v>28</v>
      </c>
      <c r="F7" s="51">
        <v>1</v>
      </c>
      <c r="G7" s="51" t="s">
        <v>28</v>
      </c>
      <c r="H7" s="51">
        <v>2000</v>
      </c>
      <c r="I7" s="51">
        <f t="shared" si="0"/>
        <v>2000</v>
      </c>
    </row>
    <row r="8" spans="1:9" x14ac:dyDescent="0.2">
      <c r="A8" s="108"/>
      <c r="B8" s="50" t="s">
        <v>373</v>
      </c>
      <c r="C8" s="50" t="s">
        <v>396</v>
      </c>
      <c r="D8" s="51">
        <v>1</v>
      </c>
      <c r="E8" s="51" t="s">
        <v>28</v>
      </c>
      <c r="F8" s="51">
        <v>1</v>
      </c>
      <c r="G8" s="51" t="s">
        <v>28</v>
      </c>
      <c r="H8" s="51">
        <v>1310</v>
      </c>
      <c r="I8" s="51">
        <f t="shared" si="0"/>
        <v>1310</v>
      </c>
    </row>
    <row r="9" spans="1:9" x14ac:dyDescent="0.2">
      <c r="A9" s="108"/>
      <c r="B9" s="50" t="s">
        <v>397</v>
      </c>
      <c r="C9" s="50" t="s">
        <v>398</v>
      </c>
      <c r="D9" s="51">
        <v>3</v>
      </c>
      <c r="E9" s="51" t="s">
        <v>137</v>
      </c>
      <c r="F9" s="51">
        <v>1</v>
      </c>
      <c r="G9" s="51" t="s">
        <v>23</v>
      </c>
      <c r="H9" s="51">
        <v>3000</v>
      </c>
      <c r="I9" s="51">
        <f t="shared" si="0"/>
        <v>9000</v>
      </c>
    </row>
    <row r="10" spans="1:9" x14ac:dyDescent="0.2">
      <c r="A10" s="108"/>
      <c r="B10" s="50" t="s">
        <v>397</v>
      </c>
      <c r="C10" s="50" t="s">
        <v>311</v>
      </c>
      <c r="D10" s="51">
        <v>1</v>
      </c>
      <c r="E10" s="51" t="s">
        <v>137</v>
      </c>
      <c r="F10" s="51">
        <v>1</v>
      </c>
      <c r="G10" s="51" t="s">
        <v>23</v>
      </c>
      <c r="H10" s="51">
        <v>2500</v>
      </c>
      <c r="I10" s="51">
        <f t="shared" si="0"/>
        <v>2500</v>
      </c>
    </row>
    <row r="11" spans="1:9" x14ac:dyDescent="0.2">
      <c r="A11" s="108"/>
      <c r="B11" s="50" t="s">
        <v>313</v>
      </c>
      <c r="C11" s="50" t="s">
        <v>312</v>
      </c>
      <c r="D11" s="51">
        <v>1</v>
      </c>
      <c r="E11" s="51" t="s">
        <v>137</v>
      </c>
      <c r="F11" s="51">
        <v>1</v>
      </c>
      <c r="G11" s="51" t="s">
        <v>23</v>
      </c>
      <c r="H11" s="51">
        <v>2000</v>
      </c>
      <c r="I11" s="51">
        <f t="shared" si="0"/>
        <v>2000</v>
      </c>
    </row>
    <row r="12" spans="1:9" x14ac:dyDescent="0.2">
      <c r="A12" s="108"/>
      <c r="B12" s="50" t="s">
        <v>399</v>
      </c>
      <c r="C12" s="50" t="s">
        <v>314</v>
      </c>
      <c r="D12" s="51">
        <v>2</v>
      </c>
      <c r="E12" s="51" t="s">
        <v>137</v>
      </c>
      <c r="F12" s="51">
        <v>1</v>
      </c>
      <c r="G12" s="51" t="s">
        <v>23</v>
      </c>
      <c r="H12" s="51">
        <v>1200</v>
      </c>
      <c r="I12" s="51">
        <f t="shared" si="0"/>
        <v>2400</v>
      </c>
    </row>
    <row r="13" spans="1:9" x14ac:dyDescent="0.2">
      <c r="A13" s="108"/>
      <c r="B13" s="50" t="s">
        <v>399</v>
      </c>
      <c r="C13" s="50" t="s">
        <v>315</v>
      </c>
      <c r="D13" s="51">
        <v>4</v>
      </c>
      <c r="E13" s="51" t="s">
        <v>137</v>
      </c>
      <c r="F13" s="51">
        <v>1</v>
      </c>
      <c r="G13" s="51" t="s">
        <v>23</v>
      </c>
      <c r="H13" s="51">
        <v>700</v>
      </c>
      <c r="I13" s="51">
        <f t="shared" si="0"/>
        <v>2800</v>
      </c>
    </row>
    <row r="14" spans="1:9" x14ac:dyDescent="0.2">
      <c r="A14" s="108"/>
      <c r="B14" s="50" t="s">
        <v>399</v>
      </c>
      <c r="C14" s="50" t="s">
        <v>316</v>
      </c>
      <c r="D14" s="51">
        <v>2</v>
      </c>
      <c r="E14" s="51" t="s">
        <v>137</v>
      </c>
      <c r="F14" s="51">
        <v>1</v>
      </c>
      <c r="G14" s="51" t="s">
        <v>23</v>
      </c>
      <c r="H14" s="51">
        <v>700</v>
      </c>
      <c r="I14" s="51">
        <f t="shared" si="0"/>
        <v>1400</v>
      </c>
    </row>
    <row r="15" spans="1:9" x14ac:dyDescent="0.2">
      <c r="A15" s="108"/>
      <c r="B15" s="50" t="s">
        <v>138</v>
      </c>
      <c r="C15" s="50" t="s">
        <v>139</v>
      </c>
      <c r="D15" s="51">
        <v>1</v>
      </c>
      <c r="E15" s="51" t="s">
        <v>137</v>
      </c>
      <c r="F15" s="51">
        <v>4</v>
      </c>
      <c r="G15" s="51" t="s">
        <v>23</v>
      </c>
      <c r="H15" s="51">
        <v>1200</v>
      </c>
      <c r="I15" s="51">
        <f t="shared" si="0"/>
        <v>4800</v>
      </c>
    </row>
    <row r="16" spans="1:9" s="90" customFormat="1" x14ac:dyDescent="0.2">
      <c r="A16" s="104" t="s">
        <v>372</v>
      </c>
      <c r="B16" s="104"/>
      <c r="C16" s="104"/>
      <c r="D16" s="89"/>
      <c r="E16" s="89"/>
      <c r="F16" s="89"/>
      <c r="G16" s="89"/>
      <c r="H16" s="89"/>
      <c r="I16" s="40">
        <f>SUM(I5:I15)</f>
        <v>31108</v>
      </c>
    </row>
  </sheetData>
  <mergeCells count="7">
    <mergeCell ref="A5:A15"/>
    <mergeCell ref="A16:C16"/>
    <mergeCell ref="A1:I1"/>
    <mergeCell ref="D2:E2"/>
    <mergeCell ref="G2:I2"/>
    <mergeCell ref="D3:E3"/>
    <mergeCell ref="G3:I3"/>
  </mergeCells>
  <phoneticPr fontId="17" type="noConversion"/>
  <hyperlinks>
    <hyperlink ref="B3" r:id="rId1"/>
  </hyperlinks>
  <pageMargins left="0.7" right="0.7" top="0.75" bottom="0.75" header="0.3" footer="0.3"/>
  <pageSetup paperSize="9" scale="93" orientation="landscape" horizontalDpi="0" verticalDpi="0" copies="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16"/>
  <sheetViews>
    <sheetView topLeftCell="A4" workbookViewId="0">
      <selection activeCell="A4" sqref="A4:XFD4"/>
    </sheetView>
  </sheetViews>
  <sheetFormatPr baseColWidth="10" defaultColWidth="11.5" defaultRowHeight="15" x14ac:dyDescent="0.2"/>
  <cols>
    <col min="1" max="1" width="11.5" style="26"/>
    <col min="2" max="3" width="37.33203125" style="26" customWidth="1"/>
    <col min="4" max="9" width="12" style="74" customWidth="1"/>
    <col min="10" max="16384" width="11.5" style="26"/>
  </cols>
  <sheetData>
    <row r="1" spans="1:9" ht="21" x14ac:dyDescent="0.2">
      <c r="A1" s="110" t="s">
        <v>426</v>
      </c>
      <c r="B1" s="110"/>
      <c r="C1" s="110"/>
      <c r="D1" s="110"/>
      <c r="E1" s="110"/>
      <c r="F1" s="110"/>
      <c r="G1" s="110"/>
      <c r="H1" s="110"/>
      <c r="I1" s="110"/>
    </row>
    <row r="2" spans="1:9" ht="16" x14ac:dyDescent="0.2">
      <c r="A2" s="56" t="s">
        <v>1</v>
      </c>
      <c r="B2" s="57" t="s">
        <v>2</v>
      </c>
      <c r="C2" s="58" t="s">
        <v>3</v>
      </c>
      <c r="D2" s="112">
        <v>43276</v>
      </c>
      <c r="E2" s="112"/>
      <c r="F2" s="69" t="s">
        <v>4</v>
      </c>
      <c r="G2" s="113" t="s">
        <v>5</v>
      </c>
      <c r="H2" s="113"/>
      <c r="I2" s="113"/>
    </row>
    <row r="3" spans="1:9" ht="16" x14ac:dyDescent="0.2">
      <c r="A3" s="58" t="s">
        <v>6</v>
      </c>
      <c r="B3" s="59" t="s">
        <v>7</v>
      </c>
      <c r="C3" s="56" t="s">
        <v>8</v>
      </c>
      <c r="D3" s="114">
        <v>13810643293</v>
      </c>
      <c r="E3" s="114"/>
      <c r="F3" s="69" t="s">
        <v>9</v>
      </c>
      <c r="G3" s="113" t="s">
        <v>10</v>
      </c>
      <c r="H3" s="113"/>
      <c r="I3" s="113"/>
    </row>
    <row r="4" spans="1:9" s="134" customFormat="1" ht="14" x14ac:dyDescent="0.2">
      <c r="A4" s="73" t="s">
        <v>430</v>
      </c>
      <c r="B4" s="73" t="s">
        <v>431</v>
      </c>
      <c r="C4" s="73" t="s">
        <v>432</v>
      </c>
      <c r="D4" s="73" t="s">
        <v>433</v>
      </c>
      <c r="E4" s="73" t="s">
        <v>434</v>
      </c>
      <c r="F4" s="73" t="s">
        <v>435</v>
      </c>
      <c r="G4" s="73" t="s">
        <v>436</v>
      </c>
      <c r="H4" s="73" t="s">
        <v>437</v>
      </c>
      <c r="I4" s="73" t="s">
        <v>438</v>
      </c>
    </row>
    <row r="5" spans="1:9" x14ac:dyDescent="0.2">
      <c r="A5" s="120" t="s">
        <v>41</v>
      </c>
      <c r="B5" s="75" t="s">
        <v>42</v>
      </c>
      <c r="C5" s="70"/>
      <c r="D5" s="72"/>
      <c r="E5" s="72"/>
      <c r="F5" s="72"/>
      <c r="G5" s="72"/>
      <c r="H5" s="72"/>
      <c r="I5" s="72"/>
    </row>
    <row r="6" spans="1:9" x14ac:dyDescent="0.2">
      <c r="A6" s="120"/>
      <c r="B6" s="70" t="s">
        <v>140</v>
      </c>
      <c r="C6" s="70" t="s">
        <v>141</v>
      </c>
      <c r="D6" s="61">
        <v>12</v>
      </c>
      <c r="E6" s="61" t="s">
        <v>56</v>
      </c>
      <c r="F6" s="61">
        <v>1</v>
      </c>
      <c r="G6" s="61" t="s">
        <v>28</v>
      </c>
      <c r="H6" s="61">
        <v>1050</v>
      </c>
      <c r="I6" s="72">
        <f t="shared" ref="I6:I47" si="0">D6*F6*H6</f>
        <v>12600</v>
      </c>
    </row>
    <row r="7" spans="1:9" ht="28" x14ac:dyDescent="0.2">
      <c r="A7" s="120"/>
      <c r="B7" s="70" t="s">
        <v>142</v>
      </c>
      <c r="C7" s="70" t="s">
        <v>143</v>
      </c>
      <c r="D7" s="61">
        <v>15</v>
      </c>
      <c r="E7" s="61" t="s">
        <v>45</v>
      </c>
      <c r="F7" s="61">
        <v>1</v>
      </c>
      <c r="G7" s="61" t="s">
        <v>28</v>
      </c>
      <c r="H7" s="61">
        <v>285</v>
      </c>
      <c r="I7" s="72">
        <f t="shared" si="0"/>
        <v>4275</v>
      </c>
    </row>
    <row r="8" spans="1:9" ht="28" x14ac:dyDescent="0.2">
      <c r="A8" s="120"/>
      <c r="B8" s="70" t="s">
        <v>144</v>
      </c>
      <c r="C8" s="70" t="s">
        <v>400</v>
      </c>
      <c r="D8" s="61">
        <v>16</v>
      </c>
      <c r="E8" s="61" t="s">
        <v>56</v>
      </c>
      <c r="F8" s="61">
        <v>1</v>
      </c>
      <c r="G8" s="61" t="s">
        <v>28</v>
      </c>
      <c r="H8" s="61">
        <v>650</v>
      </c>
      <c r="I8" s="72">
        <f t="shared" si="0"/>
        <v>10400</v>
      </c>
    </row>
    <row r="9" spans="1:9" x14ac:dyDescent="0.2">
      <c r="A9" s="120"/>
      <c r="B9" s="70" t="s">
        <v>145</v>
      </c>
      <c r="C9" s="70" t="s">
        <v>146</v>
      </c>
      <c r="D9" s="61">
        <v>6</v>
      </c>
      <c r="E9" s="61" t="s">
        <v>56</v>
      </c>
      <c r="F9" s="61">
        <v>1</v>
      </c>
      <c r="G9" s="61" t="s">
        <v>28</v>
      </c>
      <c r="H9" s="61">
        <v>4800</v>
      </c>
      <c r="I9" s="72">
        <f t="shared" si="0"/>
        <v>28800</v>
      </c>
    </row>
    <row r="10" spans="1:9" ht="28" x14ac:dyDescent="0.2">
      <c r="A10" s="120"/>
      <c r="B10" s="70" t="s">
        <v>147</v>
      </c>
      <c r="C10" s="70" t="s">
        <v>148</v>
      </c>
      <c r="D10" s="61">
        <v>15</v>
      </c>
      <c r="E10" s="61" t="s">
        <v>45</v>
      </c>
      <c r="F10" s="61">
        <v>1</v>
      </c>
      <c r="G10" s="61" t="s">
        <v>28</v>
      </c>
      <c r="H10" s="61">
        <v>350</v>
      </c>
      <c r="I10" s="72">
        <f t="shared" si="0"/>
        <v>5250</v>
      </c>
    </row>
    <row r="11" spans="1:9" x14ac:dyDescent="0.2">
      <c r="A11" s="120"/>
      <c r="B11" s="70" t="s">
        <v>149</v>
      </c>
      <c r="C11" s="70" t="s">
        <v>150</v>
      </c>
      <c r="D11" s="61">
        <v>1</v>
      </c>
      <c r="E11" s="61" t="s">
        <v>66</v>
      </c>
      <c r="F11" s="61">
        <v>1</v>
      </c>
      <c r="G11" s="61" t="s">
        <v>28</v>
      </c>
      <c r="H11" s="61">
        <v>48000</v>
      </c>
      <c r="I11" s="72">
        <f t="shared" si="0"/>
        <v>48000</v>
      </c>
    </row>
    <row r="12" spans="1:9" x14ac:dyDescent="0.2">
      <c r="A12" s="120"/>
      <c r="B12" s="70" t="s">
        <v>151</v>
      </c>
      <c r="C12" s="70" t="s">
        <v>152</v>
      </c>
      <c r="D12" s="61">
        <v>2</v>
      </c>
      <c r="E12" s="61" t="s">
        <v>153</v>
      </c>
      <c r="F12" s="61">
        <v>1</v>
      </c>
      <c r="G12" s="61" t="s">
        <v>28</v>
      </c>
      <c r="H12" s="61">
        <v>9500</v>
      </c>
      <c r="I12" s="72">
        <f t="shared" si="0"/>
        <v>19000</v>
      </c>
    </row>
    <row r="13" spans="1:9" ht="28" x14ac:dyDescent="0.2">
      <c r="A13" s="120"/>
      <c r="B13" s="70" t="s">
        <v>43</v>
      </c>
      <c r="C13" s="70" t="s">
        <v>154</v>
      </c>
      <c r="D13" s="61">
        <v>60.6</v>
      </c>
      <c r="E13" s="61" t="s">
        <v>45</v>
      </c>
      <c r="F13" s="61">
        <v>1</v>
      </c>
      <c r="G13" s="61" t="s">
        <v>28</v>
      </c>
      <c r="H13" s="61">
        <v>285</v>
      </c>
      <c r="I13" s="72">
        <f t="shared" si="0"/>
        <v>17271</v>
      </c>
    </row>
    <row r="14" spans="1:9" x14ac:dyDescent="0.2">
      <c r="A14" s="120"/>
      <c r="B14" s="70" t="s">
        <v>155</v>
      </c>
      <c r="C14" s="70"/>
      <c r="D14" s="61">
        <v>150</v>
      </c>
      <c r="E14" s="61" t="s">
        <v>56</v>
      </c>
      <c r="F14" s="61">
        <v>1</v>
      </c>
      <c r="G14" s="61" t="s">
        <v>28</v>
      </c>
      <c r="H14" s="61">
        <v>50</v>
      </c>
      <c r="I14" s="72">
        <f t="shared" si="0"/>
        <v>7500</v>
      </c>
    </row>
    <row r="15" spans="1:9" ht="28" x14ac:dyDescent="0.2">
      <c r="A15" s="120"/>
      <c r="B15" s="70" t="s">
        <v>156</v>
      </c>
      <c r="C15" s="70" t="s">
        <v>157</v>
      </c>
      <c r="D15" s="61">
        <v>39.6</v>
      </c>
      <c r="E15" s="61" t="s">
        <v>45</v>
      </c>
      <c r="F15" s="61">
        <v>1</v>
      </c>
      <c r="G15" s="61" t="s">
        <v>28</v>
      </c>
      <c r="H15" s="61">
        <v>350</v>
      </c>
      <c r="I15" s="72">
        <f t="shared" si="0"/>
        <v>13860</v>
      </c>
    </row>
    <row r="16" spans="1:9" x14ac:dyDescent="0.2">
      <c r="A16" s="120"/>
      <c r="B16" s="70" t="s">
        <v>158</v>
      </c>
      <c r="C16" s="70"/>
      <c r="D16" s="61">
        <v>4</v>
      </c>
      <c r="E16" s="61" t="s">
        <v>56</v>
      </c>
      <c r="F16" s="61">
        <v>1</v>
      </c>
      <c r="G16" s="61" t="s">
        <v>28</v>
      </c>
      <c r="H16" s="61">
        <v>2450</v>
      </c>
      <c r="I16" s="72">
        <f t="shared" si="0"/>
        <v>9800</v>
      </c>
    </row>
    <row r="17" spans="1:9" ht="28" x14ac:dyDescent="0.2">
      <c r="A17" s="120"/>
      <c r="B17" s="70" t="s">
        <v>159</v>
      </c>
      <c r="C17" s="70" t="s">
        <v>160</v>
      </c>
      <c r="D17" s="61">
        <v>2</v>
      </c>
      <c r="E17" s="61" t="s">
        <v>56</v>
      </c>
      <c r="F17" s="61">
        <v>1</v>
      </c>
      <c r="G17" s="61" t="s">
        <v>28</v>
      </c>
      <c r="H17" s="61">
        <v>21500</v>
      </c>
      <c r="I17" s="72">
        <f t="shared" si="0"/>
        <v>43000</v>
      </c>
    </row>
    <row r="18" spans="1:9" ht="28" x14ac:dyDescent="0.2">
      <c r="A18" s="120"/>
      <c r="B18" s="70" t="s">
        <v>161</v>
      </c>
      <c r="C18" s="70" t="s">
        <v>162</v>
      </c>
      <c r="D18" s="61">
        <v>2</v>
      </c>
      <c r="E18" s="61" t="s">
        <v>66</v>
      </c>
      <c r="F18" s="61">
        <v>1</v>
      </c>
      <c r="G18" s="61" t="s">
        <v>28</v>
      </c>
      <c r="H18" s="61">
        <v>31500</v>
      </c>
      <c r="I18" s="72">
        <f t="shared" si="0"/>
        <v>63000</v>
      </c>
    </row>
    <row r="19" spans="1:9" ht="28" x14ac:dyDescent="0.2">
      <c r="A19" s="120"/>
      <c r="B19" s="70" t="s">
        <v>163</v>
      </c>
      <c r="C19" s="70" t="s">
        <v>164</v>
      </c>
      <c r="D19" s="61">
        <v>2</v>
      </c>
      <c r="E19" s="61" t="s">
        <v>66</v>
      </c>
      <c r="F19" s="61">
        <v>1</v>
      </c>
      <c r="G19" s="61" t="s">
        <v>28</v>
      </c>
      <c r="H19" s="61">
        <v>7000</v>
      </c>
      <c r="I19" s="72">
        <f t="shared" si="0"/>
        <v>14000</v>
      </c>
    </row>
    <row r="20" spans="1:9" x14ac:dyDescent="0.2">
      <c r="A20" s="120"/>
      <c r="B20" s="70" t="s">
        <v>165</v>
      </c>
      <c r="C20" s="70" t="s">
        <v>166</v>
      </c>
      <c r="D20" s="61">
        <f>11*3</f>
        <v>33</v>
      </c>
      <c r="E20" s="61" t="s">
        <v>66</v>
      </c>
      <c r="F20" s="61">
        <v>2</v>
      </c>
      <c r="G20" s="61" t="s">
        <v>28</v>
      </c>
      <c r="H20" s="61">
        <v>285</v>
      </c>
      <c r="I20" s="72">
        <f t="shared" si="0"/>
        <v>18810</v>
      </c>
    </row>
    <row r="21" spans="1:9" x14ac:dyDescent="0.2">
      <c r="A21" s="120"/>
      <c r="B21" s="70" t="s">
        <v>167</v>
      </c>
      <c r="C21" s="70"/>
      <c r="D21" s="61">
        <v>1</v>
      </c>
      <c r="E21" s="61" t="s">
        <v>66</v>
      </c>
      <c r="F21" s="61">
        <v>1</v>
      </c>
      <c r="G21" s="61" t="s">
        <v>28</v>
      </c>
      <c r="H21" s="61">
        <v>19500</v>
      </c>
      <c r="I21" s="72">
        <f t="shared" si="0"/>
        <v>19500</v>
      </c>
    </row>
    <row r="22" spans="1:9" ht="28" x14ac:dyDescent="0.2">
      <c r="A22" s="120"/>
      <c r="B22" s="70" t="s">
        <v>168</v>
      </c>
      <c r="C22" s="70" t="s">
        <v>169</v>
      </c>
      <c r="D22" s="61">
        <v>1</v>
      </c>
      <c r="E22" s="61" t="s">
        <v>153</v>
      </c>
      <c r="F22" s="61">
        <v>1</v>
      </c>
      <c r="G22" s="61" t="s">
        <v>28</v>
      </c>
      <c r="H22" s="61">
        <v>39000</v>
      </c>
      <c r="I22" s="72">
        <f t="shared" si="0"/>
        <v>39000</v>
      </c>
    </row>
    <row r="23" spans="1:9" x14ac:dyDescent="0.2">
      <c r="A23" s="120"/>
      <c r="B23" s="70" t="s">
        <v>170</v>
      </c>
      <c r="C23" s="70" t="s">
        <v>171</v>
      </c>
      <c r="D23" s="61">
        <v>1</v>
      </c>
      <c r="E23" s="61" t="s">
        <v>153</v>
      </c>
      <c r="F23" s="61">
        <v>1</v>
      </c>
      <c r="G23" s="61" t="s">
        <v>28</v>
      </c>
      <c r="H23" s="61">
        <v>13500</v>
      </c>
      <c r="I23" s="72">
        <f t="shared" si="0"/>
        <v>13500</v>
      </c>
    </row>
    <row r="24" spans="1:9" x14ac:dyDescent="0.2">
      <c r="A24" s="120"/>
      <c r="B24" s="70" t="s">
        <v>401</v>
      </c>
      <c r="C24" s="60" t="s">
        <v>172</v>
      </c>
      <c r="D24" s="61">
        <v>100</v>
      </c>
      <c r="E24" s="61" t="s">
        <v>45</v>
      </c>
      <c r="F24" s="61">
        <v>1</v>
      </c>
      <c r="G24" s="61" t="s">
        <v>28</v>
      </c>
      <c r="H24" s="61">
        <v>185</v>
      </c>
      <c r="I24" s="72">
        <f t="shared" si="0"/>
        <v>18500</v>
      </c>
    </row>
    <row r="25" spans="1:9" ht="28" x14ac:dyDescent="0.2">
      <c r="A25" s="120"/>
      <c r="B25" s="70" t="s">
        <v>173</v>
      </c>
      <c r="C25" s="70" t="s">
        <v>174</v>
      </c>
      <c r="D25" s="61">
        <v>24</v>
      </c>
      <c r="E25" s="61" t="s">
        <v>175</v>
      </c>
      <c r="F25" s="61">
        <v>1</v>
      </c>
      <c r="G25" s="61" t="s">
        <v>28</v>
      </c>
      <c r="H25" s="61">
        <v>975</v>
      </c>
      <c r="I25" s="72">
        <f t="shared" si="0"/>
        <v>23400</v>
      </c>
    </row>
    <row r="26" spans="1:9" x14ac:dyDescent="0.2">
      <c r="A26" s="120"/>
      <c r="B26" s="70" t="s">
        <v>176</v>
      </c>
      <c r="C26" s="70" t="s">
        <v>177</v>
      </c>
      <c r="D26" s="61">
        <v>60</v>
      </c>
      <c r="E26" s="61" t="s">
        <v>45</v>
      </c>
      <c r="F26" s="61">
        <v>1</v>
      </c>
      <c r="G26" s="61" t="s">
        <v>28</v>
      </c>
      <c r="H26" s="61">
        <v>285</v>
      </c>
      <c r="I26" s="72">
        <f t="shared" si="0"/>
        <v>17100</v>
      </c>
    </row>
    <row r="27" spans="1:9" ht="28" x14ac:dyDescent="0.2">
      <c r="A27" s="120"/>
      <c r="B27" s="70" t="s">
        <v>47</v>
      </c>
      <c r="C27" s="70" t="s">
        <v>402</v>
      </c>
      <c r="D27" s="61">
        <v>141</v>
      </c>
      <c r="E27" s="61" t="s">
        <v>45</v>
      </c>
      <c r="F27" s="61">
        <v>1</v>
      </c>
      <c r="G27" s="61" t="s">
        <v>28</v>
      </c>
      <c r="H27" s="61">
        <v>110</v>
      </c>
      <c r="I27" s="72">
        <f t="shared" si="0"/>
        <v>15510</v>
      </c>
    </row>
    <row r="28" spans="1:9" x14ac:dyDescent="0.2">
      <c r="A28" s="120"/>
      <c r="B28" s="70" t="s">
        <v>178</v>
      </c>
      <c r="C28" s="70" t="s">
        <v>179</v>
      </c>
      <c r="D28" s="61">
        <v>24</v>
      </c>
      <c r="E28" s="61" t="s">
        <v>175</v>
      </c>
      <c r="F28" s="61">
        <v>1</v>
      </c>
      <c r="G28" s="61" t="s">
        <v>28</v>
      </c>
      <c r="H28" s="61">
        <v>480</v>
      </c>
      <c r="I28" s="72">
        <f t="shared" si="0"/>
        <v>11520</v>
      </c>
    </row>
    <row r="29" spans="1:9" x14ac:dyDescent="0.2">
      <c r="A29" s="120"/>
      <c r="B29" s="70" t="s">
        <v>180</v>
      </c>
      <c r="C29" s="70" t="s">
        <v>181</v>
      </c>
      <c r="D29" s="61">
        <v>16.5</v>
      </c>
      <c r="E29" s="61" t="s">
        <v>403</v>
      </c>
      <c r="F29" s="61">
        <v>1</v>
      </c>
      <c r="G29" s="61" t="s">
        <v>28</v>
      </c>
      <c r="H29" s="61">
        <v>330</v>
      </c>
      <c r="I29" s="72">
        <f t="shared" si="0"/>
        <v>5445</v>
      </c>
    </row>
    <row r="30" spans="1:9" x14ac:dyDescent="0.2">
      <c r="A30" s="120"/>
      <c r="B30" s="70" t="s">
        <v>182</v>
      </c>
      <c r="C30" s="70" t="s">
        <v>183</v>
      </c>
      <c r="D30" s="61">
        <v>1</v>
      </c>
      <c r="E30" s="61" t="s">
        <v>66</v>
      </c>
      <c r="F30" s="61">
        <v>1</v>
      </c>
      <c r="G30" s="61" t="s">
        <v>28</v>
      </c>
      <c r="H30" s="61">
        <v>8250</v>
      </c>
      <c r="I30" s="72">
        <f t="shared" si="0"/>
        <v>8250</v>
      </c>
    </row>
    <row r="31" spans="1:9" x14ac:dyDescent="0.2">
      <c r="A31" s="120"/>
      <c r="B31" s="70" t="s">
        <v>184</v>
      </c>
      <c r="C31" s="70"/>
      <c r="D31" s="61">
        <v>30</v>
      </c>
      <c r="E31" s="61" t="s">
        <v>56</v>
      </c>
      <c r="F31" s="61">
        <v>1</v>
      </c>
      <c r="G31" s="61" t="s">
        <v>28</v>
      </c>
      <c r="H31" s="61">
        <v>150</v>
      </c>
      <c r="I31" s="72">
        <f t="shared" si="0"/>
        <v>4500</v>
      </c>
    </row>
    <row r="32" spans="1:9" x14ac:dyDescent="0.2">
      <c r="A32" s="120"/>
      <c r="B32" s="70" t="s">
        <v>317</v>
      </c>
      <c r="C32" s="70"/>
      <c r="D32" s="61">
        <v>1</v>
      </c>
      <c r="E32" s="61" t="s">
        <v>56</v>
      </c>
      <c r="F32" s="61">
        <v>1</v>
      </c>
      <c r="G32" s="61" t="s">
        <v>28</v>
      </c>
      <c r="H32" s="61">
        <v>28000</v>
      </c>
      <c r="I32" s="72">
        <f t="shared" si="0"/>
        <v>28000</v>
      </c>
    </row>
    <row r="33" spans="1:9" x14ac:dyDescent="0.2">
      <c r="A33" s="120"/>
      <c r="B33" s="70" t="s">
        <v>318</v>
      </c>
      <c r="C33" s="70" t="s">
        <v>319</v>
      </c>
      <c r="D33" s="61">
        <v>12.5</v>
      </c>
      <c r="E33" s="61" t="s">
        <v>417</v>
      </c>
      <c r="F33" s="61">
        <v>1</v>
      </c>
      <c r="G33" s="61" t="s">
        <v>28</v>
      </c>
      <c r="H33" s="61">
        <v>220</v>
      </c>
      <c r="I33" s="72">
        <f t="shared" si="0"/>
        <v>2750</v>
      </c>
    </row>
    <row r="34" spans="1:9" x14ac:dyDescent="0.2">
      <c r="A34" s="120"/>
      <c r="B34" s="70" t="s">
        <v>318</v>
      </c>
      <c r="C34" s="70" t="s">
        <v>418</v>
      </c>
      <c r="D34" s="61">
        <v>1</v>
      </c>
      <c r="E34" s="61" t="s">
        <v>321</v>
      </c>
      <c r="F34" s="61">
        <v>1</v>
      </c>
      <c r="G34" s="61" t="s">
        <v>28</v>
      </c>
      <c r="H34" s="61">
        <v>1000</v>
      </c>
      <c r="I34" s="72">
        <f t="shared" si="0"/>
        <v>1000</v>
      </c>
    </row>
    <row r="35" spans="1:9" x14ac:dyDescent="0.2">
      <c r="A35" s="120"/>
      <c r="B35" s="70" t="s">
        <v>318</v>
      </c>
      <c r="C35" s="70" t="s">
        <v>320</v>
      </c>
      <c r="D35" s="61">
        <v>1</v>
      </c>
      <c r="E35" s="61" t="s">
        <v>322</v>
      </c>
      <c r="F35" s="61">
        <v>1</v>
      </c>
      <c r="G35" s="61" t="s">
        <v>28</v>
      </c>
      <c r="H35" s="61">
        <v>350</v>
      </c>
      <c r="I35" s="72">
        <f t="shared" si="0"/>
        <v>350</v>
      </c>
    </row>
    <row r="36" spans="1:9" x14ac:dyDescent="0.2">
      <c r="A36" s="120"/>
      <c r="B36" s="70" t="s">
        <v>323</v>
      </c>
      <c r="C36" s="70"/>
      <c r="D36" s="61">
        <v>15</v>
      </c>
      <c r="E36" s="61" t="s">
        <v>45</v>
      </c>
      <c r="F36" s="61">
        <v>1</v>
      </c>
      <c r="G36" s="61" t="s">
        <v>28</v>
      </c>
      <c r="H36" s="61">
        <v>285</v>
      </c>
      <c r="I36" s="72">
        <f t="shared" si="0"/>
        <v>4275</v>
      </c>
    </row>
    <row r="37" spans="1:9" x14ac:dyDescent="0.2">
      <c r="A37" s="120"/>
      <c r="B37" s="70" t="s">
        <v>324</v>
      </c>
      <c r="C37" s="70"/>
      <c r="D37" s="61">
        <v>2</v>
      </c>
      <c r="E37" s="61" t="s">
        <v>325</v>
      </c>
      <c r="F37" s="61">
        <v>1</v>
      </c>
      <c r="G37" s="61" t="s">
        <v>28</v>
      </c>
      <c r="H37" s="61">
        <v>450</v>
      </c>
      <c r="I37" s="72">
        <f t="shared" si="0"/>
        <v>900</v>
      </c>
    </row>
    <row r="38" spans="1:9" x14ac:dyDescent="0.2">
      <c r="A38" s="120"/>
      <c r="B38" s="70" t="s">
        <v>327</v>
      </c>
      <c r="C38" s="70" t="s">
        <v>404</v>
      </c>
      <c r="D38" s="61">
        <v>34</v>
      </c>
      <c r="E38" s="61" t="s">
        <v>325</v>
      </c>
      <c r="F38" s="61">
        <v>1</v>
      </c>
      <c r="G38" s="61" t="s">
        <v>28</v>
      </c>
      <c r="H38" s="61">
        <v>28</v>
      </c>
      <c r="I38" s="72">
        <f t="shared" si="0"/>
        <v>952</v>
      </c>
    </row>
    <row r="39" spans="1:9" x14ac:dyDescent="0.2">
      <c r="A39" s="120"/>
      <c r="B39" s="70" t="s">
        <v>326</v>
      </c>
      <c r="C39" s="70"/>
      <c r="D39" s="61">
        <v>4</v>
      </c>
      <c r="E39" s="61" t="s">
        <v>325</v>
      </c>
      <c r="F39" s="61">
        <v>1</v>
      </c>
      <c r="G39" s="61" t="s">
        <v>28</v>
      </c>
      <c r="H39" s="61">
        <v>600</v>
      </c>
      <c r="I39" s="72">
        <f t="shared" si="0"/>
        <v>2400</v>
      </c>
    </row>
    <row r="40" spans="1:9" x14ac:dyDescent="0.2">
      <c r="A40" s="120"/>
      <c r="B40" s="70" t="s">
        <v>328</v>
      </c>
      <c r="C40" s="70"/>
      <c r="D40" s="61">
        <v>8</v>
      </c>
      <c r="E40" s="61" t="s">
        <v>325</v>
      </c>
      <c r="F40" s="61">
        <v>1</v>
      </c>
      <c r="G40" s="61" t="s">
        <v>28</v>
      </c>
      <c r="H40" s="61">
        <v>200</v>
      </c>
      <c r="I40" s="72">
        <f t="shared" si="0"/>
        <v>1600</v>
      </c>
    </row>
    <row r="41" spans="1:9" x14ac:dyDescent="0.2">
      <c r="A41" s="120"/>
      <c r="B41" s="70" t="s">
        <v>365</v>
      </c>
      <c r="C41" s="70" t="s">
        <v>366</v>
      </c>
      <c r="D41" s="61">
        <v>1</v>
      </c>
      <c r="E41" s="61" t="s">
        <v>325</v>
      </c>
      <c r="F41" s="61">
        <v>1</v>
      </c>
      <c r="G41" s="61" t="s">
        <v>300</v>
      </c>
      <c r="H41" s="61">
        <v>1600</v>
      </c>
      <c r="I41" s="72">
        <f t="shared" si="0"/>
        <v>1600</v>
      </c>
    </row>
    <row r="42" spans="1:9" x14ac:dyDescent="0.2">
      <c r="A42" s="120"/>
      <c r="B42" s="70" t="s">
        <v>185</v>
      </c>
      <c r="C42" s="70"/>
      <c r="D42" s="61">
        <v>26</v>
      </c>
      <c r="E42" s="61" t="s">
        <v>56</v>
      </c>
      <c r="F42" s="61">
        <v>1</v>
      </c>
      <c r="G42" s="61" t="s">
        <v>28</v>
      </c>
      <c r="H42" s="61">
        <v>100</v>
      </c>
      <c r="I42" s="72">
        <f t="shared" si="0"/>
        <v>2600</v>
      </c>
    </row>
    <row r="43" spans="1:9" x14ac:dyDescent="0.2">
      <c r="A43" s="120"/>
      <c r="B43" s="70" t="s">
        <v>186</v>
      </c>
      <c r="C43" s="70" t="s">
        <v>187</v>
      </c>
      <c r="D43" s="61">
        <v>1</v>
      </c>
      <c r="E43" s="61" t="s">
        <v>188</v>
      </c>
      <c r="F43" s="61">
        <v>1</v>
      </c>
      <c r="G43" s="61" t="s">
        <v>28</v>
      </c>
      <c r="H43" s="61">
        <v>6000</v>
      </c>
      <c r="I43" s="72">
        <f t="shared" si="0"/>
        <v>6000</v>
      </c>
    </row>
    <row r="44" spans="1:9" x14ac:dyDescent="0.2">
      <c r="A44" s="120"/>
      <c r="B44" s="70" t="s">
        <v>189</v>
      </c>
      <c r="C44" s="70" t="s">
        <v>190</v>
      </c>
      <c r="D44" s="61">
        <v>1</v>
      </c>
      <c r="E44" s="61" t="s">
        <v>188</v>
      </c>
      <c r="F44" s="61">
        <v>1</v>
      </c>
      <c r="G44" s="61" t="s">
        <v>28</v>
      </c>
      <c r="H44" s="61">
        <v>8000</v>
      </c>
      <c r="I44" s="72">
        <f t="shared" si="0"/>
        <v>8000</v>
      </c>
    </row>
    <row r="45" spans="1:9" x14ac:dyDescent="0.2">
      <c r="A45" s="120"/>
      <c r="B45" s="70" t="s">
        <v>191</v>
      </c>
      <c r="C45" s="70"/>
      <c r="D45" s="61">
        <v>9</v>
      </c>
      <c r="E45" s="61" t="s">
        <v>62</v>
      </c>
      <c r="F45" s="61">
        <v>2</v>
      </c>
      <c r="G45" s="61" t="s">
        <v>28</v>
      </c>
      <c r="H45" s="61">
        <v>1800</v>
      </c>
      <c r="I45" s="72">
        <f t="shared" si="0"/>
        <v>32400</v>
      </c>
    </row>
    <row r="46" spans="1:9" x14ac:dyDescent="0.2">
      <c r="A46" s="120"/>
      <c r="B46" s="70" t="s">
        <v>192</v>
      </c>
      <c r="C46" s="70"/>
      <c r="D46" s="61">
        <v>2</v>
      </c>
      <c r="E46" s="61" t="s">
        <v>62</v>
      </c>
      <c r="F46" s="61">
        <v>2</v>
      </c>
      <c r="G46" s="61" t="s">
        <v>28</v>
      </c>
      <c r="H46" s="61">
        <v>2400</v>
      </c>
      <c r="I46" s="72">
        <f t="shared" si="0"/>
        <v>9600</v>
      </c>
    </row>
    <row r="47" spans="1:9" x14ac:dyDescent="0.2">
      <c r="A47" s="120"/>
      <c r="B47" s="70" t="s">
        <v>193</v>
      </c>
      <c r="C47" s="70"/>
      <c r="D47" s="61">
        <v>130</v>
      </c>
      <c r="E47" s="61" t="s">
        <v>194</v>
      </c>
      <c r="F47" s="61">
        <v>1</v>
      </c>
      <c r="G47" s="61" t="s">
        <v>28</v>
      </c>
      <c r="H47" s="61">
        <v>350</v>
      </c>
      <c r="I47" s="72">
        <f t="shared" si="0"/>
        <v>45500</v>
      </c>
    </row>
    <row r="48" spans="1:9" x14ac:dyDescent="0.2">
      <c r="A48" s="120"/>
      <c r="B48" s="75" t="s">
        <v>50</v>
      </c>
      <c r="C48" s="70"/>
      <c r="D48" s="72"/>
      <c r="E48" s="72"/>
      <c r="F48" s="72"/>
      <c r="G48" s="72"/>
      <c r="H48" s="72"/>
      <c r="I48" s="72"/>
    </row>
    <row r="49" spans="1:9" x14ac:dyDescent="0.2">
      <c r="A49" s="120"/>
      <c r="B49" s="70" t="s">
        <v>51</v>
      </c>
      <c r="C49" s="70" t="s">
        <v>195</v>
      </c>
      <c r="D49" s="72">
        <v>110</v>
      </c>
      <c r="E49" s="72" t="s">
        <v>45</v>
      </c>
      <c r="F49" s="72">
        <v>1.2</v>
      </c>
      <c r="G49" s="72" t="s">
        <v>23</v>
      </c>
      <c r="H49" s="72">
        <v>500</v>
      </c>
      <c r="I49" s="72">
        <f t="shared" ref="I49:I111" si="1">D49*F49*H49</f>
        <v>66000</v>
      </c>
    </row>
    <row r="50" spans="1:9" x14ac:dyDescent="0.2">
      <c r="A50" s="120"/>
      <c r="B50" s="70" t="s">
        <v>196</v>
      </c>
      <c r="C50" s="70"/>
      <c r="D50" s="72">
        <v>4</v>
      </c>
      <c r="E50" s="72" t="s">
        <v>56</v>
      </c>
      <c r="F50" s="72">
        <v>1.2</v>
      </c>
      <c r="G50" s="72" t="s">
        <v>23</v>
      </c>
      <c r="H50" s="72">
        <v>1200</v>
      </c>
      <c r="I50" s="72">
        <f t="shared" si="1"/>
        <v>5760</v>
      </c>
    </row>
    <row r="51" spans="1:9" ht="28" x14ac:dyDescent="0.2">
      <c r="A51" s="120"/>
      <c r="B51" s="70" t="s">
        <v>54</v>
      </c>
      <c r="C51" s="70" t="s">
        <v>55</v>
      </c>
      <c r="D51" s="72">
        <v>1</v>
      </c>
      <c r="E51" s="72" t="s">
        <v>56</v>
      </c>
      <c r="F51" s="72">
        <v>1.2</v>
      </c>
      <c r="G51" s="72" t="s">
        <v>23</v>
      </c>
      <c r="H51" s="72">
        <v>19500</v>
      </c>
      <c r="I51" s="72">
        <f t="shared" si="1"/>
        <v>23400</v>
      </c>
    </row>
    <row r="52" spans="1:9" x14ac:dyDescent="0.2">
      <c r="A52" s="120"/>
      <c r="B52" s="70" t="s">
        <v>58</v>
      </c>
      <c r="C52" s="70"/>
      <c r="D52" s="72">
        <v>1</v>
      </c>
      <c r="E52" s="72" t="s">
        <v>56</v>
      </c>
      <c r="F52" s="72">
        <v>1.2</v>
      </c>
      <c r="G52" s="72" t="s">
        <v>23</v>
      </c>
      <c r="H52" s="72">
        <v>6500</v>
      </c>
      <c r="I52" s="72">
        <f t="shared" si="1"/>
        <v>7800</v>
      </c>
    </row>
    <row r="53" spans="1:9" ht="27" x14ac:dyDescent="0.2">
      <c r="A53" s="120"/>
      <c r="B53" s="70" t="s">
        <v>439</v>
      </c>
      <c r="C53" s="70"/>
      <c r="D53" s="72">
        <v>1</v>
      </c>
      <c r="E53" s="72" t="s">
        <v>56</v>
      </c>
      <c r="F53" s="72">
        <v>1.2</v>
      </c>
      <c r="G53" s="72" t="s">
        <v>23</v>
      </c>
      <c r="H53" s="72">
        <v>1200</v>
      </c>
      <c r="I53" s="72">
        <f t="shared" si="1"/>
        <v>1440</v>
      </c>
    </row>
    <row r="54" spans="1:9" ht="27" x14ac:dyDescent="0.2">
      <c r="A54" s="120"/>
      <c r="B54" s="70" t="s">
        <v>440</v>
      </c>
      <c r="C54" s="70" t="s">
        <v>197</v>
      </c>
      <c r="D54" s="72">
        <v>1</v>
      </c>
      <c r="E54" s="72" t="s">
        <v>56</v>
      </c>
      <c r="F54" s="72">
        <v>1.2</v>
      </c>
      <c r="G54" s="72" t="s">
        <v>23</v>
      </c>
      <c r="H54" s="72">
        <v>800</v>
      </c>
      <c r="I54" s="72">
        <f t="shared" si="1"/>
        <v>960</v>
      </c>
    </row>
    <row r="55" spans="1:9" x14ac:dyDescent="0.2">
      <c r="A55" s="120"/>
      <c r="B55" s="70" t="s">
        <v>198</v>
      </c>
      <c r="C55" s="70"/>
      <c r="D55" s="72">
        <v>6</v>
      </c>
      <c r="E55" s="72" t="s">
        <v>56</v>
      </c>
      <c r="F55" s="72">
        <v>1.2</v>
      </c>
      <c r="G55" s="72" t="s">
        <v>23</v>
      </c>
      <c r="H55" s="72">
        <v>1000</v>
      </c>
      <c r="I55" s="72">
        <f t="shared" si="1"/>
        <v>7199.9999999999991</v>
      </c>
    </row>
    <row r="56" spans="1:9" x14ac:dyDescent="0.2">
      <c r="A56" s="120"/>
      <c r="B56" s="70" t="s">
        <v>199</v>
      </c>
      <c r="C56" s="70" t="s">
        <v>200</v>
      </c>
      <c r="D56" s="72">
        <v>2</v>
      </c>
      <c r="E56" s="72" t="s">
        <v>56</v>
      </c>
      <c r="F56" s="72">
        <v>1.2</v>
      </c>
      <c r="G56" s="72" t="s">
        <v>23</v>
      </c>
      <c r="H56" s="72">
        <v>1500</v>
      </c>
      <c r="I56" s="72">
        <f t="shared" si="1"/>
        <v>3600</v>
      </c>
    </row>
    <row r="57" spans="1:9" ht="28" x14ac:dyDescent="0.2">
      <c r="A57" s="120"/>
      <c r="B57" s="70" t="s">
        <v>441</v>
      </c>
      <c r="C57" s="70" t="s">
        <v>201</v>
      </c>
      <c r="D57" s="72">
        <v>2</v>
      </c>
      <c r="E57" s="72" t="s">
        <v>153</v>
      </c>
      <c r="F57" s="72">
        <v>1.2</v>
      </c>
      <c r="G57" s="72" t="s">
        <v>23</v>
      </c>
      <c r="H57" s="72">
        <v>600</v>
      </c>
      <c r="I57" s="72">
        <f t="shared" si="1"/>
        <v>1440</v>
      </c>
    </row>
    <row r="58" spans="1:9" ht="27" x14ac:dyDescent="0.2">
      <c r="A58" s="120"/>
      <c r="B58" s="70" t="s">
        <v>442</v>
      </c>
      <c r="C58" s="70"/>
      <c r="D58" s="72">
        <v>6</v>
      </c>
      <c r="E58" s="72" t="s">
        <v>56</v>
      </c>
      <c r="F58" s="72">
        <v>1.2</v>
      </c>
      <c r="G58" s="72" t="s">
        <v>23</v>
      </c>
      <c r="H58" s="72">
        <v>500</v>
      </c>
      <c r="I58" s="72">
        <f t="shared" si="1"/>
        <v>3599.9999999999995</v>
      </c>
    </row>
    <row r="59" spans="1:9" x14ac:dyDescent="0.2">
      <c r="A59" s="120"/>
      <c r="B59" s="70" t="s">
        <v>443</v>
      </c>
      <c r="C59" s="70" t="s">
        <v>202</v>
      </c>
      <c r="D59" s="72">
        <v>6</v>
      </c>
      <c r="E59" s="72" t="s">
        <v>66</v>
      </c>
      <c r="F59" s="72">
        <v>1.2</v>
      </c>
      <c r="G59" s="72" t="s">
        <v>23</v>
      </c>
      <c r="H59" s="72">
        <v>600</v>
      </c>
      <c r="I59" s="72">
        <f t="shared" si="1"/>
        <v>4320</v>
      </c>
    </row>
    <row r="60" spans="1:9" x14ac:dyDescent="0.2">
      <c r="A60" s="120"/>
      <c r="B60" s="70" t="s">
        <v>203</v>
      </c>
      <c r="C60" s="70"/>
      <c r="D60" s="72">
        <v>3</v>
      </c>
      <c r="E60" s="72" t="s">
        <v>62</v>
      </c>
      <c r="F60" s="72">
        <v>1.2</v>
      </c>
      <c r="G60" s="72" t="s">
        <v>23</v>
      </c>
      <c r="H60" s="72">
        <v>1000</v>
      </c>
      <c r="I60" s="72">
        <f t="shared" si="1"/>
        <v>3599.9999999999995</v>
      </c>
    </row>
    <row r="61" spans="1:9" x14ac:dyDescent="0.2">
      <c r="A61" s="120"/>
      <c r="B61" s="70" t="s">
        <v>204</v>
      </c>
      <c r="C61" s="70"/>
      <c r="D61" s="72">
        <v>4</v>
      </c>
      <c r="E61" s="72" t="s">
        <v>62</v>
      </c>
      <c r="F61" s="72">
        <v>1.2</v>
      </c>
      <c r="G61" s="72" t="s">
        <v>23</v>
      </c>
      <c r="H61" s="72">
        <v>300</v>
      </c>
      <c r="I61" s="72">
        <f t="shared" si="1"/>
        <v>1440</v>
      </c>
    </row>
    <row r="62" spans="1:9" x14ac:dyDescent="0.2">
      <c r="A62" s="120"/>
      <c r="B62" s="70" t="s">
        <v>444</v>
      </c>
      <c r="C62" s="70"/>
      <c r="D62" s="72">
        <v>2</v>
      </c>
      <c r="E62" s="72" t="s">
        <v>56</v>
      </c>
      <c r="F62" s="72">
        <v>1.2</v>
      </c>
      <c r="G62" s="72" t="s">
        <v>23</v>
      </c>
      <c r="H62" s="72">
        <v>600</v>
      </c>
      <c r="I62" s="72">
        <f t="shared" si="1"/>
        <v>1440</v>
      </c>
    </row>
    <row r="63" spans="1:9" x14ac:dyDescent="0.2">
      <c r="A63" s="120"/>
      <c r="B63" s="70" t="s">
        <v>445</v>
      </c>
      <c r="C63" s="70" t="s">
        <v>61</v>
      </c>
      <c r="D63" s="72">
        <v>3</v>
      </c>
      <c r="E63" s="72" t="s">
        <v>62</v>
      </c>
      <c r="F63" s="72">
        <v>1.2</v>
      </c>
      <c r="G63" s="72" t="s">
        <v>23</v>
      </c>
      <c r="H63" s="72">
        <v>300</v>
      </c>
      <c r="I63" s="72">
        <f t="shared" si="1"/>
        <v>1080</v>
      </c>
    </row>
    <row r="64" spans="1:9" x14ac:dyDescent="0.2">
      <c r="A64" s="120"/>
      <c r="B64" s="70" t="s">
        <v>446</v>
      </c>
      <c r="C64" s="70"/>
      <c r="D64" s="72">
        <v>1</v>
      </c>
      <c r="E64" s="72" t="s">
        <v>62</v>
      </c>
      <c r="F64" s="72">
        <v>1.2</v>
      </c>
      <c r="G64" s="72" t="s">
        <v>23</v>
      </c>
      <c r="H64" s="72">
        <v>300</v>
      </c>
      <c r="I64" s="72">
        <f t="shared" si="1"/>
        <v>360</v>
      </c>
    </row>
    <row r="65" spans="1:9" x14ac:dyDescent="0.2">
      <c r="A65" s="120"/>
      <c r="B65" s="70" t="s">
        <v>205</v>
      </c>
      <c r="C65" s="70"/>
      <c r="D65" s="72">
        <v>4</v>
      </c>
      <c r="E65" s="72" t="s">
        <v>66</v>
      </c>
      <c r="F65" s="72">
        <v>1.2</v>
      </c>
      <c r="G65" s="72" t="s">
        <v>23</v>
      </c>
      <c r="H65" s="72">
        <v>800</v>
      </c>
      <c r="I65" s="72">
        <f t="shared" si="1"/>
        <v>3840</v>
      </c>
    </row>
    <row r="66" spans="1:9" x14ac:dyDescent="0.2">
      <c r="A66" s="120"/>
      <c r="B66" s="70" t="s">
        <v>447</v>
      </c>
      <c r="C66" s="70" t="s">
        <v>65</v>
      </c>
      <c r="D66" s="72">
        <v>16</v>
      </c>
      <c r="E66" s="72" t="s">
        <v>66</v>
      </c>
      <c r="F66" s="72">
        <v>1.2</v>
      </c>
      <c r="G66" s="72" t="s">
        <v>23</v>
      </c>
      <c r="H66" s="72">
        <v>800</v>
      </c>
      <c r="I66" s="72">
        <f t="shared" si="1"/>
        <v>15360</v>
      </c>
    </row>
    <row r="67" spans="1:9" x14ac:dyDescent="0.2">
      <c r="A67" s="120"/>
      <c r="B67" s="70" t="s">
        <v>448</v>
      </c>
      <c r="C67" s="70" t="s">
        <v>65</v>
      </c>
      <c r="D67" s="72">
        <v>8</v>
      </c>
      <c r="E67" s="72" t="s">
        <v>66</v>
      </c>
      <c r="F67" s="72">
        <v>1.2</v>
      </c>
      <c r="G67" s="72" t="s">
        <v>23</v>
      </c>
      <c r="H67" s="72">
        <v>800</v>
      </c>
      <c r="I67" s="72">
        <f t="shared" si="1"/>
        <v>7680</v>
      </c>
    </row>
    <row r="68" spans="1:9" x14ac:dyDescent="0.2">
      <c r="A68" s="120"/>
      <c r="B68" s="70" t="s">
        <v>449</v>
      </c>
      <c r="C68" s="70"/>
      <c r="D68" s="72">
        <v>8</v>
      </c>
      <c r="E68" s="72" t="s">
        <v>66</v>
      </c>
      <c r="F68" s="72">
        <v>1.2</v>
      </c>
      <c r="G68" s="72" t="s">
        <v>23</v>
      </c>
      <c r="H68" s="72">
        <v>400</v>
      </c>
      <c r="I68" s="72">
        <f t="shared" si="1"/>
        <v>3840</v>
      </c>
    </row>
    <row r="69" spans="1:9" x14ac:dyDescent="0.2">
      <c r="A69" s="120"/>
      <c r="B69" s="70" t="s">
        <v>206</v>
      </c>
      <c r="C69" s="70"/>
      <c r="D69" s="72">
        <v>4</v>
      </c>
      <c r="E69" s="72" t="s">
        <v>66</v>
      </c>
      <c r="F69" s="72">
        <v>1.2</v>
      </c>
      <c r="G69" s="72" t="s">
        <v>23</v>
      </c>
      <c r="H69" s="72">
        <v>600</v>
      </c>
      <c r="I69" s="72">
        <f t="shared" si="1"/>
        <v>2880</v>
      </c>
    </row>
    <row r="70" spans="1:9" x14ac:dyDescent="0.2">
      <c r="A70" s="120"/>
      <c r="B70" s="70" t="s">
        <v>450</v>
      </c>
      <c r="C70" s="70"/>
      <c r="D70" s="72">
        <v>5</v>
      </c>
      <c r="E70" s="72" t="s">
        <v>62</v>
      </c>
      <c r="F70" s="72">
        <v>1.2</v>
      </c>
      <c r="G70" s="72" t="s">
        <v>23</v>
      </c>
      <c r="H70" s="72">
        <v>800</v>
      </c>
      <c r="I70" s="72">
        <f t="shared" si="1"/>
        <v>4800</v>
      </c>
    </row>
    <row r="71" spans="1:9" x14ac:dyDescent="0.2">
      <c r="A71" s="120"/>
      <c r="B71" s="70" t="s">
        <v>451</v>
      </c>
      <c r="C71" s="70"/>
      <c r="D71" s="72">
        <v>1</v>
      </c>
      <c r="E71" s="72" t="s">
        <v>62</v>
      </c>
      <c r="F71" s="72">
        <v>1.2</v>
      </c>
      <c r="G71" s="72" t="s">
        <v>23</v>
      </c>
      <c r="H71" s="72">
        <v>2500</v>
      </c>
      <c r="I71" s="72">
        <f t="shared" si="1"/>
        <v>3000</v>
      </c>
    </row>
    <row r="72" spans="1:9" ht="27" x14ac:dyDescent="0.2">
      <c r="A72" s="120"/>
      <c r="B72" s="70" t="s">
        <v>452</v>
      </c>
      <c r="C72" s="70"/>
      <c r="D72" s="72">
        <v>8</v>
      </c>
      <c r="E72" s="72" t="s">
        <v>56</v>
      </c>
      <c r="F72" s="72">
        <v>1.2</v>
      </c>
      <c r="G72" s="72" t="s">
        <v>23</v>
      </c>
      <c r="H72" s="72">
        <v>200</v>
      </c>
      <c r="I72" s="72">
        <f t="shared" si="1"/>
        <v>1920</v>
      </c>
    </row>
    <row r="73" spans="1:9" x14ac:dyDescent="0.2">
      <c r="A73" s="120"/>
      <c r="B73" s="70" t="s">
        <v>207</v>
      </c>
      <c r="C73" s="70"/>
      <c r="D73" s="72">
        <v>8</v>
      </c>
      <c r="E73" s="72" t="s">
        <v>56</v>
      </c>
      <c r="F73" s="72">
        <v>1.2</v>
      </c>
      <c r="G73" s="72" t="s">
        <v>23</v>
      </c>
      <c r="H73" s="72">
        <v>200</v>
      </c>
      <c r="I73" s="72">
        <f t="shared" si="1"/>
        <v>1920</v>
      </c>
    </row>
    <row r="74" spans="1:9" ht="27" x14ac:dyDescent="0.2">
      <c r="A74" s="120"/>
      <c r="B74" s="70" t="s">
        <v>453</v>
      </c>
      <c r="C74" s="70"/>
      <c r="D74" s="72">
        <v>4</v>
      </c>
      <c r="E74" s="72" t="s">
        <v>66</v>
      </c>
      <c r="F74" s="72">
        <v>1.2</v>
      </c>
      <c r="G74" s="72" t="s">
        <v>23</v>
      </c>
      <c r="H74" s="72">
        <v>700</v>
      </c>
      <c r="I74" s="72">
        <f t="shared" si="1"/>
        <v>3360</v>
      </c>
    </row>
    <row r="75" spans="1:9" x14ac:dyDescent="0.2">
      <c r="A75" s="120"/>
      <c r="B75" s="70" t="s">
        <v>454</v>
      </c>
      <c r="C75" s="70"/>
      <c r="D75" s="72">
        <v>4</v>
      </c>
      <c r="E75" s="72" t="s">
        <v>56</v>
      </c>
      <c r="F75" s="72">
        <v>1.2</v>
      </c>
      <c r="G75" s="72" t="s">
        <v>23</v>
      </c>
      <c r="H75" s="72">
        <v>100</v>
      </c>
      <c r="I75" s="72">
        <f t="shared" si="1"/>
        <v>480</v>
      </c>
    </row>
    <row r="76" spans="1:9" ht="25" x14ac:dyDescent="0.2">
      <c r="A76" s="120"/>
      <c r="B76" s="70" t="s">
        <v>455</v>
      </c>
      <c r="C76" s="70"/>
      <c r="D76" s="72">
        <v>1</v>
      </c>
      <c r="E76" s="72" t="s">
        <v>56</v>
      </c>
      <c r="F76" s="72">
        <v>1.2</v>
      </c>
      <c r="G76" s="72" t="s">
        <v>23</v>
      </c>
      <c r="H76" s="72">
        <v>1200</v>
      </c>
      <c r="I76" s="72">
        <f t="shared" si="1"/>
        <v>1440</v>
      </c>
    </row>
    <row r="77" spans="1:9" ht="27" x14ac:dyDescent="0.2">
      <c r="A77" s="120"/>
      <c r="B77" s="70" t="s">
        <v>456</v>
      </c>
      <c r="C77" s="70"/>
      <c r="D77" s="72">
        <v>6</v>
      </c>
      <c r="E77" s="72" t="s">
        <v>56</v>
      </c>
      <c r="F77" s="72">
        <v>1.2</v>
      </c>
      <c r="G77" s="72" t="s">
        <v>23</v>
      </c>
      <c r="H77" s="72">
        <v>200</v>
      </c>
      <c r="I77" s="72">
        <f t="shared" si="1"/>
        <v>1439.9999999999998</v>
      </c>
    </row>
    <row r="78" spans="1:9" x14ac:dyDescent="0.2">
      <c r="A78" s="120"/>
      <c r="B78" s="70" t="s">
        <v>457</v>
      </c>
      <c r="C78" s="70"/>
      <c r="D78" s="72">
        <v>1</v>
      </c>
      <c r="E78" s="72" t="s">
        <v>62</v>
      </c>
      <c r="F78" s="72">
        <v>1.2</v>
      </c>
      <c r="G78" s="72" t="s">
        <v>23</v>
      </c>
      <c r="H78" s="72">
        <v>300</v>
      </c>
      <c r="I78" s="72">
        <f t="shared" si="1"/>
        <v>360</v>
      </c>
    </row>
    <row r="79" spans="1:9" x14ac:dyDescent="0.2">
      <c r="A79" s="120"/>
      <c r="B79" s="70" t="s">
        <v>208</v>
      </c>
      <c r="C79" s="70"/>
      <c r="D79" s="72">
        <v>10</v>
      </c>
      <c r="E79" s="72" t="s">
        <v>62</v>
      </c>
      <c r="F79" s="72">
        <v>1.2</v>
      </c>
      <c r="G79" s="72" t="s">
        <v>23</v>
      </c>
      <c r="H79" s="72">
        <v>100</v>
      </c>
      <c r="I79" s="72">
        <f t="shared" si="1"/>
        <v>1200</v>
      </c>
    </row>
    <row r="80" spans="1:9" ht="28" x14ac:dyDescent="0.2">
      <c r="A80" s="120"/>
      <c r="B80" s="70" t="s">
        <v>209</v>
      </c>
      <c r="C80" s="70" t="s">
        <v>210</v>
      </c>
      <c r="D80" s="72">
        <v>16</v>
      </c>
      <c r="E80" s="72" t="s">
        <v>56</v>
      </c>
      <c r="F80" s="72">
        <v>1</v>
      </c>
      <c r="G80" s="72" t="s">
        <v>23</v>
      </c>
      <c r="H80" s="72">
        <v>600</v>
      </c>
      <c r="I80" s="72">
        <f t="shared" si="1"/>
        <v>9600</v>
      </c>
    </row>
    <row r="81" spans="1:9" ht="28" x14ac:dyDescent="0.2">
      <c r="A81" s="120"/>
      <c r="B81" s="70" t="s">
        <v>211</v>
      </c>
      <c r="C81" s="70"/>
      <c r="D81" s="72">
        <v>42</v>
      </c>
      <c r="E81" s="72" t="s">
        <v>56</v>
      </c>
      <c r="F81" s="72">
        <v>1</v>
      </c>
      <c r="G81" s="72" t="s">
        <v>23</v>
      </c>
      <c r="H81" s="72">
        <v>350</v>
      </c>
      <c r="I81" s="72">
        <f t="shared" si="1"/>
        <v>14700</v>
      </c>
    </row>
    <row r="82" spans="1:9" x14ac:dyDescent="0.2">
      <c r="A82" s="120"/>
      <c r="B82" s="70" t="s">
        <v>71</v>
      </c>
      <c r="C82" s="70"/>
      <c r="D82" s="72">
        <v>20</v>
      </c>
      <c r="E82" s="72" t="s">
        <v>56</v>
      </c>
      <c r="F82" s="72">
        <v>1</v>
      </c>
      <c r="G82" s="72" t="s">
        <v>23</v>
      </c>
      <c r="H82" s="72">
        <v>120</v>
      </c>
      <c r="I82" s="72">
        <f t="shared" si="1"/>
        <v>2400</v>
      </c>
    </row>
    <row r="83" spans="1:9" x14ac:dyDescent="0.2">
      <c r="A83" s="120"/>
      <c r="B83" s="70" t="s">
        <v>212</v>
      </c>
      <c r="C83" s="70"/>
      <c r="D83" s="72">
        <v>40</v>
      </c>
      <c r="E83" s="72" t="s">
        <v>56</v>
      </c>
      <c r="F83" s="72">
        <v>1</v>
      </c>
      <c r="G83" s="72" t="s">
        <v>23</v>
      </c>
      <c r="H83" s="72">
        <v>400</v>
      </c>
      <c r="I83" s="72">
        <f t="shared" si="1"/>
        <v>16000</v>
      </c>
    </row>
    <row r="84" spans="1:9" x14ac:dyDescent="0.2">
      <c r="A84" s="120"/>
      <c r="B84" s="70" t="s">
        <v>213</v>
      </c>
      <c r="C84" s="70"/>
      <c r="D84" s="72">
        <v>1</v>
      </c>
      <c r="E84" s="72" t="s">
        <v>62</v>
      </c>
      <c r="F84" s="72">
        <v>1</v>
      </c>
      <c r="G84" s="72" t="s">
        <v>23</v>
      </c>
      <c r="H84" s="72">
        <v>20000</v>
      </c>
      <c r="I84" s="72">
        <f t="shared" si="1"/>
        <v>20000</v>
      </c>
    </row>
    <row r="85" spans="1:9" ht="28" x14ac:dyDescent="0.2">
      <c r="A85" s="120"/>
      <c r="B85" s="70" t="s">
        <v>214</v>
      </c>
      <c r="C85" s="70"/>
      <c r="D85" s="72">
        <v>1</v>
      </c>
      <c r="E85" s="72" t="s">
        <v>56</v>
      </c>
      <c r="F85" s="72">
        <v>1</v>
      </c>
      <c r="G85" s="72" t="s">
        <v>23</v>
      </c>
      <c r="H85" s="72">
        <v>8000</v>
      </c>
      <c r="I85" s="72">
        <f t="shared" si="1"/>
        <v>8000</v>
      </c>
    </row>
    <row r="86" spans="1:9" x14ac:dyDescent="0.2">
      <c r="A86" s="120"/>
      <c r="B86" s="70" t="s">
        <v>458</v>
      </c>
      <c r="C86" s="70" t="s">
        <v>74</v>
      </c>
      <c r="D86" s="72">
        <v>130</v>
      </c>
      <c r="E86" s="72" t="s">
        <v>66</v>
      </c>
      <c r="F86" s="72">
        <v>1</v>
      </c>
      <c r="G86" s="72" t="s">
        <v>23</v>
      </c>
      <c r="H86" s="72">
        <v>80</v>
      </c>
      <c r="I86" s="72">
        <f t="shared" si="1"/>
        <v>10400</v>
      </c>
    </row>
    <row r="87" spans="1:9" x14ac:dyDescent="0.2">
      <c r="A87" s="120"/>
      <c r="B87" s="70" t="s">
        <v>459</v>
      </c>
      <c r="C87" s="70" t="s">
        <v>215</v>
      </c>
      <c r="D87" s="72">
        <v>12</v>
      </c>
      <c r="E87" s="72" t="s">
        <v>66</v>
      </c>
      <c r="F87" s="72">
        <v>1</v>
      </c>
      <c r="G87" s="72" t="s">
        <v>23</v>
      </c>
      <c r="H87" s="72">
        <v>200</v>
      </c>
      <c r="I87" s="72">
        <f t="shared" si="1"/>
        <v>2400</v>
      </c>
    </row>
    <row r="88" spans="1:9" x14ac:dyDescent="0.2">
      <c r="A88" s="120"/>
      <c r="B88" s="70" t="s">
        <v>460</v>
      </c>
      <c r="C88" s="70"/>
      <c r="D88" s="72">
        <v>2</v>
      </c>
      <c r="E88" s="72" t="s">
        <v>56</v>
      </c>
      <c r="F88" s="72">
        <v>1</v>
      </c>
      <c r="G88" s="72" t="s">
        <v>23</v>
      </c>
      <c r="H88" s="72">
        <v>1000</v>
      </c>
      <c r="I88" s="72">
        <f t="shared" si="1"/>
        <v>2000</v>
      </c>
    </row>
    <row r="89" spans="1:9" x14ac:dyDescent="0.2">
      <c r="A89" s="120"/>
      <c r="B89" s="70" t="s">
        <v>76</v>
      </c>
      <c r="C89" s="70"/>
      <c r="D89" s="72">
        <v>2</v>
      </c>
      <c r="E89" s="72" t="s">
        <v>56</v>
      </c>
      <c r="F89" s="72">
        <v>1</v>
      </c>
      <c r="G89" s="72" t="s">
        <v>23</v>
      </c>
      <c r="H89" s="72">
        <v>1000</v>
      </c>
      <c r="I89" s="72">
        <f t="shared" si="1"/>
        <v>2000</v>
      </c>
    </row>
    <row r="90" spans="1:9" x14ac:dyDescent="0.2">
      <c r="A90" s="120"/>
      <c r="B90" s="70" t="s">
        <v>461</v>
      </c>
      <c r="C90" s="70"/>
      <c r="D90" s="72">
        <v>6</v>
      </c>
      <c r="E90" s="72" t="s">
        <v>56</v>
      </c>
      <c r="F90" s="72">
        <v>1</v>
      </c>
      <c r="G90" s="72" t="s">
        <v>23</v>
      </c>
      <c r="H90" s="72">
        <v>500</v>
      </c>
      <c r="I90" s="72">
        <f t="shared" si="1"/>
        <v>3000</v>
      </c>
    </row>
    <row r="91" spans="1:9" x14ac:dyDescent="0.2">
      <c r="A91" s="120"/>
      <c r="B91" s="70" t="s">
        <v>216</v>
      </c>
      <c r="C91" s="70"/>
      <c r="D91" s="72">
        <v>2</v>
      </c>
      <c r="E91" s="72" t="s">
        <v>66</v>
      </c>
      <c r="F91" s="72">
        <v>1</v>
      </c>
      <c r="G91" s="72" t="s">
        <v>23</v>
      </c>
      <c r="H91" s="72">
        <v>1000</v>
      </c>
      <c r="I91" s="72">
        <f t="shared" si="1"/>
        <v>2000</v>
      </c>
    </row>
    <row r="92" spans="1:9" x14ac:dyDescent="0.2">
      <c r="A92" s="120"/>
      <c r="B92" s="70" t="s">
        <v>217</v>
      </c>
      <c r="C92" s="70"/>
      <c r="D92" s="72">
        <v>9</v>
      </c>
      <c r="E92" s="72" t="s">
        <v>45</v>
      </c>
      <c r="F92" s="72">
        <v>1</v>
      </c>
      <c r="G92" s="72" t="s">
        <v>23</v>
      </c>
      <c r="H92" s="72">
        <v>2000</v>
      </c>
      <c r="I92" s="72">
        <f t="shared" si="1"/>
        <v>18000</v>
      </c>
    </row>
    <row r="93" spans="1:9" x14ac:dyDescent="0.2">
      <c r="A93" s="120"/>
      <c r="B93" s="70" t="s">
        <v>218</v>
      </c>
      <c r="C93" s="70"/>
      <c r="D93" s="72">
        <v>1</v>
      </c>
      <c r="E93" s="72" t="s">
        <v>62</v>
      </c>
      <c r="F93" s="72">
        <v>1</v>
      </c>
      <c r="G93" s="72" t="s">
        <v>23</v>
      </c>
      <c r="H93" s="72">
        <v>3000</v>
      </c>
      <c r="I93" s="72">
        <f t="shared" si="1"/>
        <v>3000</v>
      </c>
    </row>
    <row r="94" spans="1:9" x14ac:dyDescent="0.2">
      <c r="A94" s="120"/>
      <c r="B94" s="70" t="s">
        <v>457</v>
      </c>
      <c r="C94" s="70"/>
      <c r="D94" s="72">
        <v>1</v>
      </c>
      <c r="E94" s="72" t="s">
        <v>62</v>
      </c>
      <c r="F94" s="72">
        <v>1</v>
      </c>
      <c r="G94" s="72" t="s">
        <v>23</v>
      </c>
      <c r="H94" s="72">
        <v>300</v>
      </c>
      <c r="I94" s="72">
        <f t="shared" si="1"/>
        <v>300</v>
      </c>
    </row>
    <row r="95" spans="1:9" x14ac:dyDescent="0.2">
      <c r="A95" s="120"/>
      <c r="B95" s="70" t="s">
        <v>219</v>
      </c>
      <c r="C95" s="70"/>
      <c r="D95" s="72">
        <v>8</v>
      </c>
      <c r="E95" s="72" t="s">
        <v>56</v>
      </c>
      <c r="F95" s="72">
        <v>1</v>
      </c>
      <c r="G95" s="72" t="s">
        <v>28</v>
      </c>
      <c r="H95" s="72">
        <v>4500</v>
      </c>
      <c r="I95" s="72">
        <f t="shared" si="1"/>
        <v>36000</v>
      </c>
    </row>
    <row r="96" spans="1:9" x14ac:dyDescent="0.2">
      <c r="A96" s="120"/>
      <c r="B96" s="70" t="s">
        <v>220</v>
      </c>
      <c r="C96" s="70"/>
      <c r="D96" s="72">
        <v>4</v>
      </c>
      <c r="E96" s="72" t="s">
        <v>56</v>
      </c>
      <c r="F96" s="72">
        <v>1</v>
      </c>
      <c r="G96" s="72" t="s">
        <v>28</v>
      </c>
      <c r="H96" s="72">
        <v>1500</v>
      </c>
      <c r="I96" s="72">
        <f t="shared" si="1"/>
        <v>6000</v>
      </c>
    </row>
    <row r="97" spans="1:9" x14ac:dyDescent="0.2">
      <c r="A97" s="120"/>
      <c r="B97" s="70" t="s">
        <v>221</v>
      </c>
      <c r="C97" s="70"/>
      <c r="D97" s="72">
        <v>6</v>
      </c>
      <c r="E97" s="72" t="s">
        <v>56</v>
      </c>
      <c r="F97" s="72">
        <v>1</v>
      </c>
      <c r="G97" s="72" t="s">
        <v>28</v>
      </c>
      <c r="H97" s="72">
        <v>400</v>
      </c>
      <c r="I97" s="72">
        <f t="shared" si="1"/>
        <v>2400</v>
      </c>
    </row>
    <row r="98" spans="1:9" x14ac:dyDescent="0.2">
      <c r="A98" s="120"/>
      <c r="B98" s="70" t="s">
        <v>206</v>
      </c>
      <c r="C98" s="70"/>
      <c r="D98" s="72">
        <v>6</v>
      </c>
      <c r="E98" s="72" t="s">
        <v>66</v>
      </c>
      <c r="F98" s="72">
        <v>1</v>
      </c>
      <c r="G98" s="72" t="s">
        <v>23</v>
      </c>
      <c r="H98" s="72">
        <v>600</v>
      </c>
      <c r="I98" s="72">
        <f t="shared" si="1"/>
        <v>3600</v>
      </c>
    </row>
    <row r="99" spans="1:9" x14ac:dyDescent="0.2">
      <c r="A99" s="120"/>
      <c r="B99" s="70" t="s">
        <v>222</v>
      </c>
      <c r="C99" s="70"/>
      <c r="D99" s="72">
        <v>1</v>
      </c>
      <c r="E99" s="72" t="s">
        <v>62</v>
      </c>
      <c r="F99" s="72">
        <v>1</v>
      </c>
      <c r="G99" s="72" t="s">
        <v>23</v>
      </c>
      <c r="H99" s="72">
        <v>800</v>
      </c>
      <c r="I99" s="72">
        <f t="shared" si="1"/>
        <v>800</v>
      </c>
    </row>
    <row r="100" spans="1:9" x14ac:dyDescent="0.2">
      <c r="A100" s="120"/>
      <c r="B100" s="70" t="s">
        <v>223</v>
      </c>
      <c r="C100" s="70"/>
      <c r="D100" s="72">
        <v>1</v>
      </c>
      <c r="E100" s="72" t="s">
        <v>62</v>
      </c>
      <c r="F100" s="72">
        <v>1</v>
      </c>
      <c r="G100" s="72" t="s">
        <v>23</v>
      </c>
      <c r="H100" s="72">
        <v>2400</v>
      </c>
      <c r="I100" s="72">
        <f t="shared" si="1"/>
        <v>2400</v>
      </c>
    </row>
    <row r="101" spans="1:9" x14ac:dyDescent="0.2">
      <c r="A101" s="120"/>
      <c r="B101" s="70" t="s">
        <v>454</v>
      </c>
      <c r="C101" s="70"/>
      <c r="D101" s="72">
        <v>1</v>
      </c>
      <c r="E101" s="72" t="s">
        <v>56</v>
      </c>
      <c r="F101" s="72">
        <v>1</v>
      </c>
      <c r="G101" s="72" t="s">
        <v>23</v>
      </c>
      <c r="H101" s="72">
        <v>100</v>
      </c>
      <c r="I101" s="72">
        <f t="shared" si="1"/>
        <v>100</v>
      </c>
    </row>
    <row r="102" spans="1:9" x14ac:dyDescent="0.2">
      <c r="A102" s="120"/>
      <c r="B102" s="70" t="s">
        <v>457</v>
      </c>
      <c r="C102" s="70"/>
      <c r="D102" s="72">
        <v>1</v>
      </c>
      <c r="E102" s="72" t="s">
        <v>62</v>
      </c>
      <c r="F102" s="72">
        <v>1</v>
      </c>
      <c r="G102" s="72" t="s">
        <v>23</v>
      </c>
      <c r="H102" s="72">
        <v>300</v>
      </c>
      <c r="I102" s="72">
        <f t="shared" si="1"/>
        <v>300</v>
      </c>
    </row>
    <row r="103" spans="1:9" x14ac:dyDescent="0.2">
      <c r="A103" s="120"/>
      <c r="B103" s="70" t="s">
        <v>224</v>
      </c>
      <c r="C103" s="70"/>
      <c r="D103" s="72">
        <v>1</v>
      </c>
      <c r="E103" s="72" t="s">
        <v>66</v>
      </c>
      <c r="F103" s="72">
        <v>1</v>
      </c>
      <c r="G103" s="72" t="s">
        <v>23</v>
      </c>
      <c r="H103" s="72">
        <v>700</v>
      </c>
      <c r="I103" s="72">
        <f t="shared" si="1"/>
        <v>700</v>
      </c>
    </row>
    <row r="104" spans="1:9" ht="28" x14ac:dyDescent="0.2">
      <c r="A104" s="120"/>
      <c r="B104" s="70" t="s">
        <v>209</v>
      </c>
      <c r="C104" s="70" t="s">
        <v>210</v>
      </c>
      <c r="D104" s="72">
        <v>4</v>
      </c>
      <c r="E104" s="72" t="s">
        <v>56</v>
      </c>
      <c r="F104" s="72">
        <v>1</v>
      </c>
      <c r="G104" s="72" t="s">
        <v>23</v>
      </c>
      <c r="H104" s="72">
        <v>100</v>
      </c>
      <c r="I104" s="72">
        <f t="shared" si="1"/>
        <v>400</v>
      </c>
    </row>
    <row r="105" spans="1:9" x14ac:dyDescent="0.2">
      <c r="A105" s="120"/>
      <c r="B105" s="70" t="s">
        <v>462</v>
      </c>
      <c r="C105" s="70"/>
      <c r="D105" s="72">
        <v>36</v>
      </c>
      <c r="E105" s="72" t="s">
        <v>62</v>
      </c>
      <c r="F105" s="72">
        <v>1</v>
      </c>
      <c r="G105" s="72" t="s">
        <v>23</v>
      </c>
      <c r="H105" s="72">
        <v>350</v>
      </c>
      <c r="I105" s="72">
        <f t="shared" si="1"/>
        <v>12600</v>
      </c>
    </row>
    <row r="106" spans="1:9" x14ac:dyDescent="0.2">
      <c r="A106" s="120"/>
      <c r="B106" s="70" t="s">
        <v>212</v>
      </c>
      <c r="C106" s="70"/>
      <c r="D106" s="72">
        <v>16</v>
      </c>
      <c r="E106" s="72" t="s">
        <v>66</v>
      </c>
      <c r="F106" s="72">
        <v>1</v>
      </c>
      <c r="G106" s="72" t="s">
        <v>23</v>
      </c>
      <c r="H106" s="72">
        <v>400</v>
      </c>
      <c r="I106" s="72">
        <f t="shared" si="1"/>
        <v>6400</v>
      </c>
    </row>
    <row r="107" spans="1:9" x14ac:dyDescent="0.2">
      <c r="A107" s="120"/>
      <c r="B107" s="70" t="s">
        <v>225</v>
      </c>
      <c r="C107" s="70"/>
      <c r="D107" s="72">
        <v>1</v>
      </c>
      <c r="E107" s="72" t="s">
        <v>56</v>
      </c>
      <c r="F107" s="72">
        <v>1</v>
      </c>
      <c r="G107" s="72" t="s">
        <v>23</v>
      </c>
      <c r="H107" s="72">
        <v>800</v>
      </c>
      <c r="I107" s="72">
        <f t="shared" si="1"/>
        <v>800</v>
      </c>
    </row>
    <row r="108" spans="1:9" x14ac:dyDescent="0.2">
      <c r="A108" s="120"/>
      <c r="B108" s="70" t="s">
        <v>463</v>
      </c>
      <c r="C108" s="70"/>
      <c r="D108" s="72">
        <v>24</v>
      </c>
      <c r="E108" s="72" t="s">
        <v>56</v>
      </c>
      <c r="F108" s="72">
        <v>1</v>
      </c>
      <c r="G108" s="72" t="s">
        <v>23</v>
      </c>
      <c r="H108" s="72">
        <v>200</v>
      </c>
      <c r="I108" s="72">
        <f t="shared" si="1"/>
        <v>4800</v>
      </c>
    </row>
    <row r="109" spans="1:9" x14ac:dyDescent="0.2">
      <c r="A109" s="120"/>
      <c r="B109" s="70" t="s">
        <v>224</v>
      </c>
      <c r="C109" s="70"/>
      <c r="D109" s="72">
        <v>1</v>
      </c>
      <c r="E109" s="72" t="s">
        <v>56</v>
      </c>
      <c r="F109" s="72">
        <v>1</v>
      </c>
      <c r="G109" s="72" t="s">
        <v>23</v>
      </c>
      <c r="H109" s="72">
        <v>500</v>
      </c>
      <c r="I109" s="72">
        <f t="shared" si="1"/>
        <v>500</v>
      </c>
    </row>
    <row r="110" spans="1:9" x14ac:dyDescent="0.2">
      <c r="A110" s="120"/>
      <c r="B110" s="70" t="s">
        <v>226</v>
      </c>
      <c r="C110" s="70"/>
      <c r="D110" s="72">
        <v>1</v>
      </c>
      <c r="E110" s="72" t="s">
        <v>85</v>
      </c>
      <c r="F110" s="72">
        <v>4</v>
      </c>
      <c r="G110" s="72" t="s">
        <v>23</v>
      </c>
      <c r="H110" s="72">
        <v>1000</v>
      </c>
      <c r="I110" s="72">
        <f t="shared" si="1"/>
        <v>4000</v>
      </c>
    </row>
    <row r="111" spans="1:9" x14ac:dyDescent="0.2">
      <c r="A111" s="120"/>
      <c r="B111" s="70" t="s">
        <v>227</v>
      </c>
      <c r="C111" s="70"/>
      <c r="D111" s="72">
        <v>5</v>
      </c>
      <c r="E111" s="72" t="s">
        <v>85</v>
      </c>
      <c r="F111" s="72">
        <v>4</v>
      </c>
      <c r="G111" s="72" t="s">
        <v>23</v>
      </c>
      <c r="H111" s="72">
        <v>500</v>
      </c>
      <c r="I111" s="72">
        <f t="shared" si="1"/>
        <v>10000</v>
      </c>
    </row>
    <row r="112" spans="1:9" x14ac:dyDescent="0.2">
      <c r="A112" s="120"/>
      <c r="B112" s="70" t="s">
        <v>228</v>
      </c>
      <c r="C112" s="70"/>
      <c r="D112" s="72">
        <v>4</v>
      </c>
      <c r="E112" s="72" t="s">
        <v>85</v>
      </c>
      <c r="F112" s="72">
        <v>4</v>
      </c>
      <c r="G112" s="72" t="s">
        <v>23</v>
      </c>
      <c r="H112" s="72">
        <v>500</v>
      </c>
      <c r="I112" s="72">
        <f t="shared" ref="I112:I115" si="2">D112*F112*H112</f>
        <v>8000</v>
      </c>
    </row>
    <row r="113" spans="1:9" x14ac:dyDescent="0.2">
      <c r="A113" s="120"/>
      <c r="B113" s="70" t="s">
        <v>229</v>
      </c>
      <c r="C113" s="70"/>
      <c r="D113" s="72">
        <v>5</v>
      </c>
      <c r="E113" s="72" t="s">
        <v>85</v>
      </c>
      <c r="F113" s="72">
        <v>4</v>
      </c>
      <c r="G113" s="72" t="s">
        <v>23</v>
      </c>
      <c r="H113" s="72">
        <v>500</v>
      </c>
      <c r="I113" s="72">
        <f t="shared" si="2"/>
        <v>10000</v>
      </c>
    </row>
    <row r="114" spans="1:9" x14ac:dyDescent="0.2">
      <c r="A114" s="120"/>
      <c r="B114" s="70" t="s">
        <v>230</v>
      </c>
      <c r="C114" s="70"/>
      <c r="D114" s="72">
        <v>40</v>
      </c>
      <c r="E114" s="72" t="s">
        <v>85</v>
      </c>
      <c r="F114" s="72">
        <v>2</v>
      </c>
      <c r="G114" s="72" t="s">
        <v>23</v>
      </c>
      <c r="H114" s="72">
        <v>300</v>
      </c>
      <c r="I114" s="72">
        <f t="shared" si="2"/>
        <v>24000</v>
      </c>
    </row>
    <row r="115" spans="1:9" x14ac:dyDescent="0.2">
      <c r="A115" s="120"/>
      <c r="B115" s="70" t="s">
        <v>231</v>
      </c>
      <c r="C115" s="70"/>
      <c r="D115" s="72">
        <v>5</v>
      </c>
      <c r="E115" s="72" t="s">
        <v>137</v>
      </c>
      <c r="F115" s="72">
        <v>2</v>
      </c>
      <c r="G115" s="72" t="s">
        <v>28</v>
      </c>
      <c r="H115" s="72">
        <v>1500</v>
      </c>
      <c r="I115" s="72">
        <f t="shared" si="2"/>
        <v>15000</v>
      </c>
    </row>
    <row r="116" spans="1:9" s="87" customFormat="1" x14ac:dyDescent="0.2">
      <c r="A116" s="120" t="s">
        <v>78</v>
      </c>
      <c r="B116" s="120"/>
      <c r="C116" s="120"/>
      <c r="D116" s="88"/>
      <c r="E116" s="88"/>
      <c r="F116" s="88"/>
      <c r="G116" s="88"/>
      <c r="H116" s="88"/>
      <c r="I116" s="73">
        <f>SUM(I6:I115)</f>
        <v>1089278</v>
      </c>
    </row>
  </sheetData>
  <mergeCells count="7">
    <mergeCell ref="A5:A115"/>
    <mergeCell ref="A116:C116"/>
    <mergeCell ref="A1:I1"/>
    <mergeCell ref="D2:E2"/>
    <mergeCell ref="G2:I2"/>
    <mergeCell ref="D3:E3"/>
    <mergeCell ref="G3:I3"/>
  </mergeCells>
  <phoneticPr fontId="17" type="noConversion"/>
  <hyperlinks>
    <hyperlink ref="B3" r:id="rId1"/>
  </hyperlinks>
  <pageMargins left="0.7" right="0.7" top="0.75" bottom="0.75" header="0.3" footer="0.3"/>
  <pageSetup paperSize="9" scale="83" fitToHeight="10" orientation="landscape" horizontalDpi="0" verticalDpi="0" copies="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53"/>
  <sheetViews>
    <sheetView topLeftCell="A3" workbookViewId="0">
      <selection activeCell="A4" sqref="A4:XFD4"/>
    </sheetView>
  </sheetViews>
  <sheetFormatPr baseColWidth="10" defaultColWidth="11.5" defaultRowHeight="15" x14ac:dyDescent="0.2"/>
  <cols>
    <col min="1" max="1" width="11.5" style="26"/>
    <col min="2" max="2" width="28.1640625" style="26" bestFit="1" customWidth="1"/>
    <col min="3" max="3" width="39.1640625" style="26" customWidth="1"/>
    <col min="4" max="9" width="11.6640625" style="74" customWidth="1"/>
    <col min="10" max="16384" width="11.5" style="26"/>
  </cols>
  <sheetData>
    <row r="1" spans="1:9" ht="21" x14ac:dyDescent="0.2">
      <c r="A1" s="110" t="s">
        <v>426</v>
      </c>
      <c r="B1" s="110"/>
      <c r="C1" s="110"/>
      <c r="D1" s="110"/>
      <c r="E1" s="110"/>
      <c r="F1" s="110"/>
      <c r="G1" s="110"/>
      <c r="H1" s="110"/>
      <c r="I1" s="110"/>
    </row>
    <row r="2" spans="1:9" ht="16" x14ac:dyDescent="0.2">
      <c r="A2" s="56" t="s">
        <v>1</v>
      </c>
      <c r="B2" s="57" t="s">
        <v>2</v>
      </c>
      <c r="C2" s="58" t="s">
        <v>3</v>
      </c>
      <c r="D2" s="112">
        <v>43276</v>
      </c>
      <c r="E2" s="112"/>
      <c r="F2" s="69" t="s">
        <v>4</v>
      </c>
      <c r="G2" s="113" t="s">
        <v>5</v>
      </c>
      <c r="H2" s="113"/>
      <c r="I2" s="113"/>
    </row>
    <row r="3" spans="1:9" ht="16" x14ac:dyDescent="0.2">
      <c r="A3" s="58" t="s">
        <v>6</v>
      </c>
      <c r="B3" s="59" t="s">
        <v>7</v>
      </c>
      <c r="C3" s="56" t="s">
        <v>8</v>
      </c>
      <c r="D3" s="114">
        <v>13810643293</v>
      </c>
      <c r="E3" s="114"/>
      <c r="F3" s="69" t="s">
        <v>9</v>
      </c>
      <c r="G3" s="113" t="s">
        <v>10</v>
      </c>
      <c r="H3" s="113"/>
      <c r="I3" s="113"/>
    </row>
    <row r="4" spans="1:9" s="134" customFormat="1" ht="14" x14ac:dyDescent="0.2">
      <c r="A4" s="73" t="s">
        <v>430</v>
      </c>
      <c r="B4" s="73" t="s">
        <v>431</v>
      </c>
      <c r="C4" s="73" t="s">
        <v>432</v>
      </c>
      <c r="D4" s="73" t="s">
        <v>433</v>
      </c>
      <c r="E4" s="73" t="s">
        <v>434</v>
      </c>
      <c r="F4" s="73" t="s">
        <v>435</v>
      </c>
      <c r="G4" s="73" t="s">
        <v>436</v>
      </c>
      <c r="H4" s="73" t="s">
        <v>437</v>
      </c>
      <c r="I4" s="73" t="s">
        <v>438</v>
      </c>
    </row>
    <row r="5" spans="1:9" x14ac:dyDescent="0.2">
      <c r="A5" s="129"/>
      <c r="B5" s="70" t="s">
        <v>232</v>
      </c>
      <c r="C5" s="70" t="s">
        <v>233</v>
      </c>
      <c r="D5" s="72">
        <v>150</v>
      </c>
      <c r="E5" s="72" t="s">
        <v>56</v>
      </c>
      <c r="F5" s="72">
        <v>1</v>
      </c>
      <c r="G5" s="72" t="s">
        <v>56</v>
      </c>
      <c r="H5" s="72">
        <v>2</v>
      </c>
      <c r="I5" s="72">
        <f t="shared" ref="I5:I52" si="0">D5*F5*H5</f>
        <v>300</v>
      </c>
    </row>
    <row r="6" spans="1:9" x14ac:dyDescent="0.2">
      <c r="A6" s="130"/>
      <c r="B6" s="70" t="s">
        <v>232</v>
      </c>
      <c r="C6" s="70" t="s">
        <v>405</v>
      </c>
      <c r="D6" s="72">
        <v>144</v>
      </c>
      <c r="E6" s="72" t="s">
        <v>56</v>
      </c>
      <c r="F6" s="72">
        <v>1</v>
      </c>
      <c r="G6" s="72" t="s">
        <v>28</v>
      </c>
      <c r="H6" s="72">
        <v>4</v>
      </c>
      <c r="I6" s="72">
        <f t="shared" si="0"/>
        <v>576</v>
      </c>
    </row>
    <row r="7" spans="1:9" x14ac:dyDescent="0.2">
      <c r="A7" s="130"/>
      <c r="B7" s="70" t="s">
        <v>232</v>
      </c>
      <c r="C7" s="70" t="s">
        <v>364</v>
      </c>
      <c r="D7" s="72">
        <v>32</v>
      </c>
      <c r="E7" s="72" t="s">
        <v>56</v>
      </c>
      <c r="F7" s="72">
        <v>1</v>
      </c>
      <c r="G7" s="72" t="s">
        <v>28</v>
      </c>
      <c r="H7" s="72">
        <v>12</v>
      </c>
      <c r="I7" s="72">
        <f t="shared" si="0"/>
        <v>384</v>
      </c>
    </row>
    <row r="8" spans="1:9" x14ac:dyDescent="0.2">
      <c r="A8" s="130"/>
      <c r="B8" s="70" t="s">
        <v>232</v>
      </c>
      <c r="C8" s="70" t="s">
        <v>234</v>
      </c>
      <c r="D8" s="72">
        <v>32</v>
      </c>
      <c r="E8" s="72" t="s">
        <v>56</v>
      </c>
      <c r="F8" s="72">
        <v>1</v>
      </c>
      <c r="G8" s="72" t="s">
        <v>28</v>
      </c>
      <c r="H8" s="72">
        <v>4</v>
      </c>
      <c r="I8" s="72">
        <f t="shared" si="0"/>
        <v>128</v>
      </c>
    </row>
    <row r="9" spans="1:9" x14ac:dyDescent="0.2">
      <c r="A9" s="130"/>
      <c r="B9" s="70" t="s">
        <v>232</v>
      </c>
      <c r="C9" s="70" t="s">
        <v>235</v>
      </c>
      <c r="D9" s="72">
        <v>20</v>
      </c>
      <c r="E9" s="72" t="s">
        <v>56</v>
      </c>
      <c r="F9" s="72">
        <v>1</v>
      </c>
      <c r="G9" s="72" t="s">
        <v>28</v>
      </c>
      <c r="H9" s="72">
        <v>8</v>
      </c>
      <c r="I9" s="72">
        <f t="shared" si="0"/>
        <v>160</v>
      </c>
    </row>
    <row r="10" spans="1:9" x14ac:dyDescent="0.2">
      <c r="A10" s="130"/>
      <c r="B10" s="70" t="s">
        <v>232</v>
      </c>
      <c r="C10" s="70" t="s">
        <v>236</v>
      </c>
      <c r="D10" s="72">
        <v>6</v>
      </c>
      <c r="E10" s="72" t="s">
        <v>56</v>
      </c>
      <c r="F10" s="72">
        <v>1</v>
      </c>
      <c r="G10" s="72" t="s">
        <v>56</v>
      </c>
      <c r="H10" s="72">
        <v>30</v>
      </c>
      <c r="I10" s="72">
        <f t="shared" si="0"/>
        <v>180</v>
      </c>
    </row>
    <row r="11" spans="1:9" x14ac:dyDescent="0.2">
      <c r="A11" s="130"/>
      <c r="B11" s="70" t="s">
        <v>232</v>
      </c>
      <c r="C11" s="70" t="s">
        <v>237</v>
      </c>
      <c r="D11" s="72">
        <v>1200</v>
      </c>
      <c r="E11" s="72" t="s">
        <v>56</v>
      </c>
      <c r="F11" s="72">
        <v>1</v>
      </c>
      <c r="G11" s="72" t="s">
        <v>28</v>
      </c>
      <c r="H11" s="72">
        <v>4</v>
      </c>
      <c r="I11" s="72">
        <f t="shared" si="0"/>
        <v>4800</v>
      </c>
    </row>
    <row r="12" spans="1:9" x14ac:dyDescent="0.2">
      <c r="A12" s="130"/>
      <c r="B12" s="70" t="s">
        <v>232</v>
      </c>
      <c r="C12" s="70" t="s">
        <v>238</v>
      </c>
      <c r="D12" s="72">
        <v>1200</v>
      </c>
      <c r="E12" s="72" t="s">
        <v>56</v>
      </c>
      <c r="F12" s="72">
        <v>1</v>
      </c>
      <c r="G12" s="72" t="s">
        <v>28</v>
      </c>
      <c r="H12" s="72">
        <v>6</v>
      </c>
      <c r="I12" s="72">
        <f>D12*F12*H12</f>
        <v>7200</v>
      </c>
    </row>
    <row r="13" spans="1:9" x14ac:dyDescent="0.2">
      <c r="A13" s="130"/>
      <c r="B13" s="70" t="s">
        <v>232</v>
      </c>
      <c r="C13" s="70" t="s">
        <v>333</v>
      </c>
      <c r="D13" s="72">
        <v>240</v>
      </c>
      <c r="E13" s="72" t="s">
        <v>56</v>
      </c>
      <c r="F13" s="72">
        <v>1</v>
      </c>
      <c r="G13" s="72" t="s">
        <v>28</v>
      </c>
      <c r="H13" s="72">
        <v>11</v>
      </c>
      <c r="I13" s="72">
        <f t="shared" si="0"/>
        <v>2640</v>
      </c>
    </row>
    <row r="14" spans="1:9" x14ac:dyDescent="0.2">
      <c r="A14" s="130"/>
      <c r="B14" s="70" t="s">
        <v>232</v>
      </c>
      <c r="C14" s="70" t="s">
        <v>239</v>
      </c>
      <c r="D14" s="72">
        <v>8</v>
      </c>
      <c r="E14" s="72" t="s">
        <v>56</v>
      </c>
      <c r="F14" s="72">
        <v>1</v>
      </c>
      <c r="G14" s="72" t="s">
        <v>28</v>
      </c>
      <c r="H14" s="72">
        <v>80</v>
      </c>
      <c r="I14" s="72">
        <f t="shared" si="0"/>
        <v>640</v>
      </c>
    </row>
    <row r="15" spans="1:9" x14ac:dyDescent="0.2">
      <c r="A15" s="130"/>
      <c r="B15" s="70" t="s">
        <v>232</v>
      </c>
      <c r="C15" s="70" t="s">
        <v>348</v>
      </c>
      <c r="D15" s="72">
        <v>8</v>
      </c>
      <c r="E15" s="72" t="s">
        <v>56</v>
      </c>
      <c r="F15" s="72">
        <v>1</v>
      </c>
      <c r="G15" s="72" t="s">
        <v>28</v>
      </c>
      <c r="H15" s="72">
        <v>35</v>
      </c>
      <c r="I15" s="72">
        <f t="shared" si="0"/>
        <v>280</v>
      </c>
    </row>
    <row r="16" spans="1:9" x14ac:dyDescent="0.2">
      <c r="A16" s="130"/>
      <c r="B16" s="70" t="s">
        <v>232</v>
      </c>
      <c r="C16" s="70" t="s">
        <v>349</v>
      </c>
      <c r="D16" s="72">
        <v>12</v>
      </c>
      <c r="E16" s="72" t="s">
        <v>56</v>
      </c>
      <c r="F16" s="72">
        <v>1</v>
      </c>
      <c r="G16" s="72" t="s">
        <v>28</v>
      </c>
      <c r="H16" s="72">
        <v>35</v>
      </c>
      <c r="I16" s="72">
        <f t="shared" si="0"/>
        <v>420</v>
      </c>
    </row>
    <row r="17" spans="1:9" x14ac:dyDescent="0.2">
      <c r="A17" s="130"/>
      <c r="B17" s="70" t="s">
        <v>232</v>
      </c>
      <c r="C17" s="70" t="s">
        <v>350</v>
      </c>
      <c r="D17" s="72">
        <v>20</v>
      </c>
      <c r="E17" s="72" t="s">
        <v>56</v>
      </c>
      <c r="F17" s="72">
        <v>1</v>
      </c>
      <c r="G17" s="72" t="s">
        <v>28</v>
      </c>
      <c r="H17" s="72">
        <v>35</v>
      </c>
      <c r="I17" s="72">
        <f t="shared" si="0"/>
        <v>700</v>
      </c>
    </row>
    <row r="18" spans="1:9" x14ac:dyDescent="0.2">
      <c r="A18" s="130"/>
      <c r="B18" s="70" t="s">
        <v>232</v>
      </c>
      <c r="C18" s="70" t="s">
        <v>387</v>
      </c>
      <c r="D18" s="72">
        <v>21</v>
      </c>
      <c r="E18" s="72" t="s">
        <v>56</v>
      </c>
      <c r="F18" s="72">
        <v>1</v>
      </c>
      <c r="G18" s="72" t="s">
        <v>28</v>
      </c>
      <c r="H18" s="72">
        <v>40</v>
      </c>
      <c r="I18" s="72">
        <f t="shared" si="0"/>
        <v>840</v>
      </c>
    </row>
    <row r="19" spans="1:9" x14ac:dyDescent="0.2">
      <c r="A19" s="130"/>
      <c r="B19" s="70" t="s">
        <v>232</v>
      </c>
      <c r="C19" s="70" t="s">
        <v>351</v>
      </c>
      <c r="D19" s="72">
        <v>150</v>
      </c>
      <c r="E19" s="72" t="s">
        <v>56</v>
      </c>
      <c r="F19" s="72">
        <v>1</v>
      </c>
      <c r="G19" s="72" t="s">
        <v>28</v>
      </c>
      <c r="H19" s="72">
        <v>40</v>
      </c>
      <c r="I19" s="72">
        <f t="shared" si="0"/>
        <v>6000</v>
      </c>
    </row>
    <row r="20" spans="1:9" x14ac:dyDescent="0.2">
      <c r="A20" s="130"/>
      <c r="B20" s="70" t="s">
        <v>232</v>
      </c>
      <c r="C20" s="70" t="s">
        <v>352</v>
      </c>
      <c r="D20" s="72">
        <v>50</v>
      </c>
      <c r="E20" s="72" t="s">
        <v>56</v>
      </c>
      <c r="F20" s="72">
        <v>1</v>
      </c>
      <c r="G20" s="72" t="s">
        <v>28</v>
      </c>
      <c r="H20" s="72">
        <v>10</v>
      </c>
      <c r="I20" s="72">
        <f t="shared" si="0"/>
        <v>500</v>
      </c>
    </row>
    <row r="21" spans="1:9" x14ac:dyDescent="0.2">
      <c r="A21" s="130"/>
      <c r="B21" s="70" t="s">
        <v>232</v>
      </c>
      <c r="C21" s="70" t="s">
        <v>353</v>
      </c>
      <c r="D21" s="72">
        <v>200</v>
      </c>
      <c r="E21" s="72" t="s">
        <v>56</v>
      </c>
      <c r="F21" s="72">
        <v>1</v>
      </c>
      <c r="G21" s="72" t="s">
        <v>28</v>
      </c>
      <c r="H21" s="72">
        <v>6</v>
      </c>
      <c r="I21" s="72">
        <f t="shared" si="0"/>
        <v>1200</v>
      </c>
    </row>
    <row r="22" spans="1:9" x14ac:dyDescent="0.2">
      <c r="A22" s="130"/>
      <c r="B22" s="70" t="s">
        <v>406</v>
      </c>
      <c r="C22" s="70" t="s">
        <v>240</v>
      </c>
      <c r="D22" s="72">
        <v>150</v>
      </c>
      <c r="E22" s="72" t="s">
        <v>56</v>
      </c>
      <c r="F22" s="72">
        <v>1</v>
      </c>
      <c r="G22" s="72" t="s">
        <v>28</v>
      </c>
      <c r="H22" s="72">
        <v>9</v>
      </c>
      <c r="I22" s="72">
        <f t="shared" si="0"/>
        <v>1350</v>
      </c>
    </row>
    <row r="23" spans="1:9" x14ac:dyDescent="0.2">
      <c r="A23" s="130"/>
      <c r="B23" s="70" t="s">
        <v>232</v>
      </c>
      <c r="C23" s="70" t="s">
        <v>241</v>
      </c>
      <c r="D23" s="72">
        <v>150</v>
      </c>
      <c r="E23" s="72" t="s">
        <v>56</v>
      </c>
      <c r="F23" s="72">
        <v>1</v>
      </c>
      <c r="G23" s="72" t="s">
        <v>28</v>
      </c>
      <c r="H23" s="72">
        <v>5</v>
      </c>
      <c r="I23" s="72">
        <f t="shared" si="0"/>
        <v>750</v>
      </c>
    </row>
    <row r="24" spans="1:9" x14ac:dyDescent="0.2">
      <c r="A24" s="130"/>
      <c r="B24" s="70" t="s">
        <v>232</v>
      </c>
      <c r="C24" s="70" t="s">
        <v>407</v>
      </c>
      <c r="D24" s="72">
        <v>300</v>
      </c>
      <c r="E24" s="72" t="s">
        <v>56</v>
      </c>
      <c r="F24" s="72">
        <v>1</v>
      </c>
      <c r="G24" s="72" t="s">
        <v>28</v>
      </c>
      <c r="H24" s="72">
        <v>6</v>
      </c>
      <c r="I24" s="72">
        <f t="shared" si="0"/>
        <v>1800</v>
      </c>
    </row>
    <row r="25" spans="1:9" x14ac:dyDescent="0.2">
      <c r="A25" s="130"/>
      <c r="B25" s="70" t="s">
        <v>232</v>
      </c>
      <c r="C25" s="70" t="s">
        <v>242</v>
      </c>
      <c r="D25" s="72">
        <v>150</v>
      </c>
      <c r="E25" s="72" t="s">
        <v>56</v>
      </c>
      <c r="F25" s="72">
        <v>2</v>
      </c>
      <c r="G25" s="72" t="s">
        <v>28</v>
      </c>
      <c r="H25" s="72">
        <v>1.5</v>
      </c>
      <c r="I25" s="72">
        <f t="shared" si="0"/>
        <v>450</v>
      </c>
    </row>
    <row r="26" spans="1:9" x14ac:dyDescent="0.2">
      <c r="A26" s="130"/>
      <c r="B26" s="70" t="s">
        <v>232</v>
      </c>
      <c r="C26" s="70" t="s">
        <v>416</v>
      </c>
      <c r="D26" s="61">
        <f>76+16+20</f>
        <v>112</v>
      </c>
      <c r="E26" s="61" t="s">
        <v>56</v>
      </c>
      <c r="F26" s="61">
        <v>1</v>
      </c>
      <c r="G26" s="61" t="s">
        <v>28</v>
      </c>
      <c r="H26" s="61">
        <v>180</v>
      </c>
      <c r="I26" s="72">
        <f t="shared" si="0"/>
        <v>20160</v>
      </c>
    </row>
    <row r="27" spans="1:9" x14ac:dyDescent="0.2">
      <c r="A27" s="130"/>
      <c r="B27" s="70" t="s">
        <v>232</v>
      </c>
      <c r="C27" s="70" t="s">
        <v>414</v>
      </c>
      <c r="D27" s="61">
        <v>1</v>
      </c>
      <c r="E27" s="61" t="s">
        <v>299</v>
      </c>
      <c r="F27" s="61">
        <v>1</v>
      </c>
      <c r="G27" s="61" t="s">
        <v>28</v>
      </c>
      <c r="H27" s="61">
        <v>200</v>
      </c>
      <c r="I27" s="72">
        <f t="shared" si="0"/>
        <v>200</v>
      </c>
    </row>
    <row r="28" spans="1:9" x14ac:dyDescent="0.2">
      <c r="A28" s="130"/>
      <c r="B28" s="70" t="s">
        <v>406</v>
      </c>
      <c r="C28" s="70" t="s">
        <v>408</v>
      </c>
      <c r="D28" s="61">
        <v>85</v>
      </c>
      <c r="E28" s="61" t="s">
        <v>243</v>
      </c>
      <c r="F28" s="61">
        <v>1</v>
      </c>
      <c r="G28" s="61" t="s">
        <v>28</v>
      </c>
      <c r="H28" s="61">
        <f>24*3</f>
        <v>72</v>
      </c>
      <c r="I28" s="72">
        <f t="shared" si="0"/>
        <v>6120</v>
      </c>
    </row>
    <row r="29" spans="1:9" x14ac:dyDescent="0.2">
      <c r="A29" s="130"/>
      <c r="B29" s="70" t="s">
        <v>232</v>
      </c>
      <c r="C29" s="70" t="s">
        <v>244</v>
      </c>
      <c r="D29" s="61">
        <v>35</v>
      </c>
      <c r="E29" s="61" t="s">
        <v>56</v>
      </c>
      <c r="F29" s="61">
        <v>1</v>
      </c>
      <c r="G29" s="61" t="s">
        <v>28</v>
      </c>
      <c r="H29" s="61">
        <v>100</v>
      </c>
      <c r="I29" s="72">
        <f t="shared" si="0"/>
        <v>3500</v>
      </c>
    </row>
    <row r="30" spans="1:9" x14ac:dyDescent="0.2">
      <c r="A30" s="130"/>
      <c r="B30" s="70" t="s">
        <v>83</v>
      </c>
      <c r="C30" s="70" t="s">
        <v>409</v>
      </c>
      <c r="D30" s="61">
        <v>3</v>
      </c>
      <c r="E30" s="61" t="s">
        <v>56</v>
      </c>
      <c r="F30" s="61">
        <v>1</v>
      </c>
      <c r="G30" s="61" t="s">
        <v>28</v>
      </c>
      <c r="H30" s="61">
        <v>8388</v>
      </c>
      <c r="I30" s="72">
        <f t="shared" si="0"/>
        <v>25164</v>
      </c>
    </row>
    <row r="31" spans="1:9" x14ac:dyDescent="0.2">
      <c r="A31" s="130"/>
      <c r="B31" s="70" t="s">
        <v>83</v>
      </c>
      <c r="C31" s="70" t="s">
        <v>358</v>
      </c>
      <c r="D31" s="61">
        <v>5</v>
      </c>
      <c r="E31" s="61" t="s">
        <v>56</v>
      </c>
      <c r="F31" s="61">
        <v>1</v>
      </c>
      <c r="G31" s="61" t="s">
        <v>28</v>
      </c>
      <c r="H31" s="61">
        <v>3999</v>
      </c>
      <c r="I31" s="72">
        <f t="shared" si="0"/>
        <v>19995</v>
      </c>
    </row>
    <row r="32" spans="1:9" x14ac:dyDescent="0.2">
      <c r="A32" s="130"/>
      <c r="B32" s="70" t="s">
        <v>83</v>
      </c>
      <c r="C32" s="70" t="s">
        <v>359</v>
      </c>
      <c r="D32" s="61">
        <v>15</v>
      </c>
      <c r="E32" s="61" t="s">
        <v>56</v>
      </c>
      <c r="F32" s="61">
        <v>1</v>
      </c>
      <c r="G32" s="61" t="s">
        <v>28</v>
      </c>
      <c r="H32" s="61">
        <v>799</v>
      </c>
      <c r="I32" s="72">
        <f t="shared" si="0"/>
        <v>11985</v>
      </c>
    </row>
    <row r="33" spans="1:9" x14ac:dyDescent="0.2">
      <c r="A33" s="130"/>
      <c r="B33" s="70" t="s">
        <v>83</v>
      </c>
      <c r="C33" s="70" t="s">
        <v>360</v>
      </c>
      <c r="D33" s="61">
        <v>40</v>
      </c>
      <c r="E33" s="61" t="s">
        <v>56</v>
      </c>
      <c r="F33" s="61">
        <v>1</v>
      </c>
      <c r="G33" s="61" t="s">
        <v>28</v>
      </c>
      <c r="H33" s="61">
        <v>699</v>
      </c>
      <c r="I33" s="72">
        <f t="shared" si="0"/>
        <v>27960</v>
      </c>
    </row>
    <row r="34" spans="1:9" x14ac:dyDescent="0.2">
      <c r="A34" s="130"/>
      <c r="B34" s="70" t="s">
        <v>83</v>
      </c>
      <c r="C34" s="70" t="s">
        <v>84</v>
      </c>
      <c r="D34" s="72">
        <v>150</v>
      </c>
      <c r="E34" s="72" t="s">
        <v>85</v>
      </c>
      <c r="F34" s="72">
        <v>1</v>
      </c>
      <c r="G34" s="72" t="s">
        <v>56</v>
      </c>
      <c r="H34" s="72">
        <v>228</v>
      </c>
      <c r="I34" s="72">
        <f t="shared" si="0"/>
        <v>34200</v>
      </c>
    </row>
    <row r="35" spans="1:9" x14ac:dyDescent="0.2">
      <c r="A35" s="130"/>
      <c r="B35" s="70" t="s">
        <v>83</v>
      </c>
      <c r="C35" s="70" t="s">
        <v>245</v>
      </c>
      <c r="D35" s="72">
        <v>1</v>
      </c>
      <c r="E35" s="72" t="s">
        <v>331</v>
      </c>
      <c r="F35" s="72">
        <v>1</v>
      </c>
      <c r="G35" s="72" t="s">
        <v>56</v>
      </c>
      <c r="H35" s="72">
        <v>90000</v>
      </c>
      <c r="I35" s="72">
        <f t="shared" si="0"/>
        <v>90000</v>
      </c>
    </row>
    <row r="36" spans="1:9" x14ac:dyDescent="0.2">
      <c r="A36" s="130"/>
      <c r="B36" s="70" t="s">
        <v>83</v>
      </c>
      <c r="C36" s="70" t="s">
        <v>330</v>
      </c>
      <c r="D36" s="72">
        <v>220</v>
      </c>
      <c r="E36" s="72" t="s">
        <v>36</v>
      </c>
      <c r="F36" s="72">
        <v>1</v>
      </c>
      <c r="G36" s="72" t="s">
        <v>300</v>
      </c>
      <c r="H36" s="72">
        <v>25</v>
      </c>
      <c r="I36" s="72">
        <f t="shared" si="0"/>
        <v>5500</v>
      </c>
    </row>
    <row r="37" spans="1:9" x14ac:dyDescent="0.2">
      <c r="A37" s="130"/>
      <c r="B37" s="70" t="s">
        <v>83</v>
      </c>
      <c r="C37" s="70" t="s">
        <v>339</v>
      </c>
      <c r="D37" s="72">
        <v>6</v>
      </c>
      <c r="E37" s="72" t="s">
        <v>340</v>
      </c>
      <c r="F37" s="72">
        <v>1</v>
      </c>
      <c r="G37" s="72" t="s">
        <v>300</v>
      </c>
      <c r="H37" s="72">
        <v>450</v>
      </c>
      <c r="I37" s="72">
        <f t="shared" si="0"/>
        <v>2700</v>
      </c>
    </row>
    <row r="38" spans="1:9" x14ac:dyDescent="0.2">
      <c r="A38" s="130"/>
      <c r="B38" s="70" t="s">
        <v>83</v>
      </c>
      <c r="C38" s="70" t="s">
        <v>246</v>
      </c>
      <c r="D38" s="72">
        <v>20</v>
      </c>
      <c r="E38" s="72" t="s">
        <v>56</v>
      </c>
      <c r="F38" s="72">
        <v>1</v>
      </c>
      <c r="G38" s="72" t="s">
        <v>300</v>
      </c>
      <c r="H38" s="72">
        <v>260</v>
      </c>
      <c r="I38" s="72">
        <f t="shared" si="0"/>
        <v>5200</v>
      </c>
    </row>
    <row r="39" spans="1:9" x14ac:dyDescent="0.2">
      <c r="A39" s="130"/>
      <c r="B39" s="70" t="s">
        <v>83</v>
      </c>
      <c r="C39" s="70" t="s">
        <v>334</v>
      </c>
      <c r="D39" s="72">
        <v>20</v>
      </c>
      <c r="E39" s="72" t="s">
        <v>56</v>
      </c>
      <c r="F39" s="72">
        <v>1</v>
      </c>
      <c r="G39" s="72" t="s">
        <v>300</v>
      </c>
      <c r="H39" s="72">
        <v>33</v>
      </c>
      <c r="I39" s="72">
        <f t="shared" si="0"/>
        <v>660</v>
      </c>
    </row>
    <row r="40" spans="1:9" x14ac:dyDescent="0.2">
      <c r="A40" s="130"/>
      <c r="B40" s="70" t="s">
        <v>83</v>
      </c>
      <c r="C40" s="70" t="s">
        <v>335</v>
      </c>
      <c r="D40" s="72">
        <v>5</v>
      </c>
      <c r="E40" s="72" t="s">
        <v>56</v>
      </c>
      <c r="F40" s="72">
        <v>1</v>
      </c>
      <c r="G40" s="72" t="s">
        <v>300</v>
      </c>
      <c r="H40" s="72">
        <v>65</v>
      </c>
      <c r="I40" s="72">
        <f t="shared" si="0"/>
        <v>325</v>
      </c>
    </row>
    <row r="41" spans="1:9" x14ac:dyDescent="0.2">
      <c r="A41" s="130"/>
      <c r="B41" s="70" t="s">
        <v>83</v>
      </c>
      <c r="C41" s="70" t="s">
        <v>336</v>
      </c>
      <c r="D41" s="72">
        <v>1</v>
      </c>
      <c r="E41" s="72" t="s">
        <v>337</v>
      </c>
      <c r="F41" s="72">
        <v>1</v>
      </c>
      <c r="G41" s="72" t="s">
        <v>300</v>
      </c>
      <c r="H41" s="72">
        <v>3500</v>
      </c>
      <c r="I41" s="72">
        <f t="shared" si="0"/>
        <v>3500</v>
      </c>
    </row>
    <row r="42" spans="1:9" x14ac:dyDescent="0.2">
      <c r="A42" s="130"/>
      <c r="B42" s="70" t="s">
        <v>83</v>
      </c>
      <c r="C42" s="70" t="s">
        <v>341</v>
      </c>
      <c r="D42" s="72">
        <v>80</v>
      </c>
      <c r="E42" s="72" t="s">
        <v>56</v>
      </c>
      <c r="F42" s="72">
        <v>1</v>
      </c>
      <c r="G42" s="72" t="s">
        <v>300</v>
      </c>
      <c r="H42" s="72">
        <v>5</v>
      </c>
      <c r="I42" s="72">
        <f t="shared" si="0"/>
        <v>400</v>
      </c>
    </row>
    <row r="43" spans="1:9" x14ac:dyDescent="0.2">
      <c r="A43" s="130"/>
      <c r="B43" s="70" t="s">
        <v>83</v>
      </c>
      <c r="C43" s="70" t="s">
        <v>342</v>
      </c>
      <c r="D43" s="72">
        <v>3</v>
      </c>
      <c r="E43" s="72" t="s">
        <v>325</v>
      </c>
      <c r="F43" s="72">
        <v>1</v>
      </c>
      <c r="G43" s="72" t="s">
        <v>300</v>
      </c>
      <c r="H43" s="72">
        <v>750</v>
      </c>
      <c r="I43" s="72">
        <f t="shared" si="0"/>
        <v>2250</v>
      </c>
    </row>
    <row r="44" spans="1:9" x14ac:dyDescent="0.2">
      <c r="A44" s="130"/>
      <c r="B44" s="70" t="s">
        <v>83</v>
      </c>
      <c r="C44" s="70" t="s">
        <v>343</v>
      </c>
      <c r="D44" s="72">
        <v>3</v>
      </c>
      <c r="E44" s="72" t="s">
        <v>325</v>
      </c>
      <c r="F44" s="72">
        <v>1</v>
      </c>
      <c r="G44" s="72" t="s">
        <v>300</v>
      </c>
      <c r="H44" s="72">
        <v>499</v>
      </c>
      <c r="I44" s="72">
        <f t="shared" si="0"/>
        <v>1497</v>
      </c>
    </row>
    <row r="45" spans="1:9" x14ac:dyDescent="0.2">
      <c r="A45" s="130"/>
      <c r="B45" s="70" t="s">
        <v>83</v>
      </c>
      <c r="C45" s="70" t="s">
        <v>347</v>
      </c>
      <c r="D45" s="72">
        <v>1</v>
      </c>
      <c r="E45" s="72" t="s">
        <v>325</v>
      </c>
      <c r="F45" s="72">
        <v>1</v>
      </c>
      <c r="G45" s="72" t="s">
        <v>300</v>
      </c>
      <c r="H45" s="72">
        <v>699</v>
      </c>
      <c r="I45" s="72">
        <f t="shared" si="0"/>
        <v>699</v>
      </c>
    </row>
    <row r="46" spans="1:9" x14ac:dyDescent="0.2">
      <c r="A46" s="130"/>
      <c r="B46" s="70" t="s">
        <v>83</v>
      </c>
      <c r="C46" s="70" t="s">
        <v>361</v>
      </c>
      <c r="D46" s="72">
        <v>10</v>
      </c>
      <c r="E46" s="72" t="s">
        <v>325</v>
      </c>
      <c r="F46" s="72">
        <v>1</v>
      </c>
      <c r="G46" s="72" t="s">
        <v>300</v>
      </c>
      <c r="H46" s="72">
        <v>30</v>
      </c>
      <c r="I46" s="72">
        <f t="shared" si="0"/>
        <v>300</v>
      </c>
    </row>
    <row r="47" spans="1:9" x14ac:dyDescent="0.2">
      <c r="A47" s="130"/>
      <c r="B47" s="70" t="s">
        <v>83</v>
      </c>
      <c r="C47" s="70" t="s">
        <v>363</v>
      </c>
      <c r="D47" s="72">
        <v>1</v>
      </c>
      <c r="E47" s="72" t="s">
        <v>362</v>
      </c>
      <c r="F47" s="72">
        <v>1</v>
      </c>
      <c r="G47" s="72" t="s">
        <v>300</v>
      </c>
      <c r="H47" s="72">
        <v>480</v>
      </c>
      <c r="I47" s="72">
        <f t="shared" si="0"/>
        <v>480</v>
      </c>
    </row>
    <row r="48" spans="1:9" x14ac:dyDescent="0.2">
      <c r="A48" s="130"/>
      <c r="B48" s="70" t="s">
        <v>247</v>
      </c>
      <c r="C48" s="70" t="s">
        <v>248</v>
      </c>
      <c r="D48" s="72">
        <v>1</v>
      </c>
      <c r="E48" s="72" t="s">
        <v>153</v>
      </c>
      <c r="F48" s="72">
        <v>1</v>
      </c>
      <c r="G48" s="72" t="s">
        <v>56</v>
      </c>
      <c r="H48" s="72">
        <v>1000</v>
      </c>
      <c r="I48" s="72">
        <f t="shared" si="0"/>
        <v>1000</v>
      </c>
    </row>
    <row r="49" spans="1:9" x14ac:dyDescent="0.2">
      <c r="A49" s="130"/>
      <c r="B49" s="70" t="s">
        <v>247</v>
      </c>
      <c r="C49" s="70" t="s">
        <v>249</v>
      </c>
      <c r="D49" s="72">
        <v>25</v>
      </c>
      <c r="E49" s="72" t="s">
        <v>56</v>
      </c>
      <c r="F49" s="72">
        <v>1</v>
      </c>
      <c r="G49" s="72" t="s">
        <v>250</v>
      </c>
      <c r="H49" s="72">
        <v>50</v>
      </c>
      <c r="I49" s="72">
        <f t="shared" si="0"/>
        <v>1250</v>
      </c>
    </row>
    <row r="50" spans="1:9" x14ac:dyDescent="0.2">
      <c r="A50" s="130"/>
      <c r="B50" s="70" t="s">
        <v>247</v>
      </c>
      <c r="C50" s="70" t="s">
        <v>344</v>
      </c>
      <c r="D50" s="72">
        <v>1</v>
      </c>
      <c r="E50" s="72" t="s">
        <v>153</v>
      </c>
      <c r="F50" s="72">
        <v>1</v>
      </c>
      <c r="G50" s="72" t="s">
        <v>345</v>
      </c>
      <c r="H50" s="72">
        <v>600</v>
      </c>
      <c r="I50" s="72">
        <f t="shared" si="0"/>
        <v>600</v>
      </c>
    </row>
    <row r="51" spans="1:9" x14ac:dyDescent="0.2">
      <c r="A51" s="130"/>
      <c r="B51" s="70" t="s">
        <v>338</v>
      </c>
      <c r="C51" s="70" t="s">
        <v>371</v>
      </c>
      <c r="D51" s="72">
        <v>1</v>
      </c>
      <c r="E51" s="72" t="s">
        <v>321</v>
      </c>
      <c r="F51" s="72">
        <v>1</v>
      </c>
      <c r="G51" s="72" t="s">
        <v>300</v>
      </c>
      <c r="H51" s="72">
        <v>300</v>
      </c>
      <c r="I51" s="72">
        <f t="shared" si="0"/>
        <v>300</v>
      </c>
    </row>
    <row r="52" spans="1:9" x14ac:dyDescent="0.2">
      <c r="A52" s="130"/>
      <c r="B52" s="70" t="s">
        <v>346</v>
      </c>
      <c r="C52" s="70" t="s">
        <v>369</v>
      </c>
      <c r="D52" s="72">
        <v>1</v>
      </c>
      <c r="E52" s="72" t="s">
        <v>299</v>
      </c>
      <c r="F52" s="72">
        <v>1</v>
      </c>
      <c r="G52" s="72" t="s">
        <v>300</v>
      </c>
      <c r="H52" s="72">
        <v>2141</v>
      </c>
      <c r="I52" s="72">
        <f t="shared" si="0"/>
        <v>2141</v>
      </c>
    </row>
    <row r="53" spans="1:9" x14ac:dyDescent="0.2">
      <c r="A53" s="126" t="s">
        <v>88</v>
      </c>
      <c r="B53" s="127"/>
      <c r="C53" s="128"/>
      <c r="D53" s="76"/>
      <c r="E53" s="76"/>
      <c r="F53" s="76"/>
      <c r="G53" s="76"/>
      <c r="H53" s="76"/>
      <c r="I53" s="73">
        <f>SUM(I5:I52)</f>
        <v>299384</v>
      </c>
    </row>
  </sheetData>
  <mergeCells count="7">
    <mergeCell ref="A53:C53"/>
    <mergeCell ref="A5:A52"/>
    <mergeCell ref="A1:I1"/>
    <mergeCell ref="D2:E2"/>
    <mergeCell ref="G2:I2"/>
    <mergeCell ref="D3:E3"/>
    <mergeCell ref="G3:I3"/>
  </mergeCells>
  <phoneticPr fontId="17" type="noConversion"/>
  <hyperlinks>
    <hyperlink ref="B3" r:id="rId1"/>
  </hyperlinks>
  <pageMargins left="0.7" right="0.7" top="0.75" bottom="0.75" header="0.3" footer="0.3"/>
  <pageSetup paperSize="9" scale="86" fitToHeight="2" orientation="landscape" horizontalDpi="0" verticalDpi="0" copies="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4" sqref="A4:XFD4"/>
    </sheetView>
  </sheetViews>
  <sheetFormatPr baseColWidth="10" defaultColWidth="11.5" defaultRowHeight="15" x14ac:dyDescent="0.2"/>
  <cols>
    <col min="1" max="1" width="11.5" style="26"/>
    <col min="2" max="2" width="28.1640625" style="26" bestFit="1" customWidth="1"/>
    <col min="3" max="3" width="10.5" style="26" bestFit="1" customWidth="1"/>
    <col min="4" max="9" width="11.6640625" style="74" customWidth="1"/>
    <col min="10" max="16384" width="11.5" style="26"/>
  </cols>
  <sheetData>
    <row r="1" spans="1:9" ht="21" x14ac:dyDescent="0.2">
      <c r="A1" s="110" t="s">
        <v>426</v>
      </c>
      <c r="B1" s="110"/>
      <c r="C1" s="110"/>
      <c r="D1" s="110"/>
      <c r="E1" s="110"/>
      <c r="F1" s="110"/>
      <c r="G1" s="110"/>
      <c r="H1" s="110"/>
      <c r="I1" s="110"/>
    </row>
    <row r="2" spans="1:9" ht="16" x14ac:dyDescent="0.2">
      <c r="A2" s="56" t="s">
        <v>1</v>
      </c>
      <c r="B2" s="57" t="s">
        <v>2</v>
      </c>
      <c r="C2" s="58" t="s">
        <v>3</v>
      </c>
      <c r="D2" s="112">
        <v>43276</v>
      </c>
      <c r="E2" s="112"/>
      <c r="F2" s="69" t="s">
        <v>4</v>
      </c>
      <c r="G2" s="113" t="s">
        <v>5</v>
      </c>
      <c r="H2" s="113"/>
      <c r="I2" s="113"/>
    </row>
    <row r="3" spans="1:9" ht="16" x14ac:dyDescent="0.2">
      <c r="A3" s="58" t="s">
        <v>6</v>
      </c>
      <c r="B3" s="59" t="s">
        <v>7</v>
      </c>
      <c r="C3" s="56" t="s">
        <v>8</v>
      </c>
      <c r="D3" s="114">
        <v>13810643293</v>
      </c>
      <c r="E3" s="114"/>
      <c r="F3" s="69" t="s">
        <v>9</v>
      </c>
      <c r="G3" s="113" t="s">
        <v>10</v>
      </c>
      <c r="H3" s="113"/>
      <c r="I3" s="113"/>
    </row>
    <row r="4" spans="1:9" s="134" customFormat="1" ht="14" x14ac:dyDescent="0.2">
      <c r="A4" s="73" t="s">
        <v>430</v>
      </c>
      <c r="B4" s="73" t="s">
        <v>431</v>
      </c>
      <c r="C4" s="73" t="s">
        <v>432</v>
      </c>
      <c r="D4" s="73" t="s">
        <v>433</v>
      </c>
      <c r="E4" s="73" t="s">
        <v>434</v>
      </c>
      <c r="F4" s="73" t="s">
        <v>435</v>
      </c>
      <c r="G4" s="73" t="s">
        <v>436</v>
      </c>
      <c r="H4" s="73" t="s">
        <v>437</v>
      </c>
      <c r="I4" s="73" t="s">
        <v>438</v>
      </c>
    </row>
    <row r="5" spans="1:9" x14ac:dyDescent="0.2">
      <c r="A5" s="120" t="s">
        <v>251</v>
      </c>
      <c r="B5" s="70" t="s">
        <v>252</v>
      </c>
      <c r="C5" s="70" t="s">
        <v>253</v>
      </c>
      <c r="D5" s="72">
        <v>2</v>
      </c>
      <c r="E5" s="72" t="s">
        <v>85</v>
      </c>
      <c r="F5" s="72">
        <v>1</v>
      </c>
      <c r="G5" s="72" t="s">
        <v>28</v>
      </c>
      <c r="H5" s="72">
        <v>4000</v>
      </c>
      <c r="I5" s="72">
        <f t="shared" ref="I5:I14" si="0">D5*F5*H5</f>
        <v>8000</v>
      </c>
    </row>
    <row r="6" spans="1:9" x14ac:dyDescent="0.2">
      <c r="A6" s="120"/>
      <c r="B6" s="70" t="s">
        <v>254</v>
      </c>
      <c r="C6" s="70" t="s">
        <v>253</v>
      </c>
      <c r="D6" s="72">
        <v>12</v>
      </c>
      <c r="E6" s="72" t="s">
        <v>85</v>
      </c>
      <c r="F6" s="72">
        <v>1</v>
      </c>
      <c r="G6" s="72" t="s">
        <v>28</v>
      </c>
      <c r="H6" s="72">
        <v>2700</v>
      </c>
      <c r="I6" s="72">
        <v>32400</v>
      </c>
    </row>
    <row r="7" spans="1:9" ht="56" x14ac:dyDescent="0.2">
      <c r="A7" s="120"/>
      <c r="B7" s="70" t="s">
        <v>388</v>
      </c>
      <c r="C7" s="70" t="s">
        <v>374</v>
      </c>
      <c r="D7" s="72">
        <v>14</v>
      </c>
      <c r="E7" s="72" t="s">
        <v>85</v>
      </c>
      <c r="F7" s="72">
        <v>5</v>
      </c>
      <c r="G7" s="72" t="s">
        <v>23</v>
      </c>
      <c r="H7" s="72">
        <v>130</v>
      </c>
      <c r="I7" s="72">
        <f t="shared" si="0"/>
        <v>9100</v>
      </c>
    </row>
    <row r="8" spans="1:9" ht="28" x14ac:dyDescent="0.2">
      <c r="A8" s="120"/>
      <c r="B8" s="70" t="s">
        <v>389</v>
      </c>
      <c r="C8" s="70"/>
      <c r="D8" s="72">
        <v>10</v>
      </c>
      <c r="E8" s="72" t="s">
        <v>85</v>
      </c>
      <c r="F8" s="72">
        <v>5</v>
      </c>
      <c r="G8" s="72" t="s">
        <v>23</v>
      </c>
      <c r="H8" s="72">
        <v>500</v>
      </c>
      <c r="I8" s="72">
        <f t="shared" si="0"/>
        <v>25000</v>
      </c>
    </row>
    <row r="9" spans="1:9" x14ac:dyDescent="0.2">
      <c r="A9" s="120"/>
      <c r="B9" s="70" t="s">
        <v>255</v>
      </c>
      <c r="C9" s="70"/>
      <c r="D9" s="72">
        <v>2</v>
      </c>
      <c r="E9" s="72" t="s">
        <v>85</v>
      </c>
      <c r="F9" s="72">
        <v>0.5</v>
      </c>
      <c r="G9" s="72" t="s">
        <v>92</v>
      </c>
      <c r="H9" s="72">
        <v>20000</v>
      </c>
      <c r="I9" s="72">
        <f t="shared" si="0"/>
        <v>20000</v>
      </c>
    </row>
    <row r="10" spans="1:9" x14ac:dyDescent="0.2">
      <c r="A10" s="120"/>
      <c r="B10" s="70" t="s">
        <v>257</v>
      </c>
      <c r="C10" s="70" t="s">
        <v>256</v>
      </c>
      <c r="D10" s="72">
        <v>2</v>
      </c>
      <c r="E10" s="72" t="s">
        <v>85</v>
      </c>
      <c r="F10" s="72">
        <v>0.5</v>
      </c>
      <c r="G10" s="72" t="s">
        <v>92</v>
      </c>
      <c r="H10" s="72">
        <v>8000</v>
      </c>
      <c r="I10" s="72">
        <f t="shared" si="0"/>
        <v>8000</v>
      </c>
    </row>
    <row r="11" spans="1:9" x14ac:dyDescent="0.2">
      <c r="A11" s="120"/>
      <c r="B11" s="70" t="s">
        <v>258</v>
      </c>
      <c r="C11" s="70" t="s">
        <v>256</v>
      </c>
      <c r="D11" s="72">
        <v>1</v>
      </c>
      <c r="E11" s="72" t="s">
        <v>85</v>
      </c>
      <c r="F11" s="72">
        <v>0.5</v>
      </c>
      <c r="G11" s="72" t="s">
        <v>92</v>
      </c>
      <c r="H11" s="72">
        <v>10000</v>
      </c>
      <c r="I11" s="72">
        <f t="shared" si="0"/>
        <v>5000</v>
      </c>
    </row>
    <row r="12" spans="1:9" x14ac:dyDescent="0.2">
      <c r="A12" s="120"/>
      <c r="B12" s="70" t="s">
        <v>259</v>
      </c>
      <c r="C12" s="70" t="s">
        <v>256</v>
      </c>
      <c r="D12" s="72">
        <v>1</v>
      </c>
      <c r="E12" s="72" t="s">
        <v>85</v>
      </c>
      <c r="F12" s="72">
        <v>0.5</v>
      </c>
      <c r="G12" s="72" t="s">
        <v>92</v>
      </c>
      <c r="H12" s="72">
        <v>20000</v>
      </c>
      <c r="I12" s="72">
        <f t="shared" si="0"/>
        <v>10000</v>
      </c>
    </row>
    <row r="13" spans="1:9" x14ac:dyDescent="0.2">
      <c r="A13" s="120"/>
      <c r="B13" s="70" t="s">
        <v>260</v>
      </c>
      <c r="C13" s="70" t="s">
        <v>256</v>
      </c>
      <c r="D13" s="72">
        <v>1</v>
      </c>
      <c r="E13" s="72" t="s">
        <v>85</v>
      </c>
      <c r="F13" s="72">
        <v>0.5</v>
      </c>
      <c r="G13" s="72" t="s">
        <v>92</v>
      </c>
      <c r="H13" s="72">
        <v>10000</v>
      </c>
      <c r="I13" s="72">
        <f t="shared" si="0"/>
        <v>5000</v>
      </c>
    </row>
    <row r="14" spans="1:9" x14ac:dyDescent="0.2">
      <c r="A14" s="120"/>
      <c r="B14" s="70" t="s">
        <v>261</v>
      </c>
      <c r="C14" s="70" t="s">
        <v>256</v>
      </c>
      <c r="D14" s="72">
        <v>3</v>
      </c>
      <c r="E14" s="72" t="s">
        <v>85</v>
      </c>
      <c r="F14" s="72">
        <v>0.5</v>
      </c>
      <c r="G14" s="72" t="s">
        <v>92</v>
      </c>
      <c r="H14" s="72">
        <v>6000</v>
      </c>
      <c r="I14" s="72">
        <f t="shared" si="0"/>
        <v>9000</v>
      </c>
    </row>
    <row r="15" spans="1:9" x14ac:dyDescent="0.2">
      <c r="A15" s="126" t="s">
        <v>262</v>
      </c>
      <c r="B15" s="127"/>
      <c r="C15" s="128"/>
      <c r="D15" s="76"/>
      <c r="E15" s="76"/>
      <c r="F15" s="76"/>
      <c r="G15" s="76"/>
      <c r="H15" s="76"/>
      <c r="I15" s="73">
        <f>SUM(I5:I14)</f>
        <v>131500</v>
      </c>
    </row>
  </sheetData>
  <mergeCells count="7">
    <mergeCell ref="A15:C15"/>
    <mergeCell ref="A5:A14"/>
    <mergeCell ref="A1:I1"/>
    <mergeCell ref="D2:E2"/>
    <mergeCell ref="G2:I2"/>
    <mergeCell ref="D3:E3"/>
    <mergeCell ref="G3:I3"/>
  </mergeCells>
  <phoneticPr fontId="17" type="noConversion"/>
  <hyperlinks>
    <hyperlink ref="B3" r:id="rId1"/>
  </hyperlinks>
  <pageMargins left="0.7" right="0.7" top="0.75" bottom="0.75" header="0.3" footer="0.3"/>
  <pageSetup paperSize="9"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【第二轮报价需求报价0604】</vt:lpstr>
      <vt:lpstr>【结算总表】</vt:lpstr>
      <vt:lpstr>住宿费用</vt:lpstr>
      <vt:lpstr>场地费用</vt:lpstr>
      <vt:lpstr>用餐费用</vt:lpstr>
      <vt:lpstr>机票及车辆费用</vt:lpstr>
      <vt:lpstr>会议费用</vt:lpstr>
      <vt:lpstr>制作及采购</vt:lpstr>
      <vt:lpstr>执行人员</vt:lpstr>
      <vt:lpstr>其他费用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2018-08-20T03:24:33Z</cp:lastPrinted>
  <dcterms:created xsi:type="dcterms:W3CDTF">2018-05-28T01:48:00Z</dcterms:created>
  <dcterms:modified xsi:type="dcterms:W3CDTF">2018-10-15T14:36:20Z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