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Users/apple/Desktop/活动/1909 陌陌年度旅游/01 方案 报价 流程/第三轮投标/"/>
    </mc:Choice>
  </mc:AlternateContent>
  <bookViews>
    <workbookView xWindow="20" yWindow="460" windowWidth="25600" windowHeight="13980" tabRatio="822"/>
  </bookViews>
  <sheets>
    <sheet name="报价表-高铁" sheetId="29" r:id="rId1"/>
    <sheet name="报价表-大巴" sheetId="28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5" i="29" l="1"/>
  <c r="H25" i="28"/>
  <c r="H28" i="28"/>
  <c r="I22" i="28"/>
  <c r="I113" i="28"/>
  <c r="I114" i="28"/>
  <c r="G6" i="29"/>
  <c r="G5" i="29"/>
  <c r="H6" i="29"/>
  <c r="H5" i="29"/>
  <c r="H4" i="29"/>
  <c r="H3" i="29"/>
  <c r="G7" i="29"/>
  <c r="H7" i="29"/>
  <c r="G8" i="29"/>
  <c r="H8" i="29"/>
  <c r="G9" i="29"/>
  <c r="H9" i="29"/>
  <c r="I2" i="29"/>
  <c r="H11" i="29"/>
  <c r="H12" i="29"/>
  <c r="H13" i="29"/>
  <c r="H14" i="29"/>
  <c r="H15" i="29"/>
  <c r="I10" i="29"/>
  <c r="H17" i="29"/>
  <c r="H18" i="29"/>
  <c r="H19" i="29"/>
  <c r="H20" i="29"/>
  <c r="I16" i="29"/>
  <c r="H22" i="29"/>
  <c r="I21" i="29"/>
  <c r="H24" i="29"/>
  <c r="H25" i="29"/>
  <c r="H26" i="29"/>
  <c r="H27" i="29"/>
  <c r="H28" i="29"/>
  <c r="H29" i="29"/>
  <c r="H30" i="29"/>
  <c r="H31" i="29"/>
  <c r="I23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I32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I45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I91" i="29"/>
  <c r="I114" i="29"/>
  <c r="I116" i="29"/>
  <c r="I117" i="29"/>
  <c r="I118" i="29"/>
  <c r="H17" i="28"/>
  <c r="H18" i="28"/>
  <c r="H16" i="28"/>
  <c r="G6" i="28"/>
  <c r="G7" i="28"/>
  <c r="G8" i="28"/>
  <c r="G5" i="28"/>
  <c r="G4" i="28"/>
  <c r="H3" i="28"/>
  <c r="H4" i="28"/>
  <c r="H5" i="28"/>
  <c r="H6" i="28"/>
  <c r="H7" i="28"/>
  <c r="H8" i="28"/>
  <c r="I2" i="28"/>
  <c r="H10" i="28"/>
  <c r="H11" i="28"/>
  <c r="H12" i="28"/>
  <c r="H13" i="28"/>
  <c r="H14" i="28"/>
  <c r="I9" i="28"/>
  <c r="H19" i="28"/>
  <c r="I15" i="28"/>
  <c r="H21" i="28"/>
  <c r="I20" i="28"/>
  <c r="H23" i="28"/>
  <c r="H24" i="28"/>
  <c r="H26" i="28"/>
  <c r="H27" i="28"/>
  <c r="H29" i="28"/>
  <c r="H30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I31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I44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I90" i="28"/>
  <c r="I115" i="28"/>
  <c r="I116" i="28"/>
  <c r="I117" i="28"/>
</calcChain>
</file>

<file path=xl/sharedStrings.xml><?xml version="1.0" encoding="utf-8"?>
<sst xmlns="http://schemas.openxmlformats.org/spreadsheetml/2006/main" count="878" uniqueCount="182">
  <si>
    <t>项目</t>
    <phoneticPr fontId="1" type="noConversion"/>
  </si>
  <si>
    <t>描述</t>
    <phoneticPr fontId="1" type="noConversion"/>
  </si>
  <si>
    <t>数量</t>
    <phoneticPr fontId="1" type="noConversion"/>
  </si>
  <si>
    <t>单价</t>
    <phoneticPr fontId="1" type="noConversion"/>
  </si>
  <si>
    <t>Part 2: 酒店费用</t>
    <phoneticPr fontId="1" type="noConversion"/>
  </si>
  <si>
    <t>Part 1: 出行费用</t>
    <rPh sb="8" eb="9">
      <t>chu'xing</t>
    </rPh>
    <rPh sb="10" eb="11">
      <t>fei yong</t>
    </rPh>
    <phoneticPr fontId="1" type="noConversion"/>
  </si>
  <si>
    <t>出发物料费用</t>
    <rPh sb="0" eb="1">
      <t>chu'fa</t>
    </rPh>
    <rPh sb="2" eb="3">
      <t>wu'liao</t>
    </rPh>
    <rPh sb="4" eb="5">
      <t>fei'yong</t>
    </rPh>
    <phoneticPr fontId="2" type="noConversion"/>
  </si>
  <si>
    <t>每人需有：出行手册，手环，胸卡，行李牌，身份标识（如贴纸）</t>
    <rPh sb="0" eb="1">
      <t>mei'ren</t>
    </rPh>
    <rPh sb="2" eb="3">
      <t>xu'yao</t>
    </rPh>
    <rPh sb="3" eb="4">
      <t>you</t>
    </rPh>
    <rPh sb="5" eb="6">
      <t>chu'xing'shou'ce</t>
    </rPh>
    <rPh sb="10" eb="11">
      <t>shou'huan</t>
    </rPh>
    <rPh sb="13" eb="14">
      <t>xiong'ka</t>
    </rPh>
    <rPh sb="16" eb="17">
      <t>xing'li'pai</t>
    </rPh>
    <rPh sb="20" eb="21">
      <t>shen'fen'biao'shi</t>
    </rPh>
    <rPh sb="25" eb="26">
      <t>ru'tie'zhi</t>
    </rPh>
    <phoneticPr fontId="2" type="noConversion"/>
  </si>
  <si>
    <t>费用总计（不含税）</t>
    <rPh sb="5" eb="6">
      <t>bu'han'shui</t>
    </rPh>
    <phoneticPr fontId="2" type="noConversion"/>
  </si>
  <si>
    <t>报价总合计</t>
    <phoneticPr fontId="2" type="noConversion"/>
  </si>
  <si>
    <t>人均费用</t>
    <rPh sb="0" eb="1">
      <t>ren'jun'fei'yong</t>
    </rPh>
    <phoneticPr fontId="2" type="noConversion"/>
  </si>
  <si>
    <t>如有上述未包括的项目的费用产生，均请在此处列明，否则作为没有该项费用产生</t>
    <rPh sb="0" eb="1">
      <t>ru'you</t>
    </rPh>
    <rPh sb="2" eb="3">
      <t>shang'shu</t>
    </rPh>
    <rPh sb="4" eb="5">
      <t>wei'you</t>
    </rPh>
    <rPh sb="5" eb="6">
      <t>bao'kuo</t>
    </rPh>
    <rPh sb="7" eb="8">
      <t>de'xiang'mu</t>
    </rPh>
    <rPh sb="10" eb="11">
      <t>de</t>
    </rPh>
    <rPh sb="11" eb="12">
      <t>fei'yong'chan'sheng</t>
    </rPh>
    <rPh sb="16" eb="17">
      <t>jun</t>
    </rPh>
    <rPh sb="17" eb="18">
      <t>qing'zai</t>
    </rPh>
    <rPh sb="19" eb="20">
      <t>ci'chu</t>
    </rPh>
    <rPh sb="21" eb="22">
      <t>lie'ming</t>
    </rPh>
    <rPh sb="24" eb="25">
      <t>fou'ze</t>
    </rPh>
    <rPh sb="26" eb="27">
      <t>zuo'wei</t>
    </rPh>
    <rPh sb="28" eb="29">
      <t>mei'you</t>
    </rPh>
    <rPh sb="30" eb="31">
      <t>gai'xiang'fei'yong'chan'sheng</t>
    </rPh>
    <phoneticPr fontId="2" type="noConversion"/>
  </si>
  <si>
    <t>旅游险</t>
    <rPh sb="0" eb="1">
      <t>lv'you'xian</t>
    </rPh>
    <phoneticPr fontId="2" type="noConversion"/>
  </si>
  <si>
    <t>/</t>
    <phoneticPr fontId="2" type="noConversion"/>
  </si>
  <si>
    <t>办公会议室</t>
    <rPh sb="0" eb="1">
      <t>ban'gong</t>
    </rPh>
    <rPh sb="2" eb="3">
      <t>hui'yi'shi</t>
    </rPh>
    <phoneticPr fontId="3" type="noConversion"/>
  </si>
  <si>
    <t>含税费用</t>
    <rPh sb="0" eb="1">
      <t>han'shui'fei'yong</t>
    </rPh>
    <phoneticPr fontId="2" type="noConversion"/>
  </si>
  <si>
    <t>单价定义：单人保险费用</t>
    <rPh sb="0" eb="1">
      <t>dan'jia'ding'yi</t>
    </rPh>
    <rPh sb="5" eb="6">
      <t>dan'ren'bao'xian'fei'yong</t>
    </rPh>
    <phoneticPr fontId="2" type="noConversion"/>
  </si>
  <si>
    <t>Part 3: 当地办公费用</t>
    <rPh sb="8" eb="9">
      <t>dang'di</t>
    </rPh>
    <rPh sb="10" eb="11">
      <t>ban'gong</t>
    </rPh>
    <phoneticPr fontId="1" type="noConversion"/>
  </si>
  <si>
    <t>小计</t>
    <rPh sb="0" eb="1">
      <t>xiao'ji</t>
    </rPh>
    <phoneticPr fontId="1" type="noConversion"/>
  </si>
  <si>
    <t>金额</t>
    <phoneticPr fontId="1" type="noConversion"/>
  </si>
  <si>
    <t>如有关于物料、视觉、音效、节目、摄影等费用，请详细列明</t>
    <rPh sb="0" eb="1">
      <t>ru'you</t>
    </rPh>
    <rPh sb="2" eb="3">
      <t>guan'yu</t>
    </rPh>
    <rPh sb="4" eb="5">
      <t>wu'liao</t>
    </rPh>
    <rPh sb="7" eb="8">
      <t>shi'jue</t>
    </rPh>
    <rPh sb="10" eb="11">
      <t>yin'xiao</t>
    </rPh>
    <rPh sb="13" eb="14">
      <t>jie'mu</t>
    </rPh>
    <rPh sb="16" eb="17">
      <t>she'ying</t>
    </rPh>
    <rPh sb="18" eb="19">
      <t>deng</t>
    </rPh>
    <rPh sb="19" eb="20">
      <t>fei'yong</t>
    </rPh>
    <rPh sb="22" eb="23">
      <t>qing</t>
    </rPh>
    <rPh sb="23" eb="24">
      <t>xiang'xi'lie'ming</t>
    </rPh>
    <phoneticPr fontId="2" type="noConversion"/>
  </si>
  <si>
    <t>北京-目的地（双程）</t>
    <rPh sb="0" eb="1">
      <t>bei jing</t>
    </rPh>
    <rPh sb="3" eb="4">
      <t>mu'di'd</t>
    </rPh>
    <rPh sb="7" eb="8">
      <t>shuang'cheng</t>
    </rPh>
    <phoneticPr fontId="3" type="noConversion"/>
  </si>
  <si>
    <t>VIP活动费用</t>
    <rPh sb="3" eb="4">
      <t>huo'd</t>
    </rPh>
    <rPh sb="5" eb="6">
      <t>fei'y</t>
    </rPh>
    <phoneticPr fontId="2" type="noConversion"/>
  </si>
  <si>
    <t>列出明细</t>
    <rPh sb="0" eb="1">
      <t>lie'c</t>
    </rPh>
    <rPh sb="2" eb="3">
      <t>min'x</t>
    </rPh>
    <phoneticPr fontId="2" type="noConversion"/>
  </si>
  <si>
    <t>服务费</t>
    <rPh sb="0" eb="1">
      <t>fu'wu'f</t>
    </rPh>
    <phoneticPr fontId="2" type="noConversion"/>
  </si>
  <si>
    <t>数量</t>
    <rPh sb="0" eb="1">
      <t>shu'l</t>
    </rPh>
    <phoneticPr fontId="2" type="noConversion"/>
  </si>
  <si>
    <t>单位</t>
    <rPh sb="0" eb="1">
      <t>dan'w</t>
    </rPh>
    <phoneticPr fontId="2" type="noConversion"/>
  </si>
  <si>
    <t>人</t>
    <rPh sb="0" eb="1">
      <t>ren</t>
    </rPh>
    <phoneticPr fontId="2" type="noConversion"/>
  </si>
  <si>
    <t>程</t>
    <rPh sb="0" eb="1">
      <t>cheng</t>
    </rPh>
    <phoneticPr fontId="2" type="noConversion"/>
  </si>
  <si>
    <t>间</t>
    <rPh sb="0" eb="1">
      <t>jian</t>
    </rPh>
    <phoneticPr fontId="2" type="noConversion"/>
  </si>
  <si>
    <t>晚</t>
    <rPh sb="0" eb="1">
      <t>wang'sh</t>
    </rPh>
    <phoneticPr fontId="2" type="noConversion"/>
  </si>
  <si>
    <t>导游和领队</t>
    <rPh sb="0" eb="1">
      <t>dao'y</t>
    </rPh>
    <rPh sb="2" eb="3">
      <t>he</t>
    </rPh>
    <rPh sb="3" eb="4">
      <t>lin'dui</t>
    </rPh>
    <phoneticPr fontId="2" type="noConversion"/>
  </si>
  <si>
    <t>当地工作人员</t>
    <rPh sb="0" eb="1">
      <t>dan'di</t>
    </rPh>
    <rPh sb="2" eb="3">
      <t>g'z</t>
    </rPh>
    <rPh sb="4" eb="5">
      <t>r'y</t>
    </rPh>
    <phoneticPr fontId="2" type="noConversion"/>
  </si>
  <si>
    <t>场地</t>
    <rPh sb="0" eb="1">
      <t>chan'di</t>
    </rPh>
    <phoneticPr fontId="2" type="noConversion"/>
  </si>
  <si>
    <t>列出场地租金</t>
    <rPh sb="0" eb="1">
      <t>lie'c</t>
    </rPh>
    <rPh sb="2" eb="3">
      <t>chan'di</t>
    </rPh>
    <rPh sb="4" eb="5">
      <t>zu'j</t>
    </rPh>
    <phoneticPr fontId="2" type="noConversion"/>
  </si>
  <si>
    <t>AV设备</t>
    <rPh sb="2" eb="3">
      <t>she'b</t>
    </rPh>
    <phoneticPr fontId="3" type="noConversion"/>
  </si>
  <si>
    <t>摄影摄像</t>
    <rPh sb="0" eb="1">
      <t>she'y</t>
    </rPh>
    <rPh sb="2" eb="3">
      <t>she'x</t>
    </rPh>
    <phoneticPr fontId="2" type="noConversion"/>
  </si>
  <si>
    <t>其他</t>
    <rPh sb="0" eb="1">
      <t>qi'ta</t>
    </rPh>
    <phoneticPr fontId="2" type="noConversion"/>
  </si>
  <si>
    <t>税金（6%）</t>
    <phoneticPr fontId="2" type="noConversion"/>
  </si>
  <si>
    <t>请根据方案充分考虑各个项目的报价。一旦定标，在我司方案不变前提下，报价若有增加，我司不予接受</t>
    <rPh sb="0" eb="1">
      <t>qin</t>
    </rPh>
    <rPh sb="1" eb="2">
      <t>gen'ju</t>
    </rPh>
    <rPh sb="3" eb="4">
      <t>fan'an</t>
    </rPh>
    <rPh sb="5" eb="6">
      <t>con'f</t>
    </rPh>
    <rPh sb="7" eb="8">
      <t>kao'l</t>
    </rPh>
    <rPh sb="9" eb="10">
      <t>ge'g</t>
    </rPh>
    <rPh sb="11" eb="12">
      <t>x'm</t>
    </rPh>
    <rPh sb="13" eb="14">
      <t>de</t>
    </rPh>
    <rPh sb="14" eb="15">
      <t>bao'j</t>
    </rPh>
    <rPh sb="17" eb="18">
      <t>yi'dan</t>
    </rPh>
    <rPh sb="19" eb="20">
      <t>din'biao</t>
    </rPh>
    <rPh sb="22" eb="23">
      <t>zau</t>
    </rPh>
    <rPh sb="23" eb="24">
      <t>wo'si</t>
    </rPh>
    <rPh sb="25" eb="26">
      <t>fan'an</t>
    </rPh>
    <rPh sb="27" eb="28">
      <t>bu</t>
    </rPh>
    <rPh sb="28" eb="29">
      <t>bian</t>
    </rPh>
    <rPh sb="29" eb="30">
      <t>qian'ti'x</t>
    </rPh>
    <rPh sb="33" eb="34">
      <t>bao'j</t>
    </rPh>
    <rPh sb="35" eb="36">
      <t>ruo</t>
    </rPh>
    <rPh sb="36" eb="37">
      <t>you</t>
    </rPh>
    <rPh sb="37" eb="38">
      <t>zen'jia</t>
    </rPh>
    <rPh sb="40" eb="41">
      <t>wo'si</t>
    </rPh>
    <rPh sb="42" eb="43">
      <t>bu</t>
    </rPh>
    <rPh sb="43" eb="44">
      <t>yu</t>
    </rPh>
    <rPh sb="44" eb="45">
      <t>jie's</t>
    </rPh>
    <phoneticPr fontId="2" type="noConversion"/>
  </si>
  <si>
    <t>晚宴</t>
    <rPh sb="0" eb="1">
      <t>huan'qiu'ying'chengwan'yan</t>
    </rPh>
    <phoneticPr fontId="3" type="noConversion"/>
  </si>
  <si>
    <t>单价定义：单人从车站往返酒店的大巴价格</t>
    <rPh sb="0" eb="1">
      <t>dan'jia'ding'yi</t>
    </rPh>
    <rPh sb="5" eb="6">
      <t>dan'ren</t>
    </rPh>
    <rPh sb="7" eb="8">
      <t>wang'fan</t>
    </rPh>
    <rPh sb="9" eb="10">
      <t>gai'chu'fa'di</t>
    </rPh>
    <rPh sb="13" eb="14">
      <t>jia'ge</t>
    </rPh>
    <rPh sb="16" eb="17">
      <t>jin'ji'c</t>
    </rPh>
    <phoneticPr fontId="2" type="noConversion"/>
  </si>
  <si>
    <t>火车站-酒店（大巴 双程）</t>
    <phoneticPr fontId="2" type="noConversion"/>
  </si>
  <si>
    <t>含税费用</t>
    <rPh sb="0" eb="1">
      <t>han'shui'fei'yong</t>
    </rPh>
    <rPh sb="2" eb="3">
      <t>ji'piao</t>
    </rPh>
    <phoneticPr fontId="2" type="noConversion"/>
  </si>
  <si>
    <t>单价定义：单人两晚住房价格（分项列出房型）</t>
    <rPh sb="0" eb="1">
      <t>dan'jia'ding'yi</t>
    </rPh>
    <rPh sb="5" eb="6">
      <t>dan'ren</t>
    </rPh>
    <rPh sb="7" eb="8">
      <t>san'wan</t>
    </rPh>
    <rPh sb="9" eb="10">
      <t>zhu'fang'jia'ge</t>
    </rPh>
    <rPh sb="14" eb="15">
      <t>fen'xiang</t>
    </rPh>
    <rPh sb="16" eb="17">
      <t>lie'c</t>
    </rPh>
    <rPh sb="18" eb="19">
      <t>fan'jia</t>
    </rPh>
    <rPh sb="19" eb="20">
      <t>xing'hao</t>
    </rPh>
    <phoneticPr fontId="2" type="noConversion"/>
  </si>
  <si>
    <t>Part 4: 保险费用</t>
    <rPh sb="8" eb="9">
      <t>bao'xian</t>
    </rPh>
    <rPh sb="10" eb="11">
      <t>fei'yong</t>
    </rPh>
    <phoneticPr fontId="1" type="noConversion"/>
  </si>
  <si>
    <t>Part 5: 接待及人员费用</t>
    <rPh sb="8" eb="9">
      <t>jie'dai</t>
    </rPh>
    <rPh sb="10" eb="11">
      <t>ji</t>
    </rPh>
    <rPh sb="11" eb="12">
      <t>ren'y</t>
    </rPh>
    <rPh sb="13" eb="14">
      <t>fei'y</t>
    </rPh>
    <phoneticPr fontId="1" type="noConversion"/>
  </si>
  <si>
    <t>Part 6.2: 晚宴搭建</t>
    <rPh sb="10" eb="11">
      <t>wan'yan'xiao'guo</t>
    </rPh>
    <rPh sb="12" eb="13">
      <t>da'jian</t>
    </rPh>
    <phoneticPr fontId="1" type="noConversion"/>
  </si>
  <si>
    <t>Part 7: 其他费用</t>
    <rPh sb="8" eb="9">
      <t>qi'ta</t>
    </rPh>
    <rPh sb="10" eb="11">
      <t>fei'yong</t>
    </rPh>
    <phoneticPr fontId="1" type="noConversion"/>
  </si>
  <si>
    <t>Part 1-7</t>
    <phoneticPr fontId="1" type="noConversion"/>
  </si>
  <si>
    <t>以上报价如果未包含的项目，请自行在part7里添加，并且详细描述</t>
    <rPh sb="0" eb="1">
      <t>yi's</t>
    </rPh>
    <rPh sb="2" eb="3">
      <t>bao'j</t>
    </rPh>
    <rPh sb="4" eb="5">
      <t>ru'g</t>
    </rPh>
    <rPh sb="6" eb="7">
      <t>wei</t>
    </rPh>
    <rPh sb="7" eb="8">
      <t>bao'h</t>
    </rPh>
    <rPh sb="9" eb="10">
      <t>de</t>
    </rPh>
    <rPh sb="10" eb="11">
      <t>x'm</t>
    </rPh>
    <rPh sb="13" eb="14">
      <t>qin</t>
    </rPh>
    <rPh sb="14" eb="15">
      <t>zi'xin</t>
    </rPh>
    <rPh sb="16" eb="17">
      <t>zai</t>
    </rPh>
    <rPh sb="22" eb="23">
      <t>li</t>
    </rPh>
    <rPh sb="23" eb="24">
      <t>tian'j</t>
    </rPh>
    <rPh sb="26" eb="27">
      <t>bin'q</t>
    </rPh>
    <rPh sb="28" eb="29">
      <t>xiang'xi</t>
    </rPh>
    <rPh sb="30" eb="31">
      <t>mioa's</t>
    </rPh>
    <phoneticPr fontId="2" type="noConversion"/>
  </si>
  <si>
    <t>天津-目的地（大巴 双程）</t>
    <phoneticPr fontId="2" type="noConversion"/>
  </si>
  <si>
    <t>人</t>
    <rPh sb="0" eb="1">
      <t>jian</t>
    </rPh>
    <phoneticPr fontId="2" type="noConversion"/>
  </si>
  <si>
    <t>车</t>
    <rPh sb="0" eb="1">
      <t>che</t>
    </rPh>
    <phoneticPr fontId="2" type="noConversion"/>
  </si>
  <si>
    <t>阿那亚一价全含房间（含双早，WIFI）</t>
    <rPh sb="0" eb="1">
      <t>a'na'ya</t>
    </rPh>
    <rPh sb="3" eb="4">
      <t>yi'jia'quan'han</t>
    </rPh>
    <rPh sb="7" eb="8">
      <t>fang'jian</t>
    </rPh>
    <rPh sb="10" eb="11">
      <t>han'zao</t>
    </rPh>
    <rPh sb="11" eb="12">
      <t>shuang</t>
    </rPh>
    <phoneticPr fontId="3" type="noConversion"/>
  </si>
  <si>
    <t>D1晚餐 餐价</t>
    <rPh sb="2" eb="3">
      <t>wan</t>
    </rPh>
    <phoneticPr fontId="2" type="noConversion"/>
  </si>
  <si>
    <t>D2早餐 餐价</t>
    <rPh sb="2" eb="3">
      <t>zao'c</t>
    </rPh>
    <phoneticPr fontId="2" type="noConversion"/>
  </si>
  <si>
    <t>D2午餐 餐价</t>
    <rPh sb="2" eb="3">
      <t>wu'c</t>
    </rPh>
    <phoneticPr fontId="2" type="noConversion"/>
  </si>
  <si>
    <t>D2晚宴 餐价</t>
    <rPh sb="2" eb="3">
      <t>wan'yan</t>
    </rPh>
    <phoneticPr fontId="2" type="noConversion"/>
  </si>
  <si>
    <t>D3早餐 餐价</t>
    <rPh sb="2" eb="3">
      <t>zao</t>
    </rPh>
    <phoneticPr fontId="2" type="noConversion"/>
  </si>
  <si>
    <t>D3午餐 餐价</t>
    <rPh sb="2" eb="3">
      <t>wu</t>
    </rPh>
    <phoneticPr fontId="2" type="noConversion"/>
  </si>
  <si>
    <t>餐</t>
    <rPh sb="0" eb="1">
      <t>can</t>
    </rPh>
    <phoneticPr fontId="2" type="noConversion"/>
  </si>
  <si>
    <t>天</t>
    <rPh sb="0" eb="1">
      <t>tian</t>
    </rPh>
    <phoneticPr fontId="2" type="noConversion"/>
  </si>
  <si>
    <t>网线费用</t>
    <rPh sb="0" eb="1">
      <t>wang'xian</t>
    </rPh>
    <rPh sb="2" eb="3">
      <t>fei'y</t>
    </rPh>
    <phoneticPr fontId="3" type="noConversion"/>
  </si>
  <si>
    <t>外接网线</t>
    <rPh sb="0" eb="1">
      <t>wai'jie</t>
    </rPh>
    <rPh sb="2" eb="3">
      <t>wang'xian</t>
    </rPh>
    <phoneticPr fontId="2" type="noConversion"/>
  </si>
  <si>
    <t>期</t>
    <rPh sb="0" eb="1">
      <t>qi</t>
    </rPh>
    <phoneticPr fontId="2" type="noConversion"/>
  </si>
  <si>
    <t>次</t>
    <rPh sb="0" eb="1">
      <t>ci</t>
    </rPh>
    <phoneticPr fontId="2" type="noConversion"/>
  </si>
  <si>
    <t>VIP用车</t>
    <rPh sb="3" eb="4">
      <t>yong'che</t>
    </rPh>
    <phoneticPr fontId="2" type="noConversion"/>
  </si>
  <si>
    <t>场</t>
    <rPh sb="0" eb="1">
      <t>chang</t>
    </rPh>
    <phoneticPr fontId="2" type="noConversion"/>
  </si>
  <si>
    <t>份</t>
    <rPh sb="0" eb="1">
      <t>fen</t>
    </rPh>
    <phoneticPr fontId="2" type="noConversion"/>
  </si>
  <si>
    <t>项</t>
    <rPh sb="0" eb="1">
      <t>xiang</t>
    </rPh>
    <phoneticPr fontId="2" type="noConversion"/>
  </si>
  <si>
    <t>图片直播</t>
    <rPh sb="0" eb="1">
      <t>tu'p</t>
    </rPh>
    <rPh sb="2" eb="3">
      <t>zhi'bo</t>
    </rPh>
    <phoneticPr fontId="2" type="noConversion"/>
  </si>
  <si>
    <t>批</t>
    <rPh sb="0" eb="1">
      <t>pi</t>
    </rPh>
    <phoneticPr fontId="2" type="noConversion"/>
  </si>
  <si>
    <t>奔驰V260 3天包车含司机食宿不含超时及超公里</t>
    <rPh sb="0" eb="1">
      <t>ben'c</t>
    </rPh>
    <phoneticPr fontId="2" type="noConversion"/>
  </si>
  <si>
    <t>辆</t>
    <rPh sb="0" eb="1">
      <t>liang</t>
    </rPh>
    <phoneticPr fontId="2" type="noConversion"/>
  </si>
  <si>
    <t>LED屏幕（主）</t>
  </si>
  <si>
    <t>LED处理器</t>
  </si>
  <si>
    <t>液晶监视器</t>
  </si>
  <si>
    <t>苹果电脑</t>
  </si>
  <si>
    <t>线阵列中低频音箱</t>
  </si>
  <si>
    <t xml:space="preserve">线阵列中高频音箱 </t>
  </si>
  <si>
    <t>线阵列超低频音箱</t>
  </si>
  <si>
    <t xml:space="preserve">数字调音台 </t>
  </si>
  <si>
    <t>无线手持麦克风</t>
  </si>
  <si>
    <t xml:space="preserve">天线放大器 </t>
  </si>
  <si>
    <t>音频电脑</t>
  </si>
  <si>
    <t>DI-BOX</t>
  </si>
  <si>
    <t>16路音频缆车</t>
  </si>
  <si>
    <t>无线对讲主机</t>
  </si>
  <si>
    <t>无线接收机及耳机</t>
  </si>
  <si>
    <t>切割电脑灯</t>
  </si>
  <si>
    <t>三合一光束电脑灯</t>
  </si>
  <si>
    <t>LED摇头灯</t>
  </si>
  <si>
    <t>LED PAR</t>
  </si>
  <si>
    <t>电脑灯调光台</t>
  </si>
  <si>
    <t>TRUSS(Black)</t>
  </si>
  <si>
    <t>电动葫芦</t>
  </si>
  <si>
    <t>视频操控师</t>
  </si>
  <si>
    <t>音响师</t>
  </si>
  <si>
    <t>灯光师</t>
  </si>
  <si>
    <t>技术人员</t>
  </si>
  <si>
    <t>照明灯</t>
    <rPh sb="0" eb="1">
      <t>zhao'mign'deng</t>
    </rPh>
    <phoneticPr fontId="2" type="noConversion"/>
  </si>
  <si>
    <t>Layer</t>
    <phoneticPr fontId="2" type="noConversion"/>
  </si>
  <si>
    <t>单柱灯架</t>
    <rPh sb="0" eb="1">
      <t>dan'zu</t>
    </rPh>
    <rPh sb="1" eb="2">
      <t>zhu'zi</t>
    </rPh>
    <rPh sb="2" eb="3">
      <t>deng'jia</t>
    </rPh>
    <phoneticPr fontId="2" type="noConversion"/>
  </si>
  <si>
    <t>运费</t>
    <phoneticPr fontId="2" type="noConversion"/>
  </si>
  <si>
    <t>酒水预估</t>
    <rPh sb="0" eb="1">
      <t>jiu'shui'yu'gu</t>
    </rPh>
    <phoneticPr fontId="2" type="noConversion"/>
  </si>
  <si>
    <t>支</t>
    <rPh sb="0" eb="1">
      <t>zhi</t>
    </rPh>
    <phoneticPr fontId="2" type="noConversion"/>
  </si>
  <si>
    <t>药品</t>
    <rPh sb="0" eb="1">
      <t>yao'p</t>
    </rPh>
    <phoneticPr fontId="2" type="noConversion"/>
  </si>
  <si>
    <t>救护车及医生</t>
    <rPh sb="0" eb="1">
      <t>jiu'hu'c</t>
    </rPh>
    <rPh sb="3" eb="4">
      <t>ji</t>
    </rPh>
    <rPh sb="4" eb="5">
      <t>yi'sheng</t>
    </rPh>
    <phoneticPr fontId="2" type="noConversion"/>
  </si>
  <si>
    <t>备用车</t>
    <rPh sb="0" eb="1">
      <t>bei'yong'hce</t>
    </rPh>
    <phoneticPr fontId="2" type="noConversion"/>
  </si>
  <si>
    <t>含司机食宿不含超时及超公里</t>
    <phoneticPr fontId="2" type="noConversion"/>
  </si>
  <si>
    <t>搭建</t>
    <rPh sb="0" eb="1">
      <t>da'jian</t>
    </rPh>
    <phoneticPr fontId="2" type="noConversion"/>
  </si>
  <si>
    <t>个</t>
    <rPh sb="0" eb="1">
      <t>ge</t>
    </rPh>
    <phoneticPr fontId="2" type="noConversion"/>
  </si>
  <si>
    <t>救生员</t>
    <rPh sb="0" eb="1">
      <t>jiu'sheng'yuan</t>
    </rPh>
    <phoneticPr fontId="2" type="noConversion"/>
  </si>
  <si>
    <t>报批费用预估</t>
    <rPh sb="0" eb="1">
      <t>bao'pi</t>
    </rPh>
    <rPh sb="2" eb="3">
      <t>fei'y</t>
    </rPh>
    <rPh sb="4" eb="5">
      <t>yu'gu</t>
    </rPh>
    <phoneticPr fontId="2" type="noConversion"/>
  </si>
  <si>
    <t>动态KV制作</t>
    <rPh sb="0" eb="1">
      <t>dong'tai</t>
    </rPh>
    <rPh sb="4" eb="5">
      <t>zhi'zuo</t>
    </rPh>
    <phoneticPr fontId="2" type="noConversion"/>
  </si>
  <si>
    <t>活动总结视频</t>
    <rPh sb="0" eb="1">
      <t>huo'dong</t>
    </rPh>
    <rPh sb="2" eb="3">
      <t>zong'jie</t>
    </rPh>
    <rPh sb="4" eb="5">
      <t>shi'p</t>
    </rPh>
    <phoneticPr fontId="2" type="noConversion"/>
  </si>
  <si>
    <t>摇臂</t>
    <rPh sb="0" eb="1">
      <t>yao'bi</t>
    </rPh>
    <phoneticPr fontId="2" type="noConversion"/>
  </si>
  <si>
    <t>踩点费用</t>
    <rPh sb="0" eb="1">
      <t>cai'dain</t>
    </rPh>
    <rPh sb="2" eb="3">
      <t>fei'y</t>
    </rPh>
    <phoneticPr fontId="2" type="noConversion"/>
  </si>
  <si>
    <t>运输费用</t>
    <rPh sb="0" eb="1">
      <t>yun's</t>
    </rPh>
    <rPh sb="2" eb="3">
      <t>fei'y</t>
    </rPh>
    <phoneticPr fontId="2" type="noConversion"/>
  </si>
  <si>
    <t>工资</t>
    <rPh sb="0" eb="1">
      <t>gong'zi</t>
    </rPh>
    <phoneticPr fontId="2" type="noConversion"/>
  </si>
  <si>
    <t>差旅</t>
    <rPh sb="0" eb="1">
      <t>chai'lv</t>
    </rPh>
    <phoneticPr fontId="2" type="noConversion"/>
  </si>
  <si>
    <t>项目执行人员</t>
    <rPh sb="0" eb="1">
      <t>xiang'm</t>
    </rPh>
    <rPh sb="2" eb="3">
      <t>zhi'xing'ren'yuan</t>
    </rPh>
    <phoneticPr fontId="2" type="noConversion"/>
  </si>
  <si>
    <t>物料制作</t>
    <rPh sb="0" eb="1">
      <t>wu'liao'zhi'zuo</t>
    </rPh>
    <phoneticPr fontId="2" type="noConversion"/>
  </si>
  <si>
    <t>导游旗、大巴车身贴等</t>
    <rPh sb="0" eb="1">
      <t>dao'you'qi</t>
    </rPh>
    <rPh sb="4" eb="5">
      <t>da'ba</t>
    </rPh>
    <rPh sb="6" eb="7">
      <t>che'shen't</t>
    </rPh>
    <rPh sb="9" eb="10">
      <t>deng</t>
    </rPh>
    <phoneticPr fontId="2" type="noConversion"/>
  </si>
  <si>
    <t>电费预估</t>
    <rPh sb="0" eb="1">
      <t>dian'fei</t>
    </rPh>
    <rPh sb="2" eb="3">
      <t>yu'gu</t>
    </rPh>
    <phoneticPr fontId="2" type="noConversion"/>
  </si>
  <si>
    <t>视频切换器</t>
    <rPh sb="0" eb="1">
      <t>shi'pin</t>
    </rPh>
    <rPh sb="2" eb="3">
      <t>qie'huan'qi</t>
    </rPh>
    <phoneticPr fontId="2" type="noConversion"/>
  </si>
  <si>
    <t>礼仪</t>
    <rPh sb="0" eb="1">
      <t>li'yi</t>
    </rPh>
    <phoneticPr fontId="2" type="noConversion"/>
  </si>
  <si>
    <t>晚宴节目预估</t>
    <rPh sb="0" eb="1">
      <t>wan'yan</t>
    </rPh>
    <rPh sb="2" eb="3">
      <t>jie'mu</t>
    </rPh>
    <rPh sb="4" eb="5">
      <t>yu'gu</t>
    </rPh>
    <phoneticPr fontId="2" type="noConversion"/>
  </si>
  <si>
    <t>单价定义：单人从天津往返目的地大巴价格（考斯特）</t>
    <rPh sb="20" eb="21">
      <t>kao'si'te</t>
    </rPh>
    <phoneticPr fontId="2" type="noConversion"/>
  </si>
  <si>
    <t>单价定义：单人从天津往返目的地大巴价格（大巴）</t>
    <rPh sb="20" eb="21">
      <t>da'ba</t>
    </rPh>
    <phoneticPr fontId="2" type="noConversion"/>
  </si>
  <si>
    <t>Part 6.1: 用餐</t>
    <rPh sb="10" eb="11">
      <t>yong'can</t>
    </rPh>
    <phoneticPr fontId="1" type="noConversion"/>
  </si>
  <si>
    <t>安澜大床房间（WIFI）</t>
    <rPh sb="0" eb="1">
      <t>an'lan</t>
    </rPh>
    <rPh sb="2" eb="3">
      <t>da'chuang</t>
    </rPh>
    <rPh sb="4" eb="5">
      <t>fang'jian</t>
    </rPh>
    <phoneticPr fontId="3" type="noConversion"/>
  </si>
  <si>
    <t>安澜标间房间（WIFI）</t>
    <rPh sb="0" eb="1">
      <t>an'lan</t>
    </rPh>
    <rPh sb="2" eb="3">
      <t>biao'jian</t>
    </rPh>
    <rPh sb="4" eb="5">
      <t>fang'jian</t>
    </rPh>
    <phoneticPr fontId="3" type="noConversion"/>
  </si>
  <si>
    <t>隐庐豪华双卧房间（WIFI）</t>
    <rPh sb="0" eb="1">
      <t>yin'lu</t>
    </rPh>
    <rPh sb="2" eb="3">
      <t>hao'hua</t>
    </rPh>
    <rPh sb="4" eb="5">
      <t>shuang'wo</t>
    </rPh>
    <rPh sb="6" eb="7">
      <t>fang'jian</t>
    </rPh>
    <phoneticPr fontId="3" type="noConversion"/>
  </si>
  <si>
    <t>Clubmed 用餐包价</t>
    <rPh sb="8" eb="9">
      <t>yogn'can</t>
    </rPh>
    <rPh sb="10" eb="11">
      <t>bao'jia</t>
    </rPh>
    <phoneticPr fontId="2" type="noConversion"/>
  </si>
  <si>
    <t>按1500人的一半计算，包含三餐及Clubmed活动</t>
    <rPh sb="0" eb="1">
      <t>an</t>
    </rPh>
    <rPh sb="5" eb="6">
      <t>ren</t>
    </rPh>
    <rPh sb="6" eb="7">
      <t>d</t>
    </rPh>
    <rPh sb="7" eb="8">
      <t>yi'ban</t>
    </rPh>
    <rPh sb="9" eb="10">
      <t>ji'suan</t>
    </rPh>
    <rPh sb="12" eb="13">
      <t>bao'han</t>
    </rPh>
    <rPh sb="14" eb="15">
      <t>san'can</t>
    </rPh>
    <rPh sb="16" eb="17">
      <t>ji</t>
    </rPh>
    <rPh sb="24" eb="25">
      <t>huo'dong</t>
    </rPh>
    <phoneticPr fontId="2" type="noConversion"/>
  </si>
  <si>
    <t>瓶</t>
    <rPh sb="0" eb="1">
      <t>ping</t>
    </rPh>
    <phoneticPr fontId="2" type="noConversion"/>
  </si>
  <si>
    <t>VIP酒水预估</t>
    <rPh sb="3" eb="4">
      <t>jiu'shui'yu'gu</t>
    </rPh>
    <phoneticPr fontId="2" type="noConversion"/>
  </si>
  <si>
    <t>啤酒</t>
    <rPh sb="0" eb="1">
      <t>pi'jiu</t>
    </rPh>
    <phoneticPr fontId="2" type="noConversion"/>
  </si>
  <si>
    <t>VIP红酒 奔富128或同级别</t>
    <rPh sb="3" eb="4">
      <t>hong'jiu</t>
    </rPh>
    <rPh sb="6" eb="7">
      <t>ben'fu</t>
    </rPh>
    <rPh sb="11" eb="12">
      <t>huo</t>
    </rPh>
    <rPh sb="12" eb="13">
      <t>tong</t>
    </rPh>
    <rPh sb="13" eb="14">
      <t>ji'bie</t>
    </rPh>
    <phoneticPr fontId="2" type="noConversion"/>
  </si>
  <si>
    <t>阿那亚娱乐项目费用-卡丁车包场</t>
    <rPh sb="0" eb="1">
      <t>a'na'ya</t>
    </rPh>
    <rPh sb="3" eb="4">
      <t>yu'le</t>
    </rPh>
    <rPh sb="5" eb="6">
      <t>xiang'mu</t>
    </rPh>
    <rPh sb="7" eb="8">
      <t>fei'y</t>
    </rPh>
    <rPh sb="10" eb="11">
      <t>ka'dign'che</t>
    </rPh>
    <rPh sb="13" eb="14">
      <t>bao'chang</t>
    </rPh>
    <phoneticPr fontId="2" type="noConversion"/>
  </si>
  <si>
    <t>阿那亚娱乐项目费用-足球场</t>
    <rPh sb="0" eb="1">
      <t>a'na'ya</t>
    </rPh>
    <rPh sb="3" eb="4">
      <t>yu'le</t>
    </rPh>
    <rPh sb="5" eb="6">
      <t>xiang'mu</t>
    </rPh>
    <rPh sb="7" eb="8">
      <t>fei'y</t>
    </rPh>
    <rPh sb="10" eb="11">
      <t>zu'qiu</t>
    </rPh>
    <rPh sb="12" eb="13">
      <t>chang</t>
    </rPh>
    <phoneticPr fontId="2" type="noConversion"/>
  </si>
  <si>
    <t>阿那亚娱乐项目费用-自行车租赁</t>
    <rPh sb="0" eb="1">
      <t>a'na'ya</t>
    </rPh>
    <rPh sb="3" eb="4">
      <t>yu'le</t>
    </rPh>
    <rPh sb="5" eb="6">
      <t>xiang'mu</t>
    </rPh>
    <rPh sb="7" eb="8">
      <t>fei'y</t>
    </rPh>
    <rPh sb="10" eb="11">
      <t>zi'xign'c</t>
    </rPh>
    <rPh sb="13" eb="14">
      <t>zu'lin</t>
    </rPh>
    <phoneticPr fontId="2" type="noConversion"/>
  </si>
  <si>
    <t>非Clubmed包价嘉宾</t>
    <rPh sb="0" eb="1">
      <t>fei</t>
    </rPh>
    <rPh sb="8" eb="9">
      <t>bao'jia</t>
    </rPh>
    <rPh sb="10" eb="11">
      <t>jia'bin</t>
    </rPh>
    <phoneticPr fontId="2" type="noConversion"/>
  </si>
  <si>
    <t>活动用水预估</t>
    <rPh sb="0" eb="1">
      <t>huo'dong</t>
    </rPh>
    <rPh sb="2" eb="3">
      <t>yng'shui</t>
    </rPh>
    <rPh sb="4" eb="5">
      <t>yu'gu</t>
    </rPh>
    <phoneticPr fontId="2" type="noConversion"/>
  </si>
  <si>
    <t>平米</t>
    <rPh sb="0" eb="1">
      <t>ping'mi</t>
    </rPh>
    <phoneticPr fontId="2" type="noConversion"/>
  </si>
  <si>
    <t>晚宴搭建费用预估-舞台（特殊场地搭建，5*8m舞台按单个计算）</t>
    <rPh sb="0" eb="1">
      <t>wna'yan</t>
    </rPh>
    <rPh sb="2" eb="3">
      <t>da'jian</t>
    </rPh>
    <rPh sb="4" eb="5">
      <t>fei'y</t>
    </rPh>
    <rPh sb="6" eb="7">
      <t>yu'gu</t>
    </rPh>
    <rPh sb="9" eb="10">
      <t>wu'tai</t>
    </rPh>
    <rPh sb="12" eb="13">
      <t>te'shu</t>
    </rPh>
    <rPh sb="14" eb="15">
      <t>chang'di</t>
    </rPh>
    <rPh sb="16" eb="17">
      <t>da'jian</t>
    </rPh>
    <rPh sb="23" eb="24">
      <t>wu'tai</t>
    </rPh>
    <rPh sb="25" eb="26">
      <t>an</t>
    </rPh>
    <rPh sb="26" eb="27">
      <t>dan'ge</t>
    </rPh>
    <rPh sb="28" eb="29">
      <t>ji'suan</t>
    </rPh>
    <phoneticPr fontId="2" type="noConversion"/>
  </si>
  <si>
    <t>Clubmed内搭建项目（立体字）</t>
    <rPh sb="7" eb="8">
      <t>nei</t>
    </rPh>
    <rPh sb="8" eb="9">
      <t>da'jian</t>
    </rPh>
    <rPh sb="10" eb="11">
      <t>xiang'm</t>
    </rPh>
    <rPh sb="13" eb="14">
      <t>li'ti'zi</t>
    </rPh>
    <phoneticPr fontId="2" type="noConversion"/>
  </si>
  <si>
    <t>Clubmed内搭建项目（指示牌）</t>
    <rPh sb="7" eb="8">
      <t>nei</t>
    </rPh>
    <rPh sb="8" eb="9">
      <t>da'jian</t>
    </rPh>
    <rPh sb="10" eb="11">
      <t>xiang'm</t>
    </rPh>
    <rPh sb="13" eb="14">
      <t>zhi'shi'pai</t>
    </rPh>
    <phoneticPr fontId="2" type="noConversion"/>
  </si>
  <si>
    <t>Clubmed内搭建项目（其他）</t>
    <rPh sb="7" eb="8">
      <t>nei</t>
    </rPh>
    <rPh sb="8" eb="9">
      <t>da'jian</t>
    </rPh>
    <rPh sb="10" eb="11">
      <t>xiang'm</t>
    </rPh>
    <rPh sb="13" eb="14">
      <t>qi'ta</t>
    </rPh>
    <phoneticPr fontId="2" type="noConversion"/>
  </si>
  <si>
    <t>园区内游乐搭建项目预估（指示牌）</t>
    <rPh sb="12" eb="13">
      <t>zhi'shi'pai</t>
    </rPh>
    <phoneticPr fontId="2" type="noConversion"/>
  </si>
  <si>
    <t>园区内游乐搭建项目预估（可包场区域背景板或立体字）</t>
    <rPh sb="12" eb="13">
      <t>ke'bao'c</t>
    </rPh>
    <rPh sb="15" eb="16">
      <t>qu'yu</t>
    </rPh>
    <rPh sb="17" eb="18">
      <t>bei'jing'ban</t>
    </rPh>
    <rPh sb="20" eb="21">
      <t>huo</t>
    </rPh>
    <rPh sb="21" eb="22">
      <t>li'ti'zi</t>
    </rPh>
    <phoneticPr fontId="2" type="noConversion"/>
  </si>
  <si>
    <t>晚宴搭建费用预估（娱乐项目均价）</t>
    <rPh sb="0" eb="1">
      <t>wna'yan</t>
    </rPh>
    <rPh sb="2" eb="3">
      <t>da'jian</t>
    </rPh>
    <rPh sb="4" eb="5">
      <t>fei'y</t>
    </rPh>
    <rPh sb="6" eb="7">
      <t>yu'gu</t>
    </rPh>
    <rPh sb="9" eb="10">
      <t>yu'le</t>
    </rPh>
    <rPh sb="11" eb="12">
      <t>xiang'mu</t>
    </rPh>
    <rPh sb="13" eb="14">
      <t>jun'jia</t>
    </rPh>
    <phoneticPr fontId="2" type="noConversion"/>
  </si>
  <si>
    <t>阿那亚娱乐项目费用-水上运动（60人/课）（附加方案）</t>
    <rPh sb="0" eb="1">
      <t>a'na'ya</t>
    </rPh>
    <rPh sb="3" eb="4">
      <t>yu'le</t>
    </rPh>
    <rPh sb="5" eb="6">
      <t>xiang'mu</t>
    </rPh>
    <rPh sb="7" eb="8">
      <t>fei'y</t>
    </rPh>
    <rPh sb="10" eb="11">
      <t>shui'shang</t>
    </rPh>
    <rPh sb="12" eb="13">
      <t>yun'dong</t>
    </rPh>
    <rPh sb="17" eb="18">
      <t>ren</t>
    </rPh>
    <rPh sb="19" eb="20">
      <t>ke</t>
    </rPh>
    <rPh sb="22" eb="23">
      <t>fu'jia</t>
    </rPh>
    <rPh sb="24" eb="25">
      <t>fang'an</t>
    </rPh>
    <phoneticPr fontId="2" type="noConversion"/>
  </si>
  <si>
    <t>同时保证4人在岗</t>
    <rPh sb="0" eb="1">
      <t>tong'shi</t>
    </rPh>
    <rPh sb="2" eb="3">
      <t>bao'zheng</t>
    </rPh>
    <rPh sb="5" eb="6">
      <t>ren</t>
    </rPh>
    <rPh sb="6" eb="7">
      <t>zai'gang</t>
    </rPh>
    <phoneticPr fontId="2" type="noConversion"/>
  </si>
  <si>
    <t>工人</t>
    <rPh sb="0" eb="1">
      <t>gogn'ren</t>
    </rPh>
    <phoneticPr fontId="2" type="noConversion"/>
  </si>
  <si>
    <t>Clubmed内搭建项目（游戏区域）</t>
    <rPh sb="7" eb="8">
      <t>nei</t>
    </rPh>
    <rPh sb="8" eb="9">
      <t>da'jian</t>
    </rPh>
    <rPh sb="10" eb="11">
      <t>xiang'm</t>
    </rPh>
    <rPh sb="13" eb="14">
      <t>you'xi'qu'yu</t>
    </rPh>
    <phoneticPr fontId="2" type="noConversion"/>
  </si>
  <si>
    <t>当地领队和活动兼职（包含足球赛、篮球赛、沙滩排球、园区其他项目指引等）</t>
    <rPh sb="0" eb="1">
      <t>dang'di</t>
    </rPh>
    <rPh sb="2" eb="3">
      <t>ling'dui</t>
    </rPh>
    <rPh sb="4" eb="5">
      <t>he</t>
    </rPh>
    <rPh sb="5" eb="6">
      <t>huo'dong</t>
    </rPh>
    <rPh sb="7" eb="8">
      <t>jian'zhi</t>
    </rPh>
    <rPh sb="10" eb="11">
      <t>bao'han</t>
    </rPh>
    <rPh sb="12" eb="13">
      <t>zu'qiiu</t>
    </rPh>
    <rPh sb="14" eb="15">
      <t>sai</t>
    </rPh>
    <rPh sb="16" eb="17">
      <t>lan'qiu'sai</t>
    </rPh>
    <rPh sb="20" eb="21">
      <t>sha'tan</t>
    </rPh>
    <rPh sb="22" eb="23">
      <t>pai'q</t>
    </rPh>
    <rPh sb="25" eb="26">
      <t>yuan'q</t>
    </rPh>
    <rPh sb="27" eb="28">
      <t>qi'ta</t>
    </rPh>
    <rPh sb="29" eb="30">
      <t>xiang'mu</t>
    </rPh>
    <rPh sb="31" eb="32">
      <t>zhi'yin</t>
    </rPh>
    <rPh sb="33" eb="34">
      <t>deng</t>
    </rPh>
    <phoneticPr fontId="2" type="noConversion"/>
  </si>
  <si>
    <t>娱乐设备租赁（抓娃娃机、大麻将等）</t>
    <rPh sb="0" eb="1">
      <t>yu'le</t>
    </rPh>
    <rPh sb="2" eb="3">
      <t>sh'bei</t>
    </rPh>
    <rPh sb="4" eb="5">
      <t>zu'lin</t>
    </rPh>
    <rPh sb="7" eb="8">
      <t>zhua'wa'aw</t>
    </rPh>
    <rPh sb="10" eb="11">
      <t>ji</t>
    </rPh>
    <rPh sb="12" eb="13">
      <t>da'ma'jiang</t>
    </rPh>
    <rPh sb="15" eb="16">
      <t>deng</t>
    </rPh>
    <phoneticPr fontId="2" type="noConversion"/>
  </si>
  <si>
    <t>足球、沙滩排球、mini马拉松等比赛备品、活动奖牌等</t>
    <rPh sb="0" eb="1">
      <t>zu'qiu</t>
    </rPh>
    <rPh sb="3" eb="4">
      <t>sha'tan</t>
    </rPh>
    <rPh sb="5" eb="6">
      <t>pai'q</t>
    </rPh>
    <rPh sb="12" eb="13">
      <t>ma'la's</t>
    </rPh>
    <rPh sb="15" eb="16">
      <t>deng</t>
    </rPh>
    <rPh sb="16" eb="17">
      <t>bi'sai</t>
    </rPh>
    <rPh sb="18" eb="19">
      <t>bei'p</t>
    </rPh>
    <rPh sb="21" eb="22">
      <t>huo'dong</t>
    </rPh>
    <rPh sb="23" eb="24">
      <t>jiang</t>
    </rPh>
    <rPh sb="24" eb="25">
      <t>pai</t>
    </rPh>
    <rPh sb="25" eb="26">
      <t>deng</t>
    </rPh>
    <phoneticPr fontId="2" type="noConversion"/>
  </si>
  <si>
    <t>/</t>
    <phoneticPr fontId="2" type="noConversion"/>
  </si>
  <si>
    <t>H5</t>
    <phoneticPr fontId="2" type="noConversion"/>
  </si>
  <si>
    <t>赠送</t>
    <rPh sb="0" eb="1">
      <t>zeng'sogn</t>
    </rPh>
    <phoneticPr fontId="2" type="noConversion"/>
  </si>
  <si>
    <t>除clubmed750人外，剩余嘉宾分别在安澜酒店和第餐厅餐标相同</t>
    <rPh sb="0" eb="1">
      <t>chu</t>
    </rPh>
    <rPh sb="11" eb="12">
      <t>ren</t>
    </rPh>
    <rPh sb="12" eb="13">
      <t>wai</t>
    </rPh>
    <rPh sb="14" eb="15">
      <t>sheng'yu</t>
    </rPh>
    <rPh sb="16" eb="17">
      <t>jia'b</t>
    </rPh>
    <rPh sb="18" eb="19">
      <t>fen'b</t>
    </rPh>
    <rPh sb="20" eb="21">
      <t>zai</t>
    </rPh>
    <rPh sb="21" eb="22">
      <t>an'lan</t>
    </rPh>
    <rPh sb="23" eb="24">
      <t>jiu'dian</t>
    </rPh>
    <rPh sb="25" eb="26">
      <t>he</t>
    </rPh>
    <rPh sb="26" eb="27">
      <t>di</t>
    </rPh>
    <rPh sb="27" eb="28">
      <t>can't</t>
    </rPh>
    <rPh sb="29" eb="30">
      <t>can'b</t>
    </rPh>
    <rPh sb="31" eb="32">
      <t>xiang'tong</t>
    </rPh>
    <phoneticPr fontId="2" type="noConversion"/>
  </si>
  <si>
    <t>第二、第三食堂，工作人员刷卡用餐</t>
    <rPh sb="0" eb="1">
      <t>di'er</t>
    </rPh>
    <rPh sb="3" eb="4">
      <t>di'san</t>
    </rPh>
    <rPh sb="5" eb="6">
      <t>shi'tang</t>
    </rPh>
    <rPh sb="8" eb="9">
      <t>gong'z</t>
    </rPh>
    <rPh sb="10" eb="11">
      <t>ren'yuan</t>
    </rPh>
    <rPh sb="12" eb="13">
      <t>shua'k</t>
    </rPh>
    <rPh sb="14" eb="15">
      <t>yong'c</t>
    </rPh>
    <phoneticPr fontId="2" type="noConversion"/>
  </si>
  <si>
    <t>房型含1卫生间+浴室及另1卫生间</t>
    <rPh sb="0" eb="1">
      <t>fang'xing</t>
    </rPh>
    <rPh sb="2" eb="3">
      <t>han</t>
    </rPh>
    <rPh sb="4" eb="5">
      <t>wei'sheng'j</t>
    </rPh>
    <rPh sb="8" eb="9">
      <t>yu'shi</t>
    </rPh>
    <rPh sb="10" eb="11">
      <t>ji</t>
    </rPh>
    <rPh sb="11" eb="12">
      <t>ling'yi</t>
    </rPh>
    <rPh sb="13" eb="14">
      <t>wei'sheg'jian</t>
    </rPh>
    <phoneticPr fontId="3" type="noConversion"/>
  </si>
  <si>
    <t>Clubmed 望山+流沙+饮泉 共180㎡   9h</t>
    <rPh sb="17" eb="18">
      <t>gong</t>
    </rPh>
    <rPh sb="21" eb="22">
      <t>ping'mi</t>
    </rPh>
    <phoneticPr fontId="3" type="noConversion"/>
  </si>
  <si>
    <t>Clubmed 听海 600㎡   9h</t>
    <rPh sb="8" eb="9">
      <t>ting'hai</t>
    </rPh>
    <rPh sb="14" eb="15">
      <t>ping'mi</t>
    </rPh>
    <phoneticPr fontId="3" type="noConversion"/>
  </si>
  <si>
    <t>安澜会议室 95㎡  24h</t>
    <rPh sb="0" eb="1">
      <t>an'lan</t>
    </rPh>
    <rPh sb="2" eb="3">
      <t>hui'iy'shi</t>
    </rPh>
    <rPh sb="8" eb="9">
      <t>ping'mi</t>
    </rPh>
    <phoneticPr fontId="2" type="noConversion"/>
  </si>
  <si>
    <t>阿那亚娱乐项目费用-高尔夫预估（按实际数量结算）</t>
    <rPh sb="0" eb="1">
      <t>a'na'ya</t>
    </rPh>
    <rPh sb="3" eb="4">
      <t>yu'le</t>
    </rPh>
    <rPh sb="5" eb="6">
      <t>xiang'mu</t>
    </rPh>
    <rPh sb="7" eb="8">
      <t>fei'y</t>
    </rPh>
    <rPh sb="10" eb="11">
      <t>gao'er'f</t>
    </rPh>
    <rPh sb="13" eb="14">
      <t>yu'gu</t>
    </rPh>
    <phoneticPr fontId="2" type="noConversion"/>
  </si>
  <si>
    <t>阿那亚娱乐项目费用-电影院预估（按实际数量结算）</t>
    <rPh sb="0" eb="1">
      <t>a'na'ya</t>
    </rPh>
    <rPh sb="3" eb="4">
      <t>yu'le</t>
    </rPh>
    <rPh sb="5" eb="6">
      <t>xiang'mu</t>
    </rPh>
    <rPh sb="7" eb="8">
      <t>fei'y</t>
    </rPh>
    <rPh sb="10" eb="11">
      <t>dian'ying'yuan</t>
    </rPh>
    <rPh sb="13" eb="14">
      <t>yu'gu</t>
    </rPh>
    <phoneticPr fontId="2" type="noConversion"/>
  </si>
  <si>
    <t>阿那亚娱乐项目费用-奶茶或咖啡预估（按实际数量结算）</t>
    <rPh sb="0" eb="1">
      <t>a'na'ya</t>
    </rPh>
    <rPh sb="3" eb="4">
      <t>yu'le</t>
    </rPh>
    <rPh sb="5" eb="6">
      <t>xiang'mu</t>
    </rPh>
    <rPh sb="7" eb="8">
      <t>fei'y</t>
    </rPh>
    <rPh sb="10" eb="11">
      <t>nai'c</t>
    </rPh>
    <rPh sb="12" eb="13">
      <t>huo</t>
    </rPh>
    <rPh sb="13" eb="14">
      <t>ka'fei</t>
    </rPh>
    <rPh sb="15" eb="16">
      <t>yu'gu</t>
    </rPh>
    <rPh sb="18" eb="19">
      <t>an'shi'ji</t>
    </rPh>
    <rPh sb="21" eb="22">
      <t>shu'l</t>
    </rPh>
    <rPh sb="23" eb="24">
      <t>jie'suan</t>
    </rPh>
    <phoneticPr fontId="2" type="noConversion"/>
  </si>
  <si>
    <t>单价定义：单人单程天津价格，经济舱</t>
    <rPh sb="7" eb="8">
      <t>dan'cheng</t>
    </rPh>
    <rPh sb="9" eb="10">
      <t>tian'j</t>
    </rPh>
    <phoneticPr fontId="2" type="noConversion"/>
  </si>
  <si>
    <t>单价定义：单人单程天津价格，经济舱</t>
    <rPh sb="7" eb="8">
      <t>dan'cheng</t>
    </rPh>
    <rPh sb="9" eb="10">
      <t>tian'jin</t>
    </rPh>
    <phoneticPr fontId="2" type="noConversion"/>
  </si>
  <si>
    <t>上海-天津机票</t>
    <rPh sb="0" eb="1">
      <t>shang hai</t>
    </rPh>
    <rPh sb="3" eb="4">
      <t>tian'jin</t>
    </rPh>
    <rPh sb="5" eb="6">
      <t>ji'p</t>
    </rPh>
    <phoneticPr fontId="3" type="noConversion"/>
  </si>
  <si>
    <t>广州-天津机票</t>
    <rPh sb="0" eb="1">
      <t>guang zhou</t>
    </rPh>
    <rPh sb="3" eb="4">
      <t>tian'jin</t>
    </rPh>
    <phoneticPr fontId="3" type="noConversion"/>
  </si>
  <si>
    <t>成都-天津机票</t>
    <rPh sb="0" eb="1">
      <t>cheng du</t>
    </rPh>
    <rPh sb="3" eb="4">
      <t>tian'jin</t>
    </rPh>
    <phoneticPr fontId="3" type="noConversion"/>
  </si>
  <si>
    <t>晚宴搭建费用预估（桌椅租赁：1桌4椅或沙滩垫及矮桌+蒲团等） 满足800座</t>
    <rPh sb="0" eb="1">
      <t>wna'yan</t>
    </rPh>
    <rPh sb="2" eb="3">
      <t>da'jian</t>
    </rPh>
    <rPh sb="4" eb="5">
      <t>fei'y</t>
    </rPh>
    <rPh sb="6" eb="7">
      <t>yu'gu</t>
    </rPh>
    <rPh sb="9" eb="10">
      <t>zhuo'yi</t>
    </rPh>
    <rPh sb="11" eb="12">
      <t>zu'lin</t>
    </rPh>
    <rPh sb="15" eb="16">
      <t>zhuo</t>
    </rPh>
    <rPh sb="17" eb="18">
      <t>yi'zi</t>
    </rPh>
    <rPh sb="18" eb="19">
      <t>huo</t>
    </rPh>
    <rPh sb="31" eb="32">
      <t>man'zu</t>
    </rPh>
    <rPh sb="36" eb="37">
      <t>zuo'wei</t>
    </rPh>
    <phoneticPr fontId="2" type="noConversion"/>
  </si>
  <si>
    <t>单价定义：单人抵达/离开目的地价格，二等座</t>
    <rPh sb="0" eb="1">
      <t>dan'jia'ding'yi</t>
    </rPh>
    <rPh sb="5" eb="6">
      <t>dan'ren</t>
    </rPh>
    <rPh sb="7" eb="8">
      <t>di'da</t>
    </rPh>
    <rPh sb="10" eb="11">
      <t>li'kai</t>
    </rPh>
    <rPh sb="12" eb="13">
      <t>gai'chu'fa'di</t>
    </rPh>
    <rPh sb="16" eb="17">
      <t>jia'ge</t>
    </rPh>
    <rPh sb="19" eb="20">
      <t>jin'ji'c</t>
    </rPh>
    <phoneticPr fontId="2" type="noConversion"/>
  </si>
  <si>
    <t>单价定义：望京-阿那亚往返大巴，可贴车贴</t>
    <rPh sb="0" eb="1">
      <t>dan'jia'ding'yi</t>
    </rPh>
    <rPh sb="5" eb="6">
      <t>wang'jing</t>
    </rPh>
    <rPh sb="8" eb="9">
      <t>a'na'ya</t>
    </rPh>
    <rPh sb="11" eb="12">
      <t>wang'fan</t>
    </rPh>
    <rPh sb="13" eb="14">
      <t>da'ba</t>
    </rPh>
    <rPh sb="16" eb="17">
      <t>ke'tie</t>
    </rPh>
    <rPh sb="18" eb="19">
      <t>che't</t>
    </rPh>
    <phoneticPr fontId="2" type="noConversion"/>
  </si>
  <si>
    <t xml:space="preserve">赠送 </t>
    <rPh sb="0" eb="1">
      <t>zeng'sogn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</si>
</sst>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¥&quot;* #,##0.00_);_(&quot;¥&quot;* \(#,##0.00\);_(&quot;¥&quot;* &quot;-&quot;??_);_(@_)"/>
    <numFmt numFmtId="176" formatCode="_ &quot;¥&quot;* #,##0.00_ ;_ &quot;¥&quot;* \-#,##0.00_ ;_ &quot;¥&quot;* &quot;-&quot;??_ ;_ @_ "/>
    <numFmt numFmtId="177" formatCode="0.0%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0"/>
      <color indexed="8"/>
      <name val="Arial"/>
      <family val="2"/>
    </font>
    <font>
      <sz val="9"/>
      <color theme="1"/>
      <name val="微软雅黑"/>
      <family val="3"/>
      <charset val="134"/>
    </font>
    <font>
      <sz val="9"/>
      <name val="微软雅黑"/>
      <family val="3"/>
      <charset val="134"/>
    </font>
    <font>
      <b/>
      <sz val="9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2">
    <xf numFmtId="0" fontId="0" fillId="0" borderId="0"/>
    <xf numFmtId="0" fontId="2" fillId="0" borderId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4" fontId="8" fillId="0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>
      <alignment horizontal="center" vertical="center" wrapText="1"/>
    </xf>
    <xf numFmtId="176" fontId="9" fillId="3" borderId="9" xfId="0" applyNumberFormat="1" applyFont="1" applyFill="1" applyBorder="1" applyAlignment="1">
      <alignment horizontal="center" vertical="center" wrapText="1"/>
    </xf>
    <xf numFmtId="176" fontId="10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</cellXfs>
  <cellStyles count="102">
    <cellStyle name="_ET_STYLE_NoName_00_" xfId="101"/>
    <cellStyle name="常规" xfId="0" builtinId="0"/>
    <cellStyle name="常规 3" xfId="2"/>
    <cellStyle name="常规_Beijing event" xfId="1"/>
    <cellStyle name="超链接" xfId="97" builtinId="8" hidden="1"/>
    <cellStyle name="超链接" xfId="99" builtinId="8" hidden="1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8" builtinId="9" hidden="1"/>
    <cellStyle name="已访问的超链接" xfId="100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abSelected="1" topLeftCell="A92" zoomScale="109" workbookViewId="0">
      <selection activeCell="B111" sqref="B111"/>
    </sheetView>
  </sheetViews>
  <sheetFormatPr baseColWidth="10" defaultColWidth="9" defaultRowHeight="14" x14ac:dyDescent="0.15"/>
  <cols>
    <col min="1" max="1" width="32.83203125" style="50" customWidth="1"/>
    <col min="2" max="2" width="53.83203125" style="16" customWidth="1"/>
    <col min="3" max="3" width="6" style="49" customWidth="1"/>
    <col min="4" max="4" width="6.83203125" style="49" customWidth="1"/>
    <col min="5" max="5" width="5.5" style="49" customWidth="1"/>
    <col min="6" max="6" width="6.33203125" style="49" customWidth="1"/>
    <col min="7" max="7" width="12" style="51" customWidth="1"/>
    <col min="8" max="8" width="16.33203125" style="51" customWidth="1"/>
    <col min="9" max="9" width="20.6640625" style="52" customWidth="1"/>
    <col min="10" max="16384" width="9" style="16"/>
  </cols>
  <sheetData>
    <row r="1" spans="1:9" x14ac:dyDescent="0.15">
      <c r="A1" s="15" t="s">
        <v>0</v>
      </c>
      <c r="B1" s="15" t="s">
        <v>1</v>
      </c>
      <c r="C1" s="57" t="s">
        <v>2</v>
      </c>
      <c r="D1" s="58"/>
      <c r="E1" s="58"/>
      <c r="F1" s="59"/>
      <c r="G1" s="15" t="s">
        <v>3</v>
      </c>
      <c r="H1" s="15" t="s">
        <v>19</v>
      </c>
      <c r="I1" s="15" t="s">
        <v>18</v>
      </c>
    </row>
    <row r="2" spans="1:9" x14ac:dyDescent="0.15">
      <c r="A2" s="17" t="s">
        <v>5</v>
      </c>
      <c r="B2" s="17" t="s">
        <v>15</v>
      </c>
      <c r="C2" s="17" t="s">
        <v>25</v>
      </c>
      <c r="D2" s="17" t="s">
        <v>26</v>
      </c>
      <c r="E2" s="17" t="s">
        <v>25</v>
      </c>
      <c r="F2" s="17" t="s">
        <v>26</v>
      </c>
      <c r="G2" s="18"/>
      <c r="H2" s="18" t="s">
        <v>43</v>
      </c>
      <c r="I2" s="18">
        <f>SUM(H3:H9)</f>
        <v>627880</v>
      </c>
    </row>
    <row r="3" spans="1:9" s="10" customFormat="1" x14ac:dyDescent="0.15">
      <c r="A3" s="6" t="s">
        <v>21</v>
      </c>
      <c r="B3" s="7" t="s">
        <v>179</v>
      </c>
      <c r="C3" s="7">
        <v>1400</v>
      </c>
      <c r="D3" s="7" t="s">
        <v>27</v>
      </c>
      <c r="E3" s="7">
        <v>2</v>
      </c>
      <c r="F3" s="7" t="s">
        <v>28</v>
      </c>
      <c r="G3" s="8">
        <v>97.5</v>
      </c>
      <c r="H3" s="9">
        <f>C3*E3*G3</f>
        <v>273000</v>
      </c>
      <c r="I3" s="60" t="s">
        <v>161</v>
      </c>
    </row>
    <row r="4" spans="1:9" s="10" customFormat="1" x14ac:dyDescent="0.15">
      <c r="A4" s="6" t="s">
        <v>42</v>
      </c>
      <c r="B4" s="7" t="s">
        <v>41</v>
      </c>
      <c r="C4" s="7">
        <v>35</v>
      </c>
      <c r="D4" s="7" t="s">
        <v>53</v>
      </c>
      <c r="E4" s="7">
        <v>1</v>
      </c>
      <c r="F4" s="7" t="s">
        <v>66</v>
      </c>
      <c r="G4" s="8">
        <v>1500</v>
      </c>
      <c r="H4" s="9">
        <f t="shared" ref="H4:H6" si="0">C4*E4*G4</f>
        <v>52500</v>
      </c>
      <c r="I4" s="61"/>
    </row>
    <row r="5" spans="1:9" s="10" customFormat="1" x14ac:dyDescent="0.15">
      <c r="A5" s="6" t="s">
        <v>51</v>
      </c>
      <c r="B5" s="7" t="s">
        <v>130</v>
      </c>
      <c r="C5" s="7">
        <v>3</v>
      </c>
      <c r="D5" s="7" t="s">
        <v>53</v>
      </c>
      <c r="E5" s="2">
        <v>1</v>
      </c>
      <c r="F5" s="7" t="s">
        <v>66</v>
      </c>
      <c r="G5" s="8">
        <f>3750*2</f>
        <v>7500</v>
      </c>
      <c r="H5" s="9">
        <f t="shared" si="0"/>
        <v>22500</v>
      </c>
      <c r="I5" s="61"/>
    </row>
    <row r="6" spans="1:9" s="10" customFormat="1" x14ac:dyDescent="0.15">
      <c r="A6" s="6" t="s">
        <v>51</v>
      </c>
      <c r="B6" s="7" t="s">
        <v>129</v>
      </c>
      <c r="C6" s="7">
        <v>2</v>
      </c>
      <c r="D6" s="7" t="s">
        <v>53</v>
      </c>
      <c r="E6" s="2">
        <v>1</v>
      </c>
      <c r="F6" s="7" t="s">
        <v>66</v>
      </c>
      <c r="G6" s="8">
        <f>2*2750</f>
        <v>5500</v>
      </c>
      <c r="H6" s="9">
        <f t="shared" si="0"/>
        <v>11000</v>
      </c>
      <c r="I6" s="61"/>
    </row>
    <row r="7" spans="1:9" s="10" customFormat="1" x14ac:dyDescent="0.15">
      <c r="A7" s="6" t="s">
        <v>175</v>
      </c>
      <c r="B7" s="7" t="s">
        <v>173</v>
      </c>
      <c r="C7" s="7">
        <v>10</v>
      </c>
      <c r="D7" s="7" t="s">
        <v>27</v>
      </c>
      <c r="E7" s="2">
        <v>2</v>
      </c>
      <c r="F7" s="7" t="s">
        <v>28</v>
      </c>
      <c r="G7" s="8">
        <f>1980*0.6</f>
        <v>1188</v>
      </c>
      <c r="H7" s="9">
        <f t="shared" ref="H7:H109" si="1">C7*E7*G7</f>
        <v>23760</v>
      </c>
      <c r="I7" s="61"/>
    </row>
    <row r="8" spans="1:9" s="10" customFormat="1" x14ac:dyDescent="0.15">
      <c r="A8" s="6" t="s">
        <v>176</v>
      </c>
      <c r="B8" s="7" t="s">
        <v>174</v>
      </c>
      <c r="C8" s="7">
        <v>20</v>
      </c>
      <c r="D8" s="7" t="s">
        <v>27</v>
      </c>
      <c r="E8" s="2">
        <v>2</v>
      </c>
      <c r="F8" s="7" t="s">
        <v>28</v>
      </c>
      <c r="G8" s="8">
        <f>2110*0.8</f>
        <v>1688</v>
      </c>
      <c r="H8" s="9">
        <f t="shared" si="1"/>
        <v>67520</v>
      </c>
      <c r="I8" s="61"/>
    </row>
    <row r="9" spans="1:9" s="10" customFormat="1" x14ac:dyDescent="0.15">
      <c r="A9" s="6" t="s">
        <v>177</v>
      </c>
      <c r="B9" s="7" t="s">
        <v>174</v>
      </c>
      <c r="C9" s="7">
        <v>50</v>
      </c>
      <c r="D9" s="7" t="s">
        <v>27</v>
      </c>
      <c r="E9" s="2">
        <v>2</v>
      </c>
      <c r="F9" s="7" t="s">
        <v>28</v>
      </c>
      <c r="G9" s="8">
        <f>2220*0.8</f>
        <v>1776</v>
      </c>
      <c r="H9" s="9">
        <f t="shared" si="1"/>
        <v>177600</v>
      </c>
      <c r="I9" s="61"/>
    </row>
    <row r="10" spans="1:9" x14ac:dyDescent="0.15">
      <c r="A10" s="17" t="s">
        <v>4</v>
      </c>
      <c r="B10" s="17"/>
      <c r="C10" s="17"/>
      <c r="D10" s="17"/>
      <c r="E10" s="17"/>
      <c r="F10" s="17"/>
      <c r="G10" s="18"/>
      <c r="H10" s="18"/>
      <c r="I10" s="18">
        <f>SUM(H11:H15)</f>
        <v>2168400</v>
      </c>
    </row>
    <row r="11" spans="1:9" s="10" customFormat="1" x14ac:dyDescent="0.15">
      <c r="A11" s="11" t="s">
        <v>54</v>
      </c>
      <c r="B11" s="12" t="s">
        <v>44</v>
      </c>
      <c r="C11" s="12">
        <v>600</v>
      </c>
      <c r="D11" s="13" t="s">
        <v>27</v>
      </c>
      <c r="E11" s="13">
        <v>2</v>
      </c>
      <c r="F11" s="13" t="s">
        <v>30</v>
      </c>
      <c r="G11" s="8">
        <v>1190</v>
      </c>
      <c r="H11" s="9">
        <f t="shared" si="1"/>
        <v>1428000</v>
      </c>
      <c r="I11" s="53" t="s">
        <v>13</v>
      </c>
    </row>
    <row r="12" spans="1:9" s="10" customFormat="1" x14ac:dyDescent="0.15">
      <c r="A12" s="11" t="s">
        <v>132</v>
      </c>
      <c r="B12" s="12"/>
      <c r="C12" s="12">
        <v>200</v>
      </c>
      <c r="D12" s="13" t="s">
        <v>29</v>
      </c>
      <c r="E12" s="13">
        <v>2</v>
      </c>
      <c r="F12" s="13" t="s">
        <v>30</v>
      </c>
      <c r="G12" s="8">
        <v>800</v>
      </c>
      <c r="H12" s="9">
        <f t="shared" si="1"/>
        <v>320000</v>
      </c>
      <c r="I12" s="53"/>
    </row>
    <row r="13" spans="1:9" s="10" customFormat="1" x14ac:dyDescent="0.15">
      <c r="A13" s="11" t="s">
        <v>133</v>
      </c>
      <c r="B13" s="12"/>
      <c r="C13" s="12">
        <v>200</v>
      </c>
      <c r="D13" s="13" t="s">
        <v>29</v>
      </c>
      <c r="E13" s="13">
        <v>2</v>
      </c>
      <c r="F13" s="13" t="s">
        <v>30</v>
      </c>
      <c r="G13" s="8">
        <v>800</v>
      </c>
      <c r="H13" s="9">
        <f t="shared" si="1"/>
        <v>320000</v>
      </c>
      <c r="I13" s="53"/>
    </row>
    <row r="14" spans="1:9" s="10" customFormat="1" x14ac:dyDescent="0.15">
      <c r="A14" s="11" t="s">
        <v>134</v>
      </c>
      <c r="B14" s="12"/>
      <c r="C14" s="12">
        <v>0</v>
      </c>
      <c r="D14" s="13" t="s">
        <v>29</v>
      </c>
      <c r="E14" s="13">
        <v>2</v>
      </c>
      <c r="F14" s="13" t="s">
        <v>30</v>
      </c>
      <c r="G14" s="8">
        <v>1848</v>
      </c>
      <c r="H14" s="9">
        <f t="shared" si="1"/>
        <v>0</v>
      </c>
      <c r="I14" s="53"/>
    </row>
    <row r="15" spans="1:9" s="10" customFormat="1" x14ac:dyDescent="0.15">
      <c r="A15" s="11" t="s">
        <v>134</v>
      </c>
      <c r="B15" s="12" t="s">
        <v>166</v>
      </c>
      <c r="C15" s="12">
        <v>25</v>
      </c>
      <c r="D15" s="13" t="s">
        <v>29</v>
      </c>
      <c r="E15" s="13">
        <v>2</v>
      </c>
      <c r="F15" s="13" t="s">
        <v>30</v>
      </c>
      <c r="G15" s="8">
        <v>2008</v>
      </c>
      <c r="H15" s="9">
        <f t="shared" si="1"/>
        <v>100400</v>
      </c>
      <c r="I15" s="53"/>
    </row>
    <row r="16" spans="1:9" s="10" customFormat="1" x14ac:dyDescent="0.15">
      <c r="A16" s="17" t="s">
        <v>17</v>
      </c>
      <c r="B16" s="17"/>
      <c r="C16" s="17"/>
      <c r="D16" s="17"/>
      <c r="E16" s="17"/>
      <c r="F16" s="17"/>
      <c r="G16" s="18"/>
      <c r="H16" s="18"/>
      <c r="I16" s="18">
        <f>SUM(H17:H20)</f>
        <v>63525</v>
      </c>
    </row>
    <row r="17" spans="1:9" s="10" customFormat="1" x14ac:dyDescent="0.15">
      <c r="A17" s="19" t="s">
        <v>14</v>
      </c>
      <c r="B17" s="19" t="s">
        <v>169</v>
      </c>
      <c r="C17" s="19">
        <v>1</v>
      </c>
      <c r="D17" s="19" t="s">
        <v>29</v>
      </c>
      <c r="E17" s="19">
        <v>3</v>
      </c>
      <c r="F17" s="19" t="s">
        <v>62</v>
      </c>
      <c r="G17" s="8">
        <v>18000</v>
      </c>
      <c r="H17" s="9">
        <f t="shared" ref="H17:H19" si="2">C17*E17*G17</f>
        <v>54000</v>
      </c>
      <c r="I17" s="53" t="s">
        <v>13</v>
      </c>
    </row>
    <row r="18" spans="1:9" s="10" customFormat="1" x14ac:dyDescent="0.15">
      <c r="A18" s="19" t="s">
        <v>14</v>
      </c>
      <c r="B18" s="19" t="s">
        <v>168</v>
      </c>
      <c r="C18" s="19">
        <v>0</v>
      </c>
      <c r="D18" s="19" t="s">
        <v>29</v>
      </c>
      <c r="E18" s="19">
        <v>3</v>
      </c>
      <c r="F18" s="19" t="s">
        <v>62</v>
      </c>
      <c r="G18" s="8">
        <v>28000</v>
      </c>
      <c r="H18" s="9">
        <f t="shared" si="2"/>
        <v>0</v>
      </c>
      <c r="I18" s="53"/>
    </row>
    <row r="19" spans="1:9" s="10" customFormat="1" x14ac:dyDescent="0.15">
      <c r="A19" s="19" t="s">
        <v>14</v>
      </c>
      <c r="B19" s="19" t="s">
        <v>167</v>
      </c>
      <c r="C19" s="19">
        <v>0</v>
      </c>
      <c r="D19" s="19" t="s">
        <v>29</v>
      </c>
      <c r="E19" s="19">
        <v>3</v>
      </c>
      <c r="F19" s="19" t="s">
        <v>62</v>
      </c>
      <c r="G19" s="8">
        <v>24000</v>
      </c>
      <c r="H19" s="9">
        <f t="shared" si="2"/>
        <v>0</v>
      </c>
      <c r="I19" s="53"/>
    </row>
    <row r="20" spans="1:9" s="10" customFormat="1" x14ac:dyDescent="0.15">
      <c r="A20" s="12" t="s">
        <v>63</v>
      </c>
      <c r="B20" s="12" t="s">
        <v>64</v>
      </c>
      <c r="C20" s="12">
        <v>1</v>
      </c>
      <c r="D20" s="19" t="s">
        <v>29</v>
      </c>
      <c r="E20" s="19">
        <v>1</v>
      </c>
      <c r="F20" s="19" t="s">
        <v>65</v>
      </c>
      <c r="G20" s="8">
        <v>9525</v>
      </c>
      <c r="H20" s="9">
        <f t="shared" si="1"/>
        <v>9525</v>
      </c>
      <c r="I20" s="53" t="s">
        <v>13</v>
      </c>
    </row>
    <row r="21" spans="1:9" s="10" customFormat="1" x14ac:dyDescent="0.15">
      <c r="A21" s="17" t="s">
        <v>45</v>
      </c>
      <c r="B21" s="17"/>
      <c r="C21" s="17"/>
      <c r="D21" s="20"/>
      <c r="E21" s="20"/>
      <c r="F21" s="20"/>
      <c r="G21" s="21"/>
      <c r="H21" s="18"/>
      <c r="I21" s="18">
        <f>SUM(H22)</f>
        <v>67500</v>
      </c>
    </row>
    <row r="22" spans="1:9" s="10" customFormat="1" x14ac:dyDescent="0.15">
      <c r="A22" s="12" t="s">
        <v>12</v>
      </c>
      <c r="B22" s="12" t="s">
        <v>16</v>
      </c>
      <c r="C22" s="12">
        <v>1500</v>
      </c>
      <c r="D22" s="12" t="s">
        <v>27</v>
      </c>
      <c r="E22" s="12">
        <v>1</v>
      </c>
      <c r="F22" s="12" t="s">
        <v>66</v>
      </c>
      <c r="G22" s="8">
        <v>45</v>
      </c>
      <c r="H22" s="9">
        <f t="shared" si="1"/>
        <v>67500</v>
      </c>
      <c r="I22" s="53" t="s">
        <v>13</v>
      </c>
    </row>
    <row r="23" spans="1:9" x14ac:dyDescent="0.15">
      <c r="A23" s="17" t="s">
        <v>46</v>
      </c>
      <c r="B23" s="17"/>
      <c r="C23" s="17"/>
      <c r="D23" s="20"/>
      <c r="E23" s="20"/>
      <c r="F23" s="20"/>
      <c r="G23" s="21"/>
      <c r="H23" s="18"/>
      <c r="I23" s="18">
        <f>SUM(H24:H31)</f>
        <v>156300</v>
      </c>
    </row>
    <row r="24" spans="1:9" s="10" customFormat="1" x14ac:dyDescent="0.15">
      <c r="A24" s="19" t="s">
        <v>67</v>
      </c>
      <c r="B24" s="19" t="s">
        <v>73</v>
      </c>
      <c r="C24" s="19">
        <v>8</v>
      </c>
      <c r="D24" s="19" t="s">
        <v>74</v>
      </c>
      <c r="E24" s="19">
        <v>0</v>
      </c>
      <c r="F24" s="19" t="s">
        <v>66</v>
      </c>
      <c r="G24" s="8">
        <v>8500</v>
      </c>
      <c r="H24" s="9">
        <f t="shared" ref="H24:H25" si="3">C24*E24*G24</f>
        <v>0</v>
      </c>
      <c r="I24" s="56"/>
    </row>
    <row r="25" spans="1:9" s="10" customFormat="1" x14ac:dyDescent="0.15">
      <c r="A25" s="19" t="s">
        <v>109</v>
      </c>
      <c r="B25" s="19" t="s">
        <v>110</v>
      </c>
      <c r="C25" s="19">
        <v>1</v>
      </c>
      <c r="D25" s="19" t="s">
        <v>74</v>
      </c>
      <c r="E25" s="19">
        <v>3</v>
      </c>
      <c r="F25" s="19" t="s">
        <v>62</v>
      </c>
      <c r="G25" s="8">
        <v>1600</v>
      </c>
      <c r="H25" s="9">
        <f t="shared" si="3"/>
        <v>4800</v>
      </c>
      <c r="I25" s="56"/>
    </row>
    <row r="26" spans="1:9" s="10" customFormat="1" x14ac:dyDescent="0.15">
      <c r="A26" s="19" t="s">
        <v>31</v>
      </c>
      <c r="B26" s="19" t="s">
        <v>120</v>
      </c>
      <c r="C26" s="19">
        <v>15</v>
      </c>
      <c r="D26" s="19" t="s">
        <v>27</v>
      </c>
      <c r="E26" s="19">
        <v>3</v>
      </c>
      <c r="F26" s="19" t="s">
        <v>62</v>
      </c>
      <c r="G26" s="8">
        <v>0</v>
      </c>
      <c r="H26" s="9">
        <f t="shared" si="1"/>
        <v>0</v>
      </c>
      <c r="I26" s="56"/>
    </row>
    <row r="27" spans="1:9" s="10" customFormat="1" x14ac:dyDescent="0.15">
      <c r="A27" s="19" t="s">
        <v>31</v>
      </c>
      <c r="B27" s="19" t="s">
        <v>121</v>
      </c>
      <c r="C27" s="19">
        <v>15</v>
      </c>
      <c r="D27" s="19" t="s">
        <v>27</v>
      </c>
      <c r="E27" s="19">
        <v>3</v>
      </c>
      <c r="F27" s="19" t="s">
        <v>62</v>
      </c>
      <c r="G27" s="8">
        <v>600</v>
      </c>
      <c r="H27" s="9">
        <f t="shared" si="1"/>
        <v>27000</v>
      </c>
      <c r="I27" s="56"/>
    </row>
    <row r="28" spans="1:9" s="10" customFormat="1" x14ac:dyDescent="0.15">
      <c r="A28" s="19" t="s">
        <v>32</v>
      </c>
      <c r="B28" s="19" t="s">
        <v>158</v>
      </c>
      <c r="C28" s="19">
        <v>80</v>
      </c>
      <c r="D28" s="19" t="s">
        <v>27</v>
      </c>
      <c r="E28" s="19">
        <v>3</v>
      </c>
      <c r="F28" s="19" t="s">
        <v>62</v>
      </c>
      <c r="G28" s="8">
        <v>450</v>
      </c>
      <c r="H28" s="9">
        <f t="shared" si="1"/>
        <v>108000</v>
      </c>
      <c r="I28" s="56"/>
    </row>
    <row r="29" spans="1:9" s="10" customFormat="1" x14ac:dyDescent="0.15">
      <c r="A29" s="19" t="s">
        <v>122</v>
      </c>
      <c r="B29" s="19" t="s">
        <v>120</v>
      </c>
      <c r="C29" s="19">
        <v>6</v>
      </c>
      <c r="D29" s="19" t="s">
        <v>27</v>
      </c>
      <c r="E29" s="19">
        <v>4</v>
      </c>
      <c r="F29" s="19" t="s">
        <v>62</v>
      </c>
      <c r="G29" s="8">
        <v>0</v>
      </c>
      <c r="H29" s="9">
        <f t="shared" si="1"/>
        <v>0</v>
      </c>
      <c r="I29" s="56"/>
    </row>
    <row r="30" spans="1:9" s="10" customFormat="1" x14ac:dyDescent="0.15">
      <c r="A30" s="19" t="s">
        <v>122</v>
      </c>
      <c r="B30" s="19" t="s">
        <v>121</v>
      </c>
      <c r="C30" s="19">
        <v>6</v>
      </c>
      <c r="D30" s="19" t="s">
        <v>27</v>
      </c>
      <c r="E30" s="19">
        <v>4</v>
      </c>
      <c r="F30" s="19" t="s">
        <v>62</v>
      </c>
      <c r="G30" s="8">
        <v>600</v>
      </c>
      <c r="H30" s="9">
        <f t="shared" si="1"/>
        <v>14400</v>
      </c>
      <c r="I30" s="56"/>
    </row>
    <row r="31" spans="1:9" s="10" customFormat="1" x14ac:dyDescent="0.15">
      <c r="A31" s="19" t="s">
        <v>127</v>
      </c>
      <c r="B31" s="19"/>
      <c r="C31" s="19">
        <v>3</v>
      </c>
      <c r="D31" s="19" t="s">
        <v>27</v>
      </c>
      <c r="E31" s="19">
        <v>1</v>
      </c>
      <c r="F31" s="19" t="s">
        <v>62</v>
      </c>
      <c r="G31" s="8">
        <v>700</v>
      </c>
      <c r="H31" s="9">
        <f t="shared" si="1"/>
        <v>2100</v>
      </c>
      <c r="I31" s="62"/>
    </row>
    <row r="32" spans="1:9" x14ac:dyDescent="0.15">
      <c r="A32" s="17" t="s">
        <v>131</v>
      </c>
      <c r="B32" s="17" t="s">
        <v>40</v>
      </c>
      <c r="C32" s="20"/>
      <c r="D32" s="20"/>
      <c r="E32" s="20"/>
      <c r="F32" s="20"/>
      <c r="G32" s="21"/>
      <c r="H32" s="21"/>
      <c r="I32" s="18">
        <f>SUM(H33:H44)</f>
        <v>896610</v>
      </c>
    </row>
    <row r="33" spans="1:9" s="10" customFormat="1" x14ac:dyDescent="0.15">
      <c r="A33" s="11" t="s">
        <v>135</v>
      </c>
      <c r="B33" s="12" t="s">
        <v>136</v>
      </c>
      <c r="C33" s="12">
        <v>150</v>
      </c>
      <c r="D33" s="13" t="s">
        <v>52</v>
      </c>
      <c r="E33" s="13">
        <v>2</v>
      </c>
      <c r="F33" s="13" t="s">
        <v>62</v>
      </c>
      <c r="G33" s="8">
        <v>500</v>
      </c>
      <c r="H33" s="9">
        <f t="shared" ref="H33:H43" si="4">C33*E33*G33</f>
        <v>150000</v>
      </c>
      <c r="I33" s="22"/>
    </row>
    <row r="34" spans="1:9" s="10" customFormat="1" x14ac:dyDescent="0.15">
      <c r="A34" s="11" t="s">
        <v>55</v>
      </c>
      <c r="B34" s="12" t="s">
        <v>165</v>
      </c>
      <c r="C34" s="12">
        <v>750</v>
      </c>
      <c r="D34" s="13" t="s">
        <v>52</v>
      </c>
      <c r="E34" s="13">
        <v>1</v>
      </c>
      <c r="F34" s="13" t="s">
        <v>61</v>
      </c>
      <c r="G34" s="8">
        <v>85</v>
      </c>
      <c r="H34" s="9">
        <f t="shared" si="4"/>
        <v>63750</v>
      </c>
      <c r="I34" s="56"/>
    </row>
    <row r="35" spans="1:9" s="10" customFormat="1" x14ac:dyDescent="0.15">
      <c r="A35" s="11" t="s">
        <v>56</v>
      </c>
      <c r="B35" s="12" t="s">
        <v>164</v>
      </c>
      <c r="C35" s="12">
        <v>750</v>
      </c>
      <c r="D35" s="13" t="s">
        <v>52</v>
      </c>
      <c r="E35" s="13">
        <v>1</v>
      </c>
      <c r="F35" s="13" t="s">
        <v>61</v>
      </c>
      <c r="G35" s="8">
        <v>50</v>
      </c>
      <c r="H35" s="9">
        <f t="shared" si="4"/>
        <v>37500</v>
      </c>
      <c r="I35" s="56"/>
    </row>
    <row r="36" spans="1:9" s="10" customFormat="1" x14ac:dyDescent="0.15">
      <c r="A36" s="11" t="s">
        <v>57</v>
      </c>
      <c r="B36" s="12" t="s">
        <v>165</v>
      </c>
      <c r="C36" s="12">
        <v>750</v>
      </c>
      <c r="D36" s="13" t="s">
        <v>52</v>
      </c>
      <c r="E36" s="13">
        <v>1</v>
      </c>
      <c r="F36" s="13" t="s">
        <v>61</v>
      </c>
      <c r="G36" s="8">
        <v>85</v>
      </c>
      <c r="H36" s="9">
        <f t="shared" si="4"/>
        <v>63750</v>
      </c>
      <c r="I36" s="56"/>
    </row>
    <row r="37" spans="1:9" s="10" customFormat="1" x14ac:dyDescent="0.15">
      <c r="A37" s="11" t="s">
        <v>58</v>
      </c>
      <c r="B37" s="12" t="s">
        <v>144</v>
      </c>
      <c r="C37" s="12">
        <v>750</v>
      </c>
      <c r="D37" s="13" t="s">
        <v>52</v>
      </c>
      <c r="E37" s="13">
        <v>1</v>
      </c>
      <c r="F37" s="13" t="s">
        <v>61</v>
      </c>
      <c r="G37" s="8">
        <v>318</v>
      </c>
      <c r="H37" s="9">
        <f t="shared" si="4"/>
        <v>238500</v>
      </c>
      <c r="I37" s="56"/>
    </row>
    <row r="38" spans="1:9" s="10" customFormat="1" x14ac:dyDescent="0.15">
      <c r="A38" s="11" t="s">
        <v>59</v>
      </c>
      <c r="B38" s="12" t="s">
        <v>164</v>
      </c>
      <c r="C38" s="12">
        <v>750</v>
      </c>
      <c r="D38" s="13" t="s">
        <v>52</v>
      </c>
      <c r="E38" s="13">
        <v>1</v>
      </c>
      <c r="F38" s="13" t="s">
        <v>61</v>
      </c>
      <c r="G38" s="8">
        <v>50</v>
      </c>
      <c r="H38" s="9">
        <f t="shared" si="4"/>
        <v>37500</v>
      </c>
      <c r="I38" s="56"/>
    </row>
    <row r="39" spans="1:9" s="10" customFormat="1" x14ac:dyDescent="0.15">
      <c r="A39" s="11" t="s">
        <v>60</v>
      </c>
      <c r="B39" s="12" t="s">
        <v>165</v>
      </c>
      <c r="C39" s="12">
        <v>750</v>
      </c>
      <c r="D39" s="13" t="s">
        <v>52</v>
      </c>
      <c r="E39" s="13">
        <v>1</v>
      </c>
      <c r="F39" s="13" t="s">
        <v>61</v>
      </c>
      <c r="G39" s="8">
        <v>85</v>
      </c>
      <c r="H39" s="9">
        <f t="shared" si="4"/>
        <v>63750</v>
      </c>
      <c r="I39" s="56"/>
    </row>
    <row r="40" spans="1:9" s="10" customFormat="1" x14ac:dyDescent="0.15">
      <c r="A40" s="11" t="s">
        <v>138</v>
      </c>
      <c r="B40" s="12" t="s">
        <v>140</v>
      </c>
      <c r="C40" s="12">
        <v>24</v>
      </c>
      <c r="D40" s="13" t="s">
        <v>137</v>
      </c>
      <c r="E40" s="13">
        <v>1</v>
      </c>
      <c r="F40" s="13" t="s">
        <v>66</v>
      </c>
      <c r="G40" s="8">
        <v>390</v>
      </c>
      <c r="H40" s="9">
        <f t="shared" si="4"/>
        <v>9360</v>
      </c>
      <c r="I40" s="56"/>
    </row>
    <row r="41" spans="1:9" s="10" customFormat="1" x14ac:dyDescent="0.15">
      <c r="A41" s="11" t="s">
        <v>105</v>
      </c>
      <c r="B41" s="12" t="s">
        <v>139</v>
      </c>
      <c r="C41" s="12">
        <v>500</v>
      </c>
      <c r="D41" s="13" t="s">
        <v>137</v>
      </c>
      <c r="E41" s="13">
        <v>4</v>
      </c>
      <c r="F41" s="13" t="s">
        <v>66</v>
      </c>
      <c r="G41" s="8">
        <v>10</v>
      </c>
      <c r="H41" s="9">
        <f t="shared" si="4"/>
        <v>20000</v>
      </c>
      <c r="I41" s="56"/>
    </row>
    <row r="42" spans="1:9" s="10" customFormat="1" x14ac:dyDescent="0.15">
      <c r="A42" s="11" t="s">
        <v>145</v>
      </c>
      <c r="B42" s="12"/>
      <c r="C42" s="12">
        <v>2500</v>
      </c>
      <c r="D42" s="13" t="s">
        <v>137</v>
      </c>
      <c r="E42" s="13">
        <v>2</v>
      </c>
      <c r="F42" s="13" t="s">
        <v>62</v>
      </c>
      <c r="G42" s="8">
        <v>2.5</v>
      </c>
      <c r="H42" s="9">
        <f t="shared" si="4"/>
        <v>12500</v>
      </c>
      <c r="I42" s="56"/>
    </row>
    <row r="43" spans="1:9" s="10" customFormat="1" x14ac:dyDescent="0.15">
      <c r="A43" s="13" t="s">
        <v>128</v>
      </c>
      <c r="B43" s="13" t="s">
        <v>37</v>
      </c>
      <c r="C43" s="13">
        <v>1</v>
      </c>
      <c r="D43" s="13" t="s">
        <v>68</v>
      </c>
      <c r="E43" s="13">
        <v>1</v>
      </c>
      <c r="F43" s="13" t="s">
        <v>66</v>
      </c>
      <c r="G43" s="8">
        <v>80000</v>
      </c>
      <c r="H43" s="9">
        <f t="shared" si="4"/>
        <v>80000</v>
      </c>
      <c r="I43" s="56"/>
    </row>
    <row r="44" spans="1:9" s="10" customFormat="1" x14ac:dyDescent="0.15">
      <c r="A44" s="13" t="s">
        <v>33</v>
      </c>
      <c r="B44" s="13" t="s">
        <v>34</v>
      </c>
      <c r="C44" s="13">
        <v>1</v>
      </c>
      <c r="D44" s="13" t="s">
        <v>68</v>
      </c>
      <c r="E44" s="13">
        <v>2</v>
      </c>
      <c r="F44" s="13" t="s">
        <v>62</v>
      </c>
      <c r="G44" s="8">
        <v>60000</v>
      </c>
      <c r="H44" s="9">
        <f t="shared" si="1"/>
        <v>120000</v>
      </c>
      <c r="I44" s="62"/>
    </row>
    <row r="45" spans="1:9" x14ac:dyDescent="0.15">
      <c r="A45" s="17" t="s">
        <v>47</v>
      </c>
      <c r="B45" s="17" t="s">
        <v>20</v>
      </c>
      <c r="C45" s="20"/>
      <c r="D45" s="20"/>
      <c r="E45" s="20"/>
      <c r="F45" s="20"/>
      <c r="G45" s="21"/>
      <c r="H45" s="21"/>
      <c r="I45" s="18">
        <f>SUM(H46:H90)</f>
        <v>607610</v>
      </c>
    </row>
    <row r="46" spans="1:9" s="10" customFormat="1" x14ac:dyDescent="0.15">
      <c r="A46" s="13" t="s">
        <v>35</v>
      </c>
      <c r="B46" s="13" t="s">
        <v>75</v>
      </c>
      <c r="C46" s="13">
        <v>24</v>
      </c>
      <c r="D46" s="13" t="s">
        <v>146</v>
      </c>
      <c r="E46" s="13">
        <v>2</v>
      </c>
      <c r="F46" s="13" t="s">
        <v>66</v>
      </c>
      <c r="G46" s="8">
        <v>500</v>
      </c>
      <c r="H46" s="9">
        <f t="shared" si="1"/>
        <v>24000</v>
      </c>
      <c r="I46" s="63" t="s">
        <v>13</v>
      </c>
    </row>
    <row r="47" spans="1:9" s="10" customFormat="1" x14ac:dyDescent="0.15">
      <c r="A47" s="13" t="s">
        <v>35</v>
      </c>
      <c r="B47" s="13" t="s">
        <v>76</v>
      </c>
      <c r="C47" s="13">
        <v>2</v>
      </c>
      <c r="D47" s="13" t="s">
        <v>112</v>
      </c>
      <c r="E47" s="13">
        <v>1</v>
      </c>
      <c r="F47" s="13" t="s">
        <v>66</v>
      </c>
      <c r="G47" s="8">
        <v>500</v>
      </c>
      <c r="H47" s="9">
        <f t="shared" si="1"/>
        <v>1000</v>
      </c>
      <c r="I47" s="64"/>
    </row>
    <row r="48" spans="1:9" s="10" customFormat="1" x14ac:dyDescent="0.15">
      <c r="A48" s="13" t="s">
        <v>35</v>
      </c>
      <c r="B48" s="13" t="s">
        <v>77</v>
      </c>
      <c r="C48" s="13">
        <v>4</v>
      </c>
      <c r="D48" s="13" t="s">
        <v>112</v>
      </c>
      <c r="E48" s="13">
        <v>1</v>
      </c>
      <c r="F48" s="13" t="s">
        <v>66</v>
      </c>
      <c r="G48" s="8">
        <v>200</v>
      </c>
      <c r="H48" s="9">
        <f t="shared" si="1"/>
        <v>800</v>
      </c>
      <c r="I48" s="64"/>
    </row>
    <row r="49" spans="1:9" s="10" customFormat="1" x14ac:dyDescent="0.15">
      <c r="A49" s="13" t="s">
        <v>35</v>
      </c>
      <c r="B49" s="13" t="s">
        <v>126</v>
      </c>
      <c r="C49" s="13">
        <v>1</v>
      </c>
      <c r="D49" s="13" t="s">
        <v>112</v>
      </c>
      <c r="E49" s="13">
        <v>1</v>
      </c>
      <c r="F49" s="13" t="s">
        <v>66</v>
      </c>
      <c r="G49" s="8">
        <v>8000</v>
      </c>
      <c r="H49" s="9">
        <f t="shared" si="1"/>
        <v>8000</v>
      </c>
      <c r="I49" s="64"/>
    </row>
    <row r="50" spans="1:9" s="10" customFormat="1" x14ac:dyDescent="0.15">
      <c r="A50" s="13" t="s">
        <v>35</v>
      </c>
      <c r="B50" s="23" t="s">
        <v>102</v>
      </c>
      <c r="C50" s="13">
        <v>1</v>
      </c>
      <c r="D50" s="13" t="s">
        <v>72</v>
      </c>
      <c r="E50" s="13">
        <v>1</v>
      </c>
      <c r="F50" s="13" t="s">
        <v>66</v>
      </c>
      <c r="G50" s="8">
        <v>8000</v>
      </c>
      <c r="H50" s="9">
        <f t="shared" si="1"/>
        <v>8000</v>
      </c>
      <c r="I50" s="64"/>
    </row>
    <row r="51" spans="1:9" s="10" customFormat="1" x14ac:dyDescent="0.15">
      <c r="A51" s="13" t="s">
        <v>35</v>
      </c>
      <c r="B51" s="13" t="s">
        <v>78</v>
      </c>
      <c r="C51" s="13">
        <v>4</v>
      </c>
      <c r="D51" s="13" t="s">
        <v>112</v>
      </c>
      <c r="E51" s="13">
        <v>1</v>
      </c>
      <c r="F51" s="13" t="s">
        <v>66</v>
      </c>
      <c r="G51" s="8">
        <v>400</v>
      </c>
      <c r="H51" s="9">
        <f t="shared" si="1"/>
        <v>1600</v>
      </c>
      <c r="I51" s="64"/>
    </row>
    <row r="52" spans="1:9" s="10" customFormat="1" x14ac:dyDescent="0.15">
      <c r="A52" s="13" t="s">
        <v>35</v>
      </c>
      <c r="B52" s="13" t="s">
        <v>80</v>
      </c>
      <c r="C52" s="13">
        <v>12</v>
      </c>
      <c r="D52" s="13" t="s">
        <v>112</v>
      </c>
      <c r="E52" s="13">
        <v>1</v>
      </c>
      <c r="F52" s="13" t="s">
        <v>66</v>
      </c>
      <c r="G52" s="8">
        <v>800</v>
      </c>
      <c r="H52" s="9">
        <f t="shared" si="1"/>
        <v>9600</v>
      </c>
      <c r="I52" s="64"/>
    </row>
    <row r="53" spans="1:9" s="10" customFormat="1" x14ac:dyDescent="0.15">
      <c r="A53" s="13" t="s">
        <v>35</v>
      </c>
      <c r="B53" s="13" t="s">
        <v>79</v>
      </c>
      <c r="C53" s="13">
        <v>2</v>
      </c>
      <c r="D53" s="13" t="s">
        <v>112</v>
      </c>
      <c r="E53" s="13">
        <v>1</v>
      </c>
      <c r="F53" s="13" t="s">
        <v>66</v>
      </c>
      <c r="G53" s="8">
        <v>800</v>
      </c>
      <c r="H53" s="9">
        <f t="shared" si="1"/>
        <v>1600</v>
      </c>
      <c r="I53" s="64"/>
    </row>
    <row r="54" spans="1:9" s="10" customFormat="1" x14ac:dyDescent="0.15">
      <c r="A54" s="13" t="s">
        <v>35</v>
      </c>
      <c r="B54" s="13" t="s">
        <v>81</v>
      </c>
      <c r="C54" s="13">
        <v>8</v>
      </c>
      <c r="D54" s="13" t="s">
        <v>112</v>
      </c>
      <c r="E54" s="13">
        <v>1</v>
      </c>
      <c r="F54" s="13" t="s">
        <v>66</v>
      </c>
      <c r="G54" s="8">
        <v>800</v>
      </c>
      <c r="H54" s="9">
        <f t="shared" si="1"/>
        <v>6400</v>
      </c>
      <c r="I54" s="64"/>
    </row>
    <row r="55" spans="1:9" s="10" customFormat="1" x14ac:dyDescent="0.15">
      <c r="A55" s="13" t="s">
        <v>35</v>
      </c>
      <c r="B55" s="13" t="s">
        <v>82</v>
      </c>
      <c r="C55" s="13">
        <v>1</v>
      </c>
      <c r="D55" s="13" t="s">
        <v>112</v>
      </c>
      <c r="E55" s="13">
        <v>1</v>
      </c>
      <c r="F55" s="13" t="s">
        <v>66</v>
      </c>
      <c r="G55" s="8">
        <v>3500</v>
      </c>
      <c r="H55" s="9">
        <f t="shared" si="1"/>
        <v>3500</v>
      </c>
      <c r="I55" s="64"/>
    </row>
    <row r="56" spans="1:9" s="10" customFormat="1" x14ac:dyDescent="0.15">
      <c r="A56" s="13" t="s">
        <v>35</v>
      </c>
      <c r="B56" s="13" t="s">
        <v>83</v>
      </c>
      <c r="C56" s="13">
        <v>6</v>
      </c>
      <c r="D56" s="13" t="s">
        <v>112</v>
      </c>
      <c r="E56" s="13">
        <v>1</v>
      </c>
      <c r="F56" s="13" t="s">
        <v>66</v>
      </c>
      <c r="G56" s="8">
        <v>200</v>
      </c>
      <c r="H56" s="9">
        <f t="shared" si="1"/>
        <v>1200</v>
      </c>
      <c r="I56" s="64"/>
    </row>
    <row r="57" spans="1:9" s="10" customFormat="1" x14ac:dyDescent="0.15">
      <c r="A57" s="13" t="s">
        <v>35</v>
      </c>
      <c r="B57" s="13" t="s">
        <v>84</v>
      </c>
      <c r="C57" s="13">
        <v>1</v>
      </c>
      <c r="D57" s="13" t="s">
        <v>112</v>
      </c>
      <c r="E57" s="13">
        <v>1</v>
      </c>
      <c r="F57" s="13" t="s">
        <v>66</v>
      </c>
      <c r="G57" s="8">
        <v>200</v>
      </c>
      <c r="H57" s="9">
        <f t="shared" si="1"/>
        <v>200</v>
      </c>
      <c r="I57" s="64"/>
    </row>
    <row r="58" spans="1:9" s="10" customFormat="1" x14ac:dyDescent="0.15">
      <c r="A58" s="13" t="s">
        <v>35</v>
      </c>
      <c r="B58" s="13" t="s">
        <v>85</v>
      </c>
      <c r="C58" s="13">
        <v>1</v>
      </c>
      <c r="D58" s="13" t="s">
        <v>112</v>
      </c>
      <c r="E58" s="13">
        <v>1</v>
      </c>
      <c r="F58" s="13" t="s">
        <v>66</v>
      </c>
      <c r="G58" s="8">
        <v>300</v>
      </c>
      <c r="H58" s="9">
        <f t="shared" si="1"/>
        <v>300</v>
      </c>
      <c r="I58" s="64"/>
    </row>
    <row r="59" spans="1:9" s="10" customFormat="1" x14ac:dyDescent="0.15">
      <c r="A59" s="13" t="s">
        <v>35</v>
      </c>
      <c r="B59" s="13" t="s">
        <v>86</v>
      </c>
      <c r="C59" s="13">
        <v>4</v>
      </c>
      <c r="D59" s="13" t="s">
        <v>112</v>
      </c>
      <c r="E59" s="13">
        <v>1</v>
      </c>
      <c r="F59" s="13" t="s">
        <v>66</v>
      </c>
      <c r="G59" s="8">
        <v>300</v>
      </c>
      <c r="H59" s="9">
        <f t="shared" si="1"/>
        <v>1200</v>
      </c>
      <c r="I59" s="64"/>
    </row>
    <row r="60" spans="1:9" s="10" customFormat="1" x14ac:dyDescent="0.15">
      <c r="A60" s="13" t="s">
        <v>35</v>
      </c>
      <c r="B60" s="13" t="s">
        <v>87</v>
      </c>
      <c r="C60" s="13">
        <v>2</v>
      </c>
      <c r="D60" s="13" t="s">
        <v>112</v>
      </c>
      <c r="E60" s="13">
        <v>1</v>
      </c>
      <c r="F60" s="13" t="s">
        <v>66</v>
      </c>
      <c r="G60" s="8">
        <v>300</v>
      </c>
      <c r="H60" s="9">
        <f t="shared" si="1"/>
        <v>600</v>
      </c>
      <c r="I60" s="64"/>
    </row>
    <row r="61" spans="1:9" s="10" customFormat="1" x14ac:dyDescent="0.15">
      <c r="A61" s="13" t="s">
        <v>35</v>
      </c>
      <c r="B61" s="13" t="s">
        <v>88</v>
      </c>
      <c r="C61" s="13">
        <v>1</v>
      </c>
      <c r="D61" s="13" t="s">
        <v>112</v>
      </c>
      <c r="E61" s="13">
        <v>1</v>
      </c>
      <c r="F61" s="13" t="s">
        <v>66</v>
      </c>
      <c r="G61" s="8">
        <v>2000</v>
      </c>
      <c r="H61" s="9">
        <f t="shared" si="1"/>
        <v>2000</v>
      </c>
      <c r="I61" s="64"/>
    </row>
    <row r="62" spans="1:9" s="10" customFormat="1" x14ac:dyDescent="0.15">
      <c r="A62" s="13" t="s">
        <v>35</v>
      </c>
      <c r="B62" s="13" t="s">
        <v>89</v>
      </c>
      <c r="C62" s="13">
        <v>4</v>
      </c>
      <c r="D62" s="13" t="s">
        <v>112</v>
      </c>
      <c r="E62" s="13">
        <v>1</v>
      </c>
      <c r="F62" s="13" t="s">
        <v>66</v>
      </c>
      <c r="G62" s="8">
        <v>2000</v>
      </c>
      <c r="H62" s="9">
        <f t="shared" si="1"/>
        <v>8000</v>
      </c>
      <c r="I62" s="64"/>
    </row>
    <row r="63" spans="1:9" s="10" customFormat="1" x14ac:dyDescent="0.15">
      <c r="A63" s="13" t="s">
        <v>35</v>
      </c>
      <c r="B63" s="13" t="s">
        <v>90</v>
      </c>
      <c r="C63" s="13">
        <v>12</v>
      </c>
      <c r="D63" s="13" t="s">
        <v>112</v>
      </c>
      <c r="E63" s="13">
        <v>1</v>
      </c>
      <c r="F63" s="13" t="s">
        <v>66</v>
      </c>
      <c r="G63" s="8">
        <v>600</v>
      </c>
      <c r="H63" s="9">
        <f t="shared" si="1"/>
        <v>7200</v>
      </c>
      <c r="I63" s="64"/>
    </row>
    <row r="64" spans="1:9" s="10" customFormat="1" x14ac:dyDescent="0.15">
      <c r="A64" s="13" t="s">
        <v>35</v>
      </c>
      <c r="B64" s="13" t="s">
        <v>91</v>
      </c>
      <c r="C64" s="13">
        <v>36</v>
      </c>
      <c r="D64" s="13" t="s">
        <v>112</v>
      </c>
      <c r="E64" s="13">
        <v>1</v>
      </c>
      <c r="F64" s="13" t="s">
        <v>66</v>
      </c>
      <c r="G64" s="8">
        <v>600</v>
      </c>
      <c r="H64" s="9">
        <f t="shared" si="1"/>
        <v>21600</v>
      </c>
      <c r="I64" s="64"/>
    </row>
    <row r="65" spans="1:9" s="10" customFormat="1" x14ac:dyDescent="0.15">
      <c r="A65" s="13" t="s">
        <v>35</v>
      </c>
      <c r="B65" s="13" t="s">
        <v>92</v>
      </c>
      <c r="C65" s="13">
        <v>80</v>
      </c>
      <c r="D65" s="13" t="s">
        <v>112</v>
      </c>
      <c r="E65" s="13">
        <v>1</v>
      </c>
      <c r="F65" s="13" t="s">
        <v>66</v>
      </c>
      <c r="G65" s="8">
        <v>400</v>
      </c>
      <c r="H65" s="9">
        <f t="shared" si="1"/>
        <v>32000</v>
      </c>
      <c r="I65" s="64"/>
    </row>
    <row r="66" spans="1:9" s="10" customFormat="1" x14ac:dyDescent="0.15">
      <c r="A66" s="13" t="s">
        <v>35</v>
      </c>
      <c r="B66" s="13" t="s">
        <v>93</v>
      </c>
      <c r="C66" s="13">
        <v>42</v>
      </c>
      <c r="D66" s="13" t="s">
        <v>112</v>
      </c>
      <c r="E66" s="13">
        <v>1</v>
      </c>
      <c r="F66" s="13" t="s">
        <v>66</v>
      </c>
      <c r="G66" s="8">
        <v>180</v>
      </c>
      <c r="H66" s="9">
        <f t="shared" si="1"/>
        <v>7560</v>
      </c>
      <c r="I66" s="64"/>
    </row>
    <row r="67" spans="1:9" s="10" customFormat="1" x14ac:dyDescent="0.15">
      <c r="A67" s="13" t="s">
        <v>35</v>
      </c>
      <c r="B67" s="13" t="s">
        <v>101</v>
      </c>
      <c r="C67" s="13">
        <v>16</v>
      </c>
      <c r="D67" s="13" t="s">
        <v>112</v>
      </c>
      <c r="E67" s="13">
        <v>1</v>
      </c>
      <c r="F67" s="13" t="s">
        <v>66</v>
      </c>
      <c r="G67" s="8">
        <v>400</v>
      </c>
      <c r="H67" s="9">
        <f t="shared" si="1"/>
        <v>6400</v>
      </c>
      <c r="I67" s="64"/>
    </row>
    <row r="68" spans="1:9" s="10" customFormat="1" x14ac:dyDescent="0.15">
      <c r="A68" s="13" t="s">
        <v>35</v>
      </c>
      <c r="B68" s="13" t="s">
        <v>103</v>
      </c>
      <c r="C68" s="13">
        <v>12</v>
      </c>
      <c r="D68" s="13" t="s">
        <v>112</v>
      </c>
      <c r="E68" s="13">
        <v>1</v>
      </c>
      <c r="F68" s="13" t="s">
        <v>66</v>
      </c>
      <c r="G68" s="8">
        <v>300</v>
      </c>
      <c r="H68" s="9">
        <f t="shared" si="1"/>
        <v>3600</v>
      </c>
      <c r="I68" s="64"/>
    </row>
    <row r="69" spans="1:9" s="10" customFormat="1" x14ac:dyDescent="0.15">
      <c r="A69" s="13" t="s">
        <v>35</v>
      </c>
      <c r="B69" s="13" t="s">
        <v>94</v>
      </c>
      <c r="C69" s="13">
        <v>1</v>
      </c>
      <c r="D69" s="13" t="s">
        <v>112</v>
      </c>
      <c r="E69" s="13">
        <v>1</v>
      </c>
      <c r="F69" s="13" t="s">
        <v>66</v>
      </c>
      <c r="G69" s="8">
        <v>8000</v>
      </c>
      <c r="H69" s="9">
        <f t="shared" si="1"/>
        <v>8000</v>
      </c>
      <c r="I69" s="64"/>
    </row>
    <row r="70" spans="1:9" s="10" customFormat="1" x14ac:dyDescent="0.15">
      <c r="A70" s="13" t="s">
        <v>35</v>
      </c>
      <c r="B70" s="13" t="s">
        <v>95</v>
      </c>
      <c r="C70" s="13">
        <v>96</v>
      </c>
      <c r="D70" s="13" t="s">
        <v>112</v>
      </c>
      <c r="E70" s="13">
        <v>1</v>
      </c>
      <c r="F70" s="13" t="s">
        <v>66</v>
      </c>
      <c r="G70" s="8">
        <v>75</v>
      </c>
      <c r="H70" s="9">
        <f t="shared" si="1"/>
        <v>7200</v>
      </c>
      <c r="I70" s="64"/>
    </row>
    <row r="71" spans="1:9" s="10" customFormat="1" x14ac:dyDescent="0.15">
      <c r="A71" s="13" t="s">
        <v>35</v>
      </c>
      <c r="B71" s="13" t="s">
        <v>96</v>
      </c>
      <c r="C71" s="13">
        <v>8</v>
      </c>
      <c r="D71" s="13" t="s">
        <v>112</v>
      </c>
      <c r="E71" s="13">
        <v>1</v>
      </c>
      <c r="F71" s="13" t="s">
        <v>66</v>
      </c>
      <c r="G71" s="8">
        <v>450</v>
      </c>
      <c r="H71" s="9">
        <f t="shared" si="1"/>
        <v>3600</v>
      </c>
      <c r="I71" s="64"/>
    </row>
    <row r="72" spans="1:9" s="10" customFormat="1" x14ac:dyDescent="0.15">
      <c r="A72" s="13" t="s">
        <v>35</v>
      </c>
      <c r="B72" s="13" t="s">
        <v>97</v>
      </c>
      <c r="C72" s="13">
        <v>1</v>
      </c>
      <c r="D72" s="13" t="s">
        <v>112</v>
      </c>
      <c r="E72" s="13">
        <v>3</v>
      </c>
      <c r="F72" s="13" t="s">
        <v>62</v>
      </c>
      <c r="G72" s="8">
        <v>550</v>
      </c>
      <c r="H72" s="9">
        <f t="shared" si="1"/>
        <v>1650</v>
      </c>
      <c r="I72" s="64"/>
    </row>
    <row r="73" spans="1:9" s="10" customFormat="1" x14ac:dyDescent="0.15">
      <c r="A73" s="13" t="s">
        <v>35</v>
      </c>
      <c r="B73" s="13" t="s">
        <v>98</v>
      </c>
      <c r="C73" s="13">
        <v>1</v>
      </c>
      <c r="D73" s="13" t="s">
        <v>112</v>
      </c>
      <c r="E73" s="13">
        <v>3</v>
      </c>
      <c r="F73" s="13" t="s">
        <v>62</v>
      </c>
      <c r="G73" s="8">
        <v>550</v>
      </c>
      <c r="H73" s="9">
        <f t="shared" si="1"/>
        <v>1650</v>
      </c>
      <c r="I73" s="64"/>
    </row>
    <row r="74" spans="1:9" s="10" customFormat="1" x14ac:dyDescent="0.15">
      <c r="A74" s="13" t="s">
        <v>35</v>
      </c>
      <c r="B74" s="13" t="s">
        <v>99</v>
      </c>
      <c r="C74" s="13">
        <v>1</v>
      </c>
      <c r="D74" s="13" t="s">
        <v>112</v>
      </c>
      <c r="E74" s="13">
        <v>3</v>
      </c>
      <c r="F74" s="13" t="s">
        <v>62</v>
      </c>
      <c r="G74" s="8">
        <v>550</v>
      </c>
      <c r="H74" s="9">
        <f t="shared" si="1"/>
        <v>1650</v>
      </c>
      <c r="I74" s="64"/>
    </row>
    <row r="75" spans="1:9" s="10" customFormat="1" x14ac:dyDescent="0.15">
      <c r="A75" s="13" t="s">
        <v>35</v>
      </c>
      <c r="B75" s="13" t="s">
        <v>100</v>
      </c>
      <c r="C75" s="13">
        <v>30</v>
      </c>
      <c r="D75" s="13" t="s">
        <v>112</v>
      </c>
      <c r="E75" s="13">
        <v>2</v>
      </c>
      <c r="F75" s="13" t="s">
        <v>62</v>
      </c>
      <c r="G75" s="8">
        <v>300</v>
      </c>
      <c r="H75" s="9">
        <f t="shared" si="1"/>
        <v>18000</v>
      </c>
      <c r="I75" s="64"/>
    </row>
    <row r="76" spans="1:9" s="10" customFormat="1" x14ac:dyDescent="0.15">
      <c r="A76" s="13" t="s">
        <v>35</v>
      </c>
      <c r="B76" s="13" t="s">
        <v>104</v>
      </c>
      <c r="C76" s="13">
        <v>3</v>
      </c>
      <c r="D76" s="13" t="s">
        <v>53</v>
      </c>
      <c r="E76" s="13">
        <v>2</v>
      </c>
      <c r="F76" s="13" t="s">
        <v>66</v>
      </c>
      <c r="G76" s="8">
        <v>1500</v>
      </c>
      <c r="H76" s="9">
        <f t="shared" si="1"/>
        <v>9000</v>
      </c>
      <c r="I76" s="64"/>
    </row>
    <row r="77" spans="1:9" s="10" customFormat="1" x14ac:dyDescent="0.15">
      <c r="A77" s="13" t="s">
        <v>111</v>
      </c>
      <c r="B77" s="13" t="s">
        <v>148</v>
      </c>
      <c r="C77" s="13">
        <v>6</v>
      </c>
      <c r="D77" s="13" t="s">
        <v>112</v>
      </c>
      <c r="E77" s="13">
        <v>1</v>
      </c>
      <c r="F77" s="13" t="s">
        <v>66</v>
      </c>
      <c r="G77" s="8">
        <v>6000</v>
      </c>
      <c r="H77" s="9">
        <f t="shared" si="1"/>
        <v>36000</v>
      </c>
      <c r="I77" s="64"/>
    </row>
    <row r="78" spans="1:9" s="10" customFormat="1" x14ac:dyDescent="0.15">
      <c r="A78" s="13" t="s">
        <v>111</v>
      </c>
      <c r="B78" s="13" t="s">
        <v>149</v>
      </c>
      <c r="C78" s="13">
        <v>20</v>
      </c>
      <c r="D78" s="13" t="s">
        <v>112</v>
      </c>
      <c r="E78" s="13">
        <v>1</v>
      </c>
      <c r="F78" s="13" t="s">
        <v>66</v>
      </c>
      <c r="G78" s="8">
        <v>600</v>
      </c>
      <c r="H78" s="9">
        <f t="shared" si="1"/>
        <v>12000</v>
      </c>
      <c r="I78" s="64"/>
    </row>
    <row r="79" spans="1:9" s="10" customFormat="1" x14ac:dyDescent="0.15">
      <c r="A79" s="13" t="s">
        <v>111</v>
      </c>
      <c r="B79" s="13" t="s">
        <v>157</v>
      </c>
      <c r="C79" s="13">
        <v>8</v>
      </c>
      <c r="D79" s="13" t="s">
        <v>112</v>
      </c>
      <c r="E79" s="13">
        <v>1</v>
      </c>
      <c r="F79" s="13" t="s">
        <v>66</v>
      </c>
      <c r="G79" s="8">
        <v>3000</v>
      </c>
      <c r="H79" s="9">
        <f t="shared" si="1"/>
        <v>24000</v>
      </c>
      <c r="I79" s="64"/>
    </row>
    <row r="80" spans="1:9" s="10" customFormat="1" x14ac:dyDescent="0.15">
      <c r="A80" s="13" t="s">
        <v>111</v>
      </c>
      <c r="B80" s="13" t="s">
        <v>150</v>
      </c>
      <c r="C80" s="13">
        <v>1</v>
      </c>
      <c r="D80" s="13" t="s">
        <v>70</v>
      </c>
      <c r="E80" s="13">
        <v>1</v>
      </c>
      <c r="F80" s="13" t="s">
        <v>66</v>
      </c>
      <c r="G80" s="8">
        <v>25000</v>
      </c>
      <c r="H80" s="9">
        <f t="shared" si="1"/>
        <v>25000</v>
      </c>
      <c r="I80" s="64"/>
    </row>
    <row r="81" spans="1:9" s="10" customFormat="1" x14ac:dyDescent="0.15">
      <c r="A81" s="13" t="s">
        <v>111</v>
      </c>
      <c r="B81" s="13" t="s">
        <v>147</v>
      </c>
      <c r="C81" s="13">
        <v>40</v>
      </c>
      <c r="D81" s="13" t="s">
        <v>146</v>
      </c>
      <c r="E81" s="13">
        <v>1</v>
      </c>
      <c r="F81" s="13" t="s">
        <v>112</v>
      </c>
      <c r="G81" s="8">
        <v>550</v>
      </c>
      <c r="H81" s="9">
        <f t="shared" si="1"/>
        <v>22000</v>
      </c>
      <c r="I81" s="64"/>
    </row>
    <row r="82" spans="1:9" s="10" customFormat="1" x14ac:dyDescent="0.15">
      <c r="A82" s="13" t="s">
        <v>111</v>
      </c>
      <c r="B82" s="13" t="s">
        <v>153</v>
      </c>
      <c r="C82" s="13">
        <v>15</v>
      </c>
      <c r="D82" s="13" t="s">
        <v>70</v>
      </c>
      <c r="E82" s="13">
        <v>1</v>
      </c>
      <c r="F82" s="13" t="s">
        <v>66</v>
      </c>
      <c r="G82" s="8">
        <v>4200</v>
      </c>
      <c r="H82" s="9">
        <f t="shared" si="1"/>
        <v>63000</v>
      </c>
      <c r="I82" s="64"/>
    </row>
    <row r="83" spans="1:9" s="10" customFormat="1" x14ac:dyDescent="0.15">
      <c r="A83" s="13" t="s">
        <v>111</v>
      </c>
      <c r="B83" s="13" t="s">
        <v>178</v>
      </c>
      <c r="C83" s="13">
        <v>200</v>
      </c>
      <c r="D83" s="13" t="s">
        <v>70</v>
      </c>
      <c r="E83" s="13">
        <v>1</v>
      </c>
      <c r="F83" s="13" t="s">
        <v>66</v>
      </c>
      <c r="G83" s="8">
        <v>400</v>
      </c>
      <c r="H83" s="9">
        <f t="shared" si="1"/>
        <v>80000</v>
      </c>
      <c r="I83" s="64"/>
    </row>
    <row r="84" spans="1:9" s="10" customFormat="1" x14ac:dyDescent="0.15">
      <c r="A84" s="13" t="s">
        <v>111</v>
      </c>
      <c r="B84" s="13" t="s">
        <v>151</v>
      </c>
      <c r="C84" s="13">
        <v>30</v>
      </c>
      <c r="D84" s="13" t="s">
        <v>112</v>
      </c>
      <c r="E84" s="13">
        <v>1</v>
      </c>
      <c r="F84" s="13" t="s">
        <v>66</v>
      </c>
      <c r="G84" s="8">
        <v>600</v>
      </c>
      <c r="H84" s="9">
        <f t="shared" si="1"/>
        <v>18000</v>
      </c>
      <c r="I84" s="64"/>
    </row>
    <row r="85" spans="1:9" s="10" customFormat="1" x14ac:dyDescent="0.15">
      <c r="A85" s="13" t="s">
        <v>111</v>
      </c>
      <c r="B85" s="13" t="s">
        <v>152</v>
      </c>
      <c r="C85" s="13">
        <v>6</v>
      </c>
      <c r="D85" s="13" t="s">
        <v>112</v>
      </c>
      <c r="E85" s="13">
        <v>1</v>
      </c>
      <c r="F85" s="13" t="s">
        <v>66</v>
      </c>
      <c r="G85" s="8">
        <v>4500</v>
      </c>
      <c r="H85" s="9">
        <f t="shared" si="1"/>
        <v>27000</v>
      </c>
      <c r="I85" s="64"/>
    </row>
    <row r="86" spans="1:9" s="10" customFormat="1" x14ac:dyDescent="0.15">
      <c r="A86" s="13" t="s">
        <v>111</v>
      </c>
      <c r="B86" s="13" t="s">
        <v>156</v>
      </c>
      <c r="C86" s="13">
        <v>45</v>
      </c>
      <c r="D86" s="13" t="s">
        <v>112</v>
      </c>
      <c r="E86" s="13">
        <v>2</v>
      </c>
      <c r="F86" s="13" t="s">
        <v>62</v>
      </c>
      <c r="G86" s="8">
        <v>300</v>
      </c>
      <c r="H86" s="9">
        <f t="shared" si="1"/>
        <v>27000</v>
      </c>
      <c r="I86" s="64"/>
    </row>
    <row r="87" spans="1:9" s="10" customFormat="1" x14ac:dyDescent="0.15">
      <c r="A87" s="13" t="s">
        <v>111</v>
      </c>
      <c r="B87" s="13" t="s">
        <v>104</v>
      </c>
      <c r="C87" s="13">
        <v>5</v>
      </c>
      <c r="D87" s="13" t="s">
        <v>53</v>
      </c>
      <c r="E87" s="13">
        <v>2</v>
      </c>
      <c r="F87" s="13" t="s">
        <v>66</v>
      </c>
      <c r="G87" s="8">
        <v>1500</v>
      </c>
      <c r="H87" s="9">
        <f t="shared" si="1"/>
        <v>15000</v>
      </c>
      <c r="I87" s="64"/>
    </row>
    <row r="88" spans="1:9" s="10" customFormat="1" x14ac:dyDescent="0.15">
      <c r="A88" s="13" t="s">
        <v>115</v>
      </c>
      <c r="B88" s="13"/>
      <c r="C88" s="13">
        <v>1</v>
      </c>
      <c r="D88" s="13" t="s">
        <v>106</v>
      </c>
      <c r="E88" s="13">
        <v>1</v>
      </c>
      <c r="F88" s="13" t="s">
        <v>66</v>
      </c>
      <c r="G88" s="8">
        <v>4500</v>
      </c>
      <c r="H88" s="9">
        <f t="shared" si="1"/>
        <v>4500</v>
      </c>
      <c r="I88" s="64"/>
    </row>
    <row r="89" spans="1:9" s="10" customFormat="1" x14ac:dyDescent="0.15">
      <c r="A89" s="13" t="s">
        <v>116</v>
      </c>
      <c r="B89" s="13"/>
      <c r="C89" s="13">
        <v>1</v>
      </c>
      <c r="D89" s="13" t="s">
        <v>106</v>
      </c>
      <c r="E89" s="13">
        <v>1</v>
      </c>
      <c r="F89" s="13" t="s">
        <v>66</v>
      </c>
      <c r="G89" s="8">
        <v>7000</v>
      </c>
      <c r="H89" s="9">
        <f t="shared" si="1"/>
        <v>7000</v>
      </c>
      <c r="I89" s="64"/>
    </row>
    <row r="90" spans="1:9" s="10" customFormat="1" x14ac:dyDescent="0.15">
      <c r="A90" s="13" t="s">
        <v>37</v>
      </c>
      <c r="B90" s="13" t="s">
        <v>125</v>
      </c>
      <c r="C90" s="13">
        <v>1</v>
      </c>
      <c r="D90" s="13" t="s">
        <v>70</v>
      </c>
      <c r="E90" s="13">
        <v>1</v>
      </c>
      <c r="F90" s="13" t="s">
        <v>66</v>
      </c>
      <c r="G90" s="8">
        <v>40000</v>
      </c>
      <c r="H90" s="9">
        <f t="shared" si="1"/>
        <v>40000</v>
      </c>
      <c r="I90" s="64"/>
    </row>
    <row r="91" spans="1:9" ht="28" x14ac:dyDescent="0.15">
      <c r="A91" s="17" t="s">
        <v>48</v>
      </c>
      <c r="B91" s="17" t="s">
        <v>11</v>
      </c>
      <c r="C91" s="20"/>
      <c r="D91" s="20"/>
      <c r="E91" s="20"/>
      <c r="F91" s="20"/>
      <c r="G91" s="21"/>
      <c r="H91" s="21"/>
      <c r="I91" s="18">
        <f>SUM(H92:H113)</f>
        <v>566100</v>
      </c>
    </row>
    <row r="92" spans="1:9" x14ac:dyDescent="0.15">
      <c r="A92" s="24" t="s">
        <v>6</v>
      </c>
      <c r="B92" s="25" t="s">
        <v>7</v>
      </c>
      <c r="C92" s="25">
        <v>1500</v>
      </c>
      <c r="D92" s="19" t="s">
        <v>69</v>
      </c>
      <c r="E92" s="19">
        <v>1</v>
      </c>
      <c r="F92" s="19" t="s">
        <v>66</v>
      </c>
      <c r="G92" s="8">
        <v>40</v>
      </c>
      <c r="H92" s="9">
        <f t="shared" si="1"/>
        <v>60000</v>
      </c>
      <c r="I92" s="55" t="s">
        <v>13</v>
      </c>
    </row>
    <row r="93" spans="1:9" x14ac:dyDescent="0.15">
      <c r="A93" s="24" t="s">
        <v>123</v>
      </c>
      <c r="B93" s="25" t="s">
        <v>124</v>
      </c>
      <c r="C93" s="19">
        <v>1</v>
      </c>
      <c r="D93" s="19" t="s">
        <v>70</v>
      </c>
      <c r="E93" s="19">
        <v>1</v>
      </c>
      <c r="F93" s="19" t="s">
        <v>66</v>
      </c>
      <c r="G93" s="8">
        <v>12000</v>
      </c>
      <c r="H93" s="9">
        <f t="shared" si="1"/>
        <v>12000</v>
      </c>
      <c r="I93" s="56"/>
    </row>
    <row r="94" spans="1:9" x14ac:dyDescent="0.15">
      <c r="A94" s="24" t="s">
        <v>123</v>
      </c>
      <c r="B94" s="25" t="s">
        <v>160</v>
      </c>
      <c r="C94" s="19">
        <v>8</v>
      </c>
      <c r="D94" s="19" t="s">
        <v>70</v>
      </c>
      <c r="E94" s="19">
        <v>1</v>
      </c>
      <c r="F94" s="19" t="s">
        <v>66</v>
      </c>
      <c r="G94" s="8">
        <v>3000</v>
      </c>
      <c r="H94" s="9">
        <f t="shared" si="1"/>
        <v>24000</v>
      </c>
      <c r="I94" s="56"/>
    </row>
    <row r="95" spans="1:9" s="10" customFormat="1" x14ac:dyDescent="0.15">
      <c r="A95" s="13" t="s">
        <v>37</v>
      </c>
      <c r="B95" s="13" t="s">
        <v>159</v>
      </c>
      <c r="C95" s="13">
        <v>1</v>
      </c>
      <c r="D95" s="13" t="s">
        <v>70</v>
      </c>
      <c r="E95" s="13">
        <v>1</v>
      </c>
      <c r="F95" s="13" t="s">
        <v>66</v>
      </c>
      <c r="G95" s="8">
        <v>80000</v>
      </c>
      <c r="H95" s="9">
        <f t="shared" si="1"/>
        <v>80000</v>
      </c>
      <c r="I95" s="56"/>
    </row>
    <row r="96" spans="1:9" s="10" customFormat="1" x14ac:dyDescent="0.15">
      <c r="A96" s="13" t="s">
        <v>37</v>
      </c>
      <c r="B96" s="13" t="s">
        <v>170</v>
      </c>
      <c r="C96" s="13">
        <v>300</v>
      </c>
      <c r="D96" s="13" t="s">
        <v>27</v>
      </c>
      <c r="E96" s="13">
        <v>1</v>
      </c>
      <c r="F96" s="13" t="s">
        <v>66</v>
      </c>
      <c r="G96" s="8">
        <v>65</v>
      </c>
      <c r="H96" s="9">
        <f t="shared" si="1"/>
        <v>19500</v>
      </c>
      <c r="I96" s="56"/>
    </row>
    <row r="97" spans="1:9" s="10" customFormat="1" x14ac:dyDescent="0.15">
      <c r="A97" s="13" t="s">
        <v>37</v>
      </c>
      <c r="B97" s="13" t="s">
        <v>141</v>
      </c>
      <c r="C97" s="13">
        <v>2</v>
      </c>
      <c r="D97" s="13" t="s">
        <v>62</v>
      </c>
      <c r="E97" s="13">
        <v>1</v>
      </c>
      <c r="F97" s="13" t="s">
        <v>66</v>
      </c>
      <c r="G97" s="8">
        <v>35000</v>
      </c>
      <c r="H97" s="9">
        <f t="shared" si="1"/>
        <v>70000</v>
      </c>
      <c r="I97" s="56"/>
    </row>
    <row r="98" spans="1:9" s="10" customFormat="1" x14ac:dyDescent="0.15">
      <c r="A98" s="13" t="s">
        <v>37</v>
      </c>
      <c r="B98" s="13" t="s">
        <v>142</v>
      </c>
      <c r="C98" s="13">
        <v>2</v>
      </c>
      <c r="D98" s="13" t="s">
        <v>68</v>
      </c>
      <c r="E98" s="13">
        <v>1</v>
      </c>
      <c r="F98" s="13" t="s">
        <v>66</v>
      </c>
      <c r="G98" s="8">
        <v>1200</v>
      </c>
      <c r="H98" s="9">
        <f t="shared" si="1"/>
        <v>2400</v>
      </c>
      <c r="I98" s="56"/>
    </row>
    <row r="99" spans="1:9" s="10" customFormat="1" x14ac:dyDescent="0.15">
      <c r="A99" s="13" t="s">
        <v>37</v>
      </c>
      <c r="B99" s="13" t="s">
        <v>154</v>
      </c>
      <c r="C99" s="13">
        <v>8</v>
      </c>
      <c r="D99" s="13" t="s">
        <v>68</v>
      </c>
      <c r="E99" s="13">
        <v>0</v>
      </c>
      <c r="F99" s="13" t="s">
        <v>66</v>
      </c>
      <c r="G99" s="8">
        <v>18000</v>
      </c>
      <c r="H99" s="9">
        <f t="shared" si="1"/>
        <v>0</v>
      </c>
      <c r="I99" s="56"/>
    </row>
    <row r="100" spans="1:9" s="10" customFormat="1" x14ac:dyDescent="0.15">
      <c r="A100" s="13" t="s">
        <v>37</v>
      </c>
      <c r="B100" s="13" t="s">
        <v>143</v>
      </c>
      <c r="C100" s="13">
        <v>40</v>
      </c>
      <c r="D100" s="13" t="s">
        <v>74</v>
      </c>
      <c r="E100" s="13">
        <v>4</v>
      </c>
      <c r="F100" s="13" t="s">
        <v>68</v>
      </c>
      <c r="G100" s="8">
        <v>50</v>
      </c>
      <c r="H100" s="9">
        <f t="shared" si="1"/>
        <v>8000</v>
      </c>
      <c r="I100" s="56"/>
    </row>
    <row r="101" spans="1:9" s="10" customFormat="1" x14ac:dyDescent="0.15">
      <c r="A101" s="13" t="s">
        <v>37</v>
      </c>
      <c r="B101" s="13" t="s">
        <v>171</v>
      </c>
      <c r="C101" s="13">
        <v>450</v>
      </c>
      <c r="D101" s="13" t="s">
        <v>27</v>
      </c>
      <c r="E101" s="13">
        <v>1</v>
      </c>
      <c r="F101" s="13" t="s">
        <v>68</v>
      </c>
      <c r="G101" s="8">
        <v>88</v>
      </c>
      <c r="H101" s="9">
        <f t="shared" si="1"/>
        <v>39600</v>
      </c>
      <c r="I101" s="56"/>
    </row>
    <row r="102" spans="1:9" s="10" customFormat="1" x14ac:dyDescent="0.15">
      <c r="A102" s="13" t="s">
        <v>37</v>
      </c>
      <c r="B102" s="13" t="s">
        <v>172</v>
      </c>
      <c r="C102" s="13">
        <v>750</v>
      </c>
      <c r="D102" s="13" t="s">
        <v>27</v>
      </c>
      <c r="E102" s="13">
        <v>1</v>
      </c>
      <c r="F102" s="13" t="s">
        <v>66</v>
      </c>
      <c r="G102" s="8">
        <v>30</v>
      </c>
      <c r="H102" s="9">
        <f t="shared" si="1"/>
        <v>22500</v>
      </c>
      <c r="I102" s="56"/>
    </row>
    <row r="103" spans="1:9" s="10" customFormat="1" x14ac:dyDescent="0.15">
      <c r="A103" s="13" t="s">
        <v>37</v>
      </c>
      <c r="B103" s="13" t="s">
        <v>118</v>
      </c>
      <c r="C103" s="13">
        <v>1</v>
      </c>
      <c r="D103" s="13" t="s">
        <v>72</v>
      </c>
      <c r="E103" s="13">
        <v>1</v>
      </c>
      <c r="F103" s="13" t="s">
        <v>66</v>
      </c>
      <c r="G103" s="8">
        <v>8000</v>
      </c>
      <c r="H103" s="9">
        <f t="shared" si="1"/>
        <v>8000</v>
      </c>
      <c r="I103" s="56"/>
    </row>
    <row r="104" spans="1:9" s="10" customFormat="1" x14ac:dyDescent="0.15">
      <c r="A104" s="13" t="s">
        <v>37</v>
      </c>
      <c r="B104" s="13" t="s">
        <v>119</v>
      </c>
      <c r="C104" s="13">
        <v>1</v>
      </c>
      <c r="D104" s="13" t="s">
        <v>72</v>
      </c>
      <c r="E104" s="13">
        <v>1</v>
      </c>
      <c r="F104" s="13" t="s">
        <v>66</v>
      </c>
      <c r="G104" s="8">
        <v>5000</v>
      </c>
      <c r="H104" s="9">
        <f t="shared" si="1"/>
        <v>5000</v>
      </c>
      <c r="I104" s="56"/>
    </row>
    <row r="105" spans="1:9" s="10" customFormat="1" x14ac:dyDescent="0.15">
      <c r="A105" s="13" t="s">
        <v>36</v>
      </c>
      <c r="B105" s="13"/>
      <c r="C105" s="13">
        <v>12</v>
      </c>
      <c r="D105" s="13" t="s">
        <v>27</v>
      </c>
      <c r="E105" s="13">
        <v>3</v>
      </c>
      <c r="F105" s="13" t="s">
        <v>62</v>
      </c>
      <c r="G105" s="8">
        <v>2600</v>
      </c>
      <c r="H105" s="9">
        <f t="shared" si="1"/>
        <v>93600</v>
      </c>
      <c r="I105" s="56"/>
    </row>
    <row r="106" spans="1:9" s="10" customFormat="1" x14ac:dyDescent="0.15">
      <c r="A106" s="13" t="s">
        <v>117</v>
      </c>
      <c r="B106" s="13"/>
      <c r="C106" s="13">
        <v>2</v>
      </c>
      <c r="D106" s="13" t="s">
        <v>27</v>
      </c>
      <c r="E106" s="13">
        <v>1</v>
      </c>
      <c r="F106" s="13" t="s">
        <v>62</v>
      </c>
      <c r="G106" s="8">
        <v>7000</v>
      </c>
      <c r="H106" s="9">
        <f t="shared" si="1"/>
        <v>14000</v>
      </c>
      <c r="I106" s="56"/>
    </row>
    <row r="107" spans="1:9" s="10" customFormat="1" x14ac:dyDescent="0.15">
      <c r="A107" s="13" t="s">
        <v>71</v>
      </c>
      <c r="B107" s="13"/>
      <c r="C107" s="13">
        <v>3</v>
      </c>
      <c r="D107" s="13" t="s">
        <v>27</v>
      </c>
      <c r="E107" s="13">
        <v>3</v>
      </c>
      <c r="F107" s="13" t="s">
        <v>62</v>
      </c>
      <c r="G107" s="8">
        <v>2800</v>
      </c>
      <c r="H107" s="9">
        <f t="shared" si="1"/>
        <v>25200</v>
      </c>
      <c r="I107" s="56"/>
    </row>
    <row r="108" spans="1:9" s="10" customFormat="1" x14ac:dyDescent="0.15">
      <c r="A108" s="13" t="s">
        <v>162</v>
      </c>
      <c r="B108" s="13" t="s">
        <v>181</v>
      </c>
      <c r="C108" s="13">
        <v>1</v>
      </c>
      <c r="D108" s="13" t="s">
        <v>70</v>
      </c>
      <c r="E108" s="13">
        <v>0</v>
      </c>
      <c r="F108" s="13" t="s">
        <v>66</v>
      </c>
      <c r="G108" s="8">
        <v>40000</v>
      </c>
      <c r="H108" s="9">
        <f t="shared" si="1"/>
        <v>0</v>
      </c>
      <c r="I108" s="56"/>
    </row>
    <row r="109" spans="1:9" s="10" customFormat="1" x14ac:dyDescent="0.15">
      <c r="A109" s="19" t="s">
        <v>22</v>
      </c>
      <c r="B109" s="19" t="s">
        <v>23</v>
      </c>
      <c r="C109" s="19">
        <v>1</v>
      </c>
      <c r="D109" s="19" t="s">
        <v>70</v>
      </c>
      <c r="E109" s="19">
        <v>0</v>
      </c>
      <c r="F109" s="19" t="s">
        <v>66</v>
      </c>
      <c r="G109" s="8">
        <v>100000</v>
      </c>
      <c r="H109" s="9">
        <f t="shared" si="1"/>
        <v>0</v>
      </c>
      <c r="I109" s="56"/>
    </row>
    <row r="110" spans="1:9" s="10" customFormat="1" x14ac:dyDescent="0.15">
      <c r="A110" s="19" t="s">
        <v>107</v>
      </c>
      <c r="B110" s="19"/>
      <c r="C110" s="19">
        <v>1</v>
      </c>
      <c r="D110" s="19" t="s">
        <v>70</v>
      </c>
      <c r="E110" s="19">
        <v>1</v>
      </c>
      <c r="F110" s="19" t="s">
        <v>66</v>
      </c>
      <c r="G110" s="8">
        <v>3500</v>
      </c>
      <c r="H110" s="9">
        <f t="shared" ref="H110:H113" si="5">C110*E110*G110</f>
        <v>3500</v>
      </c>
      <c r="I110" s="56"/>
    </row>
    <row r="111" spans="1:9" s="10" customFormat="1" x14ac:dyDescent="0.15">
      <c r="A111" s="19" t="s">
        <v>108</v>
      </c>
      <c r="B111" s="19"/>
      <c r="C111" s="19">
        <v>1</v>
      </c>
      <c r="D111" s="19" t="s">
        <v>53</v>
      </c>
      <c r="E111" s="19">
        <v>3</v>
      </c>
      <c r="F111" s="19" t="s">
        <v>62</v>
      </c>
      <c r="G111" s="8">
        <v>10000</v>
      </c>
      <c r="H111" s="9">
        <f t="shared" si="5"/>
        <v>30000</v>
      </c>
      <c r="I111" s="56"/>
    </row>
    <row r="112" spans="1:9" s="10" customFormat="1" x14ac:dyDescent="0.15">
      <c r="A112" s="19" t="s">
        <v>113</v>
      </c>
      <c r="B112" s="19" t="s">
        <v>155</v>
      </c>
      <c r="C112" s="19">
        <v>8</v>
      </c>
      <c r="D112" s="19" t="s">
        <v>27</v>
      </c>
      <c r="E112" s="19">
        <v>3</v>
      </c>
      <c r="F112" s="19" t="s">
        <v>62</v>
      </c>
      <c r="G112" s="8">
        <v>1200</v>
      </c>
      <c r="H112" s="9">
        <f t="shared" si="5"/>
        <v>28800</v>
      </c>
      <c r="I112" s="56"/>
    </row>
    <row r="113" spans="1:9" s="10" customFormat="1" ht="15" thickBot="1" x14ac:dyDescent="0.2">
      <c r="A113" s="19" t="s">
        <v>114</v>
      </c>
      <c r="B113" s="19"/>
      <c r="C113" s="19">
        <v>1</v>
      </c>
      <c r="D113" s="19" t="s">
        <v>72</v>
      </c>
      <c r="E113" s="19">
        <v>1</v>
      </c>
      <c r="F113" s="19" t="s">
        <v>66</v>
      </c>
      <c r="G113" s="8">
        <v>20000</v>
      </c>
      <c r="H113" s="9">
        <f t="shared" si="5"/>
        <v>20000</v>
      </c>
      <c r="I113" s="56"/>
    </row>
    <row r="114" spans="1:9" x14ac:dyDescent="0.15">
      <c r="A114" s="26" t="s">
        <v>49</v>
      </c>
      <c r="B114" s="27" t="s">
        <v>8</v>
      </c>
      <c r="C114" s="28"/>
      <c r="D114" s="29"/>
      <c r="E114" s="29"/>
      <c r="F114" s="29"/>
      <c r="G114" s="30"/>
      <c r="H114" s="30"/>
      <c r="I114" s="31">
        <f>I2+I10+I16+I21+I23+I32+I45+I91</f>
        <v>5153925</v>
      </c>
    </row>
    <row r="115" spans="1:9" x14ac:dyDescent="0.15">
      <c r="A115" s="32"/>
      <c r="B115" s="33" t="s">
        <v>24</v>
      </c>
      <c r="C115" s="34"/>
      <c r="D115" s="25"/>
      <c r="E115" s="25"/>
      <c r="F115" s="25"/>
      <c r="G115" s="35"/>
      <c r="H115" s="36"/>
      <c r="I115" s="54">
        <f>I114*0.1</f>
        <v>515392.5</v>
      </c>
    </row>
    <row r="116" spans="1:9" x14ac:dyDescent="0.15">
      <c r="A116" s="38"/>
      <c r="B116" s="39" t="s">
        <v>38</v>
      </c>
      <c r="C116" s="40"/>
      <c r="D116" s="41"/>
      <c r="E116" s="41"/>
      <c r="F116" s="12"/>
      <c r="G116" s="35"/>
      <c r="H116" s="42"/>
      <c r="I116" s="43">
        <f>(I114+I115)*0.06</f>
        <v>340159.05</v>
      </c>
    </row>
    <row r="117" spans="1:9" ht="15" thickBot="1" x14ac:dyDescent="0.2">
      <c r="A117" s="44"/>
      <c r="B117" s="45" t="s">
        <v>9</v>
      </c>
      <c r="C117" s="45"/>
      <c r="D117" s="46"/>
      <c r="E117" s="46"/>
      <c r="F117" s="46"/>
      <c r="G117" s="47"/>
      <c r="H117" s="47"/>
      <c r="I117" s="48">
        <f>SUM(I114:I116)</f>
        <v>6009476.5499999998</v>
      </c>
    </row>
    <row r="118" spans="1:9" ht="15" thickBot="1" x14ac:dyDescent="0.2">
      <c r="A118" s="44"/>
      <c r="B118" s="45" t="s">
        <v>10</v>
      </c>
      <c r="C118" s="45"/>
      <c r="D118" s="46"/>
      <c r="E118" s="46"/>
      <c r="F118" s="46"/>
      <c r="G118" s="47"/>
      <c r="H118" s="47"/>
      <c r="I118" s="48">
        <f>I117/1500</f>
        <v>4006.3177000000001</v>
      </c>
    </row>
    <row r="119" spans="1:9" x14ac:dyDescent="0.15">
      <c r="A119" s="16"/>
      <c r="G119" s="49"/>
      <c r="H119" s="49"/>
      <c r="I119" s="16"/>
    </row>
    <row r="120" spans="1:9" ht="28" x14ac:dyDescent="0.15">
      <c r="A120" s="16" t="s">
        <v>50</v>
      </c>
      <c r="G120" s="49"/>
      <c r="H120" s="49"/>
      <c r="I120" s="16"/>
    </row>
    <row r="121" spans="1:9" ht="42" x14ac:dyDescent="0.15">
      <c r="A121" s="16" t="s">
        <v>39</v>
      </c>
      <c r="G121" s="49"/>
      <c r="H121" s="49"/>
      <c r="I121" s="16"/>
    </row>
    <row r="122" spans="1:9" x14ac:dyDescent="0.15">
      <c r="A122" s="16"/>
      <c r="G122" s="49"/>
      <c r="H122" s="49"/>
      <c r="I122" s="16"/>
    </row>
    <row r="123" spans="1:9" x14ac:dyDescent="0.15">
      <c r="A123" s="16"/>
      <c r="G123" s="49"/>
      <c r="H123" s="49"/>
      <c r="I123" s="16"/>
    </row>
    <row r="124" spans="1:9" x14ac:dyDescent="0.15">
      <c r="A124" s="16"/>
      <c r="G124" s="49"/>
      <c r="H124" s="49"/>
      <c r="I124" s="16"/>
    </row>
    <row r="125" spans="1:9" x14ac:dyDescent="0.15">
      <c r="A125" s="16"/>
      <c r="G125" s="49"/>
      <c r="H125" s="49"/>
      <c r="I125" s="16"/>
    </row>
    <row r="126" spans="1:9" x14ac:dyDescent="0.15">
      <c r="A126" s="16"/>
      <c r="G126" s="49"/>
      <c r="H126" s="49"/>
      <c r="I126" s="16"/>
    </row>
    <row r="127" spans="1:9" x14ac:dyDescent="0.15">
      <c r="A127" s="16"/>
      <c r="G127" s="49"/>
      <c r="H127" s="49"/>
      <c r="I127" s="16"/>
    </row>
    <row r="128" spans="1:9" x14ac:dyDescent="0.15">
      <c r="A128" s="16"/>
      <c r="G128" s="49"/>
      <c r="H128" s="49"/>
      <c r="I128" s="16"/>
    </row>
    <row r="129" spans="1:9" x14ac:dyDescent="0.15">
      <c r="A129" s="16"/>
      <c r="G129" s="49"/>
      <c r="H129" s="49"/>
      <c r="I129" s="16"/>
    </row>
    <row r="130" spans="1:9" x14ac:dyDescent="0.15">
      <c r="A130" s="16"/>
      <c r="G130" s="49"/>
      <c r="H130" s="49"/>
      <c r="I130" s="16"/>
    </row>
    <row r="131" spans="1:9" x14ac:dyDescent="0.15">
      <c r="A131" s="16"/>
      <c r="G131" s="49"/>
      <c r="H131" s="49"/>
      <c r="I131" s="16"/>
    </row>
    <row r="132" spans="1:9" x14ac:dyDescent="0.15">
      <c r="A132" s="16"/>
      <c r="G132" s="49"/>
      <c r="H132" s="49"/>
      <c r="I132" s="16"/>
    </row>
    <row r="133" spans="1:9" x14ac:dyDescent="0.15">
      <c r="A133" s="16"/>
      <c r="G133" s="49"/>
      <c r="H133" s="49"/>
      <c r="I133" s="16"/>
    </row>
    <row r="134" spans="1:9" x14ac:dyDescent="0.15">
      <c r="A134" s="16"/>
      <c r="G134" s="49"/>
      <c r="H134" s="49"/>
      <c r="I134" s="16"/>
    </row>
    <row r="135" spans="1:9" x14ac:dyDescent="0.15">
      <c r="A135" s="16"/>
      <c r="G135" s="49"/>
      <c r="H135" s="49"/>
      <c r="I135" s="16"/>
    </row>
    <row r="136" spans="1:9" x14ac:dyDescent="0.15">
      <c r="A136" s="16"/>
      <c r="G136" s="49"/>
      <c r="H136" s="49"/>
      <c r="I136" s="16"/>
    </row>
    <row r="137" spans="1:9" x14ac:dyDescent="0.15">
      <c r="A137" s="16"/>
      <c r="G137" s="49"/>
      <c r="H137" s="49"/>
      <c r="I137" s="16"/>
    </row>
    <row r="138" spans="1:9" x14ac:dyDescent="0.15">
      <c r="A138" s="16"/>
      <c r="G138" s="49"/>
      <c r="H138" s="49"/>
      <c r="I138" s="16"/>
    </row>
    <row r="139" spans="1:9" x14ac:dyDescent="0.15">
      <c r="A139" s="16"/>
      <c r="G139" s="49"/>
      <c r="H139" s="49"/>
      <c r="I139" s="16"/>
    </row>
    <row r="140" spans="1:9" x14ac:dyDescent="0.15">
      <c r="A140" s="16"/>
      <c r="G140" s="49"/>
      <c r="H140" s="49"/>
      <c r="I140" s="16"/>
    </row>
    <row r="141" spans="1:9" x14ac:dyDescent="0.15">
      <c r="A141" s="16"/>
      <c r="G141" s="49"/>
      <c r="H141" s="49"/>
      <c r="I141" s="16"/>
    </row>
    <row r="142" spans="1:9" x14ac:dyDescent="0.15">
      <c r="A142" s="16"/>
      <c r="G142" s="49"/>
      <c r="H142" s="49"/>
      <c r="I142" s="16"/>
    </row>
    <row r="143" spans="1:9" x14ac:dyDescent="0.15">
      <c r="A143" s="16"/>
      <c r="G143" s="49"/>
      <c r="H143" s="49"/>
      <c r="I143" s="16"/>
    </row>
    <row r="144" spans="1:9" x14ac:dyDescent="0.15">
      <c r="A144" s="16"/>
      <c r="G144" s="49"/>
      <c r="H144" s="49"/>
      <c r="I144" s="16"/>
    </row>
    <row r="145" spans="1:9" x14ac:dyDescent="0.15">
      <c r="A145" s="16"/>
      <c r="G145" s="49"/>
      <c r="H145" s="49"/>
      <c r="I145" s="16"/>
    </row>
    <row r="146" spans="1:9" x14ac:dyDescent="0.15">
      <c r="A146" s="16"/>
      <c r="G146" s="49"/>
      <c r="H146" s="49"/>
      <c r="I146" s="16"/>
    </row>
  </sheetData>
  <mergeCells count="6">
    <mergeCell ref="I92:I113"/>
    <mergeCell ref="C1:F1"/>
    <mergeCell ref="I3:I9"/>
    <mergeCell ref="I24:I31"/>
    <mergeCell ref="I34:I44"/>
    <mergeCell ref="I46:I9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A95" workbookViewId="0">
      <selection activeCell="B117" sqref="B117"/>
    </sheetView>
  </sheetViews>
  <sheetFormatPr baseColWidth="10" defaultColWidth="9" defaultRowHeight="14" x14ac:dyDescent="0.15"/>
  <cols>
    <col min="1" max="1" width="32.83203125" style="50" customWidth="1"/>
    <col min="2" max="2" width="53.83203125" style="16" customWidth="1"/>
    <col min="3" max="3" width="6" style="49" customWidth="1"/>
    <col min="4" max="4" width="6.83203125" style="49" customWidth="1"/>
    <col min="5" max="5" width="5.5" style="49" customWidth="1"/>
    <col min="6" max="6" width="6.33203125" style="49" customWidth="1"/>
    <col min="7" max="7" width="12" style="51" customWidth="1"/>
    <col min="8" max="8" width="16.33203125" style="51" customWidth="1"/>
    <col min="9" max="9" width="20.6640625" style="52" customWidth="1"/>
    <col min="10" max="16384" width="9" style="16"/>
  </cols>
  <sheetData>
    <row r="1" spans="1:9" x14ac:dyDescent="0.15">
      <c r="A1" s="15" t="s">
        <v>0</v>
      </c>
      <c r="B1" s="15" t="s">
        <v>1</v>
      </c>
      <c r="C1" s="57" t="s">
        <v>2</v>
      </c>
      <c r="D1" s="58"/>
      <c r="E1" s="58"/>
      <c r="F1" s="59"/>
      <c r="G1" s="15" t="s">
        <v>3</v>
      </c>
      <c r="H1" s="15" t="s">
        <v>19</v>
      </c>
      <c r="I1" s="15" t="s">
        <v>18</v>
      </c>
    </row>
    <row r="2" spans="1:9" x14ac:dyDescent="0.15">
      <c r="A2" s="17" t="s">
        <v>5</v>
      </c>
      <c r="B2" s="17" t="s">
        <v>15</v>
      </c>
      <c r="C2" s="17" t="s">
        <v>25</v>
      </c>
      <c r="D2" s="17" t="s">
        <v>26</v>
      </c>
      <c r="E2" s="17" t="s">
        <v>25</v>
      </c>
      <c r="F2" s="17" t="s">
        <v>26</v>
      </c>
      <c r="G2" s="18"/>
      <c r="H2" s="18" t="s">
        <v>43</v>
      </c>
      <c r="I2" s="18">
        <f>SUM(H3:H8)</f>
        <v>680380</v>
      </c>
    </row>
    <row r="3" spans="1:9" s="4" customFormat="1" ht="12" customHeight="1" x14ac:dyDescent="0.15">
      <c r="A3" s="1" t="s">
        <v>21</v>
      </c>
      <c r="B3" s="2" t="s">
        <v>180</v>
      </c>
      <c r="C3" s="2">
        <v>35</v>
      </c>
      <c r="D3" s="2" t="s">
        <v>53</v>
      </c>
      <c r="E3" s="2">
        <v>1</v>
      </c>
      <c r="F3" s="2" t="s">
        <v>66</v>
      </c>
      <c r="G3" s="3">
        <v>10800</v>
      </c>
      <c r="H3" s="5">
        <f>C3*E3*G3</f>
        <v>378000</v>
      </c>
      <c r="I3" s="60" t="s">
        <v>161</v>
      </c>
    </row>
    <row r="4" spans="1:9" s="10" customFormat="1" x14ac:dyDescent="0.15">
      <c r="A4" s="6" t="s">
        <v>51</v>
      </c>
      <c r="B4" s="7" t="s">
        <v>130</v>
      </c>
      <c r="C4" s="7">
        <v>3</v>
      </c>
      <c r="D4" s="7" t="s">
        <v>53</v>
      </c>
      <c r="E4" s="2">
        <v>1</v>
      </c>
      <c r="F4" s="7" t="s">
        <v>66</v>
      </c>
      <c r="G4" s="8">
        <f>3750*2</f>
        <v>7500</v>
      </c>
      <c r="H4" s="9">
        <f t="shared" ref="H4:H108" si="0">C4*E4*G4</f>
        <v>22500</v>
      </c>
      <c r="I4" s="61"/>
    </row>
    <row r="5" spans="1:9" s="10" customFormat="1" x14ac:dyDescent="0.15">
      <c r="A5" s="6" t="s">
        <v>51</v>
      </c>
      <c r="B5" s="7" t="s">
        <v>129</v>
      </c>
      <c r="C5" s="7">
        <v>2</v>
      </c>
      <c r="D5" s="7" t="s">
        <v>53</v>
      </c>
      <c r="E5" s="2">
        <v>1</v>
      </c>
      <c r="F5" s="7" t="s">
        <v>66</v>
      </c>
      <c r="G5" s="8">
        <f>2*2750</f>
        <v>5500</v>
      </c>
      <c r="H5" s="9">
        <f t="shared" si="0"/>
        <v>11000</v>
      </c>
      <c r="I5" s="61"/>
    </row>
    <row r="6" spans="1:9" s="10" customFormat="1" x14ac:dyDescent="0.15">
      <c r="A6" s="6" t="s">
        <v>175</v>
      </c>
      <c r="B6" s="7" t="s">
        <v>173</v>
      </c>
      <c r="C6" s="7">
        <v>10</v>
      </c>
      <c r="D6" s="7" t="s">
        <v>27</v>
      </c>
      <c r="E6" s="2">
        <v>2</v>
      </c>
      <c r="F6" s="7" t="s">
        <v>28</v>
      </c>
      <c r="G6" s="8">
        <f>1980*0.6</f>
        <v>1188</v>
      </c>
      <c r="H6" s="9">
        <f t="shared" si="0"/>
        <v>23760</v>
      </c>
      <c r="I6" s="61"/>
    </row>
    <row r="7" spans="1:9" s="10" customFormat="1" x14ac:dyDescent="0.15">
      <c r="A7" s="6" t="s">
        <v>176</v>
      </c>
      <c r="B7" s="7" t="s">
        <v>174</v>
      </c>
      <c r="C7" s="7">
        <v>20</v>
      </c>
      <c r="D7" s="7" t="s">
        <v>27</v>
      </c>
      <c r="E7" s="2">
        <v>2</v>
      </c>
      <c r="F7" s="7" t="s">
        <v>28</v>
      </c>
      <c r="G7" s="8">
        <f>2110*0.8</f>
        <v>1688</v>
      </c>
      <c r="H7" s="9">
        <f t="shared" si="0"/>
        <v>67520</v>
      </c>
      <c r="I7" s="61"/>
    </row>
    <row r="8" spans="1:9" s="10" customFormat="1" x14ac:dyDescent="0.15">
      <c r="A8" s="6" t="s">
        <v>177</v>
      </c>
      <c r="B8" s="7" t="s">
        <v>174</v>
      </c>
      <c r="C8" s="7">
        <v>50</v>
      </c>
      <c r="D8" s="7" t="s">
        <v>27</v>
      </c>
      <c r="E8" s="2">
        <v>2</v>
      </c>
      <c r="F8" s="7" t="s">
        <v>28</v>
      </c>
      <c r="G8" s="8">
        <f>2220*0.8</f>
        <v>1776</v>
      </c>
      <c r="H8" s="9">
        <f t="shared" si="0"/>
        <v>177600</v>
      </c>
      <c r="I8" s="61"/>
    </row>
    <row r="9" spans="1:9" x14ac:dyDescent="0.15">
      <c r="A9" s="17" t="s">
        <v>4</v>
      </c>
      <c r="B9" s="17"/>
      <c r="C9" s="17"/>
      <c r="D9" s="17"/>
      <c r="E9" s="17"/>
      <c r="F9" s="17"/>
      <c r="G9" s="18"/>
      <c r="H9" s="18"/>
      <c r="I9" s="18">
        <f>SUM(H10:H14)</f>
        <v>2168400</v>
      </c>
    </row>
    <row r="10" spans="1:9" s="10" customFormat="1" x14ac:dyDescent="0.15">
      <c r="A10" s="11" t="s">
        <v>54</v>
      </c>
      <c r="B10" s="12" t="s">
        <v>44</v>
      </c>
      <c r="C10" s="12">
        <v>600</v>
      </c>
      <c r="D10" s="13" t="s">
        <v>27</v>
      </c>
      <c r="E10" s="13">
        <v>2</v>
      </c>
      <c r="F10" s="13" t="s">
        <v>30</v>
      </c>
      <c r="G10" s="8">
        <v>1190</v>
      </c>
      <c r="H10" s="9">
        <f t="shared" si="0"/>
        <v>1428000</v>
      </c>
      <c r="I10" s="14" t="s">
        <v>13</v>
      </c>
    </row>
    <row r="11" spans="1:9" s="10" customFormat="1" x14ac:dyDescent="0.15">
      <c r="A11" s="11" t="s">
        <v>132</v>
      </c>
      <c r="B11" s="12"/>
      <c r="C11" s="12">
        <v>200</v>
      </c>
      <c r="D11" s="13" t="s">
        <v>29</v>
      </c>
      <c r="E11" s="13">
        <v>2</v>
      </c>
      <c r="F11" s="13" t="s">
        <v>30</v>
      </c>
      <c r="G11" s="8">
        <v>800</v>
      </c>
      <c r="H11" s="9">
        <f t="shared" si="0"/>
        <v>320000</v>
      </c>
      <c r="I11" s="14"/>
    </row>
    <row r="12" spans="1:9" s="10" customFormat="1" x14ac:dyDescent="0.15">
      <c r="A12" s="11" t="s">
        <v>133</v>
      </c>
      <c r="B12" s="12"/>
      <c r="C12" s="12">
        <v>200</v>
      </c>
      <c r="D12" s="13" t="s">
        <v>29</v>
      </c>
      <c r="E12" s="13">
        <v>2</v>
      </c>
      <c r="F12" s="13" t="s">
        <v>30</v>
      </c>
      <c r="G12" s="8">
        <v>800</v>
      </c>
      <c r="H12" s="9">
        <f t="shared" si="0"/>
        <v>320000</v>
      </c>
      <c r="I12" s="14"/>
    </row>
    <row r="13" spans="1:9" s="10" customFormat="1" x14ac:dyDescent="0.15">
      <c r="A13" s="11" t="s">
        <v>134</v>
      </c>
      <c r="B13" s="12"/>
      <c r="C13" s="12">
        <v>0</v>
      </c>
      <c r="D13" s="13" t="s">
        <v>29</v>
      </c>
      <c r="E13" s="13">
        <v>2</v>
      </c>
      <c r="F13" s="13" t="s">
        <v>30</v>
      </c>
      <c r="G13" s="8">
        <v>1848</v>
      </c>
      <c r="H13" s="9">
        <f t="shared" si="0"/>
        <v>0</v>
      </c>
      <c r="I13" s="14"/>
    </row>
    <row r="14" spans="1:9" s="10" customFormat="1" x14ac:dyDescent="0.15">
      <c r="A14" s="11" t="s">
        <v>134</v>
      </c>
      <c r="B14" s="12" t="s">
        <v>166</v>
      </c>
      <c r="C14" s="12">
        <v>25</v>
      </c>
      <c r="D14" s="13" t="s">
        <v>29</v>
      </c>
      <c r="E14" s="13">
        <v>2</v>
      </c>
      <c r="F14" s="13" t="s">
        <v>30</v>
      </c>
      <c r="G14" s="8">
        <v>2008</v>
      </c>
      <c r="H14" s="9">
        <f t="shared" si="0"/>
        <v>100400</v>
      </c>
      <c r="I14" s="14"/>
    </row>
    <row r="15" spans="1:9" s="10" customFormat="1" x14ac:dyDescent="0.15">
      <c r="A15" s="17" t="s">
        <v>17</v>
      </c>
      <c r="B15" s="17"/>
      <c r="C15" s="17"/>
      <c r="D15" s="17"/>
      <c r="E15" s="17"/>
      <c r="F15" s="17"/>
      <c r="G15" s="18"/>
      <c r="H15" s="18"/>
      <c r="I15" s="18">
        <f>SUM(H16:H19)</f>
        <v>63525</v>
      </c>
    </row>
    <row r="16" spans="1:9" s="10" customFormat="1" x14ac:dyDescent="0.15">
      <c r="A16" s="19" t="s">
        <v>14</v>
      </c>
      <c r="B16" s="19" t="s">
        <v>169</v>
      </c>
      <c r="C16" s="19">
        <v>1</v>
      </c>
      <c r="D16" s="19" t="s">
        <v>29</v>
      </c>
      <c r="E16" s="19">
        <v>3</v>
      </c>
      <c r="F16" s="19" t="s">
        <v>62</v>
      </c>
      <c r="G16" s="8">
        <v>18000</v>
      </c>
      <c r="H16" s="9">
        <f t="shared" ref="H16" si="1">C16*E16*G16</f>
        <v>54000</v>
      </c>
      <c r="I16" s="53" t="s">
        <v>13</v>
      </c>
    </row>
    <row r="17" spans="1:9" s="10" customFormat="1" x14ac:dyDescent="0.15">
      <c r="A17" s="19" t="s">
        <v>14</v>
      </c>
      <c r="B17" s="19" t="s">
        <v>168</v>
      </c>
      <c r="C17" s="19">
        <v>0</v>
      </c>
      <c r="D17" s="19" t="s">
        <v>29</v>
      </c>
      <c r="E17" s="19">
        <v>3</v>
      </c>
      <c r="F17" s="19" t="s">
        <v>62</v>
      </c>
      <c r="G17" s="8">
        <v>28000</v>
      </c>
      <c r="H17" s="9">
        <f t="shared" ref="H17:H18" si="2">C17*E17*G17</f>
        <v>0</v>
      </c>
      <c r="I17" s="53"/>
    </row>
    <row r="18" spans="1:9" s="10" customFormat="1" x14ac:dyDescent="0.15">
      <c r="A18" s="19" t="s">
        <v>14</v>
      </c>
      <c r="B18" s="19" t="s">
        <v>167</v>
      </c>
      <c r="C18" s="19">
        <v>0</v>
      </c>
      <c r="D18" s="19" t="s">
        <v>29</v>
      </c>
      <c r="E18" s="19">
        <v>3</v>
      </c>
      <c r="F18" s="19" t="s">
        <v>62</v>
      </c>
      <c r="G18" s="8">
        <v>24000</v>
      </c>
      <c r="H18" s="9">
        <f t="shared" si="2"/>
        <v>0</v>
      </c>
      <c r="I18" s="53"/>
    </row>
    <row r="19" spans="1:9" s="10" customFormat="1" x14ac:dyDescent="0.15">
      <c r="A19" s="12" t="s">
        <v>63</v>
      </c>
      <c r="B19" s="12" t="s">
        <v>64</v>
      </c>
      <c r="C19" s="12">
        <v>1</v>
      </c>
      <c r="D19" s="19" t="s">
        <v>29</v>
      </c>
      <c r="E19" s="19">
        <v>1</v>
      </c>
      <c r="F19" s="19" t="s">
        <v>65</v>
      </c>
      <c r="G19" s="8">
        <v>9525</v>
      </c>
      <c r="H19" s="9">
        <f t="shared" si="0"/>
        <v>9525</v>
      </c>
      <c r="I19" s="14" t="s">
        <v>13</v>
      </c>
    </row>
    <row r="20" spans="1:9" s="10" customFormat="1" x14ac:dyDescent="0.15">
      <c r="A20" s="17" t="s">
        <v>45</v>
      </c>
      <c r="B20" s="17"/>
      <c r="C20" s="17"/>
      <c r="D20" s="20"/>
      <c r="E20" s="20"/>
      <c r="F20" s="20"/>
      <c r="G20" s="21"/>
      <c r="H20" s="18"/>
      <c r="I20" s="18">
        <f>SUM(H21)</f>
        <v>67500</v>
      </c>
    </row>
    <row r="21" spans="1:9" s="10" customFormat="1" x14ac:dyDescent="0.15">
      <c r="A21" s="12" t="s">
        <v>12</v>
      </c>
      <c r="B21" s="12" t="s">
        <v>16</v>
      </c>
      <c r="C21" s="12">
        <v>1500</v>
      </c>
      <c r="D21" s="12" t="s">
        <v>27</v>
      </c>
      <c r="E21" s="12">
        <v>1</v>
      </c>
      <c r="F21" s="12" t="s">
        <v>66</v>
      </c>
      <c r="G21" s="8">
        <v>45</v>
      </c>
      <c r="H21" s="9">
        <f t="shared" si="0"/>
        <v>67500</v>
      </c>
      <c r="I21" s="14" t="s">
        <v>13</v>
      </c>
    </row>
    <row r="22" spans="1:9" x14ac:dyDescent="0.15">
      <c r="A22" s="17" t="s">
        <v>46</v>
      </c>
      <c r="B22" s="17"/>
      <c r="C22" s="17"/>
      <c r="D22" s="20"/>
      <c r="E22" s="20"/>
      <c r="F22" s="20"/>
      <c r="G22" s="21"/>
      <c r="H22" s="18"/>
      <c r="I22" s="18">
        <f>SUM(H23:H30)</f>
        <v>156300</v>
      </c>
    </row>
    <row r="23" spans="1:9" s="10" customFormat="1" x14ac:dyDescent="0.15">
      <c r="A23" s="19" t="s">
        <v>67</v>
      </c>
      <c r="B23" s="19" t="s">
        <v>73</v>
      </c>
      <c r="C23" s="19">
        <v>8</v>
      </c>
      <c r="D23" s="19" t="s">
        <v>74</v>
      </c>
      <c r="E23" s="19">
        <v>0</v>
      </c>
      <c r="F23" s="19" t="s">
        <v>66</v>
      </c>
      <c r="G23" s="8">
        <v>8500</v>
      </c>
      <c r="H23" s="9">
        <f t="shared" ref="H23:H24" si="3">C23*E23*G23</f>
        <v>0</v>
      </c>
      <c r="I23" s="56"/>
    </row>
    <row r="24" spans="1:9" s="10" customFormat="1" x14ac:dyDescent="0.15">
      <c r="A24" s="19" t="s">
        <v>109</v>
      </c>
      <c r="B24" s="19" t="s">
        <v>110</v>
      </c>
      <c r="C24" s="19">
        <v>1</v>
      </c>
      <c r="D24" s="19" t="s">
        <v>74</v>
      </c>
      <c r="E24" s="19">
        <v>3</v>
      </c>
      <c r="F24" s="19" t="s">
        <v>62</v>
      </c>
      <c r="G24" s="8">
        <v>1600</v>
      </c>
      <c r="H24" s="9">
        <f t="shared" si="3"/>
        <v>4800</v>
      </c>
      <c r="I24" s="56"/>
    </row>
    <row r="25" spans="1:9" s="10" customFormat="1" x14ac:dyDescent="0.15">
      <c r="A25" s="19" t="s">
        <v>31</v>
      </c>
      <c r="B25" s="19" t="s">
        <v>120</v>
      </c>
      <c r="C25" s="19">
        <v>15</v>
      </c>
      <c r="D25" s="19" t="s">
        <v>27</v>
      </c>
      <c r="E25" s="19">
        <v>3</v>
      </c>
      <c r="F25" s="19" t="s">
        <v>62</v>
      </c>
      <c r="G25" s="8">
        <v>0</v>
      </c>
      <c r="H25" s="9">
        <f t="shared" si="0"/>
        <v>0</v>
      </c>
      <c r="I25" s="56"/>
    </row>
    <row r="26" spans="1:9" s="10" customFormat="1" x14ac:dyDescent="0.15">
      <c r="A26" s="19" t="s">
        <v>31</v>
      </c>
      <c r="B26" s="19" t="s">
        <v>121</v>
      </c>
      <c r="C26" s="19">
        <v>15</v>
      </c>
      <c r="D26" s="19" t="s">
        <v>27</v>
      </c>
      <c r="E26" s="19">
        <v>3</v>
      </c>
      <c r="F26" s="19" t="s">
        <v>62</v>
      </c>
      <c r="G26" s="8">
        <v>600</v>
      </c>
      <c r="H26" s="9">
        <f t="shared" si="0"/>
        <v>27000</v>
      </c>
      <c r="I26" s="56"/>
    </row>
    <row r="27" spans="1:9" s="10" customFormat="1" x14ac:dyDescent="0.15">
      <c r="A27" s="19" t="s">
        <v>32</v>
      </c>
      <c r="B27" s="19" t="s">
        <v>158</v>
      </c>
      <c r="C27" s="19">
        <v>80</v>
      </c>
      <c r="D27" s="19" t="s">
        <v>27</v>
      </c>
      <c r="E27" s="19">
        <v>3</v>
      </c>
      <c r="F27" s="19" t="s">
        <v>62</v>
      </c>
      <c r="G27" s="8">
        <v>450</v>
      </c>
      <c r="H27" s="9">
        <f t="shared" si="0"/>
        <v>108000</v>
      </c>
      <c r="I27" s="56"/>
    </row>
    <row r="28" spans="1:9" s="10" customFormat="1" x14ac:dyDescent="0.15">
      <c r="A28" s="19" t="s">
        <v>122</v>
      </c>
      <c r="B28" s="19" t="s">
        <v>120</v>
      </c>
      <c r="C28" s="19">
        <v>6</v>
      </c>
      <c r="D28" s="19" t="s">
        <v>27</v>
      </c>
      <c r="E28" s="19">
        <v>4</v>
      </c>
      <c r="F28" s="19" t="s">
        <v>62</v>
      </c>
      <c r="G28" s="8">
        <v>0</v>
      </c>
      <c r="H28" s="9">
        <f t="shared" si="0"/>
        <v>0</v>
      </c>
      <c r="I28" s="56"/>
    </row>
    <row r="29" spans="1:9" s="10" customFormat="1" x14ac:dyDescent="0.15">
      <c r="A29" s="19" t="s">
        <v>122</v>
      </c>
      <c r="B29" s="19" t="s">
        <v>121</v>
      </c>
      <c r="C29" s="19">
        <v>6</v>
      </c>
      <c r="D29" s="19" t="s">
        <v>27</v>
      </c>
      <c r="E29" s="19">
        <v>4</v>
      </c>
      <c r="F29" s="19" t="s">
        <v>62</v>
      </c>
      <c r="G29" s="8">
        <v>600</v>
      </c>
      <c r="H29" s="9">
        <f t="shared" si="0"/>
        <v>14400</v>
      </c>
      <c r="I29" s="56"/>
    </row>
    <row r="30" spans="1:9" s="10" customFormat="1" x14ac:dyDescent="0.15">
      <c r="A30" s="19" t="s">
        <v>127</v>
      </c>
      <c r="B30" s="19"/>
      <c r="C30" s="19">
        <v>3</v>
      </c>
      <c r="D30" s="19" t="s">
        <v>27</v>
      </c>
      <c r="E30" s="19">
        <v>1</v>
      </c>
      <c r="F30" s="19" t="s">
        <v>62</v>
      </c>
      <c r="G30" s="8">
        <v>700</v>
      </c>
      <c r="H30" s="9">
        <f t="shared" si="0"/>
        <v>2100</v>
      </c>
      <c r="I30" s="62"/>
    </row>
    <row r="31" spans="1:9" x14ac:dyDescent="0.15">
      <c r="A31" s="17" t="s">
        <v>131</v>
      </c>
      <c r="B31" s="17" t="s">
        <v>40</v>
      </c>
      <c r="C31" s="20"/>
      <c r="D31" s="20"/>
      <c r="E31" s="20"/>
      <c r="F31" s="20"/>
      <c r="G31" s="21"/>
      <c r="H31" s="21"/>
      <c r="I31" s="18">
        <f>SUM(H32:H43)</f>
        <v>896610</v>
      </c>
    </row>
    <row r="32" spans="1:9" s="10" customFormat="1" x14ac:dyDescent="0.15">
      <c r="A32" s="11" t="s">
        <v>135</v>
      </c>
      <c r="B32" s="12" t="s">
        <v>136</v>
      </c>
      <c r="C32" s="12">
        <v>150</v>
      </c>
      <c r="D32" s="13" t="s">
        <v>52</v>
      </c>
      <c r="E32" s="13">
        <v>2</v>
      </c>
      <c r="F32" s="13" t="s">
        <v>62</v>
      </c>
      <c r="G32" s="8">
        <v>500</v>
      </c>
      <c r="H32" s="9">
        <f t="shared" ref="H32:H42" si="4">C32*E32*G32</f>
        <v>150000</v>
      </c>
      <c r="I32" s="22"/>
    </row>
    <row r="33" spans="1:9" s="10" customFormat="1" x14ac:dyDescent="0.15">
      <c r="A33" s="11" t="s">
        <v>55</v>
      </c>
      <c r="B33" s="12" t="s">
        <v>165</v>
      </c>
      <c r="C33" s="12">
        <v>750</v>
      </c>
      <c r="D33" s="13" t="s">
        <v>52</v>
      </c>
      <c r="E33" s="13">
        <v>1</v>
      </c>
      <c r="F33" s="13" t="s">
        <v>61</v>
      </c>
      <c r="G33" s="8">
        <v>85</v>
      </c>
      <c r="H33" s="9">
        <f t="shared" si="4"/>
        <v>63750</v>
      </c>
      <c r="I33" s="56"/>
    </row>
    <row r="34" spans="1:9" s="10" customFormat="1" x14ac:dyDescent="0.15">
      <c r="A34" s="11" t="s">
        <v>56</v>
      </c>
      <c r="B34" s="12" t="s">
        <v>164</v>
      </c>
      <c r="C34" s="12">
        <v>750</v>
      </c>
      <c r="D34" s="13" t="s">
        <v>52</v>
      </c>
      <c r="E34" s="13">
        <v>1</v>
      </c>
      <c r="F34" s="13" t="s">
        <v>61</v>
      </c>
      <c r="G34" s="8">
        <v>50</v>
      </c>
      <c r="H34" s="9">
        <f t="shared" si="4"/>
        <v>37500</v>
      </c>
      <c r="I34" s="56"/>
    </row>
    <row r="35" spans="1:9" s="10" customFormat="1" x14ac:dyDescent="0.15">
      <c r="A35" s="11" t="s">
        <v>57</v>
      </c>
      <c r="B35" s="12" t="s">
        <v>165</v>
      </c>
      <c r="C35" s="12">
        <v>750</v>
      </c>
      <c r="D35" s="13" t="s">
        <v>52</v>
      </c>
      <c r="E35" s="13">
        <v>1</v>
      </c>
      <c r="F35" s="13" t="s">
        <v>61</v>
      </c>
      <c r="G35" s="8">
        <v>85</v>
      </c>
      <c r="H35" s="9">
        <f t="shared" si="4"/>
        <v>63750</v>
      </c>
      <c r="I35" s="56"/>
    </row>
    <row r="36" spans="1:9" s="10" customFormat="1" x14ac:dyDescent="0.15">
      <c r="A36" s="11" t="s">
        <v>58</v>
      </c>
      <c r="B36" s="12" t="s">
        <v>144</v>
      </c>
      <c r="C36" s="12">
        <v>750</v>
      </c>
      <c r="D36" s="13" t="s">
        <v>52</v>
      </c>
      <c r="E36" s="13">
        <v>1</v>
      </c>
      <c r="F36" s="13" t="s">
        <v>61</v>
      </c>
      <c r="G36" s="8">
        <v>318</v>
      </c>
      <c r="H36" s="9">
        <f t="shared" si="4"/>
        <v>238500</v>
      </c>
      <c r="I36" s="56"/>
    </row>
    <row r="37" spans="1:9" s="10" customFormat="1" x14ac:dyDescent="0.15">
      <c r="A37" s="11" t="s">
        <v>59</v>
      </c>
      <c r="B37" s="12" t="s">
        <v>164</v>
      </c>
      <c r="C37" s="12">
        <v>750</v>
      </c>
      <c r="D37" s="13" t="s">
        <v>52</v>
      </c>
      <c r="E37" s="13">
        <v>1</v>
      </c>
      <c r="F37" s="13" t="s">
        <v>61</v>
      </c>
      <c r="G37" s="8">
        <v>50</v>
      </c>
      <c r="H37" s="9">
        <f t="shared" si="4"/>
        <v>37500</v>
      </c>
      <c r="I37" s="56"/>
    </row>
    <row r="38" spans="1:9" s="10" customFormat="1" x14ac:dyDescent="0.15">
      <c r="A38" s="11" t="s">
        <v>60</v>
      </c>
      <c r="B38" s="12" t="s">
        <v>165</v>
      </c>
      <c r="C38" s="12">
        <v>750</v>
      </c>
      <c r="D38" s="13" t="s">
        <v>52</v>
      </c>
      <c r="E38" s="13">
        <v>1</v>
      </c>
      <c r="F38" s="13" t="s">
        <v>61</v>
      </c>
      <c r="G38" s="8">
        <v>85</v>
      </c>
      <c r="H38" s="9">
        <f t="shared" si="4"/>
        <v>63750</v>
      </c>
      <c r="I38" s="56"/>
    </row>
    <row r="39" spans="1:9" s="10" customFormat="1" x14ac:dyDescent="0.15">
      <c r="A39" s="11" t="s">
        <v>138</v>
      </c>
      <c r="B39" s="12" t="s">
        <v>140</v>
      </c>
      <c r="C39" s="12">
        <v>24</v>
      </c>
      <c r="D39" s="13" t="s">
        <v>137</v>
      </c>
      <c r="E39" s="13">
        <v>1</v>
      </c>
      <c r="F39" s="13" t="s">
        <v>66</v>
      </c>
      <c r="G39" s="8">
        <v>390</v>
      </c>
      <c r="H39" s="9">
        <f t="shared" si="4"/>
        <v>9360</v>
      </c>
      <c r="I39" s="56"/>
    </row>
    <row r="40" spans="1:9" s="10" customFormat="1" x14ac:dyDescent="0.15">
      <c r="A40" s="11" t="s">
        <v>105</v>
      </c>
      <c r="B40" s="12" t="s">
        <v>139</v>
      </c>
      <c r="C40" s="12">
        <v>500</v>
      </c>
      <c r="D40" s="13" t="s">
        <v>137</v>
      </c>
      <c r="E40" s="13">
        <v>4</v>
      </c>
      <c r="F40" s="13" t="s">
        <v>66</v>
      </c>
      <c r="G40" s="8">
        <v>10</v>
      </c>
      <c r="H40" s="9">
        <f t="shared" si="4"/>
        <v>20000</v>
      </c>
      <c r="I40" s="56"/>
    </row>
    <row r="41" spans="1:9" s="10" customFormat="1" x14ac:dyDescent="0.15">
      <c r="A41" s="11" t="s">
        <v>145</v>
      </c>
      <c r="B41" s="12"/>
      <c r="C41" s="12">
        <v>2500</v>
      </c>
      <c r="D41" s="13" t="s">
        <v>137</v>
      </c>
      <c r="E41" s="13">
        <v>2</v>
      </c>
      <c r="F41" s="13" t="s">
        <v>62</v>
      </c>
      <c r="G41" s="8">
        <v>2.5</v>
      </c>
      <c r="H41" s="9">
        <f t="shared" si="4"/>
        <v>12500</v>
      </c>
      <c r="I41" s="56"/>
    </row>
    <row r="42" spans="1:9" s="10" customFormat="1" x14ac:dyDescent="0.15">
      <c r="A42" s="13" t="s">
        <v>128</v>
      </c>
      <c r="B42" s="13" t="s">
        <v>37</v>
      </c>
      <c r="C42" s="13">
        <v>1</v>
      </c>
      <c r="D42" s="13" t="s">
        <v>68</v>
      </c>
      <c r="E42" s="13">
        <v>1</v>
      </c>
      <c r="F42" s="13" t="s">
        <v>66</v>
      </c>
      <c r="G42" s="8">
        <v>80000</v>
      </c>
      <c r="H42" s="9">
        <f t="shared" si="4"/>
        <v>80000</v>
      </c>
      <c r="I42" s="56"/>
    </row>
    <row r="43" spans="1:9" s="10" customFormat="1" x14ac:dyDescent="0.15">
      <c r="A43" s="13" t="s">
        <v>33</v>
      </c>
      <c r="B43" s="13" t="s">
        <v>34</v>
      </c>
      <c r="C43" s="13">
        <v>1</v>
      </c>
      <c r="D43" s="13" t="s">
        <v>68</v>
      </c>
      <c r="E43" s="13">
        <v>2</v>
      </c>
      <c r="F43" s="13" t="s">
        <v>62</v>
      </c>
      <c r="G43" s="8">
        <v>60000</v>
      </c>
      <c r="H43" s="9">
        <f t="shared" si="0"/>
        <v>120000</v>
      </c>
      <c r="I43" s="62"/>
    </row>
    <row r="44" spans="1:9" x14ac:dyDescent="0.15">
      <c r="A44" s="17" t="s">
        <v>47</v>
      </c>
      <c r="B44" s="17" t="s">
        <v>20</v>
      </c>
      <c r="C44" s="20"/>
      <c r="D44" s="20"/>
      <c r="E44" s="20"/>
      <c r="F44" s="20"/>
      <c r="G44" s="21"/>
      <c r="H44" s="21"/>
      <c r="I44" s="18">
        <f>SUM(H45:H89)</f>
        <v>607610</v>
      </c>
    </row>
    <row r="45" spans="1:9" s="10" customFormat="1" x14ac:dyDescent="0.15">
      <c r="A45" s="13" t="s">
        <v>35</v>
      </c>
      <c r="B45" s="13" t="s">
        <v>75</v>
      </c>
      <c r="C45" s="13">
        <v>24</v>
      </c>
      <c r="D45" s="13" t="s">
        <v>146</v>
      </c>
      <c r="E45" s="13">
        <v>2</v>
      </c>
      <c r="F45" s="13" t="s">
        <v>66</v>
      </c>
      <c r="G45" s="8">
        <v>500</v>
      </c>
      <c r="H45" s="9">
        <f t="shared" si="0"/>
        <v>24000</v>
      </c>
      <c r="I45" s="63" t="s">
        <v>13</v>
      </c>
    </row>
    <row r="46" spans="1:9" s="10" customFormat="1" x14ac:dyDescent="0.15">
      <c r="A46" s="13" t="s">
        <v>35</v>
      </c>
      <c r="B46" s="13" t="s">
        <v>76</v>
      </c>
      <c r="C46" s="13">
        <v>2</v>
      </c>
      <c r="D46" s="13" t="s">
        <v>112</v>
      </c>
      <c r="E46" s="13">
        <v>1</v>
      </c>
      <c r="F46" s="13" t="s">
        <v>66</v>
      </c>
      <c r="G46" s="8">
        <v>500</v>
      </c>
      <c r="H46" s="9">
        <f t="shared" si="0"/>
        <v>1000</v>
      </c>
      <c r="I46" s="64"/>
    </row>
    <row r="47" spans="1:9" s="10" customFormat="1" x14ac:dyDescent="0.15">
      <c r="A47" s="13" t="s">
        <v>35</v>
      </c>
      <c r="B47" s="13" t="s">
        <v>77</v>
      </c>
      <c r="C47" s="13">
        <v>4</v>
      </c>
      <c r="D47" s="13" t="s">
        <v>112</v>
      </c>
      <c r="E47" s="13">
        <v>1</v>
      </c>
      <c r="F47" s="13" t="s">
        <v>66</v>
      </c>
      <c r="G47" s="8">
        <v>200</v>
      </c>
      <c r="H47" s="9">
        <f t="shared" si="0"/>
        <v>800</v>
      </c>
      <c r="I47" s="64"/>
    </row>
    <row r="48" spans="1:9" s="10" customFormat="1" x14ac:dyDescent="0.15">
      <c r="A48" s="13" t="s">
        <v>35</v>
      </c>
      <c r="B48" s="13" t="s">
        <v>126</v>
      </c>
      <c r="C48" s="13">
        <v>1</v>
      </c>
      <c r="D48" s="13" t="s">
        <v>112</v>
      </c>
      <c r="E48" s="13">
        <v>1</v>
      </c>
      <c r="F48" s="13" t="s">
        <v>66</v>
      </c>
      <c r="G48" s="8">
        <v>8000</v>
      </c>
      <c r="H48" s="9">
        <f t="shared" si="0"/>
        <v>8000</v>
      </c>
      <c r="I48" s="64"/>
    </row>
    <row r="49" spans="1:9" s="10" customFormat="1" x14ac:dyDescent="0.15">
      <c r="A49" s="13" t="s">
        <v>35</v>
      </c>
      <c r="B49" s="23" t="s">
        <v>102</v>
      </c>
      <c r="C49" s="13">
        <v>1</v>
      </c>
      <c r="D49" s="13" t="s">
        <v>72</v>
      </c>
      <c r="E49" s="13">
        <v>1</v>
      </c>
      <c r="F49" s="13" t="s">
        <v>66</v>
      </c>
      <c r="G49" s="8">
        <v>8000</v>
      </c>
      <c r="H49" s="9">
        <f t="shared" si="0"/>
        <v>8000</v>
      </c>
      <c r="I49" s="64"/>
    </row>
    <row r="50" spans="1:9" s="10" customFormat="1" x14ac:dyDescent="0.15">
      <c r="A50" s="13" t="s">
        <v>35</v>
      </c>
      <c r="B50" s="13" t="s">
        <v>78</v>
      </c>
      <c r="C50" s="13">
        <v>4</v>
      </c>
      <c r="D50" s="13" t="s">
        <v>112</v>
      </c>
      <c r="E50" s="13">
        <v>1</v>
      </c>
      <c r="F50" s="13" t="s">
        <v>66</v>
      </c>
      <c r="G50" s="8">
        <v>400</v>
      </c>
      <c r="H50" s="9">
        <f t="shared" si="0"/>
        <v>1600</v>
      </c>
      <c r="I50" s="64"/>
    </row>
    <row r="51" spans="1:9" s="10" customFormat="1" x14ac:dyDescent="0.15">
      <c r="A51" s="13" t="s">
        <v>35</v>
      </c>
      <c r="B51" s="13" t="s">
        <v>80</v>
      </c>
      <c r="C51" s="13">
        <v>12</v>
      </c>
      <c r="D51" s="13" t="s">
        <v>112</v>
      </c>
      <c r="E51" s="13">
        <v>1</v>
      </c>
      <c r="F51" s="13" t="s">
        <v>66</v>
      </c>
      <c r="G51" s="8">
        <v>800</v>
      </c>
      <c r="H51" s="9">
        <f t="shared" si="0"/>
        <v>9600</v>
      </c>
      <c r="I51" s="64"/>
    </row>
    <row r="52" spans="1:9" s="10" customFormat="1" x14ac:dyDescent="0.15">
      <c r="A52" s="13" t="s">
        <v>35</v>
      </c>
      <c r="B52" s="13" t="s">
        <v>79</v>
      </c>
      <c r="C52" s="13">
        <v>2</v>
      </c>
      <c r="D52" s="13" t="s">
        <v>112</v>
      </c>
      <c r="E52" s="13">
        <v>1</v>
      </c>
      <c r="F52" s="13" t="s">
        <v>66</v>
      </c>
      <c r="G52" s="8">
        <v>800</v>
      </c>
      <c r="H52" s="9">
        <f t="shared" si="0"/>
        <v>1600</v>
      </c>
      <c r="I52" s="64"/>
    </row>
    <row r="53" spans="1:9" s="10" customFormat="1" x14ac:dyDescent="0.15">
      <c r="A53" s="13" t="s">
        <v>35</v>
      </c>
      <c r="B53" s="13" t="s">
        <v>81</v>
      </c>
      <c r="C53" s="13">
        <v>8</v>
      </c>
      <c r="D53" s="13" t="s">
        <v>112</v>
      </c>
      <c r="E53" s="13">
        <v>1</v>
      </c>
      <c r="F53" s="13" t="s">
        <v>66</v>
      </c>
      <c r="G53" s="8">
        <v>800</v>
      </c>
      <c r="H53" s="9">
        <f t="shared" si="0"/>
        <v>6400</v>
      </c>
      <c r="I53" s="64"/>
    </row>
    <row r="54" spans="1:9" s="10" customFormat="1" x14ac:dyDescent="0.15">
      <c r="A54" s="13" t="s">
        <v>35</v>
      </c>
      <c r="B54" s="13" t="s">
        <v>82</v>
      </c>
      <c r="C54" s="13">
        <v>1</v>
      </c>
      <c r="D54" s="13" t="s">
        <v>112</v>
      </c>
      <c r="E54" s="13">
        <v>1</v>
      </c>
      <c r="F54" s="13" t="s">
        <v>66</v>
      </c>
      <c r="G54" s="8">
        <v>3500</v>
      </c>
      <c r="H54" s="9">
        <f t="shared" si="0"/>
        <v>3500</v>
      </c>
      <c r="I54" s="64"/>
    </row>
    <row r="55" spans="1:9" s="10" customFormat="1" x14ac:dyDescent="0.15">
      <c r="A55" s="13" t="s">
        <v>35</v>
      </c>
      <c r="B55" s="13" t="s">
        <v>83</v>
      </c>
      <c r="C55" s="13">
        <v>6</v>
      </c>
      <c r="D55" s="13" t="s">
        <v>112</v>
      </c>
      <c r="E55" s="13">
        <v>1</v>
      </c>
      <c r="F55" s="13" t="s">
        <v>66</v>
      </c>
      <c r="G55" s="8">
        <v>200</v>
      </c>
      <c r="H55" s="9">
        <f t="shared" si="0"/>
        <v>1200</v>
      </c>
      <c r="I55" s="64"/>
    </row>
    <row r="56" spans="1:9" s="10" customFormat="1" x14ac:dyDescent="0.15">
      <c r="A56" s="13" t="s">
        <v>35</v>
      </c>
      <c r="B56" s="13" t="s">
        <v>84</v>
      </c>
      <c r="C56" s="13">
        <v>1</v>
      </c>
      <c r="D56" s="13" t="s">
        <v>112</v>
      </c>
      <c r="E56" s="13">
        <v>1</v>
      </c>
      <c r="F56" s="13" t="s">
        <v>66</v>
      </c>
      <c r="G56" s="8">
        <v>200</v>
      </c>
      <c r="H56" s="9">
        <f t="shared" si="0"/>
        <v>200</v>
      </c>
      <c r="I56" s="64"/>
    </row>
    <row r="57" spans="1:9" s="10" customFormat="1" x14ac:dyDescent="0.15">
      <c r="A57" s="13" t="s">
        <v>35</v>
      </c>
      <c r="B57" s="13" t="s">
        <v>85</v>
      </c>
      <c r="C57" s="13">
        <v>1</v>
      </c>
      <c r="D57" s="13" t="s">
        <v>112</v>
      </c>
      <c r="E57" s="13">
        <v>1</v>
      </c>
      <c r="F57" s="13" t="s">
        <v>66</v>
      </c>
      <c r="G57" s="8">
        <v>300</v>
      </c>
      <c r="H57" s="9">
        <f t="shared" si="0"/>
        <v>300</v>
      </c>
      <c r="I57" s="64"/>
    </row>
    <row r="58" spans="1:9" s="10" customFormat="1" x14ac:dyDescent="0.15">
      <c r="A58" s="13" t="s">
        <v>35</v>
      </c>
      <c r="B58" s="13" t="s">
        <v>86</v>
      </c>
      <c r="C58" s="13">
        <v>4</v>
      </c>
      <c r="D58" s="13" t="s">
        <v>112</v>
      </c>
      <c r="E58" s="13">
        <v>1</v>
      </c>
      <c r="F58" s="13" t="s">
        <v>66</v>
      </c>
      <c r="G58" s="8">
        <v>300</v>
      </c>
      <c r="H58" s="9">
        <f t="shared" si="0"/>
        <v>1200</v>
      </c>
      <c r="I58" s="64"/>
    </row>
    <row r="59" spans="1:9" s="10" customFormat="1" x14ac:dyDescent="0.15">
      <c r="A59" s="13" t="s">
        <v>35</v>
      </c>
      <c r="B59" s="13" t="s">
        <v>87</v>
      </c>
      <c r="C59" s="13">
        <v>2</v>
      </c>
      <c r="D59" s="13" t="s">
        <v>112</v>
      </c>
      <c r="E59" s="13">
        <v>1</v>
      </c>
      <c r="F59" s="13" t="s">
        <v>66</v>
      </c>
      <c r="G59" s="8">
        <v>300</v>
      </c>
      <c r="H59" s="9">
        <f t="shared" si="0"/>
        <v>600</v>
      </c>
      <c r="I59" s="64"/>
    </row>
    <row r="60" spans="1:9" s="10" customFormat="1" x14ac:dyDescent="0.15">
      <c r="A60" s="13" t="s">
        <v>35</v>
      </c>
      <c r="B60" s="13" t="s">
        <v>88</v>
      </c>
      <c r="C60" s="13">
        <v>1</v>
      </c>
      <c r="D60" s="13" t="s">
        <v>112</v>
      </c>
      <c r="E60" s="13">
        <v>1</v>
      </c>
      <c r="F60" s="13" t="s">
        <v>66</v>
      </c>
      <c r="G60" s="8">
        <v>2000</v>
      </c>
      <c r="H60" s="9">
        <f t="shared" si="0"/>
        <v>2000</v>
      </c>
      <c r="I60" s="64"/>
    </row>
    <row r="61" spans="1:9" s="10" customFormat="1" x14ac:dyDescent="0.15">
      <c r="A61" s="13" t="s">
        <v>35</v>
      </c>
      <c r="B61" s="13" t="s">
        <v>89</v>
      </c>
      <c r="C61" s="13">
        <v>4</v>
      </c>
      <c r="D61" s="13" t="s">
        <v>112</v>
      </c>
      <c r="E61" s="13">
        <v>1</v>
      </c>
      <c r="F61" s="13" t="s">
        <v>66</v>
      </c>
      <c r="G61" s="8">
        <v>2000</v>
      </c>
      <c r="H61" s="9">
        <f t="shared" si="0"/>
        <v>8000</v>
      </c>
      <c r="I61" s="64"/>
    </row>
    <row r="62" spans="1:9" s="10" customFormat="1" x14ac:dyDescent="0.15">
      <c r="A62" s="13" t="s">
        <v>35</v>
      </c>
      <c r="B62" s="13" t="s">
        <v>90</v>
      </c>
      <c r="C62" s="13">
        <v>12</v>
      </c>
      <c r="D62" s="13" t="s">
        <v>112</v>
      </c>
      <c r="E62" s="13">
        <v>1</v>
      </c>
      <c r="F62" s="13" t="s">
        <v>66</v>
      </c>
      <c r="G62" s="8">
        <v>600</v>
      </c>
      <c r="H62" s="9">
        <f t="shared" si="0"/>
        <v>7200</v>
      </c>
      <c r="I62" s="64"/>
    </row>
    <row r="63" spans="1:9" s="10" customFormat="1" x14ac:dyDescent="0.15">
      <c r="A63" s="13" t="s">
        <v>35</v>
      </c>
      <c r="B63" s="13" t="s">
        <v>91</v>
      </c>
      <c r="C63" s="13">
        <v>36</v>
      </c>
      <c r="D63" s="13" t="s">
        <v>112</v>
      </c>
      <c r="E63" s="13">
        <v>1</v>
      </c>
      <c r="F63" s="13" t="s">
        <v>66</v>
      </c>
      <c r="G63" s="8">
        <v>600</v>
      </c>
      <c r="H63" s="9">
        <f t="shared" si="0"/>
        <v>21600</v>
      </c>
      <c r="I63" s="64"/>
    </row>
    <row r="64" spans="1:9" s="10" customFormat="1" x14ac:dyDescent="0.15">
      <c r="A64" s="13" t="s">
        <v>35</v>
      </c>
      <c r="B64" s="13" t="s">
        <v>92</v>
      </c>
      <c r="C64" s="13">
        <v>80</v>
      </c>
      <c r="D64" s="13" t="s">
        <v>112</v>
      </c>
      <c r="E64" s="13">
        <v>1</v>
      </c>
      <c r="F64" s="13" t="s">
        <v>66</v>
      </c>
      <c r="G64" s="8">
        <v>400</v>
      </c>
      <c r="H64" s="9">
        <f t="shared" si="0"/>
        <v>32000</v>
      </c>
      <c r="I64" s="64"/>
    </row>
    <row r="65" spans="1:9" s="10" customFormat="1" x14ac:dyDescent="0.15">
      <c r="A65" s="13" t="s">
        <v>35</v>
      </c>
      <c r="B65" s="13" t="s">
        <v>93</v>
      </c>
      <c r="C65" s="13">
        <v>42</v>
      </c>
      <c r="D65" s="13" t="s">
        <v>112</v>
      </c>
      <c r="E65" s="13">
        <v>1</v>
      </c>
      <c r="F65" s="13" t="s">
        <v>66</v>
      </c>
      <c r="G65" s="8">
        <v>180</v>
      </c>
      <c r="H65" s="9">
        <f t="shared" si="0"/>
        <v>7560</v>
      </c>
      <c r="I65" s="64"/>
    </row>
    <row r="66" spans="1:9" s="10" customFormat="1" x14ac:dyDescent="0.15">
      <c r="A66" s="13" t="s">
        <v>35</v>
      </c>
      <c r="B66" s="13" t="s">
        <v>101</v>
      </c>
      <c r="C66" s="13">
        <v>16</v>
      </c>
      <c r="D66" s="13" t="s">
        <v>112</v>
      </c>
      <c r="E66" s="13">
        <v>1</v>
      </c>
      <c r="F66" s="13" t="s">
        <v>66</v>
      </c>
      <c r="G66" s="8">
        <v>400</v>
      </c>
      <c r="H66" s="9">
        <f t="shared" si="0"/>
        <v>6400</v>
      </c>
      <c r="I66" s="64"/>
    </row>
    <row r="67" spans="1:9" s="10" customFormat="1" x14ac:dyDescent="0.15">
      <c r="A67" s="13" t="s">
        <v>35</v>
      </c>
      <c r="B67" s="13" t="s">
        <v>103</v>
      </c>
      <c r="C67" s="13">
        <v>12</v>
      </c>
      <c r="D67" s="13" t="s">
        <v>112</v>
      </c>
      <c r="E67" s="13">
        <v>1</v>
      </c>
      <c r="F67" s="13" t="s">
        <v>66</v>
      </c>
      <c r="G67" s="8">
        <v>300</v>
      </c>
      <c r="H67" s="9">
        <f t="shared" si="0"/>
        <v>3600</v>
      </c>
      <c r="I67" s="64"/>
    </row>
    <row r="68" spans="1:9" s="10" customFormat="1" x14ac:dyDescent="0.15">
      <c r="A68" s="13" t="s">
        <v>35</v>
      </c>
      <c r="B68" s="13" t="s">
        <v>94</v>
      </c>
      <c r="C68" s="13">
        <v>1</v>
      </c>
      <c r="D68" s="13" t="s">
        <v>112</v>
      </c>
      <c r="E68" s="13">
        <v>1</v>
      </c>
      <c r="F68" s="13" t="s">
        <v>66</v>
      </c>
      <c r="G68" s="8">
        <v>8000</v>
      </c>
      <c r="H68" s="9">
        <f t="shared" si="0"/>
        <v>8000</v>
      </c>
      <c r="I68" s="64"/>
    </row>
    <row r="69" spans="1:9" s="10" customFormat="1" x14ac:dyDescent="0.15">
      <c r="A69" s="13" t="s">
        <v>35</v>
      </c>
      <c r="B69" s="13" t="s">
        <v>95</v>
      </c>
      <c r="C69" s="13">
        <v>96</v>
      </c>
      <c r="D69" s="13" t="s">
        <v>112</v>
      </c>
      <c r="E69" s="13">
        <v>1</v>
      </c>
      <c r="F69" s="13" t="s">
        <v>66</v>
      </c>
      <c r="G69" s="8">
        <v>75</v>
      </c>
      <c r="H69" s="9">
        <f t="shared" si="0"/>
        <v>7200</v>
      </c>
      <c r="I69" s="64"/>
    </row>
    <row r="70" spans="1:9" s="10" customFormat="1" x14ac:dyDescent="0.15">
      <c r="A70" s="13" t="s">
        <v>35</v>
      </c>
      <c r="B70" s="13" t="s">
        <v>96</v>
      </c>
      <c r="C70" s="13">
        <v>8</v>
      </c>
      <c r="D70" s="13" t="s">
        <v>112</v>
      </c>
      <c r="E70" s="13">
        <v>1</v>
      </c>
      <c r="F70" s="13" t="s">
        <v>66</v>
      </c>
      <c r="G70" s="8">
        <v>450</v>
      </c>
      <c r="H70" s="9">
        <f t="shared" si="0"/>
        <v>3600</v>
      </c>
      <c r="I70" s="64"/>
    </row>
    <row r="71" spans="1:9" s="10" customFormat="1" x14ac:dyDescent="0.15">
      <c r="A71" s="13" t="s">
        <v>35</v>
      </c>
      <c r="B71" s="13" t="s">
        <v>97</v>
      </c>
      <c r="C71" s="13">
        <v>1</v>
      </c>
      <c r="D71" s="13" t="s">
        <v>112</v>
      </c>
      <c r="E71" s="13">
        <v>3</v>
      </c>
      <c r="F71" s="13" t="s">
        <v>62</v>
      </c>
      <c r="G71" s="8">
        <v>550</v>
      </c>
      <c r="H71" s="9">
        <f t="shared" si="0"/>
        <v>1650</v>
      </c>
      <c r="I71" s="64"/>
    </row>
    <row r="72" spans="1:9" s="10" customFormat="1" x14ac:dyDescent="0.15">
      <c r="A72" s="13" t="s">
        <v>35</v>
      </c>
      <c r="B72" s="13" t="s">
        <v>98</v>
      </c>
      <c r="C72" s="13">
        <v>1</v>
      </c>
      <c r="D72" s="13" t="s">
        <v>112</v>
      </c>
      <c r="E72" s="13">
        <v>3</v>
      </c>
      <c r="F72" s="13" t="s">
        <v>62</v>
      </c>
      <c r="G72" s="8">
        <v>550</v>
      </c>
      <c r="H72" s="9">
        <f t="shared" si="0"/>
        <v>1650</v>
      </c>
      <c r="I72" s="64"/>
    </row>
    <row r="73" spans="1:9" s="10" customFormat="1" x14ac:dyDescent="0.15">
      <c r="A73" s="13" t="s">
        <v>35</v>
      </c>
      <c r="B73" s="13" t="s">
        <v>99</v>
      </c>
      <c r="C73" s="13">
        <v>1</v>
      </c>
      <c r="D73" s="13" t="s">
        <v>112</v>
      </c>
      <c r="E73" s="13">
        <v>3</v>
      </c>
      <c r="F73" s="13" t="s">
        <v>62</v>
      </c>
      <c r="G73" s="8">
        <v>550</v>
      </c>
      <c r="H73" s="9">
        <f t="shared" si="0"/>
        <v>1650</v>
      </c>
      <c r="I73" s="64"/>
    </row>
    <row r="74" spans="1:9" s="10" customFormat="1" x14ac:dyDescent="0.15">
      <c r="A74" s="13" t="s">
        <v>35</v>
      </c>
      <c r="B74" s="13" t="s">
        <v>100</v>
      </c>
      <c r="C74" s="13">
        <v>30</v>
      </c>
      <c r="D74" s="13" t="s">
        <v>112</v>
      </c>
      <c r="E74" s="13">
        <v>2</v>
      </c>
      <c r="F74" s="13" t="s">
        <v>62</v>
      </c>
      <c r="G74" s="8">
        <v>300</v>
      </c>
      <c r="H74" s="9">
        <f t="shared" si="0"/>
        <v>18000</v>
      </c>
      <c r="I74" s="64"/>
    </row>
    <row r="75" spans="1:9" s="10" customFormat="1" x14ac:dyDescent="0.15">
      <c r="A75" s="13" t="s">
        <v>35</v>
      </c>
      <c r="B75" s="13" t="s">
        <v>104</v>
      </c>
      <c r="C75" s="13">
        <v>3</v>
      </c>
      <c r="D75" s="13" t="s">
        <v>53</v>
      </c>
      <c r="E75" s="13">
        <v>2</v>
      </c>
      <c r="F75" s="13" t="s">
        <v>66</v>
      </c>
      <c r="G75" s="8">
        <v>1500</v>
      </c>
      <c r="H75" s="9">
        <f t="shared" si="0"/>
        <v>9000</v>
      </c>
      <c r="I75" s="64"/>
    </row>
    <row r="76" spans="1:9" s="10" customFormat="1" x14ac:dyDescent="0.15">
      <c r="A76" s="13" t="s">
        <v>111</v>
      </c>
      <c r="B76" s="13" t="s">
        <v>148</v>
      </c>
      <c r="C76" s="13">
        <v>6</v>
      </c>
      <c r="D76" s="13" t="s">
        <v>112</v>
      </c>
      <c r="E76" s="13">
        <v>1</v>
      </c>
      <c r="F76" s="13" t="s">
        <v>66</v>
      </c>
      <c r="G76" s="8">
        <v>6000</v>
      </c>
      <c r="H76" s="9">
        <f t="shared" si="0"/>
        <v>36000</v>
      </c>
      <c r="I76" s="64"/>
    </row>
    <row r="77" spans="1:9" s="10" customFormat="1" x14ac:dyDescent="0.15">
      <c r="A77" s="13" t="s">
        <v>111</v>
      </c>
      <c r="B77" s="13" t="s">
        <v>149</v>
      </c>
      <c r="C77" s="13">
        <v>20</v>
      </c>
      <c r="D77" s="13" t="s">
        <v>112</v>
      </c>
      <c r="E77" s="13">
        <v>1</v>
      </c>
      <c r="F77" s="13" t="s">
        <v>66</v>
      </c>
      <c r="G77" s="8">
        <v>600</v>
      </c>
      <c r="H77" s="9">
        <f t="shared" si="0"/>
        <v>12000</v>
      </c>
      <c r="I77" s="64"/>
    </row>
    <row r="78" spans="1:9" s="10" customFormat="1" x14ac:dyDescent="0.15">
      <c r="A78" s="13" t="s">
        <v>111</v>
      </c>
      <c r="B78" s="13" t="s">
        <v>157</v>
      </c>
      <c r="C78" s="13">
        <v>8</v>
      </c>
      <c r="D78" s="13" t="s">
        <v>112</v>
      </c>
      <c r="E78" s="13">
        <v>1</v>
      </c>
      <c r="F78" s="13" t="s">
        <v>66</v>
      </c>
      <c r="G78" s="8">
        <v>3000</v>
      </c>
      <c r="H78" s="9">
        <f t="shared" si="0"/>
        <v>24000</v>
      </c>
      <c r="I78" s="64"/>
    </row>
    <row r="79" spans="1:9" s="10" customFormat="1" x14ac:dyDescent="0.15">
      <c r="A79" s="13" t="s">
        <v>111</v>
      </c>
      <c r="B79" s="13" t="s">
        <v>150</v>
      </c>
      <c r="C79" s="13">
        <v>1</v>
      </c>
      <c r="D79" s="13" t="s">
        <v>70</v>
      </c>
      <c r="E79" s="13">
        <v>1</v>
      </c>
      <c r="F79" s="13" t="s">
        <v>66</v>
      </c>
      <c r="G79" s="8">
        <v>25000</v>
      </c>
      <c r="H79" s="9">
        <f t="shared" si="0"/>
        <v>25000</v>
      </c>
      <c r="I79" s="64"/>
    </row>
    <row r="80" spans="1:9" s="10" customFormat="1" x14ac:dyDescent="0.15">
      <c r="A80" s="13" t="s">
        <v>111</v>
      </c>
      <c r="B80" s="13" t="s">
        <v>147</v>
      </c>
      <c r="C80" s="13">
        <v>40</v>
      </c>
      <c r="D80" s="13" t="s">
        <v>146</v>
      </c>
      <c r="E80" s="13">
        <v>1</v>
      </c>
      <c r="F80" s="13" t="s">
        <v>112</v>
      </c>
      <c r="G80" s="8">
        <v>550</v>
      </c>
      <c r="H80" s="9">
        <f t="shared" si="0"/>
        <v>22000</v>
      </c>
      <c r="I80" s="64"/>
    </row>
    <row r="81" spans="1:9" s="10" customFormat="1" x14ac:dyDescent="0.15">
      <c r="A81" s="13" t="s">
        <v>111</v>
      </c>
      <c r="B81" s="13" t="s">
        <v>153</v>
      </c>
      <c r="C81" s="13">
        <v>15</v>
      </c>
      <c r="D81" s="13" t="s">
        <v>70</v>
      </c>
      <c r="E81" s="13">
        <v>1</v>
      </c>
      <c r="F81" s="13" t="s">
        <v>66</v>
      </c>
      <c r="G81" s="8">
        <v>4200</v>
      </c>
      <c r="H81" s="9">
        <f t="shared" si="0"/>
        <v>63000</v>
      </c>
      <c r="I81" s="64"/>
    </row>
    <row r="82" spans="1:9" s="10" customFormat="1" x14ac:dyDescent="0.15">
      <c r="A82" s="13" t="s">
        <v>111</v>
      </c>
      <c r="B82" s="13" t="s">
        <v>178</v>
      </c>
      <c r="C82" s="13">
        <v>200</v>
      </c>
      <c r="D82" s="13" t="s">
        <v>70</v>
      </c>
      <c r="E82" s="13">
        <v>1</v>
      </c>
      <c r="F82" s="13" t="s">
        <v>66</v>
      </c>
      <c r="G82" s="8">
        <v>400</v>
      </c>
      <c r="H82" s="9">
        <f t="shared" si="0"/>
        <v>80000</v>
      </c>
      <c r="I82" s="64"/>
    </row>
    <row r="83" spans="1:9" s="10" customFormat="1" x14ac:dyDescent="0.15">
      <c r="A83" s="13" t="s">
        <v>111</v>
      </c>
      <c r="B83" s="13" t="s">
        <v>151</v>
      </c>
      <c r="C83" s="13">
        <v>30</v>
      </c>
      <c r="D83" s="13" t="s">
        <v>112</v>
      </c>
      <c r="E83" s="13">
        <v>1</v>
      </c>
      <c r="F83" s="13" t="s">
        <v>66</v>
      </c>
      <c r="G83" s="8">
        <v>600</v>
      </c>
      <c r="H83" s="9">
        <f t="shared" si="0"/>
        <v>18000</v>
      </c>
      <c r="I83" s="64"/>
    </row>
    <row r="84" spans="1:9" s="10" customFormat="1" x14ac:dyDescent="0.15">
      <c r="A84" s="13" t="s">
        <v>111</v>
      </c>
      <c r="B84" s="13" t="s">
        <v>152</v>
      </c>
      <c r="C84" s="13">
        <v>6</v>
      </c>
      <c r="D84" s="13" t="s">
        <v>112</v>
      </c>
      <c r="E84" s="13">
        <v>1</v>
      </c>
      <c r="F84" s="13" t="s">
        <v>66</v>
      </c>
      <c r="G84" s="8">
        <v>4500</v>
      </c>
      <c r="H84" s="9">
        <f t="shared" si="0"/>
        <v>27000</v>
      </c>
      <c r="I84" s="64"/>
    </row>
    <row r="85" spans="1:9" s="10" customFormat="1" x14ac:dyDescent="0.15">
      <c r="A85" s="13" t="s">
        <v>111</v>
      </c>
      <c r="B85" s="13" t="s">
        <v>156</v>
      </c>
      <c r="C85" s="13">
        <v>45</v>
      </c>
      <c r="D85" s="13" t="s">
        <v>112</v>
      </c>
      <c r="E85" s="13">
        <v>2</v>
      </c>
      <c r="F85" s="13" t="s">
        <v>62</v>
      </c>
      <c r="G85" s="8">
        <v>300</v>
      </c>
      <c r="H85" s="9">
        <f t="shared" si="0"/>
        <v>27000</v>
      </c>
      <c r="I85" s="64"/>
    </row>
    <row r="86" spans="1:9" s="10" customFormat="1" x14ac:dyDescent="0.15">
      <c r="A86" s="13" t="s">
        <v>111</v>
      </c>
      <c r="B86" s="13" t="s">
        <v>104</v>
      </c>
      <c r="C86" s="13">
        <v>5</v>
      </c>
      <c r="D86" s="13" t="s">
        <v>53</v>
      </c>
      <c r="E86" s="13">
        <v>2</v>
      </c>
      <c r="F86" s="13" t="s">
        <v>66</v>
      </c>
      <c r="G86" s="8">
        <v>1500</v>
      </c>
      <c r="H86" s="9">
        <f t="shared" si="0"/>
        <v>15000</v>
      </c>
      <c r="I86" s="64"/>
    </row>
    <row r="87" spans="1:9" s="10" customFormat="1" x14ac:dyDescent="0.15">
      <c r="A87" s="13" t="s">
        <v>115</v>
      </c>
      <c r="B87" s="13"/>
      <c r="C87" s="13">
        <v>1</v>
      </c>
      <c r="D87" s="13" t="s">
        <v>106</v>
      </c>
      <c r="E87" s="13">
        <v>1</v>
      </c>
      <c r="F87" s="13" t="s">
        <v>66</v>
      </c>
      <c r="G87" s="8">
        <v>4500</v>
      </c>
      <c r="H87" s="9">
        <f t="shared" si="0"/>
        <v>4500</v>
      </c>
      <c r="I87" s="64"/>
    </row>
    <row r="88" spans="1:9" s="10" customFormat="1" x14ac:dyDescent="0.15">
      <c r="A88" s="13" t="s">
        <v>116</v>
      </c>
      <c r="B88" s="13"/>
      <c r="C88" s="13">
        <v>1</v>
      </c>
      <c r="D88" s="13" t="s">
        <v>106</v>
      </c>
      <c r="E88" s="13">
        <v>1</v>
      </c>
      <c r="F88" s="13" t="s">
        <v>66</v>
      </c>
      <c r="G88" s="8">
        <v>7000</v>
      </c>
      <c r="H88" s="9">
        <f t="shared" si="0"/>
        <v>7000</v>
      </c>
      <c r="I88" s="64"/>
    </row>
    <row r="89" spans="1:9" s="10" customFormat="1" x14ac:dyDescent="0.15">
      <c r="A89" s="13" t="s">
        <v>37</v>
      </c>
      <c r="B89" s="13" t="s">
        <v>125</v>
      </c>
      <c r="C89" s="13">
        <v>1</v>
      </c>
      <c r="D89" s="13" t="s">
        <v>70</v>
      </c>
      <c r="E89" s="13">
        <v>1</v>
      </c>
      <c r="F89" s="13" t="s">
        <v>66</v>
      </c>
      <c r="G89" s="8">
        <v>40000</v>
      </c>
      <c r="H89" s="9">
        <f t="shared" si="0"/>
        <v>40000</v>
      </c>
      <c r="I89" s="64"/>
    </row>
    <row r="90" spans="1:9" ht="28" x14ac:dyDescent="0.15">
      <c r="A90" s="17" t="s">
        <v>48</v>
      </c>
      <c r="B90" s="17" t="s">
        <v>11</v>
      </c>
      <c r="C90" s="20"/>
      <c r="D90" s="20"/>
      <c r="E90" s="20"/>
      <c r="F90" s="20"/>
      <c r="G90" s="21"/>
      <c r="H90" s="21"/>
      <c r="I90" s="18">
        <f>SUM(H91:H112)</f>
        <v>566100</v>
      </c>
    </row>
    <row r="91" spans="1:9" x14ac:dyDescent="0.15">
      <c r="A91" s="24" t="s">
        <v>6</v>
      </c>
      <c r="B91" s="25" t="s">
        <v>7</v>
      </c>
      <c r="C91" s="25">
        <v>1500</v>
      </c>
      <c r="D91" s="19" t="s">
        <v>69</v>
      </c>
      <c r="E91" s="19">
        <v>1</v>
      </c>
      <c r="F91" s="19" t="s">
        <v>66</v>
      </c>
      <c r="G91" s="8">
        <v>40</v>
      </c>
      <c r="H91" s="9">
        <f t="shared" si="0"/>
        <v>60000</v>
      </c>
      <c r="I91" s="55" t="s">
        <v>13</v>
      </c>
    </row>
    <row r="92" spans="1:9" x14ac:dyDescent="0.15">
      <c r="A92" s="24" t="s">
        <v>123</v>
      </c>
      <c r="B92" s="25" t="s">
        <v>124</v>
      </c>
      <c r="C92" s="19">
        <v>1</v>
      </c>
      <c r="D92" s="19" t="s">
        <v>70</v>
      </c>
      <c r="E92" s="19">
        <v>1</v>
      </c>
      <c r="F92" s="19" t="s">
        <v>66</v>
      </c>
      <c r="G92" s="8">
        <v>12000</v>
      </c>
      <c r="H92" s="9">
        <f t="shared" si="0"/>
        <v>12000</v>
      </c>
      <c r="I92" s="56"/>
    </row>
    <row r="93" spans="1:9" x14ac:dyDescent="0.15">
      <c r="A93" s="24" t="s">
        <v>123</v>
      </c>
      <c r="B93" s="25" t="s">
        <v>160</v>
      </c>
      <c r="C93" s="19">
        <v>8</v>
      </c>
      <c r="D93" s="19" t="s">
        <v>70</v>
      </c>
      <c r="E93" s="19">
        <v>1</v>
      </c>
      <c r="F93" s="19" t="s">
        <v>66</v>
      </c>
      <c r="G93" s="8">
        <v>3000</v>
      </c>
      <c r="H93" s="9">
        <f t="shared" si="0"/>
        <v>24000</v>
      </c>
      <c r="I93" s="56"/>
    </row>
    <row r="94" spans="1:9" s="10" customFormat="1" x14ac:dyDescent="0.15">
      <c r="A94" s="13" t="s">
        <v>37</v>
      </c>
      <c r="B94" s="13" t="s">
        <v>159</v>
      </c>
      <c r="C94" s="13">
        <v>1</v>
      </c>
      <c r="D94" s="13" t="s">
        <v>70</v>
      </c>
      <c r="E94" s="13">
        <v>1</v>
      </c>
      <c r="F94" s="13" t="s">
        <v>66</v>
      </c>
      <c r="G94" s="8">
        <v>80000</v>
      </c>
      <c r="H94" s="9">
        <f t="shared" si="0"/>
        <v>80000</v>
      </c>
      <c r="I94" s="56"/>
    </row>
    <row r="95" spans="1:9" s="10" customFormat="1" x14ac:dyDescent="0.15">
      <c r="A95" s="13" t="s">
        <v>37</v>
      </c>
      <c r="B95" s="13" t="s">
        <v>170</v>
      </c>
      <c r="C95" s="13">
        <v>300</v>
      </c>
      <c r="D95" s="13" t="s">
        <v>27</v>
      </c>
      <c r="E95" s="13">
        <v>1</v>
      </c>
      <c r="F95" s="13" t="s">
        <v>66</v>
      </c>
      <c r="G95" s="8">
        <v>65</v>
      </c>
      <c r="H95" s="9">
        <f t="shared" si="0"/>
        <v>19500</v>
      </c>
      <c r="I95" s="56"/>
    </row>
    <row r="96" spans="1:9" s="10" customFormat="1" x14ac:dyDescent="0.15">
      <c r="A96" s="13" t="s">
        <v>37</v>
      </c>
      <c r="B96" s="13" t="s">
        <v>141</v>
      </c>
      <c r="C96" s="13">
        <v>2</v>
      </c>
      <c r="D96" s="13" t="s">
        <v>62</v>
      </c>
      <c r="E96" s="13">
        <v>1</v>
      </c>
      <c r="F96" s="13" t="s">
        <v>66</v>
      </c>
      <c r="G96" s="8">
        <v>35000</v>
      </c>
      <c r="H96" s="9">
        <f t="shared" si="0"/>
        <v>70000</v>
      </c>
      <c r="I96" s="56"/>
    </row>
    <row r="97" spans="1:9" s="10" customFormat="1" x14ac:dyDescent="0.15">
      <c r="A97" s="13" t="s">
        <v>37</v>
      </c>
      <c r="B97" s="13" t="s">
        <v>142</v>
      </c>
      <c r="C97" s="13">
        <v>2</v>
      </c>
      <c r="D97" s="13" t="s">
        <v>68</v>
      </c>
      <c r="E97" s="13">
        <v>1</v>
      </c>
      <c r="F97" s="13" t="s">
        <v>66</v>
      </c>
      <c r="G97" s="8">
        <v>1200</v>
      </c>
      <c r="H97" s="9">
        <f t="shared" si="0"/>
        <v>2400</v>
      </c>
      <c r="I97" s="56"/>
    </row>
    <row r="98" spans="1:9" s="10" customFormat="1" x14ac:dyDescent="0.15">
      <c r="A98" s="13" t="s">
        <v>37</v>
      </c>
      <c r="B98" s="13" t="s">
        <v>154</v>
      </c>
      <c r="C98" s="13">
        <v>8</v>
      </c>
      <c r="D98" s="13" t="s">
        <v>68</v>
      </c>
      <c r="E98" s="13">
        <v>0</v>
      </c>
      <c r="F98" s="13" t="s">
        <v>66</v>
      </c>
      <c r="G98" s="8">
        <v>18000</v>
      </c>
      <c r="H98" s="9">
        <f t="shared" si="0"/>
        <v>0</v>
      </c>
      <c r="I98" s="56"/>
    </row>
    <row r="99" spans="1:9" s="10" customFormat="1" x14ac:dyDescent="0.15">
      <c r="A99" s="13" t="s">
        <v>37</v>
      </c>
      <c r="B99" s="13" t="s">
        <v>143</v>
      </c>
      <c r="C99" s="13">
        <v>40</v>
      </c>
      <c r="D99" s="13" t="s">
        <v>74</v>
      </c>
      <c r="E99" s="13">
        <v>4</v>
      </c>
      <c r="F99" s="13" t="s">
        <v>68</v>
      </c>
      <c r="G99" s="8">
        <v>50</v>
      </c>
      <c r="H99" s="9">
        <f t="shared" si="0"/>
        <v>8000</v>
      </c>
      <c r="I99" s="56"/>
    </row>
    <row r="100" spans="1:9" s="10" customFormat="1" x14ac:dyDescent="0.15">
      <c r="A100" s="13" t="s">
        <v>37</v>
      </c>
      <c r="B100" s="13" t="s">
        <v>171</v>
      </c>
      <c r="C100" s="13">
        <v>450</v>
      </c>
      <c r="D100" s="13" t="s">
        <v>27</v>
      </c>
      <c r="E100" s="13">
        <v>1</v>
      </c>
      <c r="F100" s="13" t="s">
        <v>68</v>
      </c>
      <c r="G100" s="8">
        <v>88</v>
      </c>
      <c r="H100" s="9">
        <f t="shared" si="0"/>
        <v>39600</v>
      </c>
      <c r="I100" s="56"/>
    </row>
    <row r="101" spans="1:9" s="10" customFormat="1" x14ac:dyDescent="0.15">
      <c r="A101" s="13" t="s">
        <v>37</v>
      </c>
      <c r="B101" s="13" t="s">
        <v>172</v>
      </c>
      <c r="C101" s="13">
        <v>750</v>
      </c>
      <c r="D101" s="13" t="s">
        <v>27</v>
      </c>
      <c r="E101" s="13">
        <v>1</v>
      </c>
      <c r="F101" s="13" t="s">
        <v>66</v>
      </c>
      <c r="G101" s="8">
        <v>30</v>
      </c>
      <c r="H101" s="9">
        <f t="shared" si="0"/>
        <v>22500</v>
      </c>
      <c r="I101" s="56"/>
    </row>
    <row r="102" spans="1:9" s="10" customFormat="1" x14ac:dyDescent="0.15">
      <c r="A102" s="13" t="s">
        <v>37</v>
      </c>
      <c r="B102" s="13" t="s">
        <v>118</v>
      </c>
      <c r="C102" s="13">
        <v>1</v>
      </c>
      <c r="D102" s="13" t="s">
        <v>72</v>
      </c>
      <c r="E102" s="13">
        <v>1</v>
      </c>
      <c r="F102" s="13" t="s">
        <v>66</v>
      </c>
      <c r="G102" s="8">
        <v>8000</v>
      </c>
      <c r="H102" s="9">
        <f t="shared" si="0"/>
        <v>8000</v>
      </c>
      <c r="I102" s="56"/>
    </row>
    <row r="103" spans="1:9" s="10" customFormat="1" x14ac:dyDescent="0.15">
      <c r="A103" s="13" t="s">
        <v>37</v>
      </c>
      <c r="B103" s="13" t="s">
        <v>119</v>
      </c>
      <c r="C103" s="13">
        <v>1</v>
      </c>
      <c r="D103" s="13" t="s">
        <v>72</v>
      </c>
      <c r="E103" s="13">
        <v>1</v>
      </c>
      <c r="F103" s="13" t="s">
        <v>66</v>
      </c>
      <c r="G103" s="8">
        <v>5000</v>
      </c>
      <c r="H103" s="9">
        <f t="shared" si="0"/>
        <v>5000</v>
      </c>
      <c r="I103" s="56"/>
    </row>
    <row r="104" spans="1:9" s="10" customFormat="1" x14ac:dyDescent="0.15">
      <c r="A104" s="13" t="s">
        <v>36</v>
      </c>
      <c r="B104" s="13"/>
      <c r="C104" s="13">
        <v>12</v>
      </c>
      <c r="D104" s="13" t="s">
        <v>27</v>
      </c>
      <c r="E104" s="13">
        <v>3</v>
      </c>
      <c r="F104" s="13" t="s">
        <v>62</v>
      </c>
      <c r="G104" s="8">
        <v>2600</v>
      </c>
      <c r="H104" s="9">
        <f t="shared" si="0"/>
        <v>93600</v>
      </c>
      <c r="I104" s="56"/>
    </row>
    <row r="105" spans="1:9" s="10" customFormat="1" x14ac:dyDescent="0.15">
      <c r="A105" s="13" t="s">
        <v>117</v>
      </c>
      <c r="B105" s="13"/>
      <c r="C105" s="13">
        <v>2</v>
      </c>
      <c r="D105" s="13" t="s">
        <v>27</v>
      </c>
      <c r="E105" s="13">
        <v>1</v>
      </c>
      <c r="F105" s="13" t="s">
        <v>62</v>
      </c>
      <c r="G105" s="8">
        <v>7000</v>
      </c>
      <c r="H105" s="9">
        <f t="shared" si="0"/>
        <v>14000</v>
      </c>
      <c r="I105" s="56"/>
    </row>
    <row r="106" spans="1:9" s="10" customFormat="1" x14ac:dyDescent="0.15">
      <c r="A106" s="13" t="s">
        <v>71</v>
      </c>
      <c r="B106" s="13"/>
      <c r="C106" s="13">
        <v>3</v>
      </c>
      <c r="D106" s="13" t="s">
        <v>27</v>
      </c>
      <c r="E106" s="13">
        <v>3</v>
      </c>
      <c r="F106" s="13" t="s">
        <v>62</v>
      </c>
      <c r="G106" s="8">
        <v>2800</v>
      </c>
      <c r="H106" s="9">
        <f t="shared" si="0"/>
        <v>25200</v>
      </c>
      <c r="I106" s="56"/>
    </row>
    <row r="107" spans="1:9" s="10" customFormat="1" x14ac:dyDescent="0.15">
      <c r="A107" s="13" t="s">
        <v>162</v>
      </c>
      <c r="B107" s="13" t="s">
        <v>163</v>
      </c>
      <c r="C107" s="13">
        <v>1</v>
      </c>
      <c r="D107" s="13" t="s">
        <v>70</v>
      </c>
      <c r="E107" s="13">
        <v>0</v>
      </c>
      <c r="F107" s="13" t="s">
        <v>66</v>
      </c>
      <c r="G107" s="8">
        <v>40000</v>
      </c>
      <c r="H107" s="9">
        <f t="shared" si="0"/>
        <v>0</v>
      </c>
      <c r="I107" s="56"/>
    </row>
    <row r="108" spans="1:9" s="10" customFormat="1" x14ac:dyDescent="0.15">
      <c r="A108" s="19" t="s">
        <v>22</v>
      </c>
      <c r="B108" s="19" t="s">
        <v>23</v>
      </c>
      <c r="C108" s="19">
        <v>1</v>
      </c>
      <c r="D108" s="19" t="s">
        <v>70</v>
      </c>
      <c r="E108" s="19">
        <v>0</v>
      </c>
      <c r="F108" s="19" t="s">
        <v>66</v>
      </c>
      <c r="G108" s="8">
        <v>100000</v>
      </c>
      <c r="H108" s="9">
        <f t="shared" si="0"/>
        <v>0</v>
      </c>
      <c r="I108" s="56"/>
    </row>
    <row r="109" spans="1:9" s="10" customFormat="1" x14ac:dyDescent="0.15">
      <c r="A109" s="19" t="s">
        <v>107</v>
      </c>
      <c r="B109" s="19"/>
      <c r="C109" s="19">
        <v>1</v>
      </c>
      <c r="D109" s="19" t="s">
        <v>70</v>
      </c>
      <c r="E109" s="19">
        <v>1</v>
      </c>
      <c r="F109" s="19" t="s">
        <v>66</v>
      </c>
      <c r="G109" s="8">
        <v>3500</v>
      </c>
      <c r="H109" s="9">
        <f t="shared" ref="H109:H112" si="5">C109*E109*G109</f>
        <v>3500</v>
      </c>
      <c r="I109" s="56"/>
    </row>
    <row r="110" spans="1:9" s="10" customFormat="1" x14ac:dyDescent="0.15">
      <c r="A110" s="19" t="s">
        <v>108</v>
      </c>
      <c r="B110" s="19"/>
      <c r="C110" s="19">
        <v>1</v>
      </c>
      <c r="D110" s="19" t="s">
        <v>53</v>
      </c>
      <c r="E110" s="19">
        <v>3</v>
      </c>
      <c r="F110" s="19" t="s">
        <v>62</v>
      </c>
      <c r="G110" s="8">
        <v>10000</v>
      </c>
      <c r="H110" s="9">
        <f t="shared" si="5"/>
        <v>30000</v>
      </c>
      <c r="I110" s="56"/>
    </row>
    <row r="111" spans="1:9" s="10" customFormat="1" x14ac:dyDescent="0.15">
      <c r="A111" s="19" t="s">
        <v>113</v>
      </c>
      <c r="B111" s="19" t="s">
        <v>155</v>
      </c>
      <c r="C111" s="19">
        <v>8</v>
      </c>
      <c r="D111" s="19" t="s">
        <v>27</v>
      </c>
      <c r="E111" s="19">
        <v>3</v>
      </c>
      <c r="F111" s="19" t="s">
        <v>62</v>
      </c>
      <c r="G111" s="8">
        <v>1200</v>
      </c>
      <c r="H111" s="9">
        <f t="shared" si="5"/>
        <v>28800</v>
      </c>
      <c r="I111" s="56"/>
    </row>
    <row r="112" spans="1:9" s="10" customFormat="1" ht="15" thickBot="1" x14ac:dyDescent="0.2">
      <c r="A112" s="19" t="s">
        <v>114</v>
      </c>
      <c r="B112" s="19"/>
      <c r="C112" s="19">
        <v>1</v>
      </c>
      <c r="D112" s="19" t="s">
        <v>72</v>
      </c>
      <c r="E112" s="19">
        <v>1</v>
      </c>
      <c r="F112" s="19" t="s">
        <v>66</v>
      </c>
      <c r="G112" s="8">
        <v>20000</v>
      </c>
      <c r="H112" s="9">
        <f t="shared" si="5"/>
        <v>20000</v>
      </c>
      <c r="I112" s="56"/>
    </row>
    <row r="113" spans="1:9" x14ac:dyDescent="0.15">
      <c r="A113" s="26" t="s">
        <v>49</v>
      </c>
      <c r="B113" s="27" t="s">
        <v>8</v>
      </c>
      <c r="C113" s="28"/>
      <c r="D113" s="29"/>
      <c r="E113" s="29"/>
      <c r="F113" s="29"/>
      <c r="G113" s="30"/>
      <c r="H113" s="30"/>
      <c r="I113" s="31">
        <f>I2+I9+I15+I20+I22+I31+I44+I90</f>
        <v>5206425</v>
      </c>
    </row>
    <row r="114" spans="1:9" x14ac:dyDescent="0.15">
      <c r="A114" s="32"/>
      <c r="B114" s="33" t="s">
        <v>24</v>
      </c>
      <c r="C114" s="34"/>
      <c r="D114" s="25"/>
      <c r="E114" s="25"/>
      <c r="F114" s="25"/>
      <c r="G114" s="35"/>
      <c r="H114" s="36"/>
      <c r="I114" s="37">
        <f>I113*0.1</f>
        <v>520642.5</v>
      </c>
    </row>
    <row r="115" spans="1:9" x14ac:dyDescent="0.15">
      <c r="A115" s="38"/>
      <c r="B115" s="39" t="s">
        <v>38</v>
      </c>
      <c r="C115" s="40"/>
      <c r="D115" s="41"/>
      <c r="E115" s="41"/>
      <c r="F115" s="12"/>
      <c r="G115" s="35"/>
      <c r="H115" s="42"/>
      <c r="I115" s="43">
        <f>(I113+I114)*0.06</f>
        <v>343624.05</v>
      </c>
    </row>
    <row r="116" spans="1:9" ht="15" thickBot="1" x14ac:dyDescent="0.2">
      <c r="A116" s="44"/>
      <c r="B116" s="45" t="s">
        <v>9</v>
      </c>
      <c r="C116" s="45"/>
      <c r="D116" s="46"/>
      <c r="E116" s="46"/>
      <c r="F116" s="46"/>
      <c r="G116" s="47"/>
      <c r="H116" s="47"/>
      <c r="I116" s="48">
        <f>SUM(I113:I115)</f>
        <v>6070691.5499999998</v>
      </c>
    </row>
    <row r="117" spans="1:9" ht="15" thickBot="1" x14ac:dyDescent="0.2">
      <c r="A117" s="44"/>
      <c r="B117" s="45" t="s">
        <v>10</v>
      </c>
      <c r="C117" s="45"/>
      <c r="D117" s="46"/>
      <c r="E117" s="46"/>
      <c r="F117" s="46"/>
      <c r="G117" s="47"/>
      <c r="H117" s="47"/>
      <c r="I117" s="48">
        <f>I116/1500</f>
        <v>4047.1277</v>
      </c>
    </row>
    <row r="118" spans="1:9" x14ac:dyDescent="0.15">
      <c r="A118" s="16"/>
      <c r="G118" s="49"/>
      <c r="H118" s="49"/>
      <c r="I118" s="16"/>
    </row>
    <row r="119" spans="1:9" ht="28" x14ac:dyDescent="0.15">
      <c r="A119" s="16" t="s">
        <v>50</v>
      </c>
      <c r="G119" s="49"/>
      <c r="H119" s="49"/>
      <c r="I119" s="16"/>
    </row>
    <row r="120" spans="1:9" ht="42" x14ac:dyDescent="0.15">
      <c r="A120" s="16" t="s">
        <v>39</v>
      </c>
      <c r="G120" s="49"/>
      <c r="H120" s="49"/>
      <c r="I120" s="16"/>
    </row>
    <row r="121" spans="1:9" x14ac:dyDescent="0.15">
      <c r="A121" s="16"/>
      <c r="G121" s="49"/>
      <c r="H121" s="49"/>
      <c r="I121" s="16"/>
    </row>
    <row r="122" spans="1:9" x14ac:dyDescent="0.15">
      <c r="A122" s="16"/>
      <c r="G122" s="49"/>
      <c r="H122" s="49"/>
      <c r="I122" s="16"/>
    </row>
    <row r="123" spans="1:9" x14ac:dyDescent="0.15">
      <c r="A123" s="16"/>
      <c r="G123" s="49"/>
      <c r="H123" s="49"/>
      <c r="I123" s="16"/>
    </row>
    <row r="124" spans="1:9" x14ac:dyDescent="0.15">
      <c r="A124" s="16"/>
      <c r="G124" s="49"/>
      <c r="H124" s="49"/>
      <c r="I124" s="16"/>
    </row>
    <row r="125" spans="1:9" x14ac:dyDescent="0.15">
      <c r="A125" s="16"/>
      <c r="G125" s="49"/>
      <c r="H125" s="49"/>
      <c r="I125" s="16"/>
    </row>
    <row r="126" spans="1:9" x14ac:dyDescent="0.15">
      <c r="A126" s="16"/>
      <c r="G126" s="49"/>
      <c r="H126" s="49"/>
      <c r="I126" s="16"/>
    </row>
    <row r="127" spans="1:9" x14ac:dyDescent="0.15">
      <c r="A127" s="16"/>
      <c r="G127" s="49"/>
      <c r="H127" s="49"/>
      <c r="I127" s="16"/>
    </row>
    <row r="128" spans="1:9" x14ac:dyDescent="0.15">
      <c r="A128" s="16"/>
      <c r="G128" s="49"/>
      <c r="H128" s="49"/>
      <c r="I128" s="16"/>
    </row>
    <row r="129" spans="1:9" x14ac:dyDescent="0.15">
      <c r="A129" s="16"/>
      <c r="G129" s="49"/>
      <c r="H129" s="49"/>
      <c r="I129" s="16"/>
    </row>
    <row r="130" spans="1:9" x14ac:dyDescent="0.15">
      <c r="A130" s="16"/>
      <c r="G130" s="49"/>
      <c r="H130" s="49"/>
      <c r="I130" s="16"/>
    </row>
    <row r="131" spans="1:9" x14ac:dyDescent="0.15">
      <c r="A131" s="16"/>
      <c r="G131" s="49"/>
      <c r="H131" s="49"/>
      <c r="I131" s="16"/>
    </row>
    <row r="132" spans="1:9" x14ac:dyDescent="0.15">
      <c r="A132" s="16"/>
      <c r="G132" s="49"/>
      <c r="H132" s="49"/>
      <c r="I132" s="16"/>
    </row>
    <row r="133" spans="1:9" x14ac:dyDescent="0.15">
      <c r="A133" s="16"/>
      <c r="G133" s="49"/>
      <c r="H133" s="49"/>
      <c r="I133" s="16"/>
    </row>
    <row r="134" spans="1:9" x14ac:dyDescent="0.15">
      <c r="A134" s="16"/>
      <c r="G134" s="49"/>
      <c r="H134" s="49"/>
      <c r="I134" s="16"/>
    </row>
    <row r="135" spans="1:9" x14ac:dyDescent="0.15">
      <c r="A135" s="16"/>
      <c r="G135" s="49"/>
      <c r="H135" s="49"/>
      <c r="I135" s="16"/>
    </row>
    <row r="136" spans="1:9" x14ac:dyDescent="0.15">
      <c r="A136" s="16"/>
      <c r="G136" s="49"/>
      <c r="H136" s="49"/>
      <c r="I136" s="16"/>
    </row>
    <row r="137" spans="1:9" x14ac:dyDescent="0.15">
      <c r="A137" s="16"/>
      <c r="G137" s="49"/>
      <c r="H137" s="49"/>
      <c r="I137" s="16"/>
    </row>
    <row r="138" spans="1:9" x14ac:dyDescent="0.15">
      <c r="A138" s="16"/>
      <c r="G138" s="49"/>
      <c r="H138" s="49"/>
      <c r="I138" s="16"/>
    </row>
    <row r="139" spans="1:9" x14ac:dyDescent="0.15">
      <c r="A139" s="16"/>
      <c r="G139" s="49"/>
      <c r="H139" s="49"/>
      <c r="I139" s="16"/>
    </row>
    <row r="140" spans="1:9" x14ac:dyDescent="0.15">
      <c r="A140" s="16"/>
      <c r="G140" s="49"/>
      <c r="H140" s="49"/>
      <c r="I140" s="16"/>
    </row>
    <row r="141" spans="1:9" x14ac:dyDescent="0.15">
      <c r="A141" s="16"/>
      <c r="G141" s="49"/>
      <c r="H141" s="49"/>
      <c r="I141" s="16"/>
    </row>
    <row r="142" spans="1:9" x14ac:dyDescent="0.15">
      <c r="A142" s="16"/>
      <c r="G142" s="49"/>
      <c r="H142" s="49"/>
      <c r="I142" s="16"/>
    </row>
    <row r="143" spans="1:9" x14ac:dyDescent="0.15">
      <c r="A143" s="16"/>
      <c r="G143" s="49"/>
      <c r="H143" s="49"/>
      <c r="I143" s="16"/>
    </row>
    <row r="144" spans="1:9" x14ac:dyDescent="0.15">
      <c r="A144" s="16"/>
      <c r="G144" s="49"/>
      <c r="H144" s="49"/>
      <c r="I144" s="16"/>
    </row>
    <row r="145" spans="1:9" x14ac:dyDescent="0.15">
      <c r="A145" s="16"/>
      <c r="G145" s="49"/>
      <c r="H145" s="49"/>
      <c r="I145" s="16"/>
    </row>
  </sheetData>
  <mergeCells count="6">
    <mergeCell ref="I91:I112"/>
    <mergeCell ref="C1:F1"/>
    <mergeCell ref="I3:I8"/>
    <mergeCell ref="I23:I30"/>
    <mergeCell ref="I33:I43"/>
    <mergeCell ref="I45:I8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报价表-高铁</vt:lpstr>
      <vt:lpstr>报价表-大巴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2017-04-20T04:09:00Z</cp:lastPrinted>
  <dcterms:created xsi:type="dcterms:W3CDTF">2006-09-16T00:00:00Z</dcterms:created>
  <dcterms:modified xsi:type="dcterms:W3CDTF">2019-07-31T10:21:09Z</dcterms:modified>
</cp:coreProperties>
</file>