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/>
  <mc:AlternateContent xmlns:mc="http://schemas.openxmlformats.org/markup-compatibility/2006">
    <mc:Choice Requires="x15">
      <x15ac:absPath xmlns:x15ac="http://schemas.microsoft.com/office/spreadsheetml/2010/11/ac" url="/Users/工作/0临时文件/mini南区7月阳朔/"/>
    </mc:Choice>
  </mc:AlternateContent>
  <xr:revisionPtr revIDLastSave="0" documentId="13_ncr:1_{D6ECCB48-D80E-9A49-98AD-9C549E9C9E87}" xr6:coauthVersionLast="47" xr6:coauthVersionMax="47" xr10:uidLastSave="{00000000-0000-0000-0000-000000000000}"/>
  <bookViews>
    <workbookView xWindow="4840" yWindow="760" windowWidth="27120" windowHeight="21580" xr2:uid="{00000000-000D-0000-FFFF-FFFF00000000}"/>
  </bookViews>
  <sheets>
    <sheet name="Cover Page" sheetId="3" r:id="rId1"/>
    <sheet name="quotation" sheetId="25" r:id="rId2"/>
  </sheets>
  <definedNames>
    <definedName name="_xlnm.Print_Area" localSheetId="1">quotation!$A$1:$H$70</definedName>
    <definedName name="_xlnm.Print_Titles" localSheetId="1">quotation!$1:$2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25" l="1"/>
  <c r="G37" i="25"/>
  <c r="G35" i="25"/>
  <c r="G38" i="25"/>
  <c r="G39" i="25"/>
  <c r="G34" i="25"/>
  <c r="G29" i="25" l="1"/>
  <c r="G28" i="25"/>
  <c r="G43" i="25"/>
  <c r="G42" i="25" s="1"/>
  <c r="G31" i="25"/>
  <c r="G32" i="25"/>
  <c r="G5" i="25"/>
  <c r="G6" i="25"/>
  <c r="G7" i="25"/>
  <c r="G8" i="25"/>
  <c r="G10" i="25"/>
  <c r="G11" i="25"/>
  <c r="G12" i="25"/>
  <c r="G14" i="25"/>
  <c r="G13" i="25" s="1"/>
  <c r="G16" i="25"/>
  <c r="G17" i="25"/>
  <c r="G18" i="25"/>
  <c r="G20" i="25"/>
  <c r="G21" i="25"/>
  <c r="G22" i="25"/>
  <c r="G49" i="25"/>
  <c r="G50" i="25"/>
  <c r="G51" i="25"/>
  <c r="G52" i="25"/>
  <c r="G54" i="25"/>
  <c r="G53" i="25" s="1"/>
  <c r="G41" i="25"/>
  <c r="G40" i="25" s="1"/>
  <c r="G33" i="25"/>
  <c r="G59" i="25"/>
  <c r="G60" i="25"/>
  <c r="G27" i="25" l="1"/>
  <c r="G9" i="25"/>
  <c r="G19" i="25"/>
  <c r="G4" i="25"/>
  <c r="G30" i="25"/>
  <c r="G48" i="25"/>
  <c r="G55" i="25" s="1"/>
  <c r="B19" i="3" s="1"/>
  <c r="G61" i="25"/>
  <c r="B20" i="3" s="1"/>
  <c r="G15" i="25"/>
  <c r="G23" i="25"/>
  <c r="B17" i="3" s="1"/>
  <c r="G44" i="25" l="1"/>
  <c r="B18" i="3" s="1"/>
  <c r="B21" i="3" s="1"/>
  <c r="G1" i="25" l="1"/>
  <c r="B23" i="3"/>
  <c r="B24" i="3" s="1"/>
</calcChain>
</file>

<file path=xl/sharedStrings.xml><?xml version="1.0" encoding="utf-8"?>
<sst xmlns="http://schemas.openxmlformats.org/spreadsheetml/2006/main" count="201" uniqueCount="142">
  <si>
    <t>Basic information and cost overview</t>
  </si>
  <si>
    <t>Project</t>
  </si>
  <si>
    <t>Company</t>
  </si>
  <si>
    <t>Quotation Date</t>
  </si>
  <si>
    <t>Quotation Version</t>
  </si>
  <si>
    <t>Contact</t>
  </si>
  <si>
    <t>Name</t>
  </si>
  <si>
    <t>Surname</t>
  </si>
  <si>
    <t>Position</t>
  </si>
  <si>
    <t>Mobile</t>
  </si>
  <si>
    <t>Fixed line</t>
  </si>
  <si>
    <t>Email</t>
  </si>
  <si>
    <t>Total Net</t>
  </si>
  <si>
    <t>Hospitality</t>
  </si>
  <si>
    <t>VAT (6%) **</t>
  </si>
  <si>
    <t>Gross Total</t>
  </si>
  <si>
    <t>* Please state surcharges (i.e. Business Tax) clearly and indicate which modules are affected.</t>
  </si>
  <si>
    <t>** Please note that 3rd party invoices are paid net by BMW since VAT is claimed back by your company.</t>
  </si>
  <si>
    <t xml:space="preserve">Total </t>
  </si>
  <si>
    <t>No.</t>
  </si>
  <si>
    <t>Item</t>
  </si>
  <si>
    <t>Unit</t>
  </si>
  <si>
    <t>Quantity</t>
  </si>
  <si>
    <t>Days</t>
  </si>
  <si>
    <t>Sum</t>
  </si>
  <si>
    <t>Detailed Work load/ Comments / Deliverables</t>
  </si>
  <si>
    <t xml:space="preserve">Agency Fees </t>
  </si>
  <si>
    <t>Agency Fees (Preparation)</t>
  </si>
  <si>
    <t>Account Manager</t>
  </si>
  <si>
    <t>DTP / 2D / 3D Designer</t>
  </si>
  <si>
    <t>Total Agency Fees</t>
  </si>
  <si>
    <t>Details / Comments</t>
  </si>
  <si>
    <t xml:space="preserve">Details / Comments </t>
  </si>
  <si>
    <t>person</t>
  </si>
  <si>
    <t>Total Hospitality</t>
  </si>
  <si>
    <t>pax</t>
  </si>
  <si>
    <t>Unit price</t>
    <phoneticPr fontId="11" type="noConversion"/>
  </si>
  <si>
    <t>Cost Breakdown for event operation</t>
  </si>
  <si>
    <t>Round trip</t>
  </si>
  <si>
    <t>Hospitality</t>
    <phoneticPr fontId="11" type="noConversion"/>
  </si>
  <si>
    <t>Agency fees</t>
    <phoneticPr fontId="11" type="noConversion"/>
  </si>
  <si>
    <t>Ⅰ</t>
  </si>
  <si>
    <t>Agency Fees (On site)</t>
    <phoneticPr fontId="11" type="noConversion"/>
  </si>
  <si>
    <t>Creative Director</t>
    <phoneticPr fontId="11" type="noConversion"/>
  </si>
  <si>
    <t>云相册</t>
    <phoneticPr fontId="11" type="noConversion"/>
  </si>
  <si>
    <t>Agency Fees (Post event)</t>
  </si>
  <si>
    <t>Account Director</t>
  </si>
  <si>
    <t>Staff (please define in comment)</t>
  </si>
  <si>
    <t>A</t>
  </si>
  <si>
    <t>B</t>
  </si>
  <si>
    <t>C</t>
  </si>
  <si>
    <t>Site Check</t>
  </si>
  <si>
    <t>1</t>
  </si>
  <si>
    <t>2</t>
  </si>
  <si>
    <t>3</t>
  </si>
  <si>
    <t>4</t>
  </si>
  <si>
    <t>Flights for site check (Economy class)</t>
  </si>
  <si>
    <t>Agency Staff Site Check Accomodation</t>
  </si>
  <si>
    <t>Site check local transportation</t>
  </si>
  <si>
    <t>Units</t>
  </si>
  <si>
    <t>Onsite Event:</t>
  </si>
  <si>
    <t>Agency Staff</t>
  </si>
  <si>
    <t>Agency Staff Accomodation</t>
  </si>
  <si>
    <t>Agency Staff working car rental</t>
  </si>
  <si>
    <t>Catering</t>
  </si>
  <si>
    <t>Gala Dinner-Hotel</t>
  </si>
  <si>
    <t>set</t>
  </si>
  <si>
    <t>酒水软饮</t>
  </si>
  <si>
    <t>table</t>
  </si>
  <si>
    <t>Manpower</t>
  </si>
  <si>
    <t>RSVP</t>
  </si>
  <si>
    <t>Flower of rostrum会议桌花</t>
  </si>
  <si>
    <t>会议桌面MINI氛围物</t>
  </si>
  <si>
    <t>each</t>
  </si>
  <si>
    <t>room/night</t>
  </si>
  <si>
    <t>car/day</t>
  </si>
  <si>
    <t>运输费用</t>
  </si>
  <si>
    <t>Buffet Lunch 午餐</t>
  </si>
  <si>
    <t>day</t>
    <phoneticPr fontId="11" type="noConversion"/>
  </si>
  <si>
    <t>摄影摄像</t>
  </si>
  <si>
    <t>会议当日全天的helper</t>
  </si>
  <si>
    <t>Venue Rental 场租</t>
  </si>
  <si>
    <t>指示立牌</t>
  </si>
  <si>
    <t xml:space="preserve">Tea break </t>
  </si>
  <si>
    <t>onsite helper</t>
  </si>
  <si>
    <t>D</t>
  </si>
  <si>
    <t>E</t>
  </si>
  <si>
    <t>II</t>
  </si>
  <si>
    <t>I</t>
  </si>
  <si>
    <t>III</t>
  </si>
  <si>
    <t>Set-up &amp; Operation</t>
  </si>
  <si>
    <t>Total Set-up &amp; Operations</t>
  </si>
  <si>
    <t>IV</t>
  </si>
  <si>
    <t>Photo</t>
  </si>
  <si>
    <t xml:space="preserve">Total Photo </t>
  </si>
  <si>
    <t>2023 Q3 South Region MINI Agent Sales Manager &amp; Marketing Manager Workshop</t>
  </si>
  <si>
    <t>会议设备租借及搭建（LED 屏幕）</t>
  </si>
  <si>
    <t>8小时内拍摄，本地摄影</t>
  </si>
  <si>
    <t>8小时内直播在线修图</t>
  </si>
  <si>
    <t>鱼骨式摆台</t>
  </si>
  <si>
    <t>根据方案具体展开，请注明材质和尺寸。</t>
  </si>
  <si>
    <t>LED 3M*5M，音响使用酒店自带音响。</t>
  </si>
  <si>
    <r>
      <rPr>
        <sz val="11"/>
        <color rgb="FF000000"/>
        <rFont val="宋体"/>
        <family val="3"/>
        <charset val="134"/>
      </rPr>
      <t>康辉集团北京国际会议展览有限公司</t>
    </r>
    <r>
      <rPr>
        <sz val="11"/>
        <color rgb="FF000000"/>
        <rFont val="MINI Serif"/>
        <family val="3"/>
      </rPr>
      <t xml:space="preserve">
China Comfort Travel(CCT) Group Beijing International Convention and Exhibition Co.,LTD</t>
    </r>
  </si>
  <si>
    <t>final</t>
  </si>
  <si>
    <t>Marco</t>
  </si>
  <si>
    <t>Ma</t>
  </si>
  <si>
    <t>158 0177 8313</t>
  </si>
  <si>
    <t>-</t>
  </si>
  <si>
    <t>make@cct.cn</t>
  </si>
  <si>
    <t>2023.7.6</t>
    <phoneticPr fontId="11" type="noConversion"/>
  </si>
  <si>
    <t>Venue Fees</t>
    <phoneticPr fontId="11" type="noConversion"/>
  </si>
  <si>
    <t>Material</t>
    <phoneticPr fontId="11" type="noConversion"/>
  </si>
  <si>
    <t>Logistics</t>
    <phoneticPr fontId="11" type="noConversion"/>
  </si>
  <si>
    <t>全天会议</t>
    <phoneticPr fontId="11" type="noConversion"/>
  </si>
  <si>
    <r>
      <rPr>
        <sz val="12"/>
        <rFont val="SimSun"/>
        <family val="3"/>
        <charset val="134"/>
      </rPr>
      <t>双面相框摆放</t>
    </r>
    <r>
      <rPr>
        <sz val="12"/>
        <rFont val="MINI Serif"/>
      </rPr>
      <t>MINI</t>
    </r>
    <r>
      <rPr>
        <sz val="12"/>
        <rFont val="SimSun"/>
        <family val="3"/>
        <charset val="134"/>
      </rPr>
      <t>照片，</t>
    </r>
    <r>
      <rPr>
        <sz val="12"/>
        <rFont val="MINI Serif"/>
      </rPr>
      <t>MINI</t>
    </r>
    <r>
      <rPr>
        <sz val="12"/>
        <rFont val="SimSun"/>
        <family val="3"/>
        <charset val="134"/>
      </rPr>
      <t>杂志和</t>
    </r>
    <r>
      <rPr>
        <sz val="12"/>
        <rFont val="MINI Serif"/>
      </rPr>
      <t>MINI</t>
    </r>
    <r>
      <rPr>
        <sz val="12"/>
        <rFont val="SimSun"/>
        <family val="3"/>
        <charset val="134"/>
      </rPr>
      <t>相册等。</t>
    </r>
    <phoneticPr fontId="11" type="noConversion"/>
  </si>
  <si>
    <t>C</t>
    <phoneticPr fontId="11" type="noConversion"/>
  </si>
  <si>
    <t>D</t>
    <phoneticPr fontId="11" type="noConversion"/>
  </si>
  <si>
    <t>5</t>
  </si>
  <si>
    <t>6</t>
  </si>
  <si>
    <t>7</t>
  </si>
  <si>
    <t>户外背景板</t>
    <phoneticPr fontId="11" type="noConversion"/>
  </si>
  <si>
    <t>拍照手举牌</t>
    <phoneticPr fontId="11" type="noConversion"/>
  </si>
  <si>
    <t>set</t>
    <phoneticPr fontId="11" type="noConversion"/>
  </si>
  <si>
    <r>
      <t xml:space="preserve">MINI CONNER </t>
    </r>
    <r>
      <rPr>
        <sz val="12"/>
        <rFont val="SimSun"/>
        <family val="3"/>
        <charset val="134"/>
      </rPr>
      <t>结构</t>
    </r>
    <phoneticPr fontId="11" type="noConversion"/>
  </si>
  <si>
    <r>
      <t xml:space="preserve">MINI CONNER </t>
    </r>
    <r>
      <rPr>
        <sz val="12"/>
        <rFont val="SimSun"/>
        <family val="3"/>
        <charset val="134"/>
      </rPr>
      <t>装饰物</t>
    </r>
    <phoneticPr fontId="11" type="noConversion"/>
  </si>
  <si>
    <t>each</t>
    <phoneticPr fontId="11" type="noConversion"/>
  </si>
  <si>
    <t>8</t>
  </si>
  <si>
    <t>10</t>
  </si>
  <si>
    <t>MINI CONNER 制作物</t>
    <phoneticPr fontId="11" type="noConversion"/>
  </si>
  <si>
    <r>
      <rPr>
        <sz val="12"/>
        <rFont val="SimSun"/>
        <family val="3"/>
        <charset val="134"/>
      </rPr>
      <t>户外防水背板</t>
    </r>
    <r>
      <rPr>
        <sz val="12"/>
        <rFont val="MINI Serif"/>
      </rPr>
      <t>3M*5M 双面配重</t>
    </r>
    <phoneticPr fontId="11" type="noConversion"/>
  </si>
  <si>
    <t>木结构高清写真双面背景板</t>
    <phoneticPr fontId="11" type="noConversion"/>
  </si>
  <si>
    <t>酒店茶歇</t>
    <phoneticPr fontId="11" type="noConversion"/>
  </si>
  <si>
    <t>酒店自助午餐</t>
    <phoneticPr fontId="11" type="noConversion"/>
  </si>
  <si>
    <t>露天BBQ</t>
    <phoneticPr fontId="11" type="noConversion"/>
  </si>
  <si>
    <t>酒水软饮</t>
    <phoneticPr fontId="11" type="noConversion"/>
  </si>
  <si>
    <t>会议RSVP</t>
    <phoneticPr fontId="11" type="noConversion"/>
  </si>
  <si>
    <t>54座大巴车往返接驳</t>
    <phoneticPr fontId="11" type="noConversion"/>
  </si>
  <si>
    <t>会议物料</t>
    <phoneticPr fontId="11" type="noConversion"/>
  </si>
  <si>
    <r>
      <rPr>
        <sz val="12"/>
        <rFont val="SimSun"/>
        <family val="3"/>
        <charset val="134"/>
      </rPr>
      <t>洞洞板，异形镂空雪弗板带钢架支撑</t>
    </r>
    <r>
      <rPr>
        <sz val="12"/>
        <rFont val="MINI Serif"/>
        <family val="3"/>
      </rPr>
      <t>，亚克力立体装饰</t>
    </r>
    <phoneticPr fontId="11" type="noConversion"/>
  </si>
  <si>
    <t>MINI精品，装饰物料</t>
    <phoneticPr fontId="11" type="noConversion"/>
  </si>
  <si>
    <r>
      <rPr>
        <sz val="12"/>
        <rFont val="SimSun"/>
        <family val="3"/>
        <charset val="134"/>
      </rPr>
      <t>话筒套</t>
    </r>
    <r>
      <rPr>
        <sz val="12"/>
        <rFont val="MINI Serif"/>
      </rPr>
      <t>&amp;</t>
    </r>
    <r>
      <rPr>
        <sz val="12"/>
        <rFont val="SimSun"/>
        <family val="3"/>
        <charset val="134"/>
      </rPr>
      <t>手卡</t>
    </r>
    <r>
      <rPr>
        <sz val="12"/>
        <rFont val="MINI Serif"/>
      </rPr>
      <t>&amp;讲台贴&amp;</t>
    </r>
    <r>
      <rPr>
        <sz val="12"/>
        <rFont val="SimSun"/>
        <family val="3"/>
        <charset val="134"/>
      </rPr>
      <t>抬头纸</t>
    </r>
    <r>
      <rPr>
        <sz val="12"/>
        <rFont val="MINI Serif"/>
      </rPr>
      <t>&amp;</t>
    </r>
    <r>
      <rPr>
        <sz val="12"/>
        <rFont val="SimSun"/>
        <family val="3"/>
        <charset val="134"/>
      </rPr>
      <t>签字笔</t>
    </r>
    <phoneticPr fontId="11" type="noConversion"/>
  </si>
  <si>
    <t>异形双面覆膜雪弗板手举牌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</si>
</sst>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¥&quot;#,##0.00_);[Red]\(&quot;¥&quot;#,##0.00\)"/>
    <numFmt numFmtId="43" formatCode="_(* #,##0.00_);_(* \(#,##0.00\);_(* &quot;-&quot;??_);_(@_)"/>
    <numFmt numFmtId="176" formatCode="_(* #,##0_);_(* \(#,##0\);_(* &quot;-&quot;??_);_(@_)"/>
    <numFmt numFmtId="177" formatCode="[$¥-411]#,##0"/>
    <numFmt numFmtId="178" formatCode="[$¥-804]#,##0"/>
    <numFmt numFmtId="179" formatCode="[$¥-804]#,##0.00"/>
    <numFmt numFmtId="180" formatCode="_ [$¥-804]* #,##0.00_ ;_ [$¥-804]* \-#,##0.00_ ;_ [$¥-804]* &quot;-&quot;??_ ;_ @_ "/>
    <numFmt numFmtId="181" formatCode="[$¥-411]#,##0.00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name val="BMW Group Condensed"/>
      <family val="1"/>
    </font>
    <font>
      <sz val="11"/>
      <color indexed="8"/>
      <name val="BMW Type Global Regular"/>
      <family val="1"/>
    </font>
    <font>
      <sz val="11"/>
      <color indexed="8"/>
      <name val="BMW Group Condensed Regular"/>
      <family val="1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indexed="8"/>
      <name val="MINI Serif"/>
      <family val="3"/>
    </font>
    <font>
      <sz val="11"/>
      <color indexed="8"/>
      <name val="MINI Serif"/>
      <family val="3"/>
    </font>
    <font>
      <b/>
      <sz val="12"/>
      <color indexed="8"/>
      <name val="MINI Serif"/>
      <family val="3"/>
    </font>
    <font>
      <sz val="12"/>
      <name val="MINI Serif"/>
      <family val="3"/>
    </font>
    <font>
      <b/>
      <sz val="12"/>
      <color theme="0"/>
      <name val="MINI Serif"/>
      <family val="3"/>
    </font>
    <font>
      <sz val="11"/>
      <color theme="0"/>
      <name val="MINI Serif"/>
      <family val="3"/>
    </font>
    <font>
      <sz val="11"/>
      <name val="MINI Serif"/>
    </font>
    <font>
      <b/>
      <sz val="14"/>
      <color theme="0"/>
      <name val="MINI Serif"/>
    </font>
    <font>
      <b/>
      <sz val="12"/>
      <name val="MINI Serif"/>
    </font>
    <font>
      <b/>
      <sz val="12"/>
      <color theme="0"/>
      <name val="MINI Serif"/>
    </font>
    <font>
      <b/>
      <sz val="11"/>
      <color theme="0"/>
      <name val="MINI Serif"/>
    </font>
    <font>
      <sz val="11"/>
      <color theme="1"/>
      <name val="MINI Serif"/>
    </font>
    <font>
      <sz val="12"/>
      <name val="MINI Serif"/>
    </font>
    <font>
      <b/>
      <sz val="12"/>
      <color theme="1"/>
      <name val="MINI Serif"/>
    </font>
    <font>
      <b/>
      <sz val="12"/>
      <color rgb="FFFF0000"/>
      <name val="MINI Serif"/>
    </font>
    <font>
      <sz val="12"/>
      <color rgb="FF000000"/>
      <name val="MINI Serif"/>
    </font>
    <font>
      <sz val="12"/>
      <color theme="1"/>
      <name val="MINI Serif"/>
    </font>
    <font>
      <sz val="12"/>
      <name val="MINI Serif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MINI Serif"/>
      <family val="3"/>
    </font>
    <font>
      <sz val="12"/>
      <name val="SimSun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indexed="9"/>
        <bgColor auto="1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auto="1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indexed="8"/>
      </top>
      <bottom style="medium">
        <color auto="1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2">
    <xf numFmtId="177" fontId="0" fillId="0" borderId="0"/>
    <xf numFmtId="177" fontId="8" fillId="0" borderId="0"/>
    <xf numFmtId="177" fontId="7" fillId="0" borderId="0"/>
    <xf numFmtId="43" fontId="10" fillId="0" borderId="0" applyFont="0" applyFill="0" applyBorder="0" applyAlignment="0" applyProtection="0"/>
    <xf numFmtId="177" fontId="6" fillId="0" borderId="0"/>
    <xf numFmtId="177" fontId="7" fillId="0" borderId="0"/>
    <xf numFmtId="177" fontId="7" fillId="0" borderId="0"/>
    <xf numFmtId="177" fontId="10" fillId="0" borderId="0"/>
    <xf numFmtId="177" fontId="10" fillId="0" borderId="0"/>
    <xf numFmtId="177" fontId="7" fillId="0" borderId="0"/>
    <xf numFmtId="177" fontId="8" fillId="0" borderId="0"/>
    <xf numFmtId="177" fontId="10" fillId="0" borderId="0"/>
    <xf numFmtId="177" fontId="9" fillId="0" borderId="0"/>
    <xf numFmtId="178" fontId="2" fillId="0" borderId="0"/>
    <xf numFmtId="0" fontId="2" fillId="0" borderId="0"/>
    <xf numFmtId="43" fontId="2" fillId="0" borderId="0" applyFont="0" applyFill="0" applyBorder="0" applyAlignment="0" applyProtection="0"/>
    <xf numFmtId="178" fontId="7" fillId="0" borderId="0"/>
    <xf numFmtId="179" fontId="7" fillId="0" borderId="0"/>
    <xf numFmtId="179" fontId="6" fillId="0" borderId="0"/>
    <xf numFmtId="179" fontId="9" fillId="0" borderId="0"/>
    <xf numFmtId="179" fontId="7" fillId="0" borderId="0"/>
    <xf numFmtId="178" fontId="2" fillId="0" borderId="0"/>
    <xf numFmtId="180" fontId="9" fillId="0" borderId="0"/>
    <xf numFmtId="181" fontId="9" fillId="0" borderId="0"/>
    <xf numFmtId="43" fontId="6" fillId="0" borderId="0" applyFont="0" applyFill="0" applyBorder="0" applyAlignment="0" applyProtection="0"/>
    <xf numFmtId="177" fontId="6" fillId="0" borderId="0"/>
    <xf numFmtId="177" fontId="6" fillId="0" borderId="0"/>
    <xf numFmtId="177" fontId="6" fillId="0" borderId="0"/>
    <xf numFmtId="178" fontId="1" fillId="0" borderId="0"/>
    <xf numFmtId="0" fontId="1" fillId="0" borderId="0"/>
    <xf numFmtId="43" fontId="1" fillId="0" borderId="0" applyFont="0" applyFill="0" applyBorder="0" applyAlignment="0" applyProtection="0"/>
    <xf numFmtId="178" fontId="1" fillId="0" borderId="0"/>
  </cellStyleXfs>
  <cellXfs count="176">
    <xf numFmtId="177" fontId="0" fillId="0" borderId="0" xfId="0"/>
    <xf numFmtId="177" fontId="4" fillId="0" borderId="0" xfId="0" applyFont="1" applyAlignment="1"/>
    <xf numFmtId="177" fontId="3" fillId="0" borderId="0" xfId="10" applyFont="1" applyFill="1" applyBorder="1"/>
    <xf numFmtId="177" fontId="5" fillId="0" borderId="0" xfId="0" applyNumberFormat="1" applyFont="1" applyAlignment="1"/>
    <xf numFmtId="40" fontId="5" fillId="0" borderId="0" xfId="0" applyNumberFormat="1" applyFont="1" applyAlignment="1"/>
    <xf numFmtId="177" fontId="4" fillId="0" borderId="0" xfId="0" applyNumberFormat="1" applyFont="1" applyAlignment="1"/>
    <xf numFmtId="40" fontId="4" fillId="0" borderId="0" xfId="0" applyNumberFormat="1" applyFont="1" applyAlignment="1"/>
    <xf numFmtId="177" fontId="13" fillId="6" borderId="4" xfId="0" applyNumberFormat="1" applyFont="1" applyFill="1" applyBorder="1" applyAlignment="1">
      <alignment vertical="center"/>
    </xf>
    <xf numFmtId="40" fontId="13" fillId="6" borderId="5" xfId="0" applyNumberFormat="1" applyFont="1" applyFill="1" applyBorder="1" applyAlignment="1">
      <alignment vertical="center"/>
    </xf>
    <xf numFmtId="49" fontId="13" fillId="6" borderId="10" xfId="0" applyNumberFormat="1" applyFont="1" applyFill="1" applyBorder="1" applyAlignment="1">
      <alignment vertical="center"/>
    </xf>
    <xf numFmtId="49" fontId="13" fillId="6" borderId="11" xfId="0" applyNumberFormat="1" applyFont="1" applyFill="1" applyBorder="1" applyAlignment="1">
      <alignment vertical="center"/>
    </xf>
    <xf numFmtId="49" fontId="13" fillId="6" borderId="12" xfId="0" applyNumberFormat="1" applyFont="1" applyFill="1" applyBorder="1" applyAlignment="1">
      <alignment vertical="center"/>
    </xf>
    <xf numFmtId="177" fontId="13" fillId="6" borderId="14" xfId="0" applyNumberFormat="1" applyFont="1" applyFill="1" applyBorder="1" applyAlignment="1">
      <alignment vertical="center"/>
    </xf>
    <xf numFmtId="40" fontId="13" fillId="6" borderId="15" xfId="0" applyNumberFormat="1" applyFont="1" applyFill="1" applyBorder="1" applyAlignment="1">
      <alignment vertical="center"/>
    </xf>
    <xf numFmtId="49" fontId="14" fillId="8" borderId="0" xfId="0" applyNumberFormat="1" applyFont="1" applyFill="1" applyBorder="1" applyAlignment="1">
      <alignment vertical="center"/>
    </xf>
    <xf numFmtId="40" fontId="14" fillId="8" borderId="0" xfId="0" applyNumberFormat="1" applyFont="1" applyFill="1" applyBorder="1" applyAlignment="1">
      <alignment horizontal="right" vertical="center" wrapText="1"/>
    </xf>
    <xf numFmtId="49" fontId="13" fillId="6" borderId="16" xfId="0" applyNumberFormat="1" applyFont="1" applyFill="1" applyBorder="1" applyAlignment="1">
      <alignment vertical="center"/>
    </xf>
    <xf numFmtId="40" fontId="13" fillId="6" borderId="13" xfId="0" applyNumberFormat="1" applyFont="1" applyFill="1" applyBorder="1" applyAlignment="1">
      <alignment vertical="center"/>
    </xf>
    <xf numFmtId="49" fontId="13" fillId="6" borderId="21" xfId="0" applyNumberFormat="1" applyFont="1" applyFill="1" applyBorder="1" applyAlignment="1">
      <alignment vertical="center"/>
    </xf>
    <xf numFmtId="177" fontId="13" fillId="6" borderId="25" xfId="0" applyNumberFormat="1" applyFont="1" applyFill="1" applyBorder="1" applyAlignment="1">
      <alignment vertical="center"/>
    </xf>
    <xf numFmtId="40" fontId="13" fillId="6" borderId="26" xfId="0" applyNumberFormat="1" applyFont="1" applyFill="1" applyBorder="1" applyAlignment="1">
      <alignment vertical="center"/>
    </xf>
    <xf numFmtId="40" fontId="16" fillId="7" borderId="9" xfId="0" applyNumberFormat="1" applyFont="1" applyFill="1" applyBorder="1" applyAlignment="1">
      <alignment horizontal="center" vertical="center" wrapText="1"/>
    </xf>
    <xf numFmtId="40" fontId="17" fillId="7" borderId="9" xfId="0" applyNumberFormat="1" applyFont="1" applyFill="1" applyBorder="1" applyAlignment="1">
      <alignment vertical="center"/>
    </xf>
    <xf numFmtId="49" fontId="16" fillId="7" borderId="19" xfId="0" applyNumberFormat="1" applyFont="1" applyFill="1" applyBorder="1" applyAlignment="1">
      <alignment vertical="center" wrapText="1"/>
    </xf>
    <xf numFmtId="40" fontId="17" fillId="7" borderId="20" xfId="0" applyNumberFormat="1" applyFont="1" applyFill="1" applyBorder="1" applyAlignment="1">
      <alignment vertical="center"/>
    </xf>
    <xf numFmtId="49" fontId="16" fillId="7" borderId="17" xfId="0" applyNumberFormat="1" applyFont="1" applyFill="1" applyBorder="1" applyAlignment="1">
      <alignment vertical="center"/>
    </xf>
    <xf numFmtId="40" fontId="16" fillId="7" borderId="18" xfId="0" applyNumberFormat="1" applyFont="1" applyFill="1" applyBorder="1" applyAlignment="1">
      <alignment horizontal="right" vertical="center" wrapText="1"/>
    </xf>
    <xf numFmtId="49" fontId="16" fillId="7" borderId="14" xfId="0" applyNumberFormat="1" applyFont="1" applyFill="1" applyBorder="1" applyAlignment="1">
      <alignment horizontal="left" vertical="center" wrapText="1"/>
    </xf>
    <xf numFmtId="40" fontId="16" fillId="7" borderId="22" xfId="0" applyNumberFormat="1" applyFont="1" applyFill="1" applyBorder="1" applyAlignment="1">
      <alignment horizontal="right" vertical="center" wrapText="1"/>
    </xf>
    <xf numFmtId="49" fontId="16" fillId="7" borderId="23" xfId="0" applyNumberFormat="1" applyFont="1" applyFill="1" applyBorder="1" applyAlignment="1">
      <alignment vertical="center"/>
    </xf>
    <xf numFmtId="40" fontId="16" fillId="7" borderId="24" xfId="0" applyNumberFormat="1" applyFont="1" applyFill="1" applyBorder="1" applyAlignment="1">
      <alignment horizontal="right" vertical="center" wrapText="1"/>
    </xf>
    <xf numFmtId="177" fontId="23" fillId="0" borderId="0" xfId="7" applyFont="1" applyAlignment="1">
      <alignment horizontal="left" vertical="center"/>
    </xf>
    <xf numFmtId="177" fontId="20" fillId="3" borderId="1" xfId="2" applyFont="1" applyFill="1" applyBorder="1" applyAlignment="1">
      <alignment horizontal="center" vertical="center"/>
    </xf>
    <xf numFmtId="177" fontId="20" fillId="3" borderId="2" xfId="2" applyFont="1" applyFill="1" applyBorder="1" applyAlignment="1">
      <alignment horizontal="center" vertical="center"/>
    </xf>
    <xf numFmtId="176" fontId="20" fillId="3" borderId="2" xfId="3" applyNumberFormat="1" applyFont="1" applyFill="1" applyBorder="1" applyAlignment="1">
      <alignment horizontal="center" vertical="center"/>
    </xf>
    <xf numFmtId="177" fontId="20" fillId="3" borderId="2" xfId="2" applyNumberFormat="1" applyFont="1" applyFill="1" applyBorder="1" applyAlignment="1">
      <alignment horizontal="center" vertical="center" wrapText="1"/>
    </xf>
    <xf numFmtId="177" fontId="20" fillId="3" borderId="3" xfId="2" applyFont="1" applyFill="1" applyBorder="1" applyAlignment="1">
      <alignment horizontal="center" vertical="center" wrapText="1"/>
    </xf>
    <xf numFmtId="177" fontId="20" fillId="5" borderId="2" xfId="6" applyNumberFormat="1" applyFont="1" applyFill="1" applyBorder="1" applyAlignment="1">
      <alignment horizontal="right" vertical="center" wrapText="1"/>
    </xf>
    <xf numFmtId="177" fontId="20" fillId="3" borderId="2" xfId="2" applyNumberFormat="1" applyFont="1" applyFill="1" applyBorder="1" applyAlignment="1">
      <alignment horizontal="right" vertical="center" wrapText="1"/>
    </xf>
    <xf numFmtId="177" fontId="20" fillId="3" borderId="3" xfId="2" applyNumberFormat="1" applyFont="1" applyFill="1" applyBorder="1" applyAlignment="1">
      <alignment horizontal="right" vertical="center" wrapText="1"/>
    </xf>
    <xf numFmtId="177" fontId="18" fillId="0" borderId="0" xfId="7" applyFont="1" applyAlignment="1">
      <alignment horizontal="left" vertical="center"/>
    </xf>
    <xf numFmtId="176" fontId="18" fillId="0" borderId="0" xfId="3" applyNumberFormat="1" applyFont="1" applyAlignment="1">
      <alignment horizontal="center" vertical="center"/>
    </xf>
    <xf numFmtId="177" fontId="18" fillId="0" borderId="0" xfId="7" applyFont="1" applyAlignment="1">
      <alignment horizontal="right" vertical="center"/>
    </xf>
    <xf numFmtId="49" fontId="23" fillId="0" borderId="0" xfId="7" applyNumberFormat="1" applyFont="1" applyAlignment="1">
      <alignment horizontal="center" vertical="center"/>
    </xf>
    <xf numFmtId="176" fontId="18" fillId="0" borderId="0" xfId="3" applyNumberFormat="1" applyFont="1" applyAlignment="1">
      <alignment horizontal="center" vertical="top"/>
    </xf>
    <xf numFmtId="177" fontId="18" fillId="0" borderId="0" xfId="7" applyNumberFormat="1" applyFont="1" applyAlignment="1">
      <alignment horizontal="right" vertical="top"/>
    </xf>
    <xf numFmtId="177" fontId="18" fillId="0" borderId="0" xfId="7" applyNumberFormat="1" applyFont="1" applyAlignment="1">
      <alignment horizontal="right" vertical="center"/>
    </xf>
    <xf numFmtId="0" fontId="20" fillId="3" borderId="2" xfId="3" applyNumberFormat="1" applyFont="1" applyFill="1" applyBorder="1" applyAlignment="1">
      <alignment horizontal="center" vertical="center" wrapText="1"/>
    </xf>
    <xf numFmtId="0" fontId="20" fillId="3" borderId="2" xfId="3" applyNumberFormat="1" applyFont="1" applyFill="1" applyBorder="1" applyAlignment="1">
      <alignment vertical="center" wrapText="1"/>
    </xf>
    <xf numFmtId="0" fontId="18" fillId="0" borderId="0" xfId="3" applyNumberFormat="1" applyFont="1" applyAlignment="1">
      <alignment vertical="center"/>
    </xf>
    <xf numFmtId="0" fontId="18" fillId="0" borderId="0" xfId="3" applyNumberFormat="1" applyFont="1" applyAlignment="1">
      <alignment vertical="top"/>
    </xf>
    <xf numFmtId="177" fontId="20" fillId="5" borderId="2" xfId="1" applyFont="1" applyFill="1" applyBorder="1" applyAlignment="1">
      <alignment horizontal="right" vertical="center" wrapText="1"/>
    </xf>
    <xf numFmtId="177" fontId="20" fillId="5" borderId="2" xfId="6" applyFont="1" applyFill="1" applyBorder="1" applyAlignment="1">
      <alignment horizontal="right" vertical="center" wrapText="1"/>
    </xf>
    <xf numFmtId="177" fontId="20" fillId="9" borderId="2" xfId="0" applyNumberFormat="1" applyFont="1" applyFill="1" applyBorder="1" applyAlignment="1">
      <alignment horizontal="right" vertical="center"/>
    </xf>
    <xf numFmtId="177" fontId="20" fillId="9" borderId="7" xfId="0" applyNumberFormat="1" applyFont="1" applyFill="1" applyBorder="1" applyAlignment="1">
      <alignment horizontal="right" vertical="center"/>
    </xf>
    <xf numFmtId="177" fontId="23" fillId="0" borderId="0" xfId="7" applyFont="1" applyAlignment="1">
      <alignment horizontal="center" vertical="center"/>
    </xf>
    <xf numFmtId="49" fontId="16" fillId="7" borderId="31" xfId="0" applyNumberFormat="1" applyFont="1" applyFill="1" applyBorder="1" applyAlignment="1">
      <alignment vertical="center"/>
    </xf>
    <xf numFmtId="177" fontId="13" fillId="6" borderId="32" xfId="0" applyNumberFormat="1" applyFont="1" applyFill="1" applyBorder="1" applyAlignment="1">
      <alignment vertical="center"/>
    </xf>
    <xf numFmtId="49" fontId="13" fillId="6" borderId="33" xfId="0" applyNumberFormat="1" applyFont="1" applyFill="1" applyBorder="1" applyAlignment="1">
      <alignment vertical="center"/>
    </xf>
    <xf numFmtId="177" fontId="20" fillId="2" borderId="35" xfId="0" applyFont="1" applyFill="1" applyBorder="1" applyAlignment="1">
      <alignment vertical="center"/>
    </xf>
    <xf numFmtId="176" fontId="20" fillId="2" borderId="35" xfId="3" applyNumberFormat="1" applyFont="1" applyFill="1" applyBorder="1" applyAlignment="1">
      <alignment horizontal="center" vertical="center"/>
    </xf>
    <xf numFmtId="0" fontId="20" fillId="2" borderId="35" xfId="3" applyNumberFormat="1" applyFont="1" applyFill="1" applyBorder="1" applyAlignment="1">
      <alignment vertical="center"/>
    </xf>
    <xf numFmtId="177" fontId="20" fillId="2" borderId="35" xfId="0" applyNumberFormat="1" applyFont="1" applyFill="1" applyBorder="1" applyAlignment="1">
      <alignment horizontal="right" vertical="center"/>
    </xf>
    <xf numFmtId="177" fontId="21" fillId="2" borderId="35" xfId="0" applyNumberFormat="1" applyFont="1" applyFill="1" applyBorder="1" applyAlignment="1">
      <alignment horizontal="right" vertical="center"/>
    </xf>
    <xf numFmtId="177" fontId="22" fillId="2" borderId="36" xfId="5" applyFont="1" applyFill="1" applyBorder="1" applyAlignment="1">
      <alignment vertical="center" wrapText="1"/>
    </xf>
    <xf numFmtId="177" fontId="20" fillId="4" borderId="2" xfId="0" applyFont="1" applyFill="1" applyBorder="1" applyAlignment="1">
      <alignment vertical="center"/>
    </xf>
    <xf numFmtId="176" fontId="20" fillId="4" borderId="2" xfId="3" applyNumberFormat="1" applyFont="1" applyFill="1" applyBorder="1" applyAlignment="1">
      <alignment horizontal="center" vertical="center"/>
    </xf>
    <xf numFmtId="0" fontId="20" fillId="4" borderId="2" xfId="3" applyNumberFormat="1" applyFont="1" applyFill="1" applyBorder="1" applyAlignment="1">
      <alignment vertical="center"/>
    </xf>
    <xf numFmtId="177" fontId="20" fillId="4" borderId="2" xfId="0" applyNumberFormat="1" applyFont="1" applyFill="1" applyBorder="1" applyAlignment="1">
      <alignment horizontal="right" vertical="center"/>
    </xf>
    <xf numFmtId="177" fontId="26" fillId="4" borderId="3" xfId="5" applyFont="1" applyFill="1" applyBorder="1" applyAlignment="1">
      <alignment vertical="center" wrapText="1"/>
    </xf>
    <xf numFmtId="49" fontId="20" fillId="5" borderId="1" xfId="4" applyNumberFormat="1" applyFont="1" applyFill="1" applyBorder="1" applyAlignment="1">
      <alignment horizontal="center" vertical="center"/>
    </xf>
    <xf numFmtId="177" fontId="20" fillId="5" borderId="2" xfId="12" applyFont="1" applyFill="1" applyBorder="1" applyAlignment="1">
      <alignment vertical="center"/>
    </xf>
    <xf numFmtId="176" fontId="20" fillId="5" borderId="2" xfId="3" applyNumberFormat="1" applyFont="1" applyFill="1" applyBorder="1" applyAlignment="1">
      <alignment horizontal="center" vertical="center"/>
    </xf>
    <xf numFmtId="0" fontId="20" fillId="5" borderId="2" xfId="3" applyNumberFormat="1" applyFont="1" applyFill="1" applyBorder="1" applyAlignment="1">
      <alignment vertical="center" wrapText="1"/>
    </xf>
    <xf numFmtId="0" fontId="20" fillId="5" borderId="2" xfId="3" applyNumberFormat="1" applyFont="1" applyFill="1" applyBorder="1" applyAlignment="1">
      <alignment vertical="center"/>
    </xf>
    <xf numFmtId="177" fontId="20" fillId="5" borderId="2" xfId="12" applyFont="1" applyFill="1" applyBorder="1" applyAlignment="1">
      <alignment horizontal="right" vertical="center"/>
    </xf>
    <xf numFmtId="49" fontId="20" fillId="5" borderId="3" xfId="4" applyNumberFormat="1" applyFont="1" applyFill="1" applyBorder="1" applyAlignment="1">
      <alignment horizontal="center" vertical="center"/>
    </xf>
    <xf numFmtId="0" fontId="24" fillId="0" borderId="1" xfId="5" applyNumberFormat="1" applyFont="1" applyFill="1" applyBorder="1" applyAlignment="1">
      <alignment horizontal="center" vertical="center"/>
    </xf>
    <xf numFmtId="177" fontId="24" fillId="0" borderId="2" xfId="8" applyFont="1" applyFill="1" applyBorder="1" applyAlignment="1">
      <alignment vertical="center" wrapText="1"/>
    </xf>
    <xf numFmtId="177" fontId="24" fillId="0" borderId="2" xfId="8" applyFont="1" applyFill="1" applyBorder="1" applyAlignment="1">
      <alignment horizontal="center" vertical="center" wrapText="1"/>
    </xf>
    <xf numFmtId="0" fontId="27" fillId="0" borderId="2" xfId="0" applyNumberFormat="1" applyFont="1" applyBorder="1" applyAlignment="1">
      <alignment horizontal="center" vertical="center"/>
    </xf>
    <xf numFmtId="179" fontId="27" fillId="0" borderId="3" xfId="0" applyNumberFormat="1" applyFont="1" applyBorder="1" applyAlignment="1">
      <alignment horizontal="left" vertical="center" wrapText="1"/>
    </xf>
    <xf numFmtId="0" fontId="27" fillId="8" borderId="2" xfId="0" applyNumberFormat="1" applyFont="1" applyFill="1" applyBorder="1" applyAlignment="1">
      <alignment horizontal="center" vertical="center"/>
    </xf>
    <xf numFmtId="10" fontId="24" fillId="0" borderId="3" xfId="1" applyNumberFormat="1" applyFont="1" applyBorder="1" applyAlignment="1">
      <alignment horizontal="left" vertical="center" wrapText="1"/>
    </xf>
    <xf numFmtId="10" fontId="20" fillId="5" borderId="3" xfId="6" applyNumberFormat="1" applyFont="1" applyFill="1" applyBorder="1" applyAlignment="1">
      <alignment horizontal="center" vertical="center" wrapText="1"/>
    </xf>
    <xf numFmtId="0" fontId="24" fillId="0" borderId="1" xfId="1" applyNumberFormat="1" applyFont="1" applyFill="1" applyBorder="1" applyAlignment="1">
      <alignment horizontal="center" vertical="center"/>
    </xf>
    <xf numFmtId="177" fontId="24" fillId="0" borderId="2" xfId="8" applyFont="1" applyFill="1" applyBorder="1" applyAlignment="1">
      <alignment horizontal="left" vertical="center" wrapText="1"/>
    </xf>
    <xf numFmtId="0" fontId="24" fillId="0" borderId="2" xfId="3" applyNumberFormat="1" applyFont="1" applyFill="1" applyBorder="1" applyAlignment="1">
      <alignment horizontal="center" vertical="center" wrapText="1"/>
    </xf>
    <xf numFmtId="10" fontId="24" fillId="0" borderId="3" xfId="1" applyNumberFormat="1" applyFont="1" applyBorder="1" applyAlignment="1">
      <alignment horizontal="center" vertical="center" wrapText="1"/>
    </xf>
    <xf numFmtId="177" fontId="24" fillId="5" borderId="1" xfId="1" applyNumberFormat="1" applyFont="1" applyFill="1" applyBorder="1" applyAlignment="1">
      <alignment horizontal="center" vertical="center"/>
    </xf>
    <xf numFmtId="176" fontId="24" fillId="5" borderId="2" xfId="3" applyNumberFormat="1" applyFont="1" applyFill="1" applyBorder="1" applyAlignment="1">
      <alignment horizontal="center" vertical="center" wrapText="1"/>
    </xf>
    <xf numFmtId="0" fontId="24" fillId="5" borderId="2" xfId="3" applyNumberFormat="1" applyFont="1" applyFill="1" applyBorder="1" applyAlignment="1">
      <alignment vertical="center" wrapText="1"/>
    </xf>
    <xf numFmtId="177" fontId="24" fillId="5" borderId="2" xfId="8" applyNumberFormat="1" applyFont="1" applyFill="1" applyBorder="1" applyAlignment="1">
      <alignment horizontal="right" vertical="center"/>
    </xf>
    <xf numFmtId="10" fontId="24" fillId="5" borderId="3" xfId="1" applyNumberFormat="1" applyFont="1" applyFill="1" applyBorder="1" applyAlignment="1">
      <alignment horizontal="left" vertical="center" wrapText="1"/>
    </xf>
    <xf numFmtId="177" fontId="24" fillId="8" borderId="2" xfId="12" applyFont="1" applyFill="1" applyBorder="1" applyAlignment="1">
      <alignment vertical="center"/>
    </xf>
    <xf numFmtId="176" fontId="24" fillId="0" borderId="2" xfId="3" applyNumberFormat="1" applyFont="1" applyFill="1" applyBorder="1" applyAlignment="1">
      <alignment horizontal="center" vertical="center" wrapText="1"/>
    </xf>
    <xf numFmtId="177" fontId="20" fillId="9" borderId="2" xfId="0" applyFont="1" applyFill="1" applyBorder="1" applyAlignment="1">
      <alignment vertical="center"/>
    </xf>
    <xf numFmtId="176" fontId="20" fillId="9" borderId="2" xfId="3" applyNumberFormat="1" applyFont="1" applyFill="1" applyBorder="1" applyAlignment="1">
      <alignment horizontal="center" vertical="center"/>
    </xf>
    <xf numFmtId="0" fontId="20" fillId="9" borderId="2" xfId="3" applyNumberFormat="1" applyFont="1" applyFill="1" applyBorder="1" applyAlignment="1">
      <alignment vertical="center"/>
    </xf>
    <xf numFmtId="177" fontId="20" fillId="9" borderId="3" xfId="5" applyFont="1" applyFill="1" applyBorder="1" applyAlignment="1">
      <alignment vertical="center" wrapText="1"/>
    </xf>
    <xf numFmtId="49" fontId="28" fillId="0" borderId="1" xfId="7" applyNumberFormat="1" applyFont="1" applyBorder="1" applyAlignment="1">
      <alignment horizontal="center" vertical="center"/>
    </xf>
    <xf numFmtId="177" fontId="24" fillId="0" borderId="2" xfId="7" applyFont="1" applyBorder="1" applyAlignment="1">
      <alignment horizontal="left" vertical="center"/>
    </xf>
    <xf numFmtId="176" fontId="24" fillId="0" borderId="2" xfId="3" applyNumberFormat="1" applyFont="1" applyBorder="1" applyAlignment="1">
      <alignment horizontal="center" vertical="top"/>
    </xf>
    <xf numFmtId="0" fontId="24" fillId="0" borderId="2" xfId="3" applyNumberFormat="1" applyFont="1" applyBorder="1" applyAlignment="1">
      <alignment vertical="center"/>
    </xf>
    <xf numFmtId="0" fontId="24" fillId="0" borderId="2" xfId="3" applyNumberFormat="1" applyFont="1" applyBorder="1" applyAlignment="1">
      <alignment vertical="top"/>
    </xf>
    <xf numFmtId="177" fontId="24" fillId="0" borderId="2" xfId="7" applyNumberFormat="1" applyFont="1" applyBorder="1" applyAlignment="1">
      <alignment horizontal="right" vertical="top"/>
    </xf>
    <xf numFmtId="177" fontId="24" fillId="0" borderId="2" xfId="7" applyNumberFormat="1" applyFont="1" applyBorder="1" applyAlignment="1">
      <alignment horizontal="right" vertical="center"/>
    </xf>
    <xf numFmtId="177" fontId="20" fillId="4" borderId="3" xfId="5" applyFont="1" applyFill="1" applyBorder="1" applyAlignment="1">
      <alignment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left" vertical="center" wrapText="1"/>
    </xf>
    <xf numFmtId="0" fontId="24" fillId="0" borderId="3" xfId="0" applyNumberFormat="1" applyFont="1" applyFill="1" applyBorder="1" applyAlignment="1">
      <alignment vertical="center" wrapText="1"/>
    </xf>
    <xf numFmtId="177" fontId="25" fillId="9" borderId="3" xfId="0" applyNumberFormat="1" applyFont="1" applyFill="1" applyBorder="1" applyAlignment="1">
      <alignment vertical="center"/>
    </xf>
    <xf numFmtId="0" fontId="24" fillId="0" borderId="2" xfId="0" applyNumberFormat="1" applyFont="1" applyBorder="1" applyAlignment="1">
      <alignment horizontal="left" vertical="center" wrapText="1"/>
    </xf>
    <xf numFmtId="0" fontId="24" fillId="0" borderId="3" xfId="0" applyNumberFormat="1" applyFont="1" applyBorder="1" applyAlignment="1">
      <alignment vertical="center" wrapText="1"/>
    </xf>
    <xf numFmtId="177" fontId="24" fillId="0" borderId="3" xfId="1" applyNumberFormat="1" applyFont="1" applyBorder="1" applyAlignment="1">
      <alignment horizontal="left" vertical="center" wrapText="1"/>
    </xf>
    <xf numFmtId="177" fontId="25" fillId="4" borderId="3" xfId="0" applyNumberFormat="1" applyFont="1" applyFill="1" applyBorder="1" applyAlignment="1">
      <alignment horizontal="right" vertical="center"/>
    </xf>
    <xf numFmtId="177" fontId="20" fillId="9" borderId="7" xfId="0" applyFont="1" applyFill="1" applyBorder="1" applyAlignment="1">
      <alignment vertical="center"/>
    </xf>
    <xf numFmtId="176" fontId="20" fillId="9" borderId="7" xfId="3" applyNumberFormat="1" applyFont="1" applyFill="1" applyBorder="1" applyAlignment="1">
      <alignment horizontal="center" vertical="center"/>
    </xf>
    <xf numFmtId="0" fontId="20" fillId="9" borderId="7" xfId="3" applyNumberFormat="1" applyFont="1" applyFill="1" applyBorder="1" applyAlignment="1">
      <alignment vertical="center"/>
    </xf>
    <xf numFmtId="177" fontId="20" fillId="9" borderId="8" xfId="5" applyFont="1" applyFill="1" applyBorder="1" applyAlignment="1">
      <alignment vertical="center" wrapText="1"/>
    </xf>
    <xf numFmtId="177" fontId="20" fillId="0" borderId="2" xfId="0" applyFont="1" applyFill="1" applyBorder="1" applyAlignment="1">
      <alignment vertical="center"/>
    </xf>
    <xf numFmtId="176" fontId="20" fillId="0" borderId="2" xfId="3" applyNumberFormat="1" applyFont="1" applyFill="1" applyBorder="1" applyAlignment="1">
      <alignment horizontal="center" vertical="center"/>
    </xf>
    <xf numFmtId="0" fontId="20" fillId="0" borderId="2" xfId="3" applyNumberFormat="1" applyFont="1" applyFill="1" applyBorder="1" applyAlignment="1">
      <alignment vertical="center"/>
    </xf>
    <xf numFmtId="177" fontId="20" fillId="0" borderId="2" xfId="0" applyNumberFormat="1" applyFont="1" applyFill="1" applyBorder="1" applyAlignment="1">
      <alignment horizontal="right" vertical="center"/>
    </xf>
    <xf numFmtId="177" fontId="20" fillId="0" borderId="3" xfId="5" applyFont="1" applyFill="1" applyBorder="1" applyAlignment="1">
      <alignment vertical="center" wrapText="1"/>
    </xf>
    <xf numFmtId="49" fontId="20" fillId="0" borderId="3" xfId="4" applyNumberFormat="1" applyFont="1" applyFill="1" applyBorder="1" applyAlignment="1">
      <alignment horizontal="center" vertical="center"/>
    </xf>
    <xf numFmtId="177" fontId="24" fillId="0" borderId="2" xfId="12" applyFont="1" applyFill="1" applyBorder="1" applyAlignment="1">
      <alignment vertical="center"/>
    </xf>
    <xf numFmtId="49" fontId="25" fillId="4" borderId="1" xfId="0" applyNumberFormat="1" applyFont="1" applyFill="1" applyBorder="1" applyAlignment="1">
      <alignment horizontal="center" vertical="center"/>
    </xf>
    <xf numFmtId="49" fontId="24" fillId="0" borderId="1" xfId="4" applyNumberFormat="1" applyFont="1" applyFill="1" applyBorder="1" applyAlignment="1">
      <alignment horizontal="center" vertical="center"/>
    </xf>
    <xf numFmtId="176" fontId="24" fillId="0" borderId="2" xfId="3" applyNumberFormat="1" applyFont="1" applyFill="1" applyBorder="1" applyAlignment="1">
      <alignment horizontal="center" vertical="center"/>
    </xf>
    <xf numFmtId="179" fontId="15" fillId="0" borderId="2" xfId="0" applyNumberFormat="1" applyFont="1" applyFill="1" applyBorder="1" applyAlignment="1">
      <alignment horizontal="right" vertical="center" wrapText="1"/>
    </xf>
    <xf numFmtId="181" fontId="15" fillId="0" borderId="2" xfId="1" applyNumberFormat="1" applyFont="1" applyFill="1" applyBorder="1" applyAlignment="1">
      <alignment horizontal="right" vertical="center" wrapText="1"/>
    </xf>
    <xf numFmtId="0" fontId="15" fillId="0" borderId="2" xfId="3" applyNumberFormat="1" applyFont="1" applyFill="1" applyBorder="1" applyAlignment="1">
      <alignment horizontal="center" vertical="center" wrapText="1"/>
    </xf>
    <xf numFmtId="10" fontId="15" fillId="0" borderId="3" xfId="1" applyNumberFormat="1" applyFont="1" applyFill="1" applyBorder="1" applyAlignment="1">
      <alignment horizontal="left" vertical="center" wrapText="1"/>
    </xf>
    <xf numFmtId="178" fontId="15" fillId="8" borderId="3" xfId="0" applyNumberFormat="1" applyFont="1" applyFill="1" applyBorder="1" applyAlignment="1">
      <alignment horizontal="left" vertical="center" wrapText="1"/>
    </xf>
    <xf numFmtId="0" fontId="15" fillId="8" borderId="2" xfId="0" applyNumberFormat="1" applyFont="1" applyFill="1" applyBorder="1" applyAlignment="1">
      <alignment horizontal="center" vertical="center" wrapText="1"/>
    </xf>
    <xf numFmtId="0" fontId="15" fillId="8" borderId="1" xfId="4" applyNumberFormat="1" applyFont="1" applyFill="1" applyBorder="1" applyAlignment="1">
      <alignment horizontal="center" vertical="center"/>
    </xf>
    <xf numFmtId="0" fontId="15" fillId="8" borderId="2" xfId="0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11" borderId="3" xfId="0" applyNumberFormat="1" applyFont="1" applyFill="1" applyBorder="1" applyAlignment="1">
      <alignment vertical="center" wrapText="1"/>
    </xf>
    <xf numFmtId="0" fontId="15" fillId="0" borderId="2" xfId="3" applyNumberFormat="1" applyFont="1" applyFill="1" applyBorder="1" applyAlignment="1">
      <alignment horizontal="center" vertical="center"/>
    </xf>
    <xf numFmtId="49" fontId="15" fillId="0" borderId="3" xfId="4" applyNumberFormat="1" applyFont="1" applyFill="1" applyBorder="1" applyAlignment="1">
      <alignment horizontal="left" vertical="center"/>
    </xf>
    <xf numFmtId="179" fontId="15" fillId="10" borderId="2" xfId="0" applyNumberFormat="1" applyFont="1" applyFill="1" applyBorder="1" applyAlignment="1">
      <alignment horizontal="right" vertical="center" wrapText="1"/>
    </xf>
    <xf numFmtId="0" fontId="15" fillId="0" borderId="2" xfId="0" applyNumberFormat="1" applyFont="1" applyBorder="1" applyAlignment="1">
      <alignment horizontal="center" vertical="center"/>
    </xf>
    <xf numFmtId="0" fontId="15" fillId="0" borderId="3" xfId="0" applyNumberFormat="1" applyFont="1" applyBorder="1" applyAlignment="1">
      <alignment vertical="center" wrapText="1"/>
    </xf>
    <xf numFmtId="0" fontId="15" fillId="0" borderId="2" xfId="3" applyNumberFormat="1" applyFont="1" applyFill="1" applyBorder="1" applyAlignment="1">
      <alignment vertical="center" wrapText="1"/>
    </xf>
    <xf numFmtId="177" fontId="15" fillId="0" borderId="2" xfId="1" applyNumberFormat="1" applyFont="1" applyFill="1" applyBorder="1" applyAlignment="1">
      <alignment horizontal="right" vertical="center" wrapText="1"/>
    </xf>
    <xf numFmtId="177" fontId="15" fillId="0" borderId="3" xfId="1" applyNumberFormat="1" applyFont="1" applyBorder="1" applyAlignment="1">
      <alignment horizontal="left" vertical="center" wrapText="1"/>
    </xf>
    <xf numFmtId="49" fontId="25" fillId="9" borderId="1" xfId="0" applyNumberFormat="1" applyFont="1" applyFill="1" applyBorder="1" applyAlignment="1">
      <alignment horizontal="center" vertical="center"/>
    </xf>
    <xf numFmtId="49" fontId="19" fillId="2" borderId="34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49" fontId="25" fillId="9" borderId="6" xfId="0" applyNumberFormat="1" applyFont="1" applyFill="1" applyBorder="1" applyAlignment="1">
      <alignment horizontal="center" vertical="center"/>
    </xf>
    <xf numFmtId="177" fontId="25" fillId="0" borderId="3" xfId="0" applyNumberFormat="1" applyFont="1" applyFill="1" applyBorder="1" applyAlignment="1">
      <alignment vertical="center"/>
    </xf>
    <xf numFmtId="49" fontId="13" fillId="6" borderId="37" xfId="0" applyNumberFormat="1" applyFont="1" applyFill="1" applyBorder="1" applyAlignment="1">
      <alignment vertical="center" wrapText="1"/>
    </xf>
    <xf numFmtId="49" fontId="13" fillId="6" borderId="38" xfId="0" applyNumberFormat="1" applyFont="1" applyFill="1" applyBorder="1" applyAlignment="1">
      <alignment vertical="center"/>
    </xf>
    <xf numFmtId="49" fontId="13" fillId="6" borderId="39" xfId="0" applyNumberFormat="1" applyFont="1" applyFill="1" applyBorder="1" applyAlignment="1">
      <alignment vertical="center"/>
    </xf>
    <xf numFmtId="49" fontId="13" fillId="12" borderId="40" xfId="0" applyNumberFormat="1" applyFont="1" applyFill="1" applyBorder="1" applyAlignment="1">
      <alignment horizontal="center" vertical="center"/>
    </xf>
    <xf numFmtId="49" fontId="13" fillId="12" borderId="41" xfId="0" applyNumberFormat="1" applyFont="1" applyFill="1" applyBorder="1" applyAlignment="1">
      <alignment horizontal="center" vertical="center"/>
    </xf>
    <xf numFmtId="49" fontId="13" fillId="12" borderId="42" xfId="0" applyNumberFormat="1" applyFont="1" applyFill="1" applyBorder="1" applyAlignment="1">
      <alignment horizontal="center" vertical="center"/>
    </xf>
    <xf numFmtId="8" fontId="24" fillId="0" borderId="2" xfId="0" applyNumberFormat="1" applyFont="1" applyBorder="1" applyAlignment="1">
      <alignment horizontal="right" vertical="center" wrapText="1"/>
    </xf>
    <xf numFmtId="8" fontId="15" fillId="0" borderId="2" xfId="0" applyNumberFormat="1" applyFont="1" applyBorder="1" applyAlignment="1">
      <alignment horizontal="right" vertical="center" wrapText="1"/>
    </xf>
    <xf numFmtId="8" fontId="15" fillId="8" borderId="2" xfId="0" applyNumberFormat="1" applyFont="1" applyFill="1" applyBorder="1" applyAlignment="1">
      <alignment horizontal="right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32" fillId="11" borderId="3" xfId="0" applyNumberFormat="1" applyFont="1" applyFill="1" applyBorder="1" applyAlignment="1">
      <alignment vertical="center" wrapText="1"/>
    </xf>
    <xf numFmtId="49" fontId="29" fillId="0" borderId="3" xfId="4" applyNumberFormat="1" applyFont="1" applyFill="1" applyBorder="1" applyAlignment="1">
      <alignment horizontal="left" vertical="center"/>
    </xf>
    <xf numFmtId="0" fontId="32" fillId="0" borderId="2" xfId="0" applyNumberFormat="1" applyFont="1" applyFill="1" applyBorder="1" applyAlignment="1">
      <alignment horizontal="left" vertical="center" wrapText="1"/>
    </xf>
    <xf numFmtId="181" fontId="18" fillId="0" borderId="0" xfId="7" applyNumberFormat="1" applyFont="1" applyAlignment="1">
      <alignment horizontal="right" vertical="top"/>
    </xf>
    <xf numFmtId="181" fontId="18" fillId="0" borderId="0" xfId="7" applyNumberFormat="1" applyFont="1" applyAlignment="1">
      <alignment horizontal="right" vertical="center"/>
    </xf>
    <xf numFmtId="181" fontId="4" fillId="0" borderId="0" xfId="0" applyNumberFormat="1" applyFont="1" applyAlignment="1"/>
    <xf numFmtId="49" fontId="12" fillId="6" borderId="29" xfId="0" applyNumberFormat="1" applyFont="1" applyFill="1" applyBorder="1" applyAlignment="1">
      <alignment horizontal="center" vertical="center"/>
    </xf>
    <xf numFmtId="177" fontId="12" fillId="6" borderId="30" xfId="0" applyNumberFormat="1" applyFont="1" applyFill="1" applyBorder="1" applyAlignment="1">
      <alignment horizontal="center" vertical="center"/>
    </xf>
    <xf numFmtId="49" fontId="13" fillId="6" borderId="25" xfId="0" applyNumberFormat="1" applyFont="1" applyFill="1" applyBorder="1" applyAlignment="1">
      <alignment horizontal="left" vertical="center"/>
    </xf>
    <xf numFmtId="49" fontId="13" fillId="6" borderId="26" xfId="0" applyNumberFormat="1" applyFont="1" applyFill="1" applyBorder="1" applyAlignment="1">
      <alignment horizontal="left" vertical="center"/>
    </xf>
    <xf numFmtId="49" fontId="13" fillId="6" borderId="27" xfId="0" applyNumberFormat="1" applyFont="1" applyFill="1" applyBorder="1" applyAlignment="1">
      <alignment horizontal="left" vertical="center"/>
    </xf>
    <xf numFmtId="49" fontId="13" fillId="6" borderId="28" xfId="0" applyNumberFormat="1" applyFont="1" applyFill="1" applyBorder="1" applyAlignment="1">
      <alignment horizontal="left" vertical="center"/>
    </xf>
    <xf numFmtId="49" fontId="32" fillId="0" borderId="3" xfId="4" applyNumberFormat="1" applyFont="1" applyFill="1" applyBorder="1" applyAlignment="1">
      <alignment horizontal="left" vertical="center"/>
    </xf>
  </cellXfs>
  <cellStyles count="32">
    <cellStyle name="Comma 2" xfId="15" xr:uid="{00000000-0005-0000-0000-000000000000}"/>
    <cellStyle name="Comma 2 2" xfId="30" xr:uid="{41BAAA56-503E-4EFE-8A24-C6A0D5C2C806}"/>
    <cellStyle name="Comma 3" xfId="24" xr:uid="{4EBC4CED-93B4-413F-AF1F-BCDE3505D2FA}"/>
    <cellStyle name="Normal 2" xfId="7" xr:uid="{00000000-0005-0000-0000-000001000000}"/>
    <cellStyle name="Normal 2 2" xfId="5" xr:uid="{00000000-0005-0000-0000-000002000000}"/>
    <cellStyle name="Normal 2 2 2" xfId="9" xr:uid="{00000000-0005-0000-0000-000003000000}"/>
    <cellStyle name="Normal 2 2 2 3" xfId="2" xr:uid="{00000000-0005-0000-0000-000004000000}"/>
    <cellStyle name="Normal 2 2 2 3 2" xfId="17" xr:uid="{00000000-0005-0000-0000-000005000000}"/>
    <cellStyle name="Normal 2 2 3" xfId="16" xr:uid="{00000000-0005-0000-0000-000006000000}"/>
    <cellStyle name="Normal 2 2 3 2" xfId="6" xr:uid="{00000000-0005-0000-0000-000007000000}"/>
    <cellStyle name="Normal 2 2 3 2 2" xfId="20" xr:uid="{00000000-0005-0000-0000-000008000000}"/>
    <cellStyle name="Normal 2 3" xfId="13" xr:uid="{00000000-0005-0000-0000-000009000000}"/>
    <cellStyle name="Normal 2 3 2" xfId="28" xr:uid="{A8983B40-3F26-4B89-8BC0-683CB896C9DD}"/>
    <cellStyle name="Normal 2 4" xfId="25" xr:uid="{2481F0A1-5B51-4FF7-BEB4-4665A19FE077}"/>
    <cellStyle name="Normal 3" xfId="8" xr:uid="{00000000-0005-0000-0000-00000A000000}"/>
    <cellStyle name="Normal 3 2" xfId="21" xr:uid="{00000000-0005-0000-0000-00000B000000}"/>
    <cellStyle name="Normal 3 2 2" xfId="31" xr:uid="{C090F458-1D24-4000-8D19-61D2DCB5B491}"/>
    <cellStyle name="Normal 3 3" xfId="26" xr:uid="{8012E155-59F4-4891-9B14-7D5612E1967E}"/>
    <cellStyle name="Normal 4" xfId="14" xr:uid="{00000000-0005-0000-0000-00000C000000}"/>
    <cellStyle name="Normal 4 2" xfId="29" xr:uid="{CF17EAF3-26D4-456C-BE83-8AF3D539DB4A}"/>
    <cellStyle name="Normal_mck_ceocircle_20060228 2" xfId="1" xr:uid="{00000000-0005-0000-0000-00000D000000}"/>
    <cellStyle name="Normal_mck_ceocircle_20060228_budget_mini_ava_041207.xls" xfId="10" xr:uid="{00000000-0005-0000-0000-00000E000000}"/>
    <cellStyle name="常规" xfId="0" builtinId="0"/>
    <cellStyle name="常规 5 2 2" xfId="4" xr:uid="{00000000-0005-0000-0000-000010000000}"/>
    <cellStyle name="常规 5 2 2 2" xfId="11" xr:uid="{00000000-0005-0000-0000-000011000000}"/>
    <cellStyle name="常规 5 2 2 2 2" xfId="27" xr:uid="{F7D9BF8B-86C6-4260-8F4C-82E8F33B841F}"/>
    <cellStyle name="常规 5 2 2 3" xfId="18" xr:uid="{00000000-0005-0000-0000-000012000000}"/>
    <cellStyle name="千位分隔" xfId="3" builtinId="3"/>
    <cellStyle name="样式 1 2" xfId="22" xr:uid="{00000000-0005-0000-0000-000014000000}"/>
    <cellStyle name="样式 1 2 2" xfId="23" xr:uid="{00000000-0005-0000-0000-000015000000}"/>
    <cellStyle name="样式 1 2 2 2" xfId="12" xr:uid="{00000000-0005-0000-0000-000016000000}"/>
    <cellStyle name="样式 1 2 2 2 2" xfId="19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tabSelected="1" zoomScale="76" workbookViewId="0">
      <selection activeCell="C32" sqref="C32"/>
    </sheetView>
  </sheetViews>
  <sheetFormatPr baseColWidth="10" defaultColWidth="11.5" defaultRowHeight="14"/>
  <cols>
    <col min="1" max="1" width="44" style="2" customWidth="1"/>
    <col min="2" max="2" width="61.1640625" style="2" customWidth="1"/>
    <col min="3" max="3" width="22" style="2" customWidth="1"/>
    <col min="4" max="4" width="13.1640625" style="2" bestFit="1" customWidth="1"/>
    <col min="5" max="5" width="12.83203125" style="2" bestFit="1" customWidth="1"/>
    <col min="6" max="16384" width="11.5" style="2"/>
  </cols>
  <sheetData>
    <row r="1" spans="1:2" s="1" customFormat="1" ht="23">
      <c r="A1" s="169" t="s">
        <v>0</v>
      </c>
      <c r="B1" s="170"/>
    </row>
    <row r="2" spans="1:2" s="1" customFormat="1" ht="16" thickBot="1">
      <c r="A2" s="7"/>
      <c r="B2" s="8"/>
    </row>
    <row r="3" spans="1:2" s="1" customFormat="1" ht="35" thickBot="1">
      <c r="A3" s="56" t="s">
        <v>1</v>
      </c>
      <c r="B3" s="21" t="s">
        <v>95</v>
      </c>
    </row>
    <row r="4" spans="1:2" s="1" customFormat="1" ht="45" customHeight="1">
      <c r="A4" s="9" t="s">
        <v>2</v>
      </c>
      <c r="B4" s="153" t="s">
        <v>102</v>
      </c>
    </row>
    <row r="5" spans="1:2" s="1" customFormat="1" ht="15">
      <c r="A5" s="10" t="s">
        <v>3</v>
      </c>
      <c r="B5" s="154" t="s">
        <v>109</v>
      </c>
    </row>
    <row r="6" spans="1:2" s="1" customFormat="1" ht="16" thickBot="1">
      <c r="A6" s="11" t="s">
        <v>4</v>
      </c>
      <c r="B6" s="155" t="s">
        <v>103</v>
      </c>
    </row>
    <row r="7" spans="1:2" s="1" customFormat="1" ht="16" thickBot="1">
      <c r="A7" s="57"/>
      <c r="B7" s="13"/>
    </row>
    <row r="8" spans="1:2" s="1" customFormat="1" ht="17" thickBot="1">
      <c r="A8" s="56" t="s">
        <v>5</v>
      </c>
      <c r="B8" s="22"/>
    </row>
    <row r="9" spans="1:2" s="1" customFormat="1" ht="15">
      <c r="A9" s="9" t="s">
        <v>6</v>
      </c>
      <c r="B9" s="156" t="s">
        <v>104</v>
      </c>
    </row>
    <row r="10" spans="1:2" s="1" customFormat="1" ht="15">
      <c r="A10" s="10" t="s">
        <v>7</v>
      </c>
      <c r="B10" s="157" t="s">
        <v>105</v>
      </c>
    </row>
    <row r="11" spans="1:2" s="1" customFormat="1" ht="15">
      <c r="A11" s="10" t="s">
        <v>8</v>
      </c>
      <c r="B11" s="157" t="s">
        <v>46</v>
      </c>
    </row>
    <row r="12" spans="1:2" s="1" customFormat="1" ht="15">
      <c r="A12" s="10" t="s">
        <v>9</v>
      </c>
      <c r="B12" s="157" t="s">
        <v>106</v>
      </c>
    </row>
    <row r="13" spans="1:2" s="1" customFormat="1" ht="15">
      <c r="A13" s="10" t="s">
        <v>10</v>
      </c>
      <c r="B13" s="157" t="s">
        <v>107</v>
      </c>
    </row>
    <row r="14" spans="1:2" s="1" customFormat="1" ht="16" thickBot="1">
      <c r="A14" s="58" t="s">
        <v>11</v>
      </c>
      <c r="B14" s="158" t="s">
        <v>108</v>
      </c>
    </row>
    <row r="15" spans="1:2" s="1" customFormat="1" ht="17" thickBot="1">
      <c r="A15" s="14"/>
      <c r="B15" s="15"/>
    </row>
    <row r="16" spans="1:2" s="1" customFormat="1" ht="17">
      <c r="A16" s="23" t="s">
        <v>37</v>
      </c>
      <c r="B16" s="24"/>
    </row>
    <row r="17" spans="1:5" s="1" customFormat="1" ht="15">
      <c r="A17" s="16" t="s">
        <v>40</v>
      </c>
      <c r="B17" s="17">
        <f>quotation!G23</f>
        <v>24950</v>
      </c>
    </row>
    <row r="18" spans="1:5" s="1" customFormat="1" ht="15">
      <c r="A18" s="18" t="s">
        <v>90</v>
      </c>
      <c r="B18" s="17">
        <f>quotation!G44</f>
        <v>70729.13</v>
      </c>
    </row>
    <row r="19" spans="1:5" s="1" customFormat="1" ht="15">
      <c r="A19" s="18" t="s">
        <v>13</v>
      </c>
      <c r="B19" s="17">
        <f>quotation!G55</f>
        <v>29210.87</v>
      </c>
    </row>
    <row r="20" spans="1:5" s="1" customFormat="1" ht="15">
      <c r="A20" s="18" t="s">
        <v>93</v>
      </c>
      <c r="B20" s="17">
        <f>quotation!G61</f>
        <v>6000</v>
      </c>
    </row>
    <row r="21" spans="1:5" s="1" customFormat="1" ht="17" thickBot="1">
      <c r="A21" s="25" t="s">
        <v>12</v>
      </c>
      <c r="B21" s="26">
        <f>SUM(B17:B20)</f>
        <v>130890</v>
      </c>
      <c r="D21" s="168"/>
      <c r="E21" s="168"/>
    </row>
    <row r="22" spans="1:5" s="1" customFormat="1" ht="16" thickBot="1">
      <c r="A22" s="12"/>
      <c r="B22" s="13"/>
    </row>
    <row r="23" spans="1:5" s="1" customFormat="1" ht="18" thickBot="1">
      <c r="A23" s="27" t="s">
        <v>14</v>
      </c>
      <c r="B23" s="28">
        <f>B21*0.06</f>
        <v>7853.4</v>
      </c>
    </row>
    <row r="24" spans="1:5" s="1" customFormat="1" ht="17" thickBot="1">
      <c r="A24" s="29" t="s">
        <v>15</v>
      </c>
      <c r="B24" s="30">
        <f>B21+B23</f>
        <v>138743.4</v>
      </c>
    </row>
    <row r="25" spans="1:5" s="1" customFormat="1" ht="15">
      <c r="A25" s="19"/>
      <c r="B25" s="20"/>
    </row>
    <row r="26" spans="1:5" ht="15">
      <c r="A26" s="171" t="s">
        <v>16</v>
      </c>
      <c r="B26" s="172"/>
    </row>
    <row r="27" spans="1:5" ht="15">
      <c r="A27" s="173" t="s">
        <v>17</v>
      </c>
      <c r="B27" s="174"/>
    </row>
    <row r="28" spans="1:5">
      <c r="A28" s="3"/>
      <c r="B28" s="4"/>
    </row>
    <row r="29" spans="1:5">
      <c r="A29" s="5"/>
      <c r="B29" s="6"/>
    </row>
  </sheetData>
  <mergeCells count="3">
    <mergeCell ref="A1:B1"/>
    <mergeCell ref="A26:B26"/>
    <mergeCell ref="A27:B27"/>
  </mergeCells>
  <phoneticPr fontId="11" type="noConversion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H70"/>
  <sheetViews>
    <sheetView zoomScale="80" zoomScaleNormal="80" zoomScalePageLayoutView="90" workbookViewId="0">
      <selection activeCell="C59" sqref="C59"/>
    </sheetView>
  </sheetViews>
  <sheetFormatPr baseColWidth="10" defaultColWidth="9.1640625" defaultRowHeight="15" outlineLevelRow="2"/>
  <cols>
    <col min="1" max="1" width="5.33203125" style="43" customWidth="1"/>
    <col min="2" max="2" width="70.33203125" style="40" customWidth="1"/>
    <col min="3" max="3" width="15.6640625" style="44" customWidth="1"/>
    <col min="4" max="4" width="9.6640625" style="49" bestFit="1" customWidth="1"/>
    <col min="5" max="5" width="6" style="50" bestFit="1" customWidth="1"/>
    <col min="6" max="6" width="12.6640625" style="45" customWidth="1"/>
    <col min="7" max="7" width="13.1640625" style="46" customWidth="1"/>
    <col min="8" max="8" width="85.5" style="31" customWidth="1"/>
    <col min="9" max="10" width="9.1640625" style="31"/>
    <col min="11" max="11" width="11.1640625" style="31" bestFit="1" customWidth="1"/>
    <col min="12" max="16384" width="9.1640625" style="31"/>
  </cols>
  <sheetData>
    <row r="1" spans="1:8" ht="18.75" customHeight="1">
      <c r="A1" s="149"/>
      <c r="B1" s="59" t="s">
        <v>18</v>
      </c>
      <c r="C1" s="60"/>
      <c r="D1" s="61"/>
      <c r="E1" s="61"/>
      <c r="F1" s="62"/>
      <c r="G1" s="63">
        <f>G23+G44+G55+G61</f>
        <v>130890</v>
      </c>
      <c r="H1" s="64"/>
    </row>
    <row r="2" spans="1:8" ht="50" customHeight="1">
      <c r="A2" s="32" t="s">
        <v>19</v>
      </c>
      <c r="B2" s="33" t="s">
        <v>20</v>
      </c>
      <c r="C2" s="34" t="s">
        <v>21</v>
      </c>
      <c r="D2" s="47" t="s">
        <v>22</v>
      </c>
      <c r="E2" s="47" t="s">
        <v>23</v>
      </c>
      <c r="F2" s="35" t="s">
        <v>36</v>
      </c>
      <c r="G2" s="35" t="s">
        <v>24</v>
      </c>
      <c r="H2" s="36" t="s">
        <v>25</v>
      </c>
    </row>
    <row r="3" spans="1:8" ht="17.5" customHeight="1" outlineLevel="1">
      <c r="A3" s="127" t="s">
        <v>41</v>
      </c>
      <c r="B3" s="65" t="s">
        <v>26</v>
      </c>
      <c r="C3" s="66"/>
      <c r="D3" s="67"/>
      <c r="E3" s="67"/>
      <c r="F3" s="68"/>
      <c r="G3" s="68"/>
      <c r="H3" s="69"/>
    </row>
    <row r="4" spans="1:8" ht="17.5" customHeight="1" outlineLevel="2">
      <c r="A4" s="70" t="s">
        <v>48</v>
      </c>
      <c r="B4" s="71" t="s">
        <v>27</v>
      </c>
      <c r="C4" s="72"/>
      <c r="D4" s="73"/>
      <c r="E4" s="74"/>
      <c r="F4" s="75"/>
      <c r="G4" s="37">
        <f>SUM(G5:G8)</f>
        <v>5800</v>
      </c>
      <c r="H4" s="76"/>
    </row>
    <row r="5" spans="1:8" ht="17.5" customHeight="1" outlineLevel="2">
      <c r="A5" s="128" t="s">
        <v>52</v>
      </c>
      <c r="B5" s="78" t="s">
        <v>46</v>
      </c>
      <c r="C5" s="79" t="s">
        <v>33</v>
      </c>
      <c r="D5" s="80">
        <v>1</v>
      </c>
      <c r="E5" s="80">
        <v>2</v>
      </c>
      <c r="F5" s="159">
        <v>800</v>
      </c>
      <c r="G5" s="131">
        <f>D5*E5*F5</f>
        <v>1600</v>
      </c>
      <c r="H5" s="125"/>
    </row>
    <row r="6" spans="1:8" ht="17.5" customHeight="1" outlineLevel="2">
      <c r="A6" s="128" t="s">
        <v>53</v>
      </c>
      <c r="B6" s="78" t="s">
        <v>28</v>
      </c>
      <c r="C6" s="79" t="s">
        <v>33</v>
      </c>
      <c r="D6" s="80">
        <v>1</v>
      </c>
      <c r="E6" s="80">
        <v>2</v>
      </c>
      <c r="F6" s="159">
        <v>800</v>
      </c>
      <c r="G6" s="131">
        <f>D6*E6*F6</f>
        <v>1600</v>
      </c>
      <c r="H6" s="81"/>
    </row>
    <row r="7" spans="1:8" ht="17.5" customHeight="1" outlineLevel="2">
      <c r="A7" s="128" t="s">
        <v>54</v>
      </c>
      <c r="B7" s="78" t="s">
        <v>43</v>
      </c>
      <c r="C7" s="79" t="s">
        <v>33</v>
      </c>
      <c r="D7" s="80">
        <v>1</v>
      </c>
      <c r="E7" s="80">
        <v>2</v>
      </c>
      <c r="F7" s="159">
        <v>800</v>
      </c>
      <c r="G7" s="131">
        <f t="shared" ref="G7:G8" si="0">D7*E7*F7</f>
        <v>1600</v>
      </c>
      <c r="H7" s="81"/>
    </row>
    <row r="8" spans="1:8" ht="17.5" customHeight="1" outlineLevel="2">
      <c r="A8" s="128" t="s">
        <v>55</v>
      </c>
      <c r="B8" s="78" t="s">
        <v>29</v>
      </c>
      <c r="C8" s="79" t="s">
        <v>33</v>
      </c>
      <c r="D8" s="80">
        <v>1</v>
      </c>
      <c r="E8" s="80">
        <v>1</v>
      </c>
      <c r="F8" s="159">
        <v>1000</v>
      </c>
      <c r="G8" s="131">
        <f t="shared" si="0"/>
        <v>1000</v>
      </c>
      <c r="H8" s="83"/>
    </row>
    <row r="9" spans="1:8" ht="17.5" customHeight="1" outlineLevel="2">
      <c r="A9" s="70" t="s">
        <v>49</v>
      </c>
      <c r="B9" s="71" t="s">
        <v>42</v>
      </c>
      <c r="C9" s="72"/>
      <c r="D9" s="73"/>
      <c r="E9" s="74"/>
      <c r="F9" s="74"/>
      <c r="G9" s="37">
        <f>SUM(G10:G12)</f>
        <v>2400</v>
      </c>
      <c r="H9" s="84"/>
    </row>
    <row r="10" spans="1:8" s="55" customFormat="1" ht="17.5" customHeight="1" outlineLevel="2">
      <c r="A10" s="85">
        <v>1</v>
      </c>
      <c r="B10" s="86" t="s">
        <v>46</v>
      </c>
      <c r="C10" s="79" t="s">
        <v>33</v>
      </c>
      <c r="D10" s="132">
        <v>1</v>
      </c>
      <c r="E10" s="87">
        <v>1</v>
      </c>
      <c r="F10" s="159">
        <v>800</v>
      </c>
      <c r="G10" s="131">
        <f>D10*E10*F10</f>
        <v>800</v>
      </c>
      <c r="H10" s="88"/>
    </row>
    <row r="11" spans="1:8" s="55" customFormat="1" ht="17.5" customHeight="1" outlineLevel="2">
      <c r="A11" s="85">
        <v>2</v>
      </c>
      <c r="B11" s="86" t="s">
        <v>28</v>
      </c>
      <c r="C11" s="79" t="s">
        <v>33</v>
      </c>
      <c r="D11" s="80">
        <v>1</v>
      </c>
      <c r="E11" s="82">
        <v>1</v>
      </c>
      <c r="F11" s="159">
        <v>800</v>
      </c>
      <c r="G11" s="131">
        <f t="shared" ref="G11:G12" si="1">D11*E11*F11</f>
        <v>800</v>
      </c>
      <c r="H11" s="83"/>
    </row>
    <row r="12" spans="1:8" s="55" customFormat="1" ht="17.5" customHeight="1" outlineLevel="2">
      <c r="A12" s="85">
        <v>3</v>
      </c>
      <c r="B12" s="86" t="s">
        <v>47</v>
      </c>
      <c r="C12" s="79" t="s">
        <v>33</v>
      </c>
      <c r="D12" s="80">
        <v>1</v>
      </c>
      <c r="E12" s="80">
        <v>1</v>
      </c>
      <c r="F12" s="159">
        <v>800</v>
      </c>
      <c r="G12" s="131">
        <f t="shared" si="1"/>
        <v>800</v>
      </c>
      <c r="H12" s="83"/>
    </row>
    <row r="13" spans="1:8" s="55" customFormat="1" ht="17.5" customHeight="1" outlineLevel="2">
      <c r="A13" s="70" t="s">
        <v>50</v>
      </c>
      <c r="B13" s="71" t="s">
        <v>45</v>
      </c>
      <c r="C13" s="72"/>
      <c r="D13" s="73"/>
      <c r="E13" s="74"/>
      <c r="F13" s="74"/>
      <c r="G13" s="37">
        <f>SUM(G14)</f>
        <v>3000</v>
      </c>
      <c r="H13" s="84"/>
    </row>
    <row r="14" spans="1:8" s="55" customFormat="1" ht="17.5" customHeight="1" outlineLevel="2">
      <c r="A14" s="85">
        <v>1</v>
      </c>
      <c r="B14" s="86" t="s">
        <v>28</v>
      </c>
      <c r="C14" s="79" t="s">
        <v>33</v>
      </c>
      <c r="D14" s="132">
        <v>1</v>
      </c>
      <c r="E14" s="132">
        <v>3</v>
      </c>
      <c r="F14" s="160">
        <v>1000</v>
      </c>
      <c r="G14" s="131">
        <f>D14*E14*F14</f>
        <v>3000</v>
      </c>
      <c r="H14" s="88"/>
    </row>
    <row r="15" spans="1:8" ht="17.5" customHeight="1" outlineLevel="2">
      <c r="A15" s="89" t="s">
        <v>85</v>
      </c>
      <c r="B15" s="71" t="s">
        <v>51</v>
      </c>
      <c r="C15" s="90"/>
      <c r="D15" s="91"/>
      <c r="E15" s="91"/>
      <c r="F15" s="92"/>
      <c r="G15" s="37">
        <f>SUM(G16:G18)</f>
        <v>5650</v>
      </c>
      <c r="H15" s="93"/>
    </row>
    <row r="16" spans="1:8" ht="17.5" customHeight="1" outlineLevel="2">
      <c r="A16" s="85">
        <v>1</v>
      </c>
      <c r="B16" s="126" t="s">
        <v>56</v>
      </c>
      <c r="C16" s="95" t="s">
        <v>38</v>
      </c>
      <c r="D16" s="80">
        <v>2</v>
      </c>
      <c r="E16" s="80">
        <v>1</v>
      </c>
      <c r="F16" s="160">
        <v>2500</v>
      </c>
      <c r="G16" s="130">
        <f t="shared" ref="G16:G18" si="2">F16*E16*D16</f>
        <v>5000</v>
      </c>
      <c r="H16" s="133"/>
    </row>
    <row r="17" spans="1:8" ht="17.5" customHeight="1" outlineLevel="2">
      <c r="A17" s="85">
        <v>2</v>
      </c>
      <c r="B17" s="94" t="s">
        <v>57</v>
      </c>
      <c r="C17" s="95" t="s">
        <v>38</v>
      </c>
      <c r="D17" s="80">
        <v>1</v>
      </c>
      <c r="E17" s="80">
        <v>1</v>
      </c>
      <c r="F17" s="160">
        <v>450</v>
      </c>
      <c r="G17" s="130">
        <f t="shared" si="2"/>
        <v>450</v>
      </c>
      <c r="H17" s="134"/>
    </row>
    <row r="18" spans="1:8" ht="17.5" customHeight="1" outlineLevel="2">
      <c r="A18" s="85">
        <v>3</v>
      </c>
      <c r="B18" s="94" t="s">
        <v>58</v>
      </c>
      <c r="C18" s="95" t="s">
        <v>59</v>
      </c>
      <c r="D18" s="135">
        <v>1</v>
      </c>
      <c r="E18" s="135">
        <v>1</v>
      </c>
      <c r="F18" s="161">
        <v>200</v>
      </c>
      <c r="G18" s="130">
        <f t="shared" si="2"/>
        <v>200</v>
      </c>
      <c r="H18" s="134"/>
    </row>
    <row r="19" spans="1:8" ht="17.5" customHeight="1">
      <c r="A19" s="89" t="s">
        <v>86</v>
      </c>
      <c r="B19" s="71" t="s">
        <v>60</v>
      </c>
      <c r="C19" s="90"/>
      <c r="D19" s="91"/>
      <c r="E19" s="91"/>
      <c r="F19" s="92"/>
      <c r="G19" s="37">
        <f>SUM(G20:G22)</f>
        <v>8100</v>
      </c>
      <c r="H19" s="93"/>
    </row>
    <row r="20" spans="1:8" ht="17.5" customHeight="1">
      <c r="A20" s="85">
        <v>1</v>
      </c>
      <c r="B20" s="126" t="s">
        <v>61</v>
      </c>
      <c r="C20" s="79" t="s">
        <v>33</v>
      </c>
      <c r="D20" s="80">
        <v>2</v>
      </c>
      <c r="E20" s="80">
        <v>3</v>
      </c>
      <c r="F20" s="160">
        <v>1000</v>
      </c>
      <c r="G20" s="130">
        <f>F20*E20*D20</f>
        <v>6000</v>
      </c>
      <c r="H20" s="133"/>
    </row>
    <row r="21" spans="1:8" ht="17.5" customHeight="1">
      <c r="A21" s="85">
        <v>2</v>
      </c>
      <c r="B21" s="126" t="s">
        <v>62</v>
      </c>
      <c r="C21" s="95" t="s">
        <v>74</v>
      </c>
      <c r="D21" s="80">
        <v>1</v>
      </c>
      <c r="E21" s="80">
        <v>2</v>
      </c>
      <c r="F21" s="160">
        <v>450</v>
      </c>
      <c r="G21" s="130">
        <f t="shared" ref="G21:G22" si="3">F21*E21*D21</f>
        <v>900</v>
      </c>
      <c r="H21" s="134"/>
    </row>
    <row r="22" spans="1:8" ht="17.5" customHeight="1">
      <c r="A22" s="85">
        <v>3</v>
      </c>
      <c r="B22" s="126" t="s">
        <v>63</v>
      </c>
      <c r="C22" s="95" t="s">
        <v>75</v>
      </c>
      <c r="D22" s="80">
        <v>1</v>
      </c>
      <c r="E22" s="80">
        <v>2</v>
      </c>
      <c r="F22" s="160">
        <v>600</v>
      </c>
      <c r="G22" s="130">
        <f t="shared" si="3"/>
        <v>1200</v>
      </c>
      <c r="H22" s="134"/>
    </row>
    <row r="23" spans="1:8" s="55" customFormat="1" ht="17.5" customHeight="1" outlineLevel="2">
      <c r="A23" s="148" t="s">
        <v>88</v>
      </c>
      <c r="B23" s="96" t="s">
        <v>30</v>
      </c>
      <c r="C23" s="97"/>
      <c r="D23" s="98"/>
      <c r="E23" s="98"/>
      <c r="F23" s="53"/>
      <c r="G23" s="53">
        <f>G4+G9+G13+G15+G19</f>
        <v>24950</v>
      </c>
      <c r="H23" s="99"/>
    </row>
    <row r="24" spans="1:8" s="55" customFormat="1" ht="17.5" customHeight="1" outlineLevel="2">
      <c r="A24" s="150"/>
      <c r="B24" s="120"/>
      <c r="C24" s="121"/>
      <c r="D24" s="122"/>
      <c r="E24" s="122"/>
      <c r="F24" s="123"/>
      <c r="G24" s="123"/>
      <c r="H24" s="124"/>
    </row>
    <row r="25" spans="1:8" ht="17.5" customHeight="1" outlineLevel="1">
      <c r="A25" s="127" t="s">
        <v>87</v>
      </c>
      <c r="B25" s="65" t="s">
        <v>90</v>
      </c>
      <c r="C25" s="66"/>
      <c r="D25" s="67"/>
      <c r="E25" s="67"/>
      <c r="F25" s="68"/>
      <c r="G25" s="68"/>
      <c r="H25" s="107"/>
    </row>
    <row r="26" spans="1:8" ht="17.5" customHeight="1" outlineLevel="1">
      <c r="A26" s="32"/>
      <c r="B26" s="33" t="s">
        <v>20</v>
      </c>
      <c r="C26" s="34" t="s">
        <v>21</v>
      </c>
      <c r="D26" s="48" t="s">
        <v>22</v>
      </c>
      <c r="E26" s="48" t="s">
        <v>23</v>
      </c>
      <c r="F26" s="38" t="s">
        <v>36</v>
      </c>
      <c r="G26" s="38" t="s">
        <v>24</v>
      </c>
      <c r="H26" s="36" t="s">
        <v>32</v>
      </c>
    </row>
    <row r="27" spans="1:8" ht="17.5" customHeight="1" outlineLevel="2">
      <c r="A27" s="70" t="s">
        <v>48</v>
      </c>
      <c r="B27" s="71" t="s">
        <v>110</v>
      </c>
      <c r="C27" s="72"/>
      <c r="D27" s="73"/>
      <c r="E27" s="74"/>
      <c r="F27" s="75"/>
      <c r="G27" s="51">
        <f>SUM(G28:G29)</f>
        <v>25250</v>
      </c>
      <c r="H27" s="76"/>
    </row>
    <row r="28" spans="1:8" ht="18.5" customHeight="1" outlineLevel="2">
      <c r="A28" s="136">
        <v>1</v>
      </c>
      <c r="B28" s="137" t="s">
        <v>81</v>
      </c>
      <c r="C28" s="138" t="s">
        <v>78</v>
      </c>
      <c r="D28" s="143">
        <v>1</v>
      </c>
      <c r="E28" s="143">
        <v>1</v>
      </c>
      <c r="F28" s="160">
        <v>20000</v>
      </c>
      <c r="G28" s="130">
        <f>D28*E28*F28</f>
        <v>20000</v>
      </c>
      <c r="H28" s="163" t="s">
        <v>113</v>
      </c>
    </row>
    <row r="29" spans="1:8" ht="18.5" customHeight="1" outlineLevel="2">
      <c r="A29" s="136">
        <v>2</v>
      </c>
      <c r="B29" s="137" t="s">
        <v>96</v>
      </c>
      <c r="C29" s="138" t="s">
        <v>78</v>
      </c>
      <c r="D29" s="143">
        <v>15</v>
      </c>
      <c r="E29" s="143">
        <v>1</v>
      </c>
      <c r="F29" s="160">
        <v>350</v>
      </c>
      <c r="G29" s="130">
        <f>D29*E29*F29</f>
        <v>5250</v>
      </c>
      <c r="H29" s="139" t="s">
        <v>101</v>
      </c>
    </row>
    <row r="30" spans="1:8" ht="17.5" customHeight="1" outlineLevel="2">
      <c r="A30" s="70" t="s">
        <v>49</v>
      </c>
      <c r="B30" s="71" t="s">
        <v>111</v>
      </c>
      <c r="C30" s="72"/>
      <c r="D30" s="73"/>
      <c r="E30" s="74"/>
      <c r="F30" s="75"/>
      <c r="G30" s="52">
        <f>SUM(G31:G39)</f>
        <v>40099.129999999997</v>
      </c>
      <c r="H30" s="76"/>
    </row>
    <row r="31" spans="1:8" ht="17.5" customHeight="1" outlineLevel="2">
      <c r="A31" s="128" t="s">
        <v>52</v>
      </c>
      <c r="B31" s="126" t="s">
        <v>71</v>
      </c>
      <c r="C31" s="129" t="s">
        <v>73</v>
      </c>
      <c r="D31" s="132">
        <v>8</v>
      </c>
      <c r="E31" s="140">
        <v>1</v>
      </c>
      <c r="F31" s="160">
        <v>300</v>
      </c>
      <c r="G31" s="131">
        <f t="shared" ref="G31:G43" si="4">D31*E31*F31</f>
        <v>2400</v>
      </c>
      <c r="H31" s="141" t="s">
        <v>99</v>
      </c>
    </row>
    <row r="32" spans="1:8" ht="17.5" customHeight="1" outlineLevel="2">
      <c r="A32" s="128" t="s">
        <v>53</v>
      </c>
      <c r="B32" s="126" t="s">
        <v>72</v>
      </c>
      <c r="C32" s="129" t="s">
        <v>73</v>
      </c>
      <c r="D32" s="132">
        <v>8</v>
      </c>
      <c r="E32" s="140">
        <v>1</v>
      </c>
      <c r="F32" s="160">
        <v>200</v>
      </c>
      <c r="G32" s="131">
        <f t="shared" si="4"/>
        <v>1600</v>
      </c>
      <c r="H32" s="164" t="s">
        <v>114</v>
      </c>
    </row>
    <row r="33" spans="1:8" ht="17.5" customHeight="1" outlineLevel="2">
      <c r="A33" s="128" t="s">
        <v>54</v>
      </c>
      <c r="B33" s="109" t="s">
        <v>82</v>
      </c>
      <c r="C33" s="108" t="s">
        <v>66</v>
      </c>
      <c r="D33" s="162">
        <v>2</v>
      </c>
      <c r="E33" s="162">
        <v>1</v>
      </c>
      <c r="F33" s="160">
        <v>900</v>
      </c>
      <c r="G33" s="130">
        <f t="shared" ref="G33:G39" si="5">F33*E33*D33</f>
        <v>1800</v>
      </c>
      <c r="H33" s="141" t="s">
        <v>100</v>
      </c>
    </row>
    <row r="34" spans="1:8" ht="17.5" customHeight="1" outlineLevel="2">
      <c r="A34" s="128" t="s">
        <v>55</v>
      </c>
      <c r="B34" s="109" t="s">
        <v>120</v>
      </c>
      <c r="C34" s="108" t="s">
        <v>122</v>
      </c>
      <c r="D34" s="162">
        <v>1</v>
      </c>
      <c r="E34" s="162">
        <v>1</v>
      </c>
      <c r="F34" s="160">
        <v>18000</v>
      </c>
      <c r="G34" s="130">
        <f t="shared" si="5"/>
        <v>18000</v>
      </c>
      <c r="H34" s="164" t="s">
        <v>129</v>
      </c>
    </row>
    <row r="35" spans="1:8" ht="17.5" customHeight="1" outlineLevel="2">
      <c r="A35" s="128" t="s">
        <v>117</v>
      </c>
      <c r="B35" s="109" t="s">
        <v>123</v>
      </c>
      <c r="C35" s="108" t="s">
        <v>122</v>
      </c>
      <c r="D35" s="162">
        <v>1</v>
      </c>
      <c r="E35" s="162">
        <v>1</v>
      </c>
      <c r="F35" s="160">
        <v>8000</v>
      </c>
      <c r="G35" s="130">
        <f t="shared" si="5"/>
        <v>8000</v>
      </c>
      <c r="H35" s="175" t="s">
        <v>130</v>
      </c>
    </row>
    <row r="36" spans="1:8" ht="17.5" customHeight="1" outlineLevel="2">
      <c r="A36" s="128" t="s">
        <v>118</v>
      </c>
      <c r="B36" s="109" t="s">
        <v>128</v>
      </c>
      <c r="C36" s="108" t="s">
        <v>122</v>
      </c>
      <c r="D36" s="162">
        <v>1</v>
      </c>
      <c r="E36" s="162">
        <v>1</v>
      </c>
      <c r="F36" s="160">
        <v>3500</v>
      </c>
      <c r="G36" s="130">
        <f t="shared" ref="G36" si="6">F36*E36*D36</f>
        <v>3500</v>
      </c>
      <c r="H36" s="164" t="s">
        <v>138</v>
      </c>
    </row>
    <row r="37" spans="1:8" ht="17" customHeight="1" outlineLevel="2">
      <c r="A37" s="128" t="s">
        <v>119</v>
      </c>
      <c r="B37" s="109" t="s">
        <v>124</v>
      </c>
      <c r="C37" s="108" t="s">
        <v>122</v>
      </c>
      <c r="D37" s="162">
        <v>1</v>
      </c>
      <c r="E37" s="162">
        <v>1</v>
      </c>
      <c r="F37" s="160">
        <v>2000</v>
      </c>
      <c r="G37" s="130">
        <f t="shared" ref="G37" si="7">F37*E37*D37</f>
        <v>2000</v>
      </c>
      <c r="H37" s="175" t="s">
        <v>139</v>
      </c>
    </row>
    <row r="38" spans="1:8" ht="17.5" customHeight="1" outlineLevel="2">
      <c r="A38" s="128" t="s">
        <v>126</v>
      </c>
      <c r="B38" s="165" t="s">
        <v>137</v>
      </c>
      <c r="C38" s="108" t="s">
        <v>122</v>
      </c>
      <c r="D38" s="162">
        <v>1</v>
      </c>
      <c r="E38" s="162">
        <v>1</v>
      </c>
      <c r="F38" s="160">
        <v>999.13</v>
      </c>
      <c r="G38" s="130">
        <f t="shared" si="5"/>
        <v>999.13</v>
      </c>
      <c r="H38" s="164" t="s">
        <v>140</v>
      </c>
    </row>
    <row r="39" spans="1:8" ht="17.5" customHeight="1" outlineLevel="2">
      <c r="A39" s="128" t="s">
        <v>127</v>
      </c>
      <c r="B39" s="109" t="s">
        <v>121</v>
      </c>
      <c r="C39" s="108" t="s">
        <v>125</v>
      </c>
      <c r="D39" s="162">
        <v>10</v>
      </c>
      <c r="E39" s="162">
        <v>1</v>
      </c>
      <c r="F39" s="160">
        <v>180</v>
      </c>
      <c r="G39" s="130">
        <f t="shared" si="5"/>
        <v>1800</v>
      </c>
      <c r="H39" s="175" t="s">
        <v>141</v>
      </c>
    </row>
    <row r="40" spans="1:8" ht="17.5" customHeight="1" outlineLevel="2">
      <c r="A40" s="70" t="s">
        <v>115</v>
      </c>
      <c r="B40" s="71" t="s">
        <v>70</v>
      </c>
      <c r="C40" s="72"/>
      <c r="D40" s="73"/>
      <c r="E40" s="74"/>
      <c r="F40" s="75"/>
      <c r="G40" s="51">
        <f>SUM(G41:G41)</f>
        <v>380</v>
      </c>
      <c r="H40" s="76"/>
    </row>
    <row r="41" spans="1:8" ht="17.5" customHeight="1" outlineLevel="2">
      <c r="A41" s="77">
        <v>1</v>
      </c>
      <c r="B41" s="31" t="s">
        <v>70</v>
      </c>
      <c r="C41" s="87" t="s">
        <v>33</v>
      </c>
      <c r="D41" s="143">
        <v>38</v>
      </c>
      <c r="E41" s="143">
        <v>1</v>
      </c>
      <c r="F41" s="161">
        <v>10</v>
      </c>
      <c r="G41" s="130">
        <f>F41*E41*D41</f>
        <v>380</v>
      </c>
      <c r="H41" s="144" t="s">
        <v>135</v>
      </c>
    </row>
    <row r="42" spans="1:8" ht="17.5" customHeight="1" outlineLevel="2">
      <c r="A42" s="70" t="s">
        <v>116</v>
      </c>
      <c r="B42" s="71" t="s">
        <v>112</v>
      </c>
      <c r="C42" s="72"/>
      <c r="D42" s="73"/>
      <c r="E42" s="74"/>
      <c r="F42" s="75"/>
      <c r="G42" s="52">
        <f>SUM(G43)</f>
        <v>5000</v>
      </c>
      <c r="H42" s="76"/>
    </row>
    <row r="43" spans="1:8" ht="17.5" customHeight="1" outlineLevel="2">
      <c r="A43" s="128" t="s">
        <v>52</v>
      </c>
      <c r="B43" s="126" t="s">
        <v>76</v>
      </c>
      <c r="C43" s="129" t="s">
        <v>66</v>
      </c>
      <c r="D43" s="132">
        <v>1</v>
      </c>
      <c r="E43" s="140">
        <v>1</v>
      </c>
      <c r="F43" s="160">
        <v>5000</v>
      </c>
      <c r="G43" s="131">
        <f t="shared" si="4"/>
        <v>5000</v>
      </c>
      <c r="H43" s="175" t="s">
        <v>136</v>
      </c>
    </row>
    <row r="44" spans="1:8" ht="17.5" customHeight="1">
      <c r="A44" s="148" t="s">
        <v>87</v>
      </c>
      <c r="B44" s="96" t="s">
        <v>91</v>
      </c>
      <c r="C44" s="97"/>
      <c r="D44" s="98"/>
      <c r="E44" s="98"/>
      <c r="F44" s="53"/>
      <c r="G44" s="53">
        <f>SUM(G27,G30,G40,G42)</f>
        <v>70729.13</v>
      </c>
      <c r="H44" s="111"/>
    </row>
    <row r="45" spans="1:8" ht="17.5" customHeight="1">
      <c r="A45" s="150"/>
      <c r="B45" s="120"/>
      <c r="C45" s="121"/>
      <c r="D45" s="122"/>
      <c r="E45" s="122"/>
      <c r="F45" s="123"/>
      <c r="G45" s="123"/>
      <c r="H45" s="152"/>
    </row>
    <row r="46" spans="1:8" ht="17.5" customHeight="1" outlineLevel="1">
      <c r="A46" s="127" t="s">
        <v>89</v>
      </c>
      <c r="B46" s="65" t="s">
        <v>39</v>
      </c>
      <c r="C46" s="66"/>
      <c r="D46" s="67"/>
      <c r="E46" s="67"/>
      <c r="F46" s="68"/>
      <c r="G46" s="68"/>
      <c r="H46" s="107"/>
    </row>
    <row r="47" spans="1:8" ht="17.5" customHeight="1" outlineLevel="1">
      <c r="A47" s="32"/>
      <c r="B47" s="33" t="s">
        <v>20</v>
      </c>
      <c r="C47" s="34" t="s">
        <v>21</v>
      </c>
      <c r="D47" s="48" t="s">
        <v>22</v>
      </c>
      <c r="E47" s="48" t="s">
        <v>23</v>
      </c>
      <c r="F47" s="38" t="s">
        <v>36</v>
      </c>
      <c r="G47" s="38" t="s">
        <v>24</v>
      </c>
      <c r="H47" s="36" t="s">
        <v>31</v>
      </c>
    </row>
    <row r="48" spans="1:8" ht="17.5" customHeight="1" outlineLevel="2">
      <c r="A48" s="70" t="s">
        <v>48</v>
      </c>
      <c r="B48" s="71" t="s">
        <v>64</v>
      </c>
      <c r="C48" s="72"/>
      <c r="D48" s="73"/>
      <c r="E48" s="74"/>
      <c r="F48" s="75"/>
      <c r="G48" s="51">
        <f>SUM(G49:G52)</f>
        <v>26830.87</v>
      </c>
      <c r="H48" s="76"/>
    </row>
    <row r="49" spans="1:8" ht="17.5" customHeight="1" outlineLevel="2">
      <c r="A49" s="77">
        <v>1</v>
      </c>
      <c r="B49" s="109" t="s">
        <v>83</v>
      </c>
      <c r="C49" s="87" t="s">
        <v>35</v>
      </c>
      <c r="D49" s="143">
        <v>1</v>
      </c>
      <c r="E49" s="143">
        <v>1</v>
      </c>
      <c r="F49" s="160">
        <v>4236.87</v>
      </c>
      <c r="G49" s="130">
        <f t="shared" ref="G49:G52" si="8">F49*E49*D49</f>
        <v>4236.87</v>
      </c>
      <c r="H49" s="110" t="s">
        <v>131</v>
      </c>
    </row>
    <row r="50" spans="1:8" ht="17.5" customHeight="1" outlineLevel="2">
      <c r="A50" s="77">
        <v>2</v>
      </c>
      <c r="B50" s="112" t="s">
        <v>77</v>
      </c>
      <c r="C50" s="87" t="s">
        <v>35</v>
      </c>
      <c r="D50" s="143">
        <v>38</v>
      </c>
      <c r="E50" s="143">
        <v>1</v>
      </c>
      <c r="F50" s="161">
        <v>300</v>
      </c>
      <c r="G50" s="142">
        <f t="shared" si="8"/>
        <v>11400</v>
      </c>
      <c r="H50" s="113" t="s">
        <v>132</v>
      </c>
    </row>
    <row r="51" spans="1:8" ht="17.5" customHeight="1" outlineLevel="2">
      <c r="A51" s="77">
        <v>3</v>
      </c>
      <c r="B51" s="112" t="s">
        <v>65</v>
      </c>
      <c r="C51" s="87" t="s">
        <v>35</v>
      </c>
      <c r="D51" s="143">
        <v>33</v>
      </c>
      <c r="E51" s="143">
        <v>1</v>
      </c>
      <c r="F51" s="161">
        <v>218</v>
      </c>
      <c r="G51" s="142">
        <f t="shared" si="8"/>
        <v>7194</v>
      </c>
      <c r="H51" s="110" t="s">
        <v>133</v>
      </c>
    </row>
    <row r="52" spans="1:8" ht="17.5" customHeight="1" outlineLevel="2">
      <c r="A52" s="77">
        <v>4</v>
      </c>
      <c r="B52" s="112" t="s">
        <v>67</v>
      </c>
      <c r="C52" s="87" t="s">
        <v>68</v>
      </c>
      <c r="D52" s="143">
        <v>2</v>
      </c>
      <c r="E52" s="143">
        <v>1</v>
      </c>
      <c r="F52" s="161">
        <v>2000</v>
      </c>
      <c r="G52" s="142">
        <f t="shared" si="8"/>
        <v>4000</v>
      </c>
      <c r="H52" s="110" t="s">
        <v>134</v>
      </c>
    </row>
    <row r="53" spans="1:8" ht="17.5" customHeight="1" outlineLevel="2">
      <c r="A53" s="70" t="s">
        <v>49</v>
      </c>
      <c r="B53" s="71" t="s">
        <v>69</v>
      </c>
      <c r="C53" s="72"/>
      <c r="D53" s="73"/>
      <c r="E53" s="74"/>
      <c r="F53" s="75"/>
      <c r="G53" s="51">
        <f>SUM(G54:G54)</f>
        <v>2000</v>
      </c>
      <c r="H53" s="76"/>
    </row>
    <row r="54" spans="1:8" ht="17.5" customHeight="1" outlineLevel="2">
      <c r="A54" s="77">
        <v>2</v>
      </c>
      <c r="B54" s="112" t="s">
        <v>84</v>
      </c>
      <c r="C54" s="87" t="s">
        <v>33</v>
      </c>
      <c r="D54" s="143">
        <v>2</v>
      </c>
      <c r="E54" s="143">
        <v>1</v>
      </c>
      <c r="F54" s="161">
        <v>1000</v>
      </c>
      <c r="G54" s="142">
        <f t="shared" ref="G54" si="9">F54*E54*D54</f>
        <v>2000</v>
      </c>
      <c r="H54" s="144" t="s">
        <v>80</v>
      </c>
    </row>
    <row r="55" spans="1:8" ht="17.5" customHeight="1">
      <c r="A55" s="148" t="s">
        <v>89</v>
      </c>
      <c r="B55" s="96" t="s">
        <v>34</v>
      </c>
      <c r="C55" s="97"/>
      <c r="D55" s="98"/>
      <c r="E55" s="98"/>
      <c r="F55" s="53"/>
      <c r="G55" s="53">
        <f>SUM(G48,G53,G40)</f>
        <v>29210.87</v>
      </c>
      <c r="H55" s="99"/>
    </row>
    <row r="56" spans="1:8" ht="17.5" customHeight="1">
      <c r="A56" s="100"/>
      <c r="B56" s="101"/>
      <c r="C56" s="102"/>
      <c r="D56" s="103"/>
      <c r="E56" s="104"/>
      <c r="F56" s="105"/>
      <c r="G56" s="106"/>
      <c r="H56" s="114"/>
    </row>
    <row r="57" spans="1:8" ht="17.5" customHeight="1" outlineLevel="1">
      <c r="A57" s="127" t="s">
        <v>92</v>
      </c>
      <c r="B57" s="65" t="s">
        <v>93</v>
      </c>
      <c r="C57" s="66"/>
      <c r="D57" s="67"/>
      <c r="E57" s="67"/>
      <c r="F57" s="68"/>
      <c r="G57" s="68"/>
      <c r="H57" s="115"/>
    </row>
    <row r="58" spans="1:8" ht="17.5" customHeight="1" outlineLevel="1">
      <c r="A58" s="127"/>
      <c r="B58" s="33" t="s">
        <v>20</v>
      </c>
      <c r="C58" s="34" t="s">
        <v>21</v>
      </c>
      <c r="D58" s="48" t="s">
        <v>22</v>
      </c>
      <c r="E58" s="48" t="s">
        <v>23</v>
      </c>
      <c r="F58" s="38" t="s">
        <v>36</v>
      </c>
      <c r="G58" s="38" t="s">
        <v>24</v>
      </c>
      <c r="H58" s="39"/>
    </row>
    <row r="59" spans="1:8" ht="17.5" customHeight="1" outlineLevel="2">
      <c r="A59" s="127"/>
      <c r="B59" s="78" t="s">
        <v>79</v>
      </c>
      <c r="C59" s="95" t="s">
        <v>35</v>
      </c>
      <c r="D59" s="145">
        <v>1</v>
      </c>
      <c r="E59" s="145">
        <v>1</v>
      </c>
      <c r="F59" s="160">
        <v>4500</v>
      </c>
      <c r="G59" s="146">
        <f t="shared" ref="G59:G60" si="10">D59*E59*F59</f>
        <v>4500</v>
      </c>
      <c r="H59" s="147" t="s">
        <v>97</v>
      </c>
    </row>
    <row r="60" spans="1:8" ht="17.5" customHeight="1" outlineLevel="2">
      <c r="A60" s="127"/>
      <c r="B60" s="78" t="s">
        <v>44</v>
      </c>
      <c r="C60" s="95" t="s">
        <v>35</v>
      </c>
      <c r="D60" s="145">
        <v>1</v>
      </c>
      <c r="E60" s="145">
        <v>1</v>
      </c>
      <c r="F60" s="160">
        <v>1500</v>
      </c>
      <c r="G60" s="146">
        <f t="shared" si="10"/>
        <v>1500</v>
      </c>
      <c r="H60" s="147" t="s">
        <v>98</v>
      </c>
    </row>
    <row r="61" spans="1:8" ht="17.5" customHeight="1" thickBot="1">
      <c r="A61" s="151" t="s">
        <v>92</v>
      </c>
      <c r="B61" s="116" t="s">
        <v>94</v>
      </c>
      <c r="C61" s="117"/>
      <c r="D61" s="118"/>
      <c r="E61" s="118"/>
      <c r="F61" s="54"/>
      <c r="G61" s="54">
        <f>SUM(G59:G60)</f>
        <v>6000</v>
      </c>
      <c r="H61" s="119"/>
    </row>
    <row r="62" spans="1:8">
      <c r="A62" s="55"/>
      <c r="C62" s="41"/>
      <c r="E62" s="49"/>
      <c r="F62" s="42"/>
      <c r="G62" s="42"/>
    </row>
    <row r="67" spans="1:7">
      <c r="A67" s="55"/>
      <c r="C67" s="41"/>
      <c r="E67" s="49"/>
      <c r="F67" s="42"/>
      <c r="G67" s="42"/>
    </row>
    <row r="70" spans="1:7">
      <c r="F70" s="166"/>
      <c r="G70" s="167"/>
    </row>
  </sheetData>
  <phoneticPr fontId="11" type="noConversion"/>
  <pageMargins left="0.70866141732283472" right="0.70866141732283472" top="0.74803149606299213" bottom="0.74803149606299213" header="0.31496062992125984" footer="0.31496062992125984"/>
  <pageSetup paperSize="9" scale="56" fitToHeight="4" orientation="landscape" r:id="rId1"/>
  <headerFooter>
    <oddFooter>&amp;L&amp;"宋体,常规"&amp;K000000&amp;A_x000D_&amp;F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Cover Page</vt:lpstr>
      <vt:lpstr>quotation</vt:lpstr>
      <vt:lpstr>quotation!Print_Area</vt:lpstr>
      <vt:lpstr>quotation!Print_Titles</vt:lpstr>
    </vt:vector>
  </TitlesOfParts>
  <Company>BMW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 Joerg</dc:creator>
  <cp:lastModifiedBy>唐子灵</cp:lastModifiedBy>
  <cp:lastPrinted>2023-07-06T02:54:37Z</cp:lastPrinted>
  <dcterms:created xsi:type="dcterms:W3CDTF">2016-11-15T09:10:00Z</dcterms:created>
  <dcterms:modified xsi:type="dcterms:W3CDTF">2023-10-08T06:09:00Z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