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25-28 爱科百发AK3280-2002研究者会\"/>
    </mc:Choice>
  </mc:AlternateContent>
  <xr:revisionPtr revIDLastSave="0" documentId="13_ncr:1_{F86262FD-7B08-46AA-ACAB-F76067B3656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会议报价" sheetId="1" r:id="rId1"/>
  </sheets>
  <calcPr calcId="191029"/>
</workbook>
</file>

<file path=xl/calcChain.xml><?xml version="1.0" encoding="utf-8"?>
<calcChain xmlns="http://schemas.openxmlformats.org/spreadsheetml/2006/main">
  <c r="H51" i="1" l="1"/>
  <c r="H23" i="1"/>
  <c r="H28" i="1"/>
  <c r="H27" i="1"/>
  <c r="H24" i="1"/>
  <c r="H26" i="1"/>
  <c r="H25" i="1"/>
  <c r="H33" i="1"/>
  <c r="H34" i="1"/>
  <c r="H35" i="1"/>
  <c r="H32" i="1"/>
  <c r="H11" i="1"/>
  <c r="H18" i="1"/>
  <c r="H49" i="1"/>
  <c r="H17" i="1"/>
  <c r="H19" i="1"/>
  <c r="H20" i="1"/>
  <c r="H21" i="1"/>
  <c r="H22" i="1"/>
  <c r="H48" i="1"/>
  <c r="H29" i="1" l="1"/>
  <c r="H36" i="1"/>
  <c r="H50" i="1"/>
  <c r="M48" i="1" l="1"/>
  <c r="N22" i="1" l="1"/>
  <c r="N19" i="1"/>
  <c r="N48" i="1" l="1"/>
  <c r="N29" i="1"/>
  <c r="H13" i="1"/>
  <c r="M13" i="1"/>
  <c r="N13" i="1" l="1"/>
  <c r="H12" i="1"/>
  <c r="H39" i="1"/>
  <c r="H40" i="1" l="1"/>
  <c r="M50" i="1" l="1"/>
  <c r="M44" i="1"/>
  <c r="H44" i="1"/>
  <c r="M39" i="1"/>
  <c r="N39" i="1" s="1"/>
  <c r="M32" i="1"/>
  <c r="M12" i="1"/>
  <c r="M10" i="1"/>
  <c r="H10" i="1"/>
  <c r="H14" i="1" s="1"/>
  <c r="N32" i="1" l="1"/>
  <c r="N10" i="1"/>
  <c r="M14" i="1"/>
  <c r="M40" i="1"/>
  <c r="N40" i="1" s="1"/>
  <c r="M36" i="1"/>
  <c r="N12" i="1"/>
  <c r="G43" i="1"/>
  <c r="H43" i="1" s="1"/>
  <c r="H45" i="1" s="1"/>
  <c r="N44" i="1"/>
  <c r="M43" i="1" l="1"/>
  <c r="M45" i="1" s="1"/>
  <c r="M51" i="1" s="1"/>
  <c r="N50" i="1"/>
  <c r="N36" i="1"/>
  <c r="N14" i="1"/>
  <c r="N43" i="1" l="1"/>
  <c r="N45" i="1"/>
  <c r="N51" i="1"/>
</calcChain>
</file>

<file path=xl/sharedStrings.xml><?xml version="1.0" encoding="utf-8"?>
<sst xmlns="http://schemas.openxmlformats.org/spreadsheetml/2006/main" count="230" uniqueCount="128">
  <si>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</si>
  <si>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</si>
  <si>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</si>
  <si>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</si>
  <si>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</si>
  <si>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</si>
  <si>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</si>
  <si>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</si>
  <si>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</si>
  <si>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</si>
  <si>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</si>
  <si>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</si>
  <si>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</si>
  <si>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</si>
  <si>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</si>
  <si>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</si>
  <si>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</si>
  <si>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</si>
  <si>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</si>
  <si>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</si>
  <si>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</si>
  <si>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</si>
  <si>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</si>
  <si>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</si>
  <si>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</si>
  <si>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</si>
  <si>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</si>
  <si>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</si>
  <si>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</si>
  <si>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</si>
  <si>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</si>
  <si>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</si>
  <si>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</si>
  <si>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</si>
  <si>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</si>
  <si>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</si>
  <si>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</si>
  <si>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</si>
  <si>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</si>
  <si>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</si>
  <si>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</si>
  <si>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</si>
  <si>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</si>
  <si>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</si>
  <si>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</si>
  <si>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</si>
  <si>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</si>
  <si>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辆/趟</t>
  </si>
  <si>
    <t>机票</t>
  </si>
  <si>
    <t xml:space="preserve">    sub-total</t>
  </si>
  <si>
    <t>天数</t>
  </si>
  <si>
    <t>B</t>
  </si>
  <si>
    <t>人数</t>
  </si>
  <si>
    <t>C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</si>
  <si>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</si>
  <si>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</si>
  <si>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</si>
  <si>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</si>
  <si>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</si>
  <si>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</si>
  <si>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</si>
  <si>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</si>
  <si>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</si>
  <si>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</si>
  <si>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</si>
  <si>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</si>
  <si>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</si>
  <si>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</si>
  <si>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</si>
  <si>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</si>
  <si>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</si>
  <si>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</si>
  <si>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</si>
  <si>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</si>
  <si>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5" type="noConversion"/>
  </si>
  <si>
    <t>经济舱预估费用，最终以实际发生结算</t>
    <phoneticPr fontId="28" type="noConversion"/>
  </si>
  <si>
    <t>A.2</t>
    <phoneticPr fontId="28" type="noConversion"/>
  </si>
  <si>
    <t>动车/火车票/机票</t>
    <phoneticPr fontId="28" type="noConversion"/>
  </si>
  <si>
    <t>次</t>
    <phoneticPr fontId="25" type="noConversion"/>
  </si>
  <si>
    <t>全陪工作人员费用</t>
    <phoneticPr fontId="25" type="noConversion"/>
  </si>
  <si>
    <t>王凤雨 15210370021</t>
    <phoneticPr fontId="25" type="noConversion"/>
  </si>
  <si>
    <t>5月25日会议</t>
    <phoneticPr fontId="28" type="noConversion"/>
  </si>
  <si>
    <t>线下会议</t>
    <phoneticPr fontId="28" type="noConversion"/>
  </si>
  <si>
    <t>5月25-28日</t>
    <phoneticPr fontId="25" type="noConversion"/>
  </si>
  <si>
    <t>往返</t>
    <phoneticPr fontId="25" type="noConversion"/>
  </si>
  <si>
    <t>4座帕萨特市区内接送</t>
    <phoneticPr fontId="25" type="noConversion"/>
  </si>
  <si>
    <t>会场</t>
    <phoneticPr fontId="25" type="noConversion"/>
  </si>
  <si>
    <t>B.1.2</t>
  </si>
  <si>
    <t>B.1.3</t>
    <phoneticPr fontId="25" type="noConversion"/>
  </si>
  <si>
    <t>预估费用，以实际使用结算</t>
    <phoneticPr fontId="25" type="noConversion"/>
  </si>
  <si>
    <t>间</t>
    <phoneticPr fontId="25" type="noConversion"/>
  </si>
  <si>
    <t>商务间</t>
    <phoneticPr fontId="25" type="noConversion"/>
  </si>
  <si>
    <t>附近酒店场地</t>
    <phoneticPr fontId="25" type="noConversion"/>
  </si>
  <si>
    <t>茶歇</t>
    <phoneticPr fontId="25" type="noConversion"/>
  </si>
  <si>
    <t>30人份</t>
    <phoneticPr fontId="25" type="noConversion"/>
  </si>
  <si>
    <t>25日午餐</t>
    <phoneticPr fontId="25" type="noConversion"/>
  </si>
  <si>
    <t>自助</t>
    <phoneticPr fontId="25" type="noConversion"/>
  </si>
  <si>
    <t>桌餐</t>
    <phoneticPr fontId="25" type="noConversion"/>
  </si>
  <si>
    <t>25日晚餐</t>
    <phoneticPr fontId="25" type="noConversion"/>
  </si>
  <si>
    <t>大床 含单早 25日-28日</t>
    <phoneticPr fontId="25" type="noConversion"/>
  </si>
  <si>
    <t>40人会场 25日14:00-18:00</t>
    <phoneticPr fontId="25" type="noConversion"/>
  </si>
  <si>
    <t>酒店费用</t>
    <phoneticPr fontId="28" type="noConversion"/>
  </si>
  <si>
    <t>人/天</t>
    <phoneticPr fontId="25" type="noConversion"/>
  </si>
  <si>
    <t>接机/送机人员</t>
    <phoneticPr fontId="25" type="noConversion"/>
  </si>
  <si>
    <t>25日机场接机</t>
    <phoneticPr fontId="25" type="noConversion"/>
  </si>
  <si>
    <t>25-28日会务人员（根据实际情况进行结算）</t>
    <phoneticPr fontId="25" type="noConversion"/>
  </si>
  <si>
    <t>双床  含双早</t>
    <phoneticPr fontId="25" type="noConversion"/>
  </si>
  <si>
    <t>B.1.1</t>
    <phoneticPr fontId="25" type="noConversion"/>
  </si>
  <si>
    <t>住宿</t>
    <phoneticPr fontId="25" type="noConversion"/>
  </si>
  <si>
    <t>4座帕萨特接送机（嘉宾当地）</t>
    <phoneticPr fontId="25" type="noConversion"/>
  </si>
  <si>
    <t>4座帕萨特接送机（北京机场）</t>
    <phoneticPr fontId="25" type="noConversion"/>
  </si>
  <si>
    <t>视频会议设备</t>
    <phoneticPr fontId="25" type="noConversion"/>
  </si>
  <si>
    <t>电脑租赁</t>
    <phoneticPr fontId="25" type="noConversion"/>
  </si>
  <si>
    <t>线上会议</t>
    <phoneticPr fontId="25" type="noConversion"/>
  </si>
  <si>
    <t>腾讯会议电脑租赁</t>
    <phoneticPr fontId="25" type="noConversion"/>
  </si>
  <si>
    <t>采集卡</t>
    <phoneticPr fontId="25" type="noConversion"/>
  </si>
  <si>
    <t>摄像机</t>
    <phoneticPr fontId="25" type="noConversion"/>
  </si>
  <si>
    <t>收音设备音频线</t>
    <phoneticPr fontId="25" type="noConversion"/>
  </si>
  <si>
    <t>8小时固定机位高清摄像机，含彩排；一个大全，一个ppt</t>
    <phoneticPr fontId="25" type="noConversion"/>
  </si>
  <si>
    <t>B.1.4</t>
  </si>
  <si>
    <t>其他</t>
    <phoneticPr fontId="25" type="noConversion"/>
  </si>
  <si>
    <t>台卡</t>
    <phoneticPr fontId="25" type="noConversion"/>
  </si>
  <si>
    <t>个</t>
    <phoneticPr fontId="25" type="noConversion"/>
  </si>
  <si>
    <t>展架</t>
    <phoneticPr fontId="25" type="noConversion"/>
  </si>
  <si>
    <t>指示牌</t>
    <phoneticPr fontId="25" type="noConversion"/>
  </si>
  <si>
    <t>26日午餐</t>
    <phoneticPr fontId="25" type="noConversion"/>
  </si>
  <si>
    <t>资料制作</t>
    <phoneticPr fontId="25" type="noConversion"/>
  </si>
  <si>
    <t>26日晚餐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</si>
</sst>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1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1" fillId="0" borderId="7" xfId="1" applyFont="1" applyBorder="1">
      <alignment vertical="center"/>
    </xf>
    <xf numFmtId="0" fontId="21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2" fillId="0" borderId="8" xfId="1" applyFont="1" applyBorder="1">
      <alignment vertical="center"/>
    </xf>
    <xf numFmtId="0" fontId="22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1" fillId="0" borderId="18" xfId="1" applyFont="1" applyBorder="1">
      <alignment vertical="center"/>
    </xf>
    <xf numFmtId="177" fontId="21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1" fillId="0" borderId="6" xfId="1" applyFont="1" applyBorder="1">
      <alignment vertical="center"/>
    </xf>
    <xf numFmtId="0" fontId="21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1" fillId="0" borderId="11" xfId="1" applyNumberFormat="1" applyFont="1" applyBorder="1">
      <alignment vertical="center"/>
    </xf>
    <xf numFmtId="0" fontId="21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6" fillId="0" borderId="1" xfId="1" applyFont="1" applyBorder="1">
      <alignment vertical="center"/>
    </xf>
    <xf numFmtId="0" fontId="13" fillId="0" borderId="7" xfId="1" applyFont="1" applyBorder="1" applyAlignment="1">
      <alignment horizontal="left" vertical="center"/>
    </xf>
    <xf numFmtId="0" fontId="27" fillId="0" borderId="7" xfId="1" applyFont="1" applyBorder="1">
      <alignment vertical="center"/>
    </xf>
    <xf numFmtId="0" fontId="27" fillId="0" borderId="11" xfId="1" applyFont="1" applyBorder="1" applyAlignment="1">
      <alignment horizontal="left" vertical="center"/>
    </xf>
    <xf numFmtId="0" fontId="27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3" fillId="0" borderId="10" xfId="1" applyFont="1" applyBorder="1">
      <alignment vertical="center"/>
    </xf>
    <xf numFmtId="0" fontId="19" fillId="0" borderId="26" xfId="1" applyFont="1" applyBorder="1" applyAlignment="1">
      <alignment horizontal="center" vertical="center"/>
    </xf>
    <xf numFmtId="0" fontId="29" fillId="0" borderId="26" xfId="1" applyFont="1" applyBorder="1" applyAlignment="1">
      <alignment horizontal="left" vertical="center"/>
    </xf>
    <xf numFmtId="0" fontId="12" fillId="2" borderId="18" xfId="1" applyFont="1" applyFill="1" applyBorder="1" applyAlignment="1">
      <alignment horizontal="center" vertical="center"/>
    </xf>
    <xf numFmtId="0" fontId="13" fillId="0" borderId="23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/>
    </xf>
    <xf numFmtId="0" fontId="30" fillId="0" borderId="0" xfId="0" applyFont="1">
      <alignment vertical="center"/>
    </xf>
    <xf numFmtId="0" fontId="14" fillId="0" borderId="28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5" fillId="2" borderId="8" xfId="1" applyFont="1" applyFill="1" applyBorder="1" applyAlignment="1">
      <alignment horizontal="center" vertical="center"/>
    </xf>
    <xf numFmtId="40" fontId="15" fillId="0" borderId="8" xfId="1" applyNumberFormat="1" applyFont="1" applyBorder="1" applyAlignment="1">
      <alignment horizontal="right" vertical="center"/>
    </xf>
    <xf numFmtId="4" fontId="12" fillId="0" borderId="10" xfId="1" applyNumberFormat="1" applyFont="1" applyBorder="1">
      <alignment vertical="center"/>
    </xf>
    <xf numFmtId="0" fontId="15" fillId="2" borderId="18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14" fillId="0" borderId="10" xfId="1" applyFont="1" applyBorder="1" applyAlignment="1">
      <alignment horizontal="left" vertical="center"/>
    </xf>
    <xf numFmtId="0" fontId="14" fillId="0" borderId="15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2" fillId="0" borderId="8" xfId="1" applyFont="1" applyBorder="1" applyAlignment="1">
      <alignment horizontal="left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topLeftCell="A15" zoomScale="90" zoomScaleNormal="90" workbookViewId="0">
      <selection activeCell="A52" sqref="A52:O52"/>
    </sheetView>
  </sheetViews>
  <sheetFormatPr defaultColWidth="9" defaultRowHeight="13.9" x14ac:dyDescent="0.4"/>
  <cols>
    <col min="1" max="1" width="11.265625" customWidth="1"/>
    <col min="2" max="2" width="22.3984375" customWidth="1"/>
    <col min="3" max="3" width="28.265625" customWidth="1"/>
    <col min="4" max="4" width="7" customWidth="1"/>
    <col min="5" max="5" width="6" customWidth="1"/>
    <col min="6" max="6" width="7.6640625" customWidth="1"/>
    <col min="7" max="7" width="12.73046875" customWidth="1"/>
    <col min="8" max="8" width="12.3984375" customWidth="1"/>
    <col min="9" max="9" width="47.3984375" customWidth="1"/>
    <col min="10" max="10" width="10.33203125" hidden="1" customWidth="1"/>
    <col min="11" max="11" width="10.3984375" hidden="1" customWidth="1"/>
    <col min="12" max="12" width="11.73046875" hidden="1" customWidth="1"/>
    <col min="13" max="13" width="10" hidden="1" customWidth="1"/>
    <col min="14" max="14" width="10.73046875" hidden="1" customWidth="1"/>
    <col min="15" max="15" width="45.33203125" hidden="1" customWidth="1"/>
    <col min="16" max="16" width="11.06640625" customWidth="1"/>
  </cols>
  <sheetData>
    <row r="1" spans="1:15" ht="43.25" customHeight="1" x14ac:dyDescent="0.4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33" t="s">
        <v>1</v>
      </c>
      <c r="K1" s="33"/>
      <c r="L1" s="34" t="s">
        <v>2</v>
      </c>
      <c r="M1" s="50" t="s">
        <v>3</v>
      </c>
      <c r="N1" s="51"/>
      <c r="O1" s="51"/>
    </row>
    <row r="2" spans="1:15" ht="34.5" customHeight="1" thickBot="1" x14ac:dyDescent="0.45">
      <c r="A2" s="2" t="s">
        <v>4</v>
      </c>
      <c r="B2" s="81" t="s">
        <v>81</v>
      </c>
      <c r="C2" s="2" t="s">
        <v>5</v>
      </c>
      <c r="D2" s="76" t="s">
        <v>74</v>
      </c>
      <c r="E2" s="3"/>
      <c r="F2" s="3"/>
      <c r="G2" s="3"/>
      <c r="H2" s="2"/>
      <c r="I2" s="35"/>
      <c r="J2" s="33" t="s">
        <v>6</v>
      </c>
      <c r="K2" s="33"/>
      <c r="L2" s="34" t="s">
        <v>7</v>
      </c>
      <c r="M2" s="50" t="s">
        <v>8</v>
      </c>
      <c r="N2" s="51"/>
      <c r="O2" s="50" t="s">
        <v>3</v>
      </c>
    </row>
    <row r="3" spans="1:15" ht="18" thickBot="1" x14ac:dyDescent="0.45">
      <c r="A3" s="4" t="s">
        <v>9</v>
      </c>
      <c r="B3" s="5" t="s">
        <v>82</v>
      </c>
      <c r="C3" s="2" t="s">
        <v>10</v>
      </c>
      <c r="D3" s="6" t="s">
        <v>80</v>
      </c>
      <c r="E3" s="6"/>
      <c r="F3" s="6"/>
      <c r="G3" s="6"/>
      <c r="H3" s="4"/>
      <c r="I3" s="36"/>
      <c r="J3" s="33" t="s">
        <v>11</v>
      </c>
      <c r="K3" s="33"/>
      <c r="L3" s="34" t="s">
        <v>12</v>
      </c>
      <c r="M3" s="50" t="s">
        <v>13</v>
      </c>
      <c r="N3" s="51"/>
      <c r="O3" s="50" t="s">
        <v>8</v>
      </c>
    </row>
    <row r="4" spans="1:15" ht="17.649999999999999" x14ac:dyDescent="0.4">
      <c r="A4" s="4" t="s">
        <v>14</v>
      </c>
      <c r="B4" s="7" t="s">
        <v>83</v>
      </c>
      <c r="C4" s="2" t="s">
        <v>15</v>
      </c>
      <c r="D4" s="102">
        <v>45061</v>
      </c>
      <c r="E4" s="102"/>
      <c r="F4" s="102"/>
      <c r="G4" s="6"/>
      <c r="H4" s="24"/>
      <c r="I4" s="36"/>
      <c r="J4" s="33" t="s">
        <v>16</v>
      </c>
      <c r="K4" s="33"/>
      <c r="L4" s="34" t="s">
        <v>17</v>
      </c>
      <c r="M4" s="50" t="s">
        <v>18</v>
      </c>
      <c r="N4" s="51"/>
      <c r="O4" s="50" t="s">
        <v>13</v>
      </c>
    </row>
    <row r="5" spans="1:15" ht="17.649999999999999" x14ac:dyDescent="0.4">
      <c r="A5" s="4" t="s">
        <v>19</v>
      </c>
      <c r="B5" s="8">
        <v>40</v>
      </c>
      <c r="C5" s="2" t="s">
        <v>20</v>
      </c>
      <c r="D5" s="6"/>
      <c r="E5" s="6"/>
      <c r="F5" s="6"/>
      <c r="G5" s="6"/>
      <c r="H5" s="4"/>
      <c r="I5" s="36"/>
      <c r="J5" s="33" t="s">
        <v>21</v>
      </c>
      <c r="K5" s="33"/>
      <c r="L5" s="34" t="s">
        <v>22</v>
      </c>
      <c r="M5" s="34" t="s">
        <v>22</v>
      </c>
      <c r="N5" s="51"/>
      <c r="O5" s="50" t="s">
        <v>18</v>
      </c>
    </row>
    <row r="6" spans="1:15" ht="17.649999999999999" x14ac:dyDescent="0.4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6"/>
      <c r="J6" s="33" t="s">
        <v>25</v>
      </c>
      <c r="K6" s="33"/>
      <c r="L6" s="34"/>
      <c r="M6" s="51"/>
      <c r="N6" s="51"/>
      <c r="O6" s="51"/>
    </row>
    <row r="7" spans="1:15" ht="17.649999999999999" x14ac:dyDescent="0.4">
      <c r="A7" s="103" t="s">
        <v>26</v>
      </c>
      <c r="B7" s="104"/>
      <c r="C7" s="104"/>
      <c r="D7" s="104"/>
      <c r="E7" s="104"/>
      <c r="F7" s="104"/>
      <c r="G7" s="103" t="s">
        <v>27</v>
      </c>
      <c r="H7" s="104"/>
      <c r="I7" s="105"/>
      <c r="J7" s="103" t="s">
        <v>28</v>
      </c>
      <c r="K7" s="117"/>
      <c r="L7" s="104"/>
      <c r="M7" s="104"/>
      <c r="N7" s="104"/>
      <c r="O7" s="105"/>
    </row>
    <row r="8" spans="1:15" x14ac:dyDescent="0.4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7" t="s">
        <v>37</v>
      </c>
      <c r="J8" s="38" t="s">
        <v>38</v>
      </c>
      <c r="K8" s="39" t="s">
        <v>39</v>
      </c>
      <c r="L8" s="40" t="s">
        <v>35</v>
      </c>
      <c r="M8" s="37" t="s">
        <v>40</v>
      </c>
      <c r="N8" s="37" t="s">
        <v>41</v>
      </c>
      <c r="O8" s="52" t="s">
        <v>42</v>
      </c>
    </row>
    <row r="9" spans="1:15" x14ac:dyDescent="0.4">
      <c r="A9" s="13" t="s">
        <v>43</v>
      </c>
      <c r="B9" s="118" t="s">
        <v>44</v>
      </c>
      <c r="C9" s="119"/>
      <c r="D9" s="119"/>
      <c r="E9" s="119"/>
      <c r="F9" s="119"/>
      <c r="G9" s="119"/>
      <c r="H9" s="120"/>
      <c r="I9" s="41"/>
      <c r="J9" s="121"/>
      <c r="K9" s="122"/>
      <c r="L9" s="122"/>
      <c r="M9" s="122"/>
      <c r="N9" s="122"/>
      <c r="O9" s="123"/>
    </row>
    <row r="10" spans="1:15" ht="15" customHeight="1" x14ac:dyDescent="0.4">
      <c r="A10" s="128" t="s">
        <v>45</v>
      </c>
      <c r="B10" s="130" t="s">
        <v>46</v>
      </c>
      <c r="C10" s="15" t="s">
        <v>109</v>
      </c>
      <c r="D10" s="16">
        <v>25</v>
      </c>
      <c r="E10" s="16">
        <v>2</v>
      </c>
      <c r="F10" s="25" t="s">
        <v>47</v>
      </c>
      <c r="G10" s="26">
        <v>280</v>
      </c>
      <c r="H10" s="26">
        <f t="shared" ref="H10" si="0">D10*E10*G10</f>
        <v>14000</v>
      </c>
      <c r="I10" s="88" t="s">
        <v>89</v>
      </c>
      <c r="J10" s="16"/>
      <c r="K10" s="16"/>
      <c r="L10" s="44"/>
      <c r="M10" s="53">
        <f>J10*L10</f>
        <v>0</v>
      </c>
      <c r="N10" s="53">
        <f>H10-M10</f>
        <v>14000</v>
      </c>
      <c r="O10" s="54"/>
    </row>
    <row r="11" spans="1:15" ht="15" customHeight="1" x14ac:dyDescent="0.4">
      <c r="A11" s="129"/>
      <c r="B11" s="131"/>
      <c r="C11" s="15" t="s">
        <v>110</v>
      </c>
      <c r="D11" s="16">
        <v>30</v>
      </c>
      <c r="E11" s="16">
        <v>2</v>
      </c>
      <c r="F11" s="25" t="s">
        <v>47</v>
      </c>
      <c r="G11" s="26">
        <v>280</v>
      </c>
      <c r="H11" s="26">
        <f t="shared" ref="H11" si="1">D11*E11*G11</f>
        <v>16800</v>
      </c>
      <c r="I11" s="88" t="s">
        <v>89</v>
      </c>
      <c r="J11" s="16"/>
      <c r="K11" s="16"/>
      <c r="L11" s="44"/>
      <c r="M11" s="53"/>
      <c r="N11" s="53"/>
      <c r="O11" s="54"/>
    </row>
    <row r="12" spans="1:15" ht="15" customHeight="1" x14ac:dyDescent="0.4">
      <c r="A12" s="129"/>
      <c r="B12" s="131"/>
      <c r="C12" s="15" t="s">
        <v>85</v>
      </c>
      <c r="D12" s="16">
        <v>10</v>
      </c>
      <c r="E12" s="16">
        <v>2</v>
      </c>
      <c r="F12" s="25" t="s">
        <v>47</v>
      </c>
      <c r="G12" s="26">
        <v>280</v>
      </c>
      <c r="H12" s="26">
        <f>D12*E12*G12</f>
        <v>5600</v>
      </c>
      <c r="I12" s="88" t="s">
        <v>89</v>
      </c>
      <c r="J12" s="16"/>
      <c r="K12" s="16"/>
      <c r="L12" s="44"/>
      <c r="M12" s="53">
        <f t="shared" ref="M12:M13" si="2">J12*L12</f>
        <v>0</v>
      </c>
      <c r="N12" s="53">
        <f t="shared" ref="N12:N14" si="3">H12-M12</f>
        <v>5600</v>
      </c>
      <c r="O12" s="54"/>
    </row>
    <row r="13" spans="1:15" ht="15" customHeight="1" x14ac:dyDescent="0.4">
      <c r="A13" s="83" t="s">
        <v>76</v>
      </c>
      <c r="B13" s="84" t="s">
        <v>77</v>
      </c>
      <c r="C13" s="15" t="s">
        <v>48</v>
      </c>
      <c r="D13" s="16">
        <v>31</v>
      </c>
      <c r="E13" s="18">
        <v>1</v>
      </c>
      <c r="F13" s="25" t="s">
        <v>84</v>
      </c>
      <c r="G13" s="27">
        <v>2500</v>
      </c>
      <c r="H13" s="26">
        <f>D13*E13*G13</f>
        <v>77500</v>
      </c>
      <c r="I13" s="80" t="s">
        <v>75</v>
      </c>
      <c r="J13" s="16"/>
      <c r="K13" s="18"/>
      <c r="L13" s="44"/>
      <c r="M13" s="53">
        <f t="shared" si="2"/>
        <v>0</v>
      </c>
      <c r="N13" s="53">
        <f t="shared" si="3"/>
        <v>77500</v>
      </c>
      <c r="O13" s="54"/>
    </row>
    <row r="14" spans="1:15" ht="15" customHeight="1" thickBot="1" x14ac:dyDescent="0.45">
      <c r="A14" s="124" t="s">
        <v>49</v>
      </c>
      <c r="B14" s="125"/>
      <c r="C14" s="125"/>
      <c r="D14" s="125"/>
      <c r="E14" s="125"/>
      <c r="F14" s="125"/>
      <c r="G14" s="126"/>
      <c r="H14" s="28">
        <f>SUM(H10:H13)</f>
        <v>113900</v>
      </c>
      <c r="I14" s="77"/>
      <c r="J14" s="45"/>
      <c r="K14" s="46"/>
      <c r="L14" s="47"/>
      <c r="M14" s="55">
        <f>SUM(M10:M13)</f>
        <v>0</v>
      </c>
      <c r="N14" s="55">
        <f t="shared" si="3"/>
        <v>113900</v>
      </c>
      <c r="O14" s="56"/>
    </row>
    <row r="15" spans="1:15" x14ac:dyDescent="0.4">
      <c r="A15" s="10" t="s">
        <v>29</v>
      </c>
      <c r="B15" s="11" t="s">
        <v>30</v>
      </c>
      <c r="C15" s="11" t="s">
        <v>31</v>
      </c>
      <c r="D15" s="12" t="s">
        <v>32</v>
      </c>
      <c r="E15" s="12" t="s">
        <v>50</v>
      </c>
      <c r="F15" s="11" t="s">
        <v>34</v>
      </c>
      <c r="G15" s="11" t="s">
        <v>35</v>
      </c>
      <c r="H15" s="11" t="s">
        <v>36</v>
      </c>
      <c r="I15" s="37" t="s">
        <v>37</v>
      </c>
      <c r="J15" s="38" t="s">
        <v>38</v>
      </c>
      <c r="K15" s="48" t="s">
        <v>39</v>
      </c>
      <c r="L15" s="37" t="s">
        <v>35</v>
      </c>
      <c r="M15" s="37" t="s">
        <v>40</v>
      </c>
      <c r="N15" s="37" t="s">
        <v>41</v>
      </c>
      <c r="O15" s="52" t="s">
        <v>42</v>
      </c>
    </row>
    <row r="16" spans="1:15" ht="15" customHeight="1" x14ac:dyDescent="0.4">
      <c r="A16" s="13" t="s">
        <v>51</v>
      </c>
      <c r="B16" s="118" t="s">
        <v>101</v>
      </c>
      <c r="C16" s="119"/>
      <c r="D16" s="119"/>
      <c r="E16" s="119"/>
      <c r="F16" s="119"/>
      <c r="G16" s="119"/>
      <c r="H16" s="120"/>
      <c r="I16" s="41"/>
      <c r="J16" s="121"/>
      <c r="K16" s="122"/>
      <c r="L16" s="122"/>
      <c r="M16" s="122"/>
      <c r="N16" s="122"/>
      <c r="O16" s="123"/>
    </row>
    <row r="17" spans="1:16" ht="15" customHeight="1" x14ac:dyDescent="0.4">
      <c r="A17" s="108" t="s">
        <v>107</v>
      </c>
      <c r="B17" s="106" t="s">
        <v>108</v>
      </c>
      <c r="C17" s="21" t="s">
        <v>99</v>
      </c>
      <c r="D17" s="22">
        <v>30</v>
      </c>
      <c r="E17" s="22">
        <v>3</v>
      </c>
      <c r="F17" s="29" t="s">
        <v>90</v>
      </c>
      <c r="G17" s="30">
        <v>750</v>
      </c>
      <c r="H17" s="26">
        <f t="shared" ref="H17:H21" si="4">D17*E17*G17</f>
        <v>67500</v>
      </c>
      <c r="I17" s="41" t="s">
        <v>91</v>
      </c>
      <c r="J17" s="22"/>
      <c r="K17" s="22"/>
      <c r="L17" s="30"/>
      <c r="M17" s="26"/>
      <c r="N17" s="26"/>
      <c r="O17" s="86"/>
    </row>
    <row r="18" spans="1:16" ht="15" customHeight="1" x14ac:dyDescent="0.4">
      <c r="A18" s="109"/>
      <c r="B18" s="107"/>
      <c r="C18" s="21" t="s">
        <v>106</v>
      </c>
      <c r="D18" s="22">
        <v>10</v>
      </c>
      <c r="E18" s="22">
        <v>3</v>
      </c>
      <c r="F18" s="29" t="s">
        <v>90</v>
      </c>
      <c r="G18" s="30">
        <v>750</v>
      </c>
      <c r="H18" s="26">
        <f t="shared" si="4"/>
        <v>22500</v>
      </c>
      <c r="I18" s="41"/>
      <c r="J18" s="22"/>
      <c r="K18" s="22"/>
      <c r="L18" s="30"/>
      <c r="M18" s="26"/>
      <c r="N18" s="26"/>
      <c r="O18" s="86"/>
    </row>
    <row r="19" spans="1:16" ht="15" customHeight="1" x14ac:dyDescent="0.4">
      <c r="A19" s="108" t="s">
        <v>87</v>
      </c>
      <c r="B19" s="21" t="s">
        <v>86</v>
      </c>
      <c r="C19" s="21" t="s">
        <v>100</v>
      </c>
      <c r="D19" s="22">
        <v>1</v>
      </c>
      <c r="E19" s="22">
        <v>1</v>
      </c>
      <c r="F19" s="29" t="s">
        <v>78</v>
      </c>
      <c r="G19" s="30">
        <v>5500</v>
      </c>
      <c r="H19" s="26">
        <f t="shared" si="4"/>
        <v>5500</v>
      </c>
      <c r="I19" s="41" t="s">
        <v>92</v>
      </c>
      <c r="J19" s="22"/>
      <c r="K19" s="22"/>
      <c r="L19" s="30"/>
      <c r="M19" s="26"/>
      <c r="N19" s="26">
        <f t="shared" ref="N19" si="5">H19-M19</f>
        <v>5500</v>
      </c>
      <c r="O19" s="85"/>
    </row>
    <row r="20" spans="1:16" ht="15" customHeight="1" x14ac:dyDescent="0.4">
      <c r="A20" s="109"/>
      <c r="B20" s="89" t="s">
        <v>93</v>
      </c>
      <c r="C20" s="21" t="s">
        <v>94</v>
      </c>
      <c r="D20" s="22">
        <v>30</v>
      </c>
      <c r="E20" s="22">
        <v>1</v>
      </c>
      <c r="F20" s="29" t="s">
        <v>78</v>
      </c>
      <c r="G20" s="30">
        <v>78</v>
      </c>
      <c r="H20" s="26">
        <f t="shared" si="4"/>
        <v>2340</v>
      </c>
      <c r="I20" s="41"/>
      <c r="J20" s="22"/>
      <c r="K20" s="22"/>
      <c r="L20" s="30"/>
      <c r="M20" s="26"/>
      <c r="N20" s="26"/>
      <c r="O20" s="85"/>
    </row>
    <row r="21" spans="1:16" ht="15" customHeight="1" x14ac:dyDescent="0.4">
      <c r="A21" s="108" t="s">
        <v>88</v>
      </c>
      <c r="B21" s="89" t="s">
        <v>95</v>
      </c>
      <c r="C21" s="21" t="s">
        <v>96</v>
      </c>
      <c r="D21" s="22">
        <v>35</v>
      </c>
      <c r="E21" s="22">
        <v>1</v>
      </c>
      <c r="F21" s="29" t="s">
        <v>78</v>
      </c>
      <c r="G21" s="30">
        <v>300</v>
      </c>
      <c r="H21" s="26">
        <f t="shared" si="4"/>
        <v>10500</v>
      </c>
      <c r="I21" s="41"/>
      <c r="J21" s="22"/>
      <c r="K21" s="22"/>
      <c r="L21" s="30"/>
      <c r="M21" s="26"/>
      <c r="N21" s="26"/>
      <c r="O21" s="85"/>
    </row>
    <row r="22" spans="1:16" ht="15" customHeight="1" x14ac:dyDescent="0.4">
      <c r="A22" s="110"/>
      <c r="B22" s="89" t="s">
        <v>98</v>
      </c>
      <c r="C22" s="21" t="s">
        <v>97</v>
      </c>
      <c r="D22" s="22">
        <v>40</v>
      </c>
      <c r="E22" s="22">
        <v>1</v>
      </c>
      <c r="F22" s="29" t="s">
        <v>78</v>
      </c>
      <c r="G22" s="30">
        <v>300</v>
      </c>
      <c r="H22" s="26">
        <f t="shared" ref="H22:H28" si="6">D22*E22*G22</f>
        <v>12000</v>
      </c>
      <c r="I22" s="78"/>
      <c r="J22" s="22"/>
      <c r="K22" s="22"/>
      <c r="L22" s="30"/>
      <c r="M22" s="26"/>
      <c r="N22" s="26">
        <f t="shared" ref="N22" si="7">H22-M22</f>
        <v>12000</v>
      </c>
      <c r="O22" s="54"/>
    </row>
    <row r="23" spans="1:16" ht="15" customHeight="1" x14ac:dyDescent="0.4">
      <c r="A23" s="110"/>
      <c r="B23" s="91" t="s">
        <v>125</v>
      </c>
      <c r="C23" s="97" t="s">
        <v>96</v>
      </c>
      <c r="D23" s="22">
        <v>20</v>
      </c>
      <c r="E23" s="22">
        <v>1</v>
      </c>
      <c r="F23" s="29" t="s">
        <v>78</v>
      </c>
      <c r="G23" s="30">
        <v>300</v>
      </c>
      <c r="H23" s="26">
        <f t="shared" ref="H23" si="8">D23*E23*G23</f>
        <v>6000</v>
      </c>
      <c r="I23" s="78"/>
      <c r="J23" s="96"/>
      <c r="K23" s="96"/>
      <c r="L23" s="30"/>
      <c r="M23" s="26"/>
      <c r="N23" s="26"/>
      <c r="O23" s="54"/>
    </row>
    <row r="24" spans="1:16" ht="15" customHeight="1" x14ac:dyDescent="0.4">
      <c r="A24" s="109"/>
      <c r="B24" s="91" t="s">
        <v>127</v>
      </c>
      <c r="C24" s="97" t="s">
        <v>96</v>
      </c>
      <c r="D24" s="22">
        <v>20</v>
      </c>
      <c r="E24" s="22">
        <v>1</v>
      </c>
      <c r="F24" s="29" t="s">
        <v>78</v>
      </c>
      <c r="G24" s="30">
        <v>300</v>
      </c>
      <c r="H24" s="26">
        <f t="shared" si="6"/>
        <v>6000</v>
      </c>
      <c r="I24" s="78"/>
      <c r="J24" s="96"/>
      <c r="K24" s="96"/>
      <c r="L24" s="30"/>
      <c r="M24" s="26"/>
      <c r="N24" s="26"/>
      <c r="O24" s="54"/>
    </row>
    <row r="25" spans="1:16" ht="15" customHeight="1" x14ac:dyDescent="0.4">
      <c r="A25" s="114" t="s">
        <v>119</v>
      </c>
      <c r="B25" s="111" t="s">
        <v>120</v>
      </c>
      <c r="C25" s="21" t="s">
        <v>121</v>
      </c>
      <c r="D25" s="22">
        <v>40</v>
      </c>
      <c r="E25" s="22">
        <v>1</v>
      </c>
      <c r="F25" s="29" t="s">
        <v>122</v>
      </c>
      <c r="G25" s="94">
        <v>8</v>
      </c>
      <c r="H25" s="95">
        <f t="shared" si="6"/>
        <v>320</v>
      </c>
      <c r="I25" s="78"/>
      <c r="J25" s="96"/>
      <c r="K25" s="96"/>
      <c r="L25" s="30"/>
      <c r="M25" s="26"/>
      <c r="N25" s="26"/>
      <c r="O25" s="54"/>
    </row>
    <row r="26" spans="1:16" ht="15" customHeight="1" x14ac:dyDescent="0.4">
      <c r="A26" s="115"/>
      <c r="B26" s="112"/>
      <c r="C26" s="21" t="s">
        <v>123</v>
      </c>
      <c r="D26" s="22">
        <v>2</v>
      </c>
      <c r="E26" s="22">
        <v>1</v>
      </c>
      <c r="F26" s="29" t="s">
        <v>122</v>
      </c>
      <c r="G26" s="94">
        <v>250</v>
      </c>
      <c r="H26" s="95">
        <f t="shared" si="6"/>
        <v>500</v>
      </c>
      <c r="I26" s="78"/>
      <c r="J26" s="96"/>
      <c r="K26" s="96"/>
      <c r="L26" s="30"/>
      <c r="M26" s="26"/>
      <c r="N26" s="26"/>
      <c r="O26" s="54"/>
    </row>
    <row r="27" spans="1:16" ht="15" customHeight="1" x14ac:dyDescent="0.4">
      <c r="A27" s="115"/>
      <c r="B27" s="112"/>
      <c r="C27" s="21" t="s">
        <v>124</v>
      </c>
      <c r="D27" s="22">
        <v>3</v>
      </c>
      <c r="E27" s="22">
        <v>1</v>
      </c>
      <c r="F27" s="29" t="s">
        <v>122</v>
      </c>
      <c r="G27" s="94">
        <v>150</v>
      </c>
      <c r="H27" s="95">
        <f t="shared" si="6"/>
        <v>450</v>
      </c>
      <c r="I27" s="78"/>
      <c r="J27" s="96"/>
      <c r="K27" s="96"/>
      <c r="L27" s="30"/>
      <c r="M27" s="26"/>
      <c r="N27" s="26"/>
      <c r="O27" s="54"/>
    </row>
    <row r="28" spans="1:16" ht="15" customHeight="1" x14ac:dyDescent="0.4">
      <c r="A28" s="116"/>
      <c r="B28" s="113"/>
      <c r="C28" s="92" t="s">
        <v>126</v>
      </c>
      <c r="D28" s="93">
        <v>40</v>
      </c>
      <c r="E28" s="93">
        <v>1</v>
      </c>
      <c r="F28" s="29" t="s">
        <v>122</v>
      </c>
      <c r="G28" s="94">
        <v>50</v>
      </c>
      <c r="H28" s="95">
        <f t="shared" si="6"/>
        <v>2000</v>
      </c>
      <c r="I28" s="78"/>
      <c r="J28" s="96"/>
      <c r="K28" s="96"/>
      <c r="L28" s="30"/>
      <c r="M28" s="26"/>
      <c r="N28" s="26"/>
      <c r="O28" s="54"/>
    </row>
    <row r="29" spans="1:16" ht="15" customHeight="1" thickBot="1" x14ac:dyDescent="0.45">
      <c r="A29" s="124" t="s">
        <v>49</v>
      </c>
      <c r="B29" s="125"/>
      <c r="C29" s="125"/>
      <c r="D29" s="125"/>
      <c r="E29" s="125"/>
      <c r="F29" s="125"/>
      <c r="G29" s="125"/>
      <c r="H29" s="31">
        <f>SUM(H17:H28)</f>
        <v>135610</v>
      </c>
      <c r="I29" s="49"/>
      <c r="J29" s="45"/>
      <c r="K29" s="46"/>
      <c r="L29" s="47"/>
      <c r="M29" s="55"/>
      <c r="N29" s="55">
        <f>H29-M29</f>
        <v>135610</v>
      </c>
      <c r="O29" s="56"/>
    </row>
    <row r="30" spans="1:16" x14ac:dyDescent="0.4">
      <c r="A30" s="10" t="s">
        <v>29</v>
      </c>
      <c r="B30" s="11" t="s">
        <v>30</v>
      </c>
      <c r="C30" s="11" t="s">
        <v>31</v>
      </c>
      <c r="D30" s="98" t="s">
        <v>52</v>
      </c>
      <c r="E30" s="99"/>
      <c r="F30" s="11" t="s">
        <v>34</v>
      </c>
      <c r="G30" s="11" t="s">
        <v>35</v>
      </c>
      <c r="H30" s="11" t="s">
        <v>36</v>
      </c>
      <c r="I30" s="37" t="s">
        <v>37</v>
      </c>
      <c r="J30" s="10" t="s">
        <v>38</v>
      </c>
      <c r="K30" s="48" t="s">
        <v>39</v>
      </c>
      <c r="L30" s="37" t="s">
        <v>35</v>
      </c>
      <c r="M30" s="37" t="s">
        <v>40</v>
      </c>
      <c r="N30" s="37" t="s">
        <v>41</v>
      </c>
      <c r="O30" s="52" t="s">
        <v>42</v>
      </c>
    </row>
    <row r="31" spans="1:16" x14ac:dyDescent="0.4">
      <c r="A31" s="13" t="s">
        <v>53</v>
      </c>
      <c r="B31" s="14" t="s">
        <v>113</v>
      </c>
      <c r="C31" s="20"/>
      <c r="D31" s="20"/>
      <c r="E31" s="20"/>
      <c r="F31" s="20"/>
      <c r="G31" s="20"/>
      <c r="H31" s="32"/>
      <c r="I31" s="41"/>
      <c r="J31" s="140"/>
      <c r="K31" s="141"/>
      <c r="L31" s="141"/>
      <c r="M31" s="141"/>
      <c r="N31" s="142"/>
      <c r="O31" s="56"/>
    </row>
    <row r="32" spans="1:16" x14ac:dyDescent="0.4">
      <c r="A32" s="143" t="s">
        <v>54</v>
      </c>
      <c r="B32" s="106" t="s">
        <v>111</v>
      </c>
      <c r="C32" s="21" t="s">
        <v>112</v>
      </c>
      <c r="D32" s="22">
        <v>1</v>
      </c>
      <c r="E32" s="22">
        <v>1</v>
      </c>
      <c r="F32" s="29" t="s">
        <v>78</v>
      </c>
      <c r="G32" s="26">
        <v>200</v>
      </c>
      <c r="H32" s="26">
        <f t="shared" ref="H32:H35" si="9">D32*E32*G32</f>
        <v>200</v>
      </c>
      <c r="I32" s="57" t="s">
        <v>114</v>
      </c>
      <c r="J32" s="45"/>
      <c r="K32" s="46"/>
      <c r="L32" s="47"/>
      <c r="M32" s="53">
        <f>J32*L32</f>
        <v>0</v>
      </c>
      <c r="N32" s="53">
        <f>H32-M32</f>
        <v>200</v>
      </c>
      <c r="O32" s="56"/>
      <c r="P32" s="90"/>
    </row>
    <row r="33" spans="1:16" x14ac:dyDescent="0.4">
      <c r="A33" s="144"/>
      <c r="B33" s="146"/>
      <c r="C33" s="21" t="s">
        <v>117</v>
      </c>
      <c r="D33" s="22">
        <v>1</v>
      </c>
      <c r="E33" s="22">
        <v>1</v>
      </c>
      <c r="F33" s="29" t="s">
        <v>78</v>
      </c>
      <c r="G33" s="26">
        <v>500</v>
      </c>
      <c r="H33" s="26">
        <f t="shared" si="9"/>
        <v>500</v>
      </c>
      <c r="I33" s="57"/>
      <c r="J33" s="45"/>
      <c r="K33" s="46"/>
      <c r="L33" s="47"/>
      <c r="M33" s="53"/>
      <c r="N33" s="53"/>
      <c r="O33" s="56"/>
      <c r="P33" s="90"/>
    </row>
    <row r="34" spans="1:16" x14ac:dyDescent="0.4">
      <c r="A34" s="144"/>
      <c r="B34" s="146"/>
      <c r="C34" s="21" t="s">
        <v>116</v>
      </c>
      <c r="D34" s="22">
        <v>2</v>
      </c>
      <c r="E34" s="22">
        <v>1</v>
      </c>
      <c r="F34" s="29" t="s">
        <v>78</v>
      </c>
      <c r="G34" s="26">
        <v>2500</v>
      </c>
      <c r="H34" s="26">
        <f t="shared" si="9"/>
        <v>5000</v>
      </c>
      <c r="I34" s="57" t="s">
        <v>118</v>
      </c>
      <c r="J34" s="45"/>
      <c r="K34" s="46"/>
      <c r="L34" s="47"/>
      <c r="M34" s="53"/>
      <c r="N34" s="53"/>
      <c r="O34" s="56"/>
      <c r="P34" s="90"/>
    </row>
    <row r="35" spans="1:16" x14ac:dyDescent="0.4">
      <c r="A35" s="145"/>
      <c r="B35" s="107"/>
      <c r="C35" s="21" t="s">
        <v>115</v>
      </c>
      <c r="D35" s="22">
        <v>1</v>
      </c>
      <c r="E35" s="22">
        <v>1</v>
      </c>
      <c r="F35" s="29" t="s">
        <v>78</v>
      </c>
      <c r="G35" s="26">
        <v>500</v>
      </c>
      <c r="H35" s="26">
        <f t="shared" si="9"/>
        <v>500</v>
      </c>
      <c r="I35" s="57"/>
      <c r="J35" s="45"/>
      <c r="K35" s="46"/>
      <c r="L35" s="47"/>
      <c r="M35" s="53"/>
      <c r="N35" s="53"/>
      <c r="O35" s="56"/>
      <c r="P35" s="90"/>
    </row>
    <row r="36" spans="1:16" ht="14.25" thickBot="1" x14ac:dyDescent="0.45">
      <c r="A36" s="19" t="s">
        <v>56</v>
      </c>
      <c r="B36" s="20"/>
      <c r="C36" s="20"/>
      <c r="D36" s="20"/>
      <c r="E36" s="20"/>
      <c r="F36" s="20"/>
      <c r="G36" s="20"/>
      <c r="H36" s="32">
        <f>SUM(H32:H35)</f>
        <v>6200</v>
      </c>
      <c r="I36" s="41"/>
      <c r="J36" s="45"/>
      <c r="K36" s="46"/>
      <c r="L36" s="47"/>
      <c r="M36" s="55">
        <f>SUM(M32:M32)</f>
        <v>0</v>
      </c>
      <c r="N36" s="55">
        <f t="shared" ref="N36" si="10">H36-M36</f>
        <v>6200</v>
      </c>
      <c r="O36" s="56"/>
    </row>
    <row r="37" spans="1:16" x14ac:dyDescent="0.4">
      <c r="A37" s="10" t="s">
        <v>29</v>
      </c>
      <c r="B37" s="11" t="s">
        <v>30</v>
      </c>
      <c r="C37" s="11" t="s">
        <v>31</v>
      </c>
      <c r="D37" s="98" t="s">
        <v>52</v>
      </c>
      <c r="E37" s="99"/>
      <c r="F37" s="11" t="s">
        <v>34</v>
      </c>
      <c r="G37" s="11" t="s">
        <v>35</v>
      </c>
      <c r="H37" s="11" t="s">
        <v>36</v>
      </c>
      <c r="I37" s="37" t="s">
        <v>37</v>
      </c>
      <c r="J37" s="10" t="s">
        <v>38</v>
      </c>
      <c r="K37" s="48" t="s">
        <v>39</v>
      </c>
      <c r="L37" s="37" t="s">
        <v>35</v>
      </c>
      <c r="M37" s="37" t="s">
        <v>40</v>
      </c>
      <c r="N37" s="37" t="s">
        <v>41</v>
      </c>
      <c r="O37" s="52" t="s">
        <v>42</v>
      </c>
    </row>
    <row r="38" spans="1:16" x14ac:dyDescent="0.4">
      <c r="A38" s="13" t="s">
        <v>57</v>
      </c>
      <c r="B38" s="118" t="s">
        <v>58</v>
      </c>
      <c r="C38" s="119"/>
      <c r="D38" s="119"/>
      <c r="E38" s="119"/>
      <c r="F38" s="119"/>
      <c r="G38" s="119"/>
      <c r="H38" s="120"/>
      <c r="I38" s="41"/>
      <c r="J38" s="121"/>
      <c r="K38" s="122"/>
      <c r="L38" s="122"/>
      <c r="M38" s="122"/>
      <c r="N38" s="133"/>
      <c r="O38" s="54"/>
    </row>
    <row r="39" spans="1:16" x14ac:dyDescent="0.4">
      <c r="A39" s="23" t="s">
        <v>59</v>
      </c>
      <c r="B39" s="79"/>
      <c r="C39" s="57"/>
      <c r="D39" s="138"/>
      <c r="E39" s="137"/>
      <c r="F39" s="25" t="s">
        <v>55</v>
      </c>
      <c r="G39" s="30"/>
      <c r="H39" s="26">
        <f>D39*G39</f>
        <v>0</v>
      </c>
      <c r="I39" s="82"/>
      <c r="J39" s="42"/>
      <c r="K39" s="43"/>
      <c r="L39" s="44"/>
      <c r="M39" s="53">
        <f>J39*L39</f>
        <v>0</v>
      </c>
      <c r="N39" s="53">
        <f>H39-M39</f>
        <v>0</v>
      </c>
      <c r="O39" s="54"/>
    </row>
    <row r="40" spans="1:16" ht="14.25" thickBot="1" x14ac:dyDescent="0.45">
      <c r="A40" s="124" t="s">
        <v>49</v>
      </c>
      <c r="B40" s="125"/>
      <c r="C40" s="125"/>
      <c r="D40" s="125"/>
      <c r="E40" s="125"/>
      <c r="F40" s="125"/>
      <c r="G40" s="126"/>
      <c r="H40" s="28">
        <f>SUM(H39:H39)</f>
        <v>0</v>
      </c>
      <c r="I40" s="41"/>
      <c r="J40" s="42"/>
      <c r="K40" s="43"/>
      <c r="L40" s="44"/>
      <c r="M40" s="55">
        <f>SUM(M39:M39)</f>
        <v>0</v>
      </c>
      <c r="N40" s="55">
        <f t="shared" ref="N40" si="11">H40-M40</f>
        <v>0</v>
      </c>
      <c r="O40" s="54"/>
    </row>
    <row r="41" spans="1:16" x14ac:dyDescent="0.4">
      <c r="A41" s="10" t="s">
        <v>29</v>
      </c>
      <c r="B41" s="11" t="s">
        <v>30</v>
      </c>
      <c r="C41" s="11" t="s">
        <v>31</v>
      </c>
      <c r="D41" s="98" t="s">
        <v>32</v>
      </c>
      <c r="E41" s="99"/>
      <c r="F41" s="11" t="s">
        <v>34</v>
      </c>
      <c r="G41" s="11" t="s">
        <v>35</v>
      </c>
      <c r="H41" s="11" t="s">
        <v>36</v>
      </c>
      <c r="I41" s="37" t="s">
        <v>37</v>
      </c>
      <c r="J41" s="10" t="s">
        <v>38</v>
      </c>
      <c r="K41" s="48" t="s">
        <v>39</v>
      </c>
      <c r="L41" s="37" t="s">
        <v>35</v>
      </c>
      <c r="M41" s="37" t="s">
        <v>40</v>
      </c>
      <c r="N41" s="37" t="s">
        <v>41</v>
      </c>
      <c r="O41" s="52" t="s">
        <v>42</v>
      </c>
    </row>
    <row r="42" spans="1:16" x14ac:dyDescent="0.4">
      <c r="A42" s="13" t="s">
        <v>60</v>
      </c>
      <c r="B42" s="118" t="s">
        <v>61</v>
      </c>
      <c r="C42" s="119"/>
      <c r="D42" s="119"/>
      <c r="E42" s="119"/>
      <c r="F42" s="119"/>
      <c r="G42" s="119"/>
      <c r="H42" s="119"/>
      <c r="I42" s="119"/>
      <c r="J42" s="42"/>
      <c r="K42" s="43"/>
      <c r="L42" s="44"/>
      <c r="M42" s="44"/>
      <c r="N42" s="44"/>
      <c r="O42" s="54"/>
    </row>
    <row r="43" spans="1:16" x14ac:dyDescent="0.4">
      <c r="A43" s="23" t="s">
        <v>62</v>
      </c>
      <c r="B43" s="15" t="s">
        <v>63</v>
      </c>
      <c r="C43" s="15"/>
      <c r="D43" s="136">
        <v>0.08</v>
      </c>
      <c r="E43" s="137"/>
      <c r="F43" s="25" t="s">
        <v>64</v>
      </c>
      <c r="G43" s="63">
        <f>H14+H29+H36+H40</f>
        <v>255710</v>
      </c>
      <c r="H43" s="26">
        <f>D43*G43</f>
        <v>20456.8</v>
      </c>
      <c r="I43" s="41"/>
      <c r="J43" s="67"/>
      <c r="K43" s="68"/>
      <c r="L43" s="69"/>
      <c r="M43" s="69">
        <f>J43*L43</f>
        <v>0</v>
      </c>
      <c r="N43" s="69">
        <f>H43-M43</f>
        <v>20456.8</v>
      </c>
      <c r="O43" s="54"/>
    </row>
    <row r="44" spans="1:16" x14ac:dyDescent="0.4">
      <c r="A44" s="23" t="s">
        <v>65</v>
      </c>
      <c r="B44" s="15"/>
      <c r="C44" s="15"/>
      <c r="D44" s="138"/>
      <c r="E44" s="137"/>
      <c r="F44" s="25" t="s">
        <v>55</v>
      </c>
      <c r="G44" s="64"/>
      <c r="H44" s="26">
        <f t="shared" ref="H44" si="12">D44*G44</f>
        <v>0</v>
      </c>
      <c r="I44" s="41"/>
      <c r="J44" s="67"/>
      <c r="K44" s="68"/>
      <c r="L44" s="69"/>
      <c r="M44" s="69">
        <f>J44*L44</f>
        <v>0</v>
      </c>
      <c r="N44" s="69">
        <f>H44-M44</f>
        <v>0</v>
      </c>
      <c r="O44" s="54"/>
    </row>
    <row r="45" spans="1:16" ht="14.25" thickBot="1" x14ac:dyDescent="0.45">
      <c r="A45" s="124" t="s">
        <v>49</v>
      </c>
      <c r="B45" s="125"/>
      <c r="C45" s="125"/>
      <c r="D45" s="132"/>
      <c r="E45" s="132"/>
      <c r="F45" s="125"/>
      <c r="G45" s="126"/>
      <c r="H45" s="28">
        <f>SUM(H43:H44)</f>
        <v>20456.8</v>
      </c>
      <c r="I45" s="17"/>
      <c r="J45" s="67"/>
      <c r="K45" s="68"/>
      <c r="L45" s="69"/>
      <c r="M45" s="72">
        <f>SUM(M43:M44)</f>
        <v>0</v>
      </c>
      <c r="N45" s="72">
        <f>H45-M45</f>
        <v>20456.8</v>
      </c>
      <c r="O45" s="54"/>
    </row>
    <row r="46" spans="1:16" x14ac:dyDescent="0.4">
      <c r="A46" s="10" t="s">
        <v>29</v>
      </c>
      <c r="B46" s="11" t="s">
        <v>30</v>
      </c>
      <c r="C46" s="11" t="s">
        <v>31</v>
      </c>
      <c r="D46" s="12" t="s">
        <v>52</v>
      </c>
      <c r="E46" s="12" t="s">
        <v>50</v>
      </c>
      <c r="F46" s="11" t="s">
        <v>34</v>
      </c>
      <c r="G46" s="11" t="s">
        <v>35</v>
      </c>
      <c r="H46" s="11" t="s">
        <v>36</v>
      </c>
      <c r="I46" s="37" t="s">
        <v>37</v>
      </c>
      <c r="J46" s="10" t="s">
        <v>38</v>
      </c>
      <c r="K46" s="48" t="s">
        <v>39</v>
      </c>
      <c r="L46" s="37" t="s">
        <v>35</v>
      </c>
      <c r="M46" s="37" t="s">
        <v>40</v>
      </c>
      <c r="N46" s="37" t="s">
        <v>41</v>
      </c>
      <c r="O46" s="52" t="s">
        <v>42</v>
      </c>
    </row>
    <row r="47" spans="1:16" x14ac:dyDescent="0.4">
      <c r="A47" s="13" t="s">
        <v>66</v>
      </c>
      <c r="B47" s="118" t="s">
        <v>67</v>
      </c>
      <c r="C47" s="119"/>
      <c r="D47" s="119"/>
      <c r="E47" s="119"/>
      <c r="F47" s="119"/>
      <c r="G47" s="119"/>
      <c r="H47" s="119"/>
      <c r="I47" s="119"/>
      <c r="J47" s="121"/>
      <c r="K47" s="122"/>
      <c r="L47" s="122"/>
      <c r="M47" s="122"/>
      <c r="N47" s="133"/>
      <c r="O47" s="54"/>
    </row>
    <row r="48" spans="1:16" x14ac:dyDescent="0.4">
      <c r="A48" s="128" t="s">
        <v>68</v>
      </c>
      <c r="B48" s="15" t="s">
        <v>79</v>
      </c>
      <c r="C48" s="15"/>
      <c r="D48" s="16">
        <v>2</v>
      </c>
      <c r="E48" s="16">
        <v>4</v>
      </c>
      <c r="F48" s="25" t="s">
        <v>102</v>
      </c>
      <c r="G48" s="63">
        <v>500</v>
      </c>
      <c r="H48" s="26">
        <f>D48*E48*G48</f>
        <v>4000</v>
      </c>
      <c r="I48" s="15" t="s">
        <v>105</v>
      </c>
      <c r="J48" s="16"/>
      <c r="K48" s="16"/>
      <c r="L48" s="63"/>
      <c r="M48" s="53">
        <f>J48*L48</f>
        <v>0</v>
      </c>
      <c r="N48" s="53">
        <f>H48-M48</f>
        <v>4000</v>
      </c>
      <c r="O48" s="54"/>
    </row>
    <row r="49" spans="1:15" x14ac:dyDescent="0.4">
      <c r="A49" s="139"/>
      <c r="B49" s="15" t="s">
        <v>103</v>
      </c>
      <c r="C49" s="15"/>
      <c r="D49" s="16">
        <v>2</v>
      </c>
      <c r="E49" s="16">
        <v>1</v>
      </c>
      <c r="F49" s="25" t="s">
        <v>102</v>
      </c>
      <c r="G49" s="63">
        <v>500</v>
      </c>
      <c r="H49" s="26">
        <f>D49*E49*G49</f>
        <v>1000</v>
      </c>
      <c r="I49" s="15" t="s">
        <v>104</v>
      </c>
      <c r="J49" s="87"/>
      <c r="K49" s="87"/>
      <c r="L49" s="63"/>
      <c r="M49" s="53"/>
      <c r="N49" s="53"/>
      <c r="O49" s="54"/>
    </row>
    <row r="50" spans="1:15" ht="16.5" customHeight="1" x14ac:dyDescent="0.4">
      <c r="A50" s="124" t="s">
        <v>49</v>
      </c>
      <c r="B50" s="125"/>
      <c r="C50" s="125"/>
      <c r="D50" s="125"/>
      <c r="E50" s="125"/>
      <c r="F50" s="125"/>
      <c r="G50" s="126"/>
      <c r="H50" s="28">
        <f>SUM(H48:H49)</f>
        <v>5000</v>
      </c>
      <c r="I50" s="15"/>
      <c r="J50" s="43"/>
      <c r="K50" s="43"/>
      <c r="L50" s="44"/>
      <c r="M50" s="55">
        <f>SUM(M48:M48)</f>
        <v>0</v>
      </c>
      <c r="N50" s="55">
        <f t="shared" ref="N50:N51" si="13">H50-M50</f>
        <v>5000</v>
      </c>
      <c r="O50" s="54"/>
    </row>
    <row r="51" spans="1:15" s="1" customFormat="1" ht="19.5" customHeight="1" x14ac:dyDescent="0.4">
      <c r="A51" s="58" t="s">
        <v>69</v>
      </c>
      <c r="B51" s="59"/>
      <c r="C51" s="59"/>
      <c r="D51" s="59"/>
      <c r="E51" s="59"/>
      <c r="F51" s="59"/>
      <c r="G51" s="65"/>
      <c r="H51" s="66">
        <f>SUM(H14+H29+H36+H40+H45+H50)*1.06</f>
        <v>298036.80800000002</v>
      </c>
      <c r="I51" s="88" t="s">
        <v>89</v>
      </c>
      <c r="J51" s="70"/>
      <c r="K51" s="65"/>
      <c r="L51" s="71"/>
      <c r="M51" s="73">
        <f>SUM(M14+M29+M36+M40+M45+M50)*1.06</f>
        <v>0</v>
      </c>
      <c r="N51" s="73">
        <f t="shared" si="13"/>
        <v>298036.80800000002</v>
      </c>
      <c r="O51" s="74"/>
    </row>
    <row r="52" spans="1:15" ht="33.75" customHeight="1" x14ac:dyDescent="0.4">
      <c r="A52" s="134" t="s">
        <v>70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</row>
    <row r="53" spans="1:15" ht="35.25" customHeight="1" x14ac:dyDescent="0.4">
      <c r="A53" s="60"/>
      <c r="B53" s="127" t="s">
        <v>71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ht="32.25" customHeight="1" x14ac:dyDescent="0.4">
      <c r="A54" s="61"/>
      <c r="B54" s="62" t="s">
        <v>72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75"/>
    </row>
    <row r="55" spans="1:15" ht="32.25" customHeight="1" x14ac:dyDescent="0.4">
      <c r="A55" s="61"/>
      <c r="B55" s="62" t="s">
        <v>73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75"/>
    </row>
  </sheetData>
  <mergeCells count="39">
    <mergeCell ref="J38:N38"/>
    <mergeCell ref="D39:E39"/>
    <mergeCell ref="A40:G40"/>
    <mergeCell ref="J31:N31"/>
    <mergeCell ref="D37:E37"/>
    <mergeCell ref="A32:A35"/>
    <mergeCell ref="B32:B35"/>
    <mergeCell ref="B53:O53"/>
    <mergeCell ref="A10:A12"/>
    <mergeCell ref="B10:B12"/>
    <mergeCell ref="A45:G45"/>
    <mergeCell ref="B47:I47"/>
    <mergeCell ref="J47:N47"/>
    <mergeCell ref="A50:G50"/>
    <mergeCell ref="A52:O52"/>
    <mergeCell ref="D41:E41"/>
    <mergeCell ref="B42:I42"/>
    <mergeCell ref="B38:H38"/>
    <mergeCell ref="D43:E43"/>
    <mergeCell ref="D44:E44"/>
    <mergeCell ref="A48:A49"/>
    <mergeCell ref="A19:A20"/>
    <mergeCell ref="A29:G29"/>
    <mergeCell ref="J7:O7"/>
    <mergeCell ref="B9:H9"/>
    <mergeCell ref="J9:O9"/>
    <mergeCell ref="A14:G14"/>
    <mergeCell ref="B16:H16"/>
    <mergeCell ref="J16:O16"/>
    <mergeCell ref="D30:E30"/>
    <mergeCell ref="A1:I1"/>
    <mergeCell ref="D4:F4"/>
    <mergeCell ref="A7:F7"/>
    <mergeCell ref="G7:I7"/>
    <mergeCell ref="B17:B18"/>
    <mergeCell ref="A17:A18"/>
    <mergeCell ref="A21:A24"/>
    <mergeCell ref="B25:B28"/>
    <mergeCell ref="A25:A28"/>
  </mergeCells>
  <phoneticPr fontId="25" type="noConversion"/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王凤雨</cp:lastModifiedBy>
  <cp:lastPrinted>2022-05-31T08:53:11Z</cp:lastPrinted>
  <dcterms:created xsi:type="dcterms:W3CDTF">2021-06-29T14:52:00Z</dcterms:created>
  <dcterms:modified xsi:type="dcterms:W3CDTF">2023-05-19T01:51:36Z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