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<sst xmlns="http://schemas.openxmlformats.org/spreadsheetml/2006/main" count="92">
  <si>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</si>
  <si>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 KMJB-180113-ANS291</t>
  </si>
  <si>
    <t>会议日期：2018年1月13日-14日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</si>
  <si>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</si>
  <si>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</si>
  <si>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</si>
  <si>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</si>
  <si>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</si>
  <si>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</si>
  <si>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</si>
  <si>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</si>
  <si>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</si>
  <si>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</si>
  <si>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</si>
  <si>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</si>
  <si>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</si>
  <si>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</si>
  <si>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</si>
  <si>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</si>
  <si>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</si>
  <si>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</si>
  <si>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</si>
  <si>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</si>
  <si>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</si>
  <si>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</si>
  <si>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</si>
  <si>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</si>
  <si>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</si>
  <si>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</si>
  <si>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</si>
  <si>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</si>
  <si>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</si>
  <si>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</si>
  <si>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</si>
  <si>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</si>
  <si>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</si>
  <si>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</si>
  <si>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</si>
  <si>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</si>
  <si>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</si>
  <si>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</si>
  <si>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</si>
  <si>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</si>
  <si>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</si>
  <si>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</si>
  <si>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</si>
  <si>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</si>
  <si>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</si>
  <si>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</si>
  <si>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</si>
  <si>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</si>
  <si>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</si>
  <si>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</si>
  <si>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</si>
  <si>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</si>
  <si>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</si>
  <si>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</si>
  <si>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</si>
  <si>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</si>
  <si>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</si>
  <si>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</si>
  <si>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</si>
  <si>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</si>
  <si>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1月12日-14日</t>
  </si>
  <si>
    <t>报销日期:</t>
  </si>
  <si>
    <t>团号:</t>
  </si>
  <si>
    <t>KMJB-180113-ANS291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</si>
  <si>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</si>
  <si>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</si>
  <si>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</si>
  <si>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</si>
  <si>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</si>
  <si>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</si>
  <si>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</si>
  <si>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</si>
  <si>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</si>
  <si>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</si>
  <si>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1月12日南昌</t>
  </si>
  <si>
    <t>1月14日南昌</t>
  </si>
  <si>
    <t>1月12日北京</t>
  </si>
  <si>
    <t>1月14日北京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</si>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</sst>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40" workbookViewId="0">
      <selection activeCell="I24" sqref="I24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>C22*D22</f>
        <v>0</v>
      </c>
      <c r="F22" s="65">
        <v>2214</v>
      </c>
      <c r="G22" s="65">
        <v>0</v>
      </c>
      <c r="H22" s="65">
        <f>F22+G22</f>
        <v>2214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2280</v>
      </c>
      <c r="G23" s="65">
        <v>0</v>
      </c>
      <c r="H23" s="65">
        <f>F23+G23</f>
        <v>2280</v>
      </c>
      <c r="I23" s="86"/>
      <c r="J23" s="92"/>
    </row>
    <row r="24" customHeight="1" spans="1:10">
      <c r="A24" s="63"/>
      <c r="B24" s="64"/>
      <c r="C24" s="65"/>
      <c r="D24" s="66"/>
      <c r="E24" s="65"/>
      <c r="F24" s="65">
        <v>0</v>
      </c>
      <c r="G24" s="65">
        <v>0</v>
      </c>
      <c r="H24" s="65">
        <f t="shared" ref="H24:H46" si="4">F24+G24</f>
        <v>0</v>
      </c>
      <c r="I24" s="86"/>
      <c r="J24" s="92"/>
    </row>
    <row r="25" s="52" customFormat="1" customHeight="1" spans="1:10">
      <c r="A25" s="67"/>
      <c r="B25" s="68" t="s">
        <v>26</v>
      </c>
      <c r="C25" s="69">
        <f>SUM(C22)</f>
        <v>10000</v>
      </c>
      <c r="D25" s="69">
        <f t="shared" ref="D25:E25" si="5">SUM(D22)</f>
        <v>0</v>
      </c>
      <c r="E25" s="69">
        <f t="shared" si="5"/>
        <v>0</v>
      </c>
      <c r="F25" s="69">
        <f>SUM(F22:F24)</f>
        <v>4494</v>
      </c>
      <c r="G25" s="69">
        <f>SUM(G22:G24)</f>
        <v>0</v>
      </c>
      <c r="H25" s="69">
        <f>SUM(H22:H24)</f>
        <v>4494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/>
      <c r="E26" s="72">
        <f t="shared" ref="E24:E46" si="6">C26*D26</f>
        <v>0</v>
      </c>
      <c r="F26" s="65">
        <v>0</v>
      </c>
      <c r="G26" s="65">
        <v>0</v>
      </c>
      <c r="H26" s="65">
        <f t="shared" si="4"/>
        <v>0</v>
      </c>
      <c r="I26" s="86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29</v>
      </c>
      <c r="C28" s="69">
        <f>SUM(C26)</f>
        <v>0</v>
      </c>
      <c r="D28" s="69">
        <f t="shared" ref="D28:E28" si="8">SUM(D26)</f>
        <v>0</v>
      </c>
      <c r="E28" s="69">
        <f t="shared" si="8"/>
        <v>0</v>
      </c>
      <c r="F28" s="69">
        <f>SUM(F26:F27)</f>
        <v>0</v>
      </c>
      <c r="G28" s="69">
        <f>SUM(G26:G27)</f>
        <v>0</v>
      </c>
      <c r="H28" s="69">
        <f t="shared" ref="H28" si="9">SUM(H26:H27)</f>
        <v>0</v>
      </c>
      <c r="I28" s="89"/>
      <c r="J28" s="90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si="6"/>
        <v>0</v>
      </c>
      <c r="F29" s="65">
        <v>0</v>
      </c>
      <c r="G29" s="65">
        <v>0</v>
      </c>
      <c r="H29" s="65">
        <f t="shared" si="4"/>
        <v>0</v>
      </c>
      <c r="I29" s="86"/>
      <c r="J29" s="87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4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4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4"/>
        <v>0</v>
      </c>
      <c r="I32" s="86"/>
      <c r="J32" s="92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0">SUM(D29)</f>
        <v>0</v>
      </c>
      <c r="E33" s="69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89"/>
      <c r="J33" s="93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6"/>
        <v>0</v>
      </c>
      <c r="F34" s="65">
        <v>0</v>
      </c>
      <c r="G34" s="65">
        <v>0</v>
      </c>
      <c r="H34" s="65">
        <f t="shared" si="4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4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4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4"/>
        <v>0</v>
      </c>
      <c r="I37" s="86"/>
      <c r="J37" s="95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2">SUM(D34)</f>
        <v>0</v>
      </c>
      <c r="E38" s="69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89"/>
      <c r="J38" s="96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6"/>
        <v>0</v>
      </c>
      <c r="F39" s="65">
        <v>0</v>
      </c>
      <c r="G39" s="65">
        <v>0</v>
      </c>
      <c r="H39" s="65">
        <f t="shared" si="4"/>
        <v>0</v>
      </c>
      <c r="I39" s="86"/>
      <c r="J39" s="91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4"/>
        <v>0</v>
      </c>
      <c r="I40" s="86"/>
      <c r="J40" s="92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89"/>
      <c r="J41" s="93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6"/>
        <v>0</v>
      </c>
      <c r="F42" s="65">
        <v>0</v>
      </c>
      <c r="G42" s="65">
        <v>0</v>
      </c>
      <c r="H42" s="65">
        <f t="shared" si="4"/>
        <v>0</v>
      </c>
      <c r="I42" s="86"/>
      <c r="J42" s="87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4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4"/>
        <v>0</v>
      </c>
      <c r="I44" s="86"/>
      <c r="J44" s="88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89"/>
      <c r="J45" s="90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6"/>
        <v>0</v>
      </c>
      <c r="F46" s="65">
        <v>0</v>
      </c>
      <c r="G46" s="65">
        <v>0</v>
      </c>
      <c r="H46" s="65">
        <f t="shared" si="4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8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6"/>
      <c r="J52" s="95"/>
    </row>
    <row r="53" s="52" customFormat="1" customHeight="1" spans="1:10">
      <c r="A53" s="67"/>
      <c r="B53" s="68" t="s">
        <v>42</v>
      </c>
      <c r="C53" s="69">
        <f>SUM(C46)</f>
        <v>0</v>
      </c>
      <c r="D53" s="69">
        <f t="shared" ref="D53:E53" si="19">SUM(D46)</f>
        <v>0</v>
      </c>
      <c r="E53" s="69">
        <f t="shared" si="19"/>
        <v>0</v>
      </c>
      <c r="F53" s="69">
        <f>SUM(F46:F52)</f>
        <v>0</v>
      </c>
      <c r="G53" s="69">
        <f t="shared" ref="G53:H53" si="20">SUM(G46:G52)</f>
        <v>0</v>
      </c>
      <c r="H53" s="69">
        <f t="shared" si="20"/>
        <v>0</v>
      </c>
      <c r="I53" s="89"/>
      <c r="J53" s="96"/>
    </row>
    <row r="54" customHeight="1" spans="1:10">
      <c r="A54" s="67"/>
      <c r="B54" s="68" t="s">
        <v>43</v>
      </c>
      <c r="C54" s="69">
        <f>SUM(C53,C45,C41,C38,C33,C28,C25,C21,C16,C13)</f>
        <v>10000</v>
      </c>
      <c r="D54" s="69">
        <f t="shared" ref="D54:H54" si="21">SUM(D53,D45,D41,D38,D33,D28,D25,D21,D16,D13)</f>
        <v>0</v>
      </c>
      <c r="E54" s="69">
        <f t="shared" si="21"/>
        <v>0</v>
      </c>
      <c r="F54" s="69">
        <f t="shared" si="21"/>
        <v>4494</v>
      </c>
      <c r="G54" s="69">
        <f t="shared" si="21"/>
        <v>0</v>
      </c>
      <c r="H54" s="69">
        <f t="shared" si="21"/>
        <v>4494</v>
      </c>
      <c r="I54" s="89"/>
      <c r="J54" s="97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98" t="s">
        <v>48</v>
      </c>
    </row>
    <row r="59" customHeight="1" spans="1:9">
      <c r="A59" s="80">
        <f>E54</f>
        <v>0</v>
      </c>
      <c r="B59" s="81"/>
      <c r="C59" s="81">
        <f>H54</f>
        <v>4494</v>
      </c>
      <c r="D59" s="81"/>
      <c r="E59" s="81">
        <f>F54</f>
        <v>4494</v>
      </c>
      <c r="F59" s="81"/>
      <c r="G59" s="81">
        <f>G54</f>
        <v>0</v>
      </c>
      <c r="H59" s="81"/>
      <c r="I59" s="99">
        <f>A59-C59</f>
        <v>-4494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6" workbookViewId="0">
      <selection activeCell="M16" sqref="M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107.4</v>
      </c>
      <c r="H12" s="25"/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120</v>
      </c>
      <c r="H13" s="25"/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v>63.44</v>
      </c>
      <c r="H14" s="25"/>
      <c r="I14" s="41"/>
      <c r="J14" s="42"/>
      <c r="K14" s="43" t="s">
        <v>79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v>72</v>
      </c>
      <c r="H15" s="25"/>
      <c r="I15" s="41"/>
      <c r="J15" s="42"/>
      <c r="K15" s="43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/>
      <c r="I16" s="41"/>
      <c r="J16" s="42"/>
      <c r="K16" s="43" t="s">
        <v>75</v>
      </c>
    </row>
    <row r="17" ht="20.1" customHeight="1" spans="2:11">
      <c r="B17" s="22"/>
      <c r="C17" s="23"/>
      <c r="D17" s="26"/>
      <c r="E17" s="22"/>
      <c r="F17" s="23" t="s">
        <v>82</v>
      </c>
      <c r="G17" s="25">
        <v>63.59</v>
      </c>
      <c r="H17" s="25"/>
      <c r="I17" s="41"/>
      <c r="J17" s="42"/>
      <c r="K17" s="44">
        <v>43113</v>
      </c>
    </row>
    <row r="18" ht="20.1" customHeight="1" spans="2:11">
      <c r="B18" s="22"/>
      <c r="C18" s="23"/>
      <c r="D18" s="26"/>
      <c r="E18" s="22"/>
      <c r="F18" s="23" t="s">
        <v>82</v>
      </c>
      <c r="G18" s="25">
        <v>20</v>
      </c>
      <c r="H18" s="25"/>
      <c r="I18" s="41"/>
      <c r="J18" s="42"/>
      <c r="K18" s="44">
        <v>43114</v>
      </c>
    </row>
    <row r="19" ht="20.1" customHeight="1" spans="2:11">
      <c r="B19" s="22">
        <v>4</v>
      </c>
      <c r="C19" s="23"/>
      <c r="D19" s="26"/>
      <c r="E19" s="22" t="s">
        <v>82</v>
      </c>
      <c r="F19" s="23"/>
      <c r="G19" s="25">
        <v>90</v>
      </c>
      <c r="H19" s="25"/>
      <c r="I19" s="41"/>
      <c r="J19" s="42"/>
      <c r="K19" s="44">
        <v>43114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536.43</v>
      </c>
      <c r="H23" s="30">
        <f>SUM(H11:H22)</f>
        <v>0</v>
      </c>
      <c r="I23" s="45">
        <f>SUM(I11:J22)</f>
        <v>0</v>
      </c>
      <c r="J23" s="46"/>
      <c r="K23" s="47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8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83</v>
      </c>
      <c r="H25" s="21"/>
      <c r="I25" s="21"/>
      <c r="J25" s="21"/>
      <c r="K25" s="21" t="s">
        <v>84</v>
      </c>
    </row>
    <row r="26" ht="20.1" customHeight="1" spans="2:11">
      <c r="B26" s="31">
        <f>H23</f>
        <v>0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9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85</v>
      </c>
      <c r="C28" s="16"/>
      <c r="D28" s="16"/>
      <c r="E28" s="16"/>
      <c r="F28" s="16" t="s">
        <v>50</v>
      </c>
      <c r="G28" s="16" t="s">
        <v>86</v>
      </c>
      <c r="H28" s="16"/>
      <c r="I28" s="16"/>
      <c r="J28" s="16" t="s">
        <v>52</v>
      </c>
      <c r="K28" s="16"/>
    </row>
    <row r="31" ht="18.75" spans="1:11">
      <c r="A31" s="2" t="s">
        <v>87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马丽娜</v>
      </c>
      <c r="G33" s="7"/>
      <c r="H33" s="6" t="s">
        <v>56</v>
      </c>
      <c r="I33" s="5"/>
      <c r="J33" s="7" t="str">
        <f>J5</f>
        <v>业务助理</v>
      </c>
      <c r="K33" s="36"/>
    </row>
    <row r="34" ht="20.1" customHeight="1" spans="2:11">
      <c r="B34" s="8"/>
      <c r="C34" s="9"/>
      <c r="D34" s="10" t="s">
        <v>58</v>
      </c>
      <c r="E34" s="10"/>
      <c r="F34" s="11" t="str">
        <f>F6</f>
        <v>北京</v>
      </c>
      <c r="G34" s="11"/>
      <c r="H34" s="10" t="s">
        <v>60</v>
      </c>
      <c r="I34" s="9"/>
      <c r="J34" s="11" t="str">
        <f>J6</f>
        <v>会将2部B组</v>
      </c>
      <c r="K34" s="37"/>
    </row>
    <row r="35" ht="20.1" customHeight="1" spans="2:11">
      <c r="B35" s="8"/>
      <c r="C35" s="9"/>
      <c r="D35" s="10" t="s">
        <v>62</v>
      </c>
      <c r="E35" s="10"/>
      <c r="F35" s="11" t="str">
        <f>F7</f>
        <v>1月12日-14日</v>
      </c>
      <c r="G35" s="11"/>
      <c r="H35" s="10" t="s">
        <v>64</v>
      </c>
      <c r="I35" s="38"/>
      <c r="J35" s="11">
        <f>J7</f>
        <v>0</v>
      </c>
      <c r="K35" s="37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KMJB-180113-ANS291</v>
      </c>
      <c r="K36" s="40"/>
    </row>
    <row r="37" ht="20.1" customHeight="1"/>
    <row r="38" ht="20.1" customHeight="1" spans="2:11">
      <c r="B38" s="27"/>
      <c r="C38" s="27"/>
      <c r="D38" s="32" t="s">
        <v>88</v>
      </c>
      <c r="E38" s="27" t="s">
        <v>89</v>
      </c>
      <c r="F38" s="27"/>
      <c r="G38" s="25" t="s">
        <v>90</v>
      </c>
      <c r="H38" s="25" t="s">
        <v>91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3"/>
      <c r="E39" s="34">
        <v>43112</v>
      </c>
      <c r="F39" s="27"/>
      <c r="G39" s="25">
        <v>100</v>
      </c>
      <c r="H39" s="25">
        <v>1</v>
      </c>
      <c r="I39" s="41">
        <f>G39*H39</f>
        <v>100</v>
      </c>
      <c r="J39" s="42"/>
      <c r="K39" s="51"/>
    </row>
    <row r="40" ht="20.1" customHeight="1" spans="2:11">
      <c r="B40" s="27">
        <v>2</v>
      </c>
      <c r="C40" s="27"/>
      <c r="D40" s="33"/>
      <c r="E40" s="34">
        <v>43113</v>
      </c>
      <c r="F40" s="27"/>
      <c r="G40" s="25">
        <v>200</v>
      </c>
      <c r="H40" s="25">
        <v>1</v>
      </c>
      <c r="I40" s="41">
        <f t="shared" ref="I40:I41" si="0">G40*H40</f>
        <v>200</v>
      </c>
      <c r="J40" s="42"/>
      <c r="K40" s="51"/>
    </row>
    <row r="41" ht="20.1" customHeight="1" spans="2:11">
      <c r="B41" s="27">
        <v>3</v>
      </c>
      <c r="C41" s="27"/>
      <c r="D41" s="33"/>
      <c r="E41" s="34">
        <v>43114</v>
      </c>
      <c r="F41" s="27"/>
      <c r="G41" s="25">
        <v>200</v>
      </c>
      <c r="H41" s="25">
        <v>1</v>
      </c>
      <c r="I41" s="41">
        <f t="shared" si="0"/>
        <v>200</v>
      </c>
      <c r="J41" s="42"/>
      <c r="K41" s="51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3</v>
      </c>
      <c r="I42" s="45">
        <f>SUM(I39:J41)</f>
        <v>500</v>
      </c>
      <c r="J42" s="46"/>
      <c r="K42" s="47"/>
    </row>
    <row r="43" ht="20.1" customHeight="1" spans="2:11">
      <c r="B43" s="16" t="s">
        <v>85</v>
      </c>
      <c r="C43" s="16"/>
      <c r="D43" s="16"/>
      <c r="E43" s="16"/>
      <c r="F43" s="16" t="s">
        <v>50</v>
      </c>
      <c r="G43" s="16" t="s">
        <v>86</v>
      </c>
      <c r="H43" s="16"/>
      <c r="I43" s="16"/>
      <c r="J43" s="16" t="s">
        <v>52</v>
      </c>
      <c r="K43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7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2018-01-22T02:48:39Z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