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7950" tabRatio="924"/>
  </bookViews>
  <sheets>
    <sheet name="会议需求表（通用）" sheetId="44" r:id="rId1"/>
    <sheet name="机票" sheetId="45" r:id="rId2"/>
    <sheet name="地接" sheetId="46" r:id="rId3"/>
  </sheets>
  <definedNames>
    <definedName name="_xlnm.Print_Area" localSheetId="0">'会议需求表（通用）'!$A$1:$O$106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<sst xmlns="http://schemas.openxmlformats.org/spreadsheetml/2006/main" count="399">
  <si>
    <t>安斯泰来制药（中国）有限公司会议结算单（通用）</t>
  </si>
  <si>
    <t>会议名称：</t>
  </si>
  <si>
    <t>2018年京津移植Q1总结培训会议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</si>
  <si>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</si>
  <si>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西安</t>
  </si>
  <si>
    <t>供应商名称：</t>
  </si>
  <si>
    <t>中国康辉旅游集团有限公司</t>
  </si>
  <si>
    <t>会议类型：</t>
  </si>
  <si>
    <t>大区会议</t>
  </si>
  <si>
    <t xml:space="preserve"> 参加人数：</t>
  </si>
  <si>
    <t>联系人/电话：</t>
  </si>
  <si>
    <t>马丽娜/13811302348</t>
  </si>
  <si>
    <t>会议时间：</t>
  </si>
  <si>
    <t>7.22-25</t>
  </si>
  <si>
    <t>报价有效期：</t>
  </si>
  <si>
    <t>2018/7月1日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</si>
  <si>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</si>
  <si>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</si>
  <si>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</si>
  <si>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</si>
  <si>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</si>
  <si>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</si>
  <si>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</si>
  <si>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</si>
  <si>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</si>
  <si>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</si>
  <si>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</si>
  <si>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</si>
  <si>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</si>
  <si>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</si>
  <si>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</si>
  <si>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会议地酒店：君乐城堡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</si>
  <si>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</si>
  <si>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</si>
  <si>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</si>
  <si>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</si>
  <si>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</si>
  <si>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</si>
  <si>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</si>
  <si>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</si>
  <si>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免费升级房型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</si>
  <si>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</si>
  <si>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</si>
  <si>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</si>
  <si>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</si>
  <si>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</si>
  <si>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</si>
  <si>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</si>
  <si>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</si>
  <si>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50人，课桌式摆放</t>
  </si>
  <si>
    <t>场/天</t>
  </si>
  <si>
    <t>全天7500元，半天5000元，1F长乐厅16*8.3米高2.35米</t>
  </si>
  <si>
    <t>投影仪/幕布</t>
  </si>
  <si>
    <t>说明投影流明和幕布尺寸</t>
  </si>
  <si>
    <t>台/天</t>
  </si>
  <si>
    <t>酒店免费提供4000流明投影仪</t>
  </si>
  <si>
    <t>茶歇</t>
  </si>
  <si>
    <t>人/次</t>
  </si>
  <si>
    <t>茶歇：55元/位/次</t>
  </si>
  <si>
    <t>话筒</t>
  </si>
  <si>
    <t>有线麦/无线麦，数量等要求</t>
  </si>
  <si>
    <t>个/天</t>
  </si>
  <si>
    <t>酒店免费提供2支麦克</t>
  </si>
  <si>
    <t>会场设备</t>
  </si>
  <si>
    <t>视频切换、反看板、计时器、音频设备等</t>
  </si>
  <si>
    <t>其他</t>
  </si>
  <si>
    <t>白板纸</t>
  </si>
  <si>
    <t>元/张</t>
  </si>
  <si>
    <t>酒店白板纸</t>
  </si>
  <si>
    <t>A-6</t>
  </si>
  <si>
    <t>会议室2</t>
  </si>
  <si>
    <t>使用人数、摆放桌型以及层高等要求</t>
  </si>
  <si>
    <t>人/天</t>
  </si>
  <si>
    <t>说明有线麦/无线麦，数量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</si>
  <si>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</si>
  <si>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</si>
  <si>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</si>
  <si>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</si>
  <si>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</si>
  <si>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</si>
  <si>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</si>
  <si>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</si>
  <si>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</si>
  <si>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</si>
  <si>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</si>
  <si>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</si>
  <si>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酒店自助午餐</t>
  </si>
  <si>
    <t>B-2</t>
  </si>
  <si>
    <t>B-3</t>
  </si>
  <si>
    <t>西安饭庄</t>
  </si>
  <si>
    <t>B-4</t>
  </si>
  <si>
    <t>老孙家饭庄</t>
  </si>
  <si>
    <t>B-5</t>
  </si>
  <si>
    <t>7月23日晚酒水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</si>
  <si>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</si>
  <si>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</si>
  <si>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</si>
  <si>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</si>
  <si>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</si>
  <si>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</si>
  <si>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</si>
  <si>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7月23日接机</t>
  </si>
  <si>
    <t>7月24日外出用车</t>
  </si>
  <si>
    <t>4座帕萨特或别克</t>
  </si>
  <si>
    <t>7月22-24日接送机</t>
  </si>
  <si>
    <t>22座空调车（考斯特/其他品牌）</t>
  </si>
  <si>
    <t>7月22日接机、7月25日送机</t>
  </si>
  <si>
    <t>其他，53座空调车</t>
  </si>
  <si>
    <t>7月23-24日晚上外出用餐53坐大巴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</si>
  <si>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</si>
  <si>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</si>
  <si>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</si>
  <si>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7月23日半天包车：17:00-23:00</t>
  </si>
  <si>
    <t>辆/天</t>
  </si>
  <si>
    <t>33座空调车（金龙/大宇/现代）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</si>
  <si>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</si>
  <si>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</si>
  <si>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</si>
  <si>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</si>
  <si>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</si>
  <si>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</si>
  <si>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</si>
  <si>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</si>
  <si>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</si>
  <si>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</si>
  <si>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</si>
  <si>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</si>
  <si>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</si>
  <si>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</si>
  <si>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</si>
  <si>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</si>
  <si>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</si>
  <si>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</si>
  <si>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</si>
  <si>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</si>
  <si>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</si>
  <si>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</si>
  <si>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</si>
  <si>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</si>
  <si>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</si>
  <si>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</si>
  <si>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</si>
  <si>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</si>
  <si>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</si>
  <si>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</si>
  <si>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</si>
  <si>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</si>
  <si>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</si>
  <si>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</si>
  <si>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</si>
  <si>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</si>
  <si>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</si>
  <si>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半日行程</t>
  </si>
  <si>
    <t>瓶</t>
  </si>
  <si>
    <t>24日半日行程：门票+导游+餐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</si>
  <si>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</si>
  <si>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</si>
  <si>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</si>
  <si>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</si>
  <si>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</si>
  <si>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</si>
  <si>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</si>
  <si>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</si>
  <si>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</si>
  <si>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</si>
  <si>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7月22日-25日酒店工作人员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</si>
  <si>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</si>
  <si>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</si>
  <si>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</si>
  <si>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</si>
  <si>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</si>
  <si>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</si>
  <si>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</si>
  <si>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</si>
  <si>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</si>
  <si>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</si>
  <si>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</si>
  <si>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</si>
  <si>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</si>
  <si>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</si>
  <si>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</si>
  <si>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</si>
  <si>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</si>
  <si>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</si>
  <si>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各地-西安往返+退票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</si>
  <si>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</si>
  <si>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</si>
  <si>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</si>
  <si>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</si>
  <si>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</si>
  <si>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</si>
  <si>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</si>
  <si>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</si>
  <si>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</si>
  <si>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</si>
  <si>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</si>
  <si>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账单明细</t>
  </si>
  <si>
    <t>出票日期</t>
  </si>
  <si>
    <t>票号</t>
  </si>
  <si>
    <r>
      <rPr>
        <b/>
        <sz val="10"/>
        <rFont val="微软雅黑"/>
        <charset val="0"/>
      </rPr>
      <t>PNR</t>
    </r>
    <r>
      <rPr>
        <b/>
        <sz val="10"/>
        <rFont val="微软雅黑"/>
        <charset val="134"/>
      </rPr>
      <t>号</t>
    </r>
  </si>
  <si>
    <t>航班号</t>
  </si>
  <si>
    <t>乘机人</t>
  </si>
  <si>
    <t>行程</t>
  </si>
  <si>
    <t>航班日期</t>
  </si>
  <si>
    <t>票价</t>
  </si>
  <si>
    <t>税款</t>
  </si>
  <si>
    <t>应收款</t>
  </si>
  <si>
    <t>9998547680350</t>
  </si>
  <si>
    <t>KS76FM</t>
  </si>
  <si>
    <t xml:space="preserve">CA1202 </t>
  </si>
  <si>
    <t>袁皎</t>
  </si>
  <si>
    <t>西安→北京首都</t>
  </si>
  <si>
    <t xml:space="preserve">2018-07-29 17:30, 19:25  </t>
  </si>
  <si>
    <t>Q</t>
  </si>
  <si>
    <t>9992971221857</t>
  </si>
  <si>
    <t>KS76E8</t>
  </si>
  <si>
    <t xml:space="preserve">CA1223 </t>
  </si>
  <si>
    <t>北京首都→西安</t>
  </si>
  <si>
    <t xml:space="preserve">2018-07-22 12:20, 14:30  </t>
  </si>
  <si>
    <t>V</t>
  </si>
  <si>
    <t>9998547679706</t>
  </si>
  <si>
    <t>KS76NR</t>
  </si>
  <si>
    <t xml:space="preserve">CA1224 </t>
  </si>
  <si>
    <t>刘晶洁</t>
  </si>
  <si>
    <t xml:space="preserve">2018-07-25 15:30, 17:25  </t>
  </si>
  <si>
    <t>U</t>
  </si>
  <si>
    <t>9992727120309</t>
  </si>
  <si>
    <t>KS76MH</t>
  </si>
  <si>
    <t xml:space="preserve">CA1289 </t>
  </si>
  <si>
    <t xml:space="preserve">2018-07-21 9:00, 11:05  </t>
  </si>
  <si>
    <t>9998547679710</t>
  </si>
  <si>
    <t>KS76CC</t>
  </si>
  <si>
    <t xml:space="preserve">CA1210 </t>
  </si>
  <si>
    <t>杨献刚</t>
  </si>
  <si>
    <t xml:space="preserve">2018-08-05 13:30, 15:25  </t>
  </si>
  <si>
    <t>9992971221856</t>
  </si>
  <si>
    <t>KS76BE</t>
  </si>
  <si>
    <t>9998547679720</t>
  </si>
  <si>
    <t>KS766Y</t>
  </si>
  <si>
    <t>王芳</t>
  </si>
  <si>
    <t>9992971221853</t>
  </si>
  <si>
    <t>JE2217</t>
  </si>
  <si>
    <t>9998547679721</t>
  </si>
  <si>
    <t>王谦</t>
  </si>
  <si>
    <t>9992971221854</t>
  </si>
  <si>
    <t>9992727120292</t>
  </si>
  <si>
    <t>JE21VL</t>
  </si>
  <si>
    <t>刘跃飞</t>
  </si>
  <si>
    <t>9992727120301</t>
  </si>
  <si>
    <t>KS75X0</t>
  </si>
  <si>
    <t>9992727120293</t>
  </si>
  <si>
    <t>曲经宇</t>
  </si>
  <si>
    <t>9992727120302</t>
  </si>
  <si>
    <t>9992727120294</t>
  </si>
  <si>
    <t>唐艳菲</t>
  </si>
  <si>
    <t>9992727120303</t>
  </si>
  <si>
    <t>9992727120295</t>
  </si>
  <si>
    <t>徐萌</t>
  </si>
  <si>
    <t>9992727120304</t>
  </si>
  <si>
    <t>9992727120296</t>
  </si>
  <si>
    <t>殷飞</t>
  </si>
  <si>
    <t>9992727120305</t>
  </si>
  <si>
    <t>9992727120297</t>
  </si>
  <si>
    <t>张静</t>
  </si>
  <si>
    <t>9992727120306</t>
  </si>
  <si>
    <t>9992727120298</t>
  </si>
  <si>
    <t>张义静</t>
  </si>
  <si>
    <t>9992727120307</t>
  </si>
  <si>
    <t>9992727120299</t>
  </si>
  <si>
    <t>张引黎</t>
  </si>
  <si>
    <t>9992727120308</t>
  </si>
  <si>
    <t>7842974379374</t>
  </si>
  <si>
    <t>JWXHWE</t>
  </si>
  <si>
    <t xml:space="preserve">CZ6960 </t>
  </si>
  <si>
    <t>李红</t>
  </si>
  <si>
    <t>西安→乌鲁木齐</t>
  </si>
  <si>
    <t xml:space="preserve">2018-07-25 19:20, 22:55  </t>
  </si>
  <si>
    <t>7842971352614</t>
  </si>
  <si>
    <t>KNGRY0</t>
  </si>
  <si>
    <t xml:space="preserve">CZ6966 </t>
  </si>
  <si>
    <t>乌鲁木齐→西安</t>
  </si>
  <si>
    <t xml:space="preserve">2018-07-22 17:10, 20:05  </t>
  </si>
  <si>
    <t>L</t>
  </si>
  <si>
    <t>7842974379371</t>
  </si>
  <si>
    <t>赵旭</t>
  </si>
  <si>
    <t>9892971353199</t>
  </si>
  <si>
    <t>KNGRT9</t>
  </si>
  <si>
    <t xml:space="preserve">RY8940 </t>
  </si>
  <si>
    <t xml:space="preserve">2018-07-20 17:05, 20:30  </t>
  </si>
  <si>
    <t>7842971352763</t>
  </si>
  <si>
    <t>KNGRJR</t>
  </si>
  <si>
    <t>廖新</t>
  </si>
  <si>
    <t>7842971352548</t>
  </si>
  <si>
    <t>HMXRGS</t>
  </si>
  <si>
    <t xml:space="preserve">CZ6305 </t>
  </si>
  <si>
    <t xml:space="preserve">2018-07-22 11:40, 14:45  </t>
  </si>
  <si>
    <t>7842971353376</t>
  </si>
  <si>
    <t>JQLMDK</t>
  </si>
  <si>
    <t>李玲</t>
  </si>
  <si>
    <t xml:space="preserve">2018-07-28 19:20, 22:55  </t>
  </si>
  <si>
    <t>7842971352549</t>
  </si>
  <si>
    <t>9992971211008</t>
  </si>
  <si>
    <t>JWXH3M</t>
  </si>
  <si>
    <t xml:space="preserve">CA1252 </t>
  </si>
  <si>
    <t>高磊</t>
  </si>
  <si>
    <t>西安→天津</t>
  </si>
  <si>
    <t xml:space="preserve">2018-07-29 20:40, 22:30  </t>
  </si>
  <si>
    <t>9992727092854</t>
  </si>
  <si>
    <t>HYX43E</t>
  </si>
  <si>
    <t xml:space="preserve">CA1251 </t>
  </si>
  <si>
    <t>天津→西安</t>
  </si>
  <si>
    <t xml:space="preserve">2018-07-22 17:35, 19:35  </t>
  </si>
  <si>
    <t>9992978800200</t>
  </si>
  <si>
    <t>西安-天津</t>
  </si>
  <si>
    <t xml:space="preserve">2018/7/28  20:40, 22:30  </t>
  </si>
  <si>
    <t>9992727092855</t>
  </si>
  <si>
    <t>李欣</t>
  </si>
  <si>
    <t>9992971211009</t>
  </si>
  <si>
    <t>9992978800202</t>
  </si>
  <si>
    <t>9992971211010</t>
  </si>
  <si>
    <t>沈晶</t>
  </si>
  <si>
    <t>9992727092856</t>
  </si>
  <si>
    <t>9992978800203</t>
  </si>
  <si>
    <t>9992971211011</t>
  </si>
  <si>
    <t>王建松</t>
  </si>
  <si>
    <t>9992727092857</t>
  </si>
  <si>
    <t>9992978800207</t>
  </si>
  <si>
    <t>8362729106050</t>
  </si>
  <si>
    <t>HDYE0H</t>
  </si>
  <si>
    <t xml:space="preserve">NS3255 </t>
  </si>
  <si>
    <t>张蕴斐</t>
  </si>
  <si>
    <t>石家庄→西安</t>
  </si>
  <si>
    <t xml:space="preserve">2018-07-22 7:40, 9:20  </t>
  </si>
  <si>
    <t>8362729106055</t>
  </si>
  <si>
    <t>KNDMVW</t>
  </si>
  <si>
    <t>孟庆栓</t>
  </si>
  <si>
    <t>8362729106056</t>
  </si>
  <si>
    <t>张彦培</t>
  </si>
  <si>
    <t>8262727120310</t>
  </si>
  <si>
    <t>KQDRJK</t>
  </si>
  <si>
    <t xml:space="preserve">GS7857 </t>
  </si>
  <si>
    <t>毕红军</t>
  </si>
  <si>
    <t xml:space="preserve">2018-07-22 7:30, 9:25  </t>
  </si>
  <si>
    <t>M</t>
  </si>
  <si>
    <t>7812435726960</t>
  </si>
  <si>
    <t>HR1MGH</t>
  </si>
  <si>
    <t xml:space="preserve">MU2190 </t>
  </si>
  <si>
    <t>周彩虹</t>
  </si>
  <si>
    <t>包头→西安</t>
  </si>
  <si>
    <t xml:space="preserve">2018-07-22 10:25, 12:00  </t>
  </si>
  <si>
    <t>9998547679722</t>
  </si>
  <si>
    <t>许剑梅</t>
  </si>
  <si>
    <t>退票</t>
  </si>
  <si>
    <t>9992971221855</t>
  </si>
  <si>
    <t>9992727120291</t>
  </si>
  <si>
    <t>刘洁</t>
  </si>
  <si>
    <t>9992727120300</t>
  </si>
  <si>
    <t>发件人：</t>
  </si>
  <si>
    <t>窦淑婷     TEL:029-82486132   FAX：029-82403544</t>
  </si>
  <si>
    <t xml:space="preserve">陕 西 中 国 旅 行 社 有 限 责 任 公 司
旅行团费用预算通知书
 </t>
  </si>
  <si>
    <t>收件人</t>
  </si>
  <si>
    <t>北京康辉 马丽娜</t>
  </si>
  <si>
    <t>单位：元</t>
  </si>
  <si>
    <t>结 算 人 数</t>
  </si>
  <si>
    <t xml:space="preserve"> 团   号：</t>
  </si>
  <si>
    <r>
      <rPr>
        <b/>
        <sz val="14"/>
        <rFont val="宋体"/>
        <charset val="134"/>
      </rPr>
      <t>C</t>
    </r>
    <r>
      <rPr>
        <b/>
        <sz val="14"/>
        <rFont val="宋体"/>
        <charset val="134"/>
      </rPr>
      <t>TSSX-NT-180722</t>
    </r>
  </si>
  <si>
    <r>
      <rPr>
        <b/>
        <sz val="11"/>
        <rFont val="宋体"/>
        <charset val="134"/>
      </rPr>
      <t xml:space="preserve">接团日期： </t>
    </r>
  </si>
  <si>
    <t>结算金额</t>
  </si>
  <si>
    <t>用车</t>
  </si>
  <si>
    <t>收费项目</t>
  </si>
  <si>
    <t>7月22日 考斯特接机800元/趟</t>
  </si>
  <si>
    <t>7月22日 小车接机350元/趟</t>
  </si>
  <si>
    <t>7月24日 小车送机350元/趟</t>
  </si>
  <si>
    <t>7月25日 考斯特送机800元/趟</t>
  </si>
  <si>
    <t>7月23日 GL8接机450元/辆</t>
  </si>
  <si>
    <t>7月23日 GL8外出用餐700元/辆（17:00-23:10 半天包车超时2小时200元，扣司机100元）</t>
  </si>
  <si>
    <t>7月24日 GL8东线+送机1300元/辆（市区-兵马俑-用餐-临潼送机-送回市区酒店）</t>
  </si>
  <si>
    <t>7月23日 50座大巴外出用餐 1300元/辆</t>
  </si>
  <si>
    <t>7月24日 50座大巴外出用餐 1300元/辆</t>
  </si>
  <si>
    <t>酒店费用：（22日550元/间夜*17间）+（23日550元/间夜*17间+550元）+（24日55元/间夜*17间）</t>
  </si>
  <si>
    <t>酒店餐费：23日自助128元/位*44位+茶歇55元/位*30位</t>
  </si>
  <si>
    <t>酒店餐费：24日自助128元/位*40位+茶歇55元/位*30位</t>
  </si>
  <si>
    <t>会议室场租：5000元+7500元+7500元+白板纸150元</t>
  </si>
  <si>
    <t>7月22日-25日 工作人员：500元/人/天*1人*4天</t>
  </si>
  <si>
    <t>KTV费用2800元</t>
  </si>
  <si>
    <t>7月24日 导游400元/天+餐费1172元+门票620元</t>
  </si>
  <si>
    <t>23日餐费 西安饭庄4670元</t>
  </si>
  <si>
    <t>24日餐费 老孙家3290元</t>
  </si>
  <si>
    <t>整团操作费20元/人*40人</t>
  </si>
  <si>
    <t>结算总金额：</t>
  </si>
  <si>
    <t>捌万叁仟陆佰壹拾肆元</t>
  </si>
  <si>
    <t>已付款</t>
  </si>
  <si>
    <t>叁万捌仟伍佰贰拾元</t>
  </si>
  <si>
    <t>应付余款</t>
  </si>
  <si>
    <t>肆万伍仟零玖拾肆元</t>
  </si>
  <si>
    <t xml:space="preserve">编制单位 </t>
  </si>
  <si>
    <t>以上敬请尽快汇款并盖章确认回执，多谢！</t>
  </si>
  <si>
    <t xml:space="preserve">户    名：陕西中国旅行社有限责任公司
开户银行：西安工行互助路分理处
帐    号：37000 23509 00662 7831    
</t>
  </si>
  <si>
    <r>
      <rPr>
        <b/>
        <sz val="11"/>
        <rFont val="宋体"/>
        <charset val="134"/>
      </rPr>
      <t xml:space="preserve">陕西中旅 </t>
    </r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</si>
</sst>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.00;\¥\-#,##0.00"/>
    <numFmt numFmtId="177" formatCode="[DBNum2][$-804]General"/>
    <numFmt numFmtId="178" formatCode="\¥#,##0"/>
    <numFmt numFmtId="179" formatCode="_ * #,##0_ ;_ * \-#,##0_ ;_ * &quot;-&quot;??_ ;_ @_ "/>
    <numFmt numFmtId="180" formatCode="#,##0;[Red]#,##0"/>
    <numFmt numFmtId="181" formatCode="#,##0.00;[Red]#,##0.00"/>
    <numFmt numFmtId="182" formatCode="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6"/>
      <name val="黑体"/>
      <charset val="134"/>
    </font>
    <font>
      <b/>
      <sz val="14"/>
      <name val="黑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name val="微软雅黑"/>
      <charset val="0"/>
    </font>
    <font>
      <b/>
      <sz val="10"/>
      <name val="微软雅黑"/>
      <charset val="134"/>
    </font>
    <font>
      <b/>
      <sz val="10"/>
      <name val="微软雅黑"/>
      <charset val="0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2" fillId="32" borderId="10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3" borderId="103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02" applyNumberFormat="0" applyFill="0" applyAlignment="0" applyProtection="0">
      <alignment vertical="center"/>
    </xf>
    <xf numFmtId="0" fontId="40" fillId="0" borderId="102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0" borderId="105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13" borderId="101" applyNumberFormat="0" applyAlignment="0" applyProtection="0">
      <alignment vertical="center"/>
    </xf>
    <xf numFmtId="0" fontId="44" fillId="13" borderId="106" applyNumberFormat="0" applyAlignment="0" applyProtection="0">
      <alignment vertical="center"/>
    </xf>
    <xf numFmtId="0" fontId="45" fillId="38" borderId="107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9" fillId="0" borderId="108" applyNumberFormat="0" applyFill="0" applyAlignment="0" applyProtection="0">
      <alignment vertical="center"/>
    </xf>
    <xf numFmtId="0" fontId="36" fillId="0" borderId="104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8" fillId="0" borderId="0" applyNumberFormat="0"/>
    <xf numFmtId="0" fontId="31" fillId="2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31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/>
    <xf numFmtId="0" fontId="6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/>
    </xf>
    <xf numFmtId="58" fontId="6" fillId="0" borderId="8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58" fontId="8" fillId="0" borderId="8" xfId="0" applyNumberFormat="1" applyFont="1" applyFill="1" applyBorder="1" applyAlignment="1">
      <alignment horizontal="left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58" fontId="8" fillId="3" borderId="8" xfId="0" applyNumberFormat="1" applyFont="1" applyFill="1" applyBorder="1" applyAlignment="1">
      <alignment horizontal="left" vertical="center" wrapText="1"/>
    </xf>
    <xf numFmtId="176" fontId="8" fillId="3" borderId="10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9" fontId="8" fillId="0" borderId="8" xfId="0" applyNumberFormat="1" applyFont="1" applyFill="1" applyBorder="1" applyAlignment="1">
      <alignment horizontal="left" vertical="center" wrapText="1"/>
    </xf>
    <xf numFmtId="9" fontId="8" fillId="3" borderId="8" xfId="0" applyNumberFormat="1" applyFont="1" applyFill="1" applyBorder="1" applyAlignment="1">
      <alignment horizontal="left" vertical="center" wrapText="1"/>
    </xf>
    <xf numFmtId="9" fontId="8" fillId="4" borderId="8" xfId="0" applyNumberFormat="1" applyFont="1" applyFill="1" applyBorder="1" applyAlignment="1">
      <alignment horizontal="left" vertical="center" wrapText="1"/>
    </xf>
    <xf numFmtId="176" fontId="8" fillId="4" borderId="1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177" fontId="9" fillId="0" borderId="8" xfId="0" applyNumberFormat="1" applyFont="1" applyFill="1" applyBorder="1" applyAlignment="1">
      <alignment horizontal="left"/>
    </xf>
    <xf numFmtId="178" fontId="4" fillId="5" borderId="9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/>
    <xf numFmtId="0" fontId="5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56" applyFont="1" applyBorder="1" applyAlignment="1">
      <alignment horizontal="center" vertical="center" wrapText="1"/>
    </xf>
    <xf numFmtId="0" fontId="16" fillId="0" borderId="0" xfId="56" applyFont="1" applyBorder="1" applyAlignment="1">
      <alignment horizontal="center" vertical="center" wrapText="1"/>
    </xf>
    <xf numFmtId="0" fontId="16" fillId="0" borderId="0" xfId="56" applyFont="1" applyBorder="1" applyAlignment="1">
      <alignment horizontal="left" vertical="center" wrapText="1"/>
    </xf>
    <xf numFmtId="0" fontId="17" fillId="6" borderId="8" xfId="52" applyFont="1" applyFill="1" applyBorder="1" applyAlignment="1">
      <alignment horizontal="center"/>
    </xf>
    <xf numFmtId="0" fontId="18" fillId="6" borderId="8" xfId="56" applyFont="1" applyFill="1" applyBorder="1" applyAlignment="1">
      <alignment horizontal="center" vertical="center"/>
    </xf>
    <xf numFmtId="0" fontId="17" fillId="6" borderId="8" xfId="56" applyFont="1" applyFill="1" applyBorder="1" applyAlignment="1">
      <alignment horizontal="center" vertical="center"/>
    </xf>
    <xf numFmtId="0" fontId="17" fillId="6" borderId="8" xfId="52" applyFont="1" applyFill="1" applyBorder="1" applyAlignment="1">
      <alignment horizontal="left" vertical="center"/>
    </xf>
    <xf numFmtId="14" fontId="11" fillId="0" borderId="8" xfId="48" applyNumberFormat="1" applyFont="1" applyFill="1" applyBorder="1" applyAlignment="1">
      <alignment horizontal="center" vertical="center"/>
    </xf>
    <xf numFmtId="0" fontId="11" fillId="0" borderId="8" xfId="48" applyFont="1" applyFill="1" applyBorder="1" applyAlignment="1">
      <alignment horizontal="center" vertical="center"/>
    </xf>
    <xf numFmtId="0" fontId="11" fillId="0" borderId="8" xfId="48" applyFont="1" applyFill="1" applyBorder="1" applyAlignment="1">
      <alignment horizontal="left" vertical="center"/>
    </xf>
    <xf numFmtId="14" fontId="11" fillId="0" borderId="8" xfId="48" applyNumberFormat="1" applyFont="1" applyFill="1" applyBorder="1" applyAlignment="1">
      <alignment horizontal="left" vertical="center"/>
    </xf>
    <xf numFmtId="14" fontId="11" fillId="2" borderId="8" xfId="48" applyNumberFormat="1" applyFont="1" applyFill="1" applyBorder="1" applyAlignment="1">
      <alignment horizontal="center" vertical="center"/>
    </xf>
    <xf numFmtId="0" fontId="11" fillId="2" borderId="8" xfId="48" applyFont="1" applyFill="1" applyBorder="1" applyAlignment="1">
      <alignment horizontal="center" vertical="center"/>
    </xf>
    <xf numFmtId="0" fontId="11" fillId="2" borderId="8" xfId="48" applyFont="1" applyFill="1" applyBorder="1" applyAlignment="1">
      <alignment horizontal="left" vertical="center"/>
    </xf>
    <xf numFmtId="0" fontId="14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16" fillId="0" borderId="0" xfId="56" applyFont="1" applyFill="1" applyBorder="1" applyAlignment="1">
      <alignment horizontal="center" vertical="center" wrapText="1"/>
    </xf>
    <xf numFmtId="0" fontId="17" fillId="6" borderId="17" xfId="52" applyFont="1" applyFill="1" applyBorder="1" applyAlignment="1">
      <alignment horizontal="center"/>
    </xf>
    <xf numFmtId="0" fontId="12" fillId="0" borderId="8" xfId="0" applyFont="1" applyFill="1" applyBorder="1" applyAlignment="1">
      <alignment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53" applyFont="1" applyBorder="1">
      <alignment vertical="center"/>
    </xf>
    <xf numFmtId="0" fontId="21" fillId="0" borderId="0" xfId="53" applyFont="1" applyFill="1" applyBorder="1">
      <alignment vertical="center"/>
    </xf>
    <xf numFmtId="0" fontId="21" fillId="0" borderId="0" xfId="53" applyFont="1" applyBorder="1">
      <alignment vertical="center"/>
    </xf>
    <xf numFmtId="0" fontId="21" fillId="0" borderId="0" xfId="53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3" fillId="0" borderId="0" xfId="54" applyFont="1" applyFill="1" applyBorder="1" applyAlignment="1">
      <alignment horizontal="center" vertical="center"/>
    </xf>
    <xf numFmtId="0" fontId="24" fillId="7" borderId="0" xfId="53" applyFont="1" applyFill="1" applyBorder="1" applyAlignment="1">
      <alignment horizontal="left" vertical="center"/>
    </xf>
    <xf numFmtId="0" fontId="23" fillId="0" borderId="0" xfId="54" applyFont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0" fillId="0" borderId="0" xfId="53" applyFont="1" applyBorder="1" applyAlignment="1">
      <alignment vertical="center"/>
    </xf>
    <xf numFmtId="0" fontId="20" fillId="0" borderId="0" xfId="53" applyFont="1" applyFill="1" applyBorder="1" applyAlignment="1">
      <alignment vertical="center"/>
    </xf>
    <xf numFmtId="0" fontId="21" fillId="0" borderId="0" xfId="53" applyFont="1" applyBorder="1" applyAlignment="1">
      <alignment vertical="center"/>
    </xf>
    <xf numFmtId="0" fontId="26" fillId="0" borderId="20" xfId="53" applyFont="1" applyBorder="1" applyAlignment="1">
      <alignment vertical="center"/>
    </xf>
    <xf numFmtId="0" fontId="26" fillId="0" borderId="21" xfId="53" applyFont="1" applyBorder="1" applyAlignment="1">
      <alignment horizontal="left" vertical="center" wrapText="1"/>
    </xf>
    <xf numFmtId="0" fontId="27" fillId="8" borderId="4" xfId="54" applyFont="1" applyFill="1" applyBorder="1" applyAlignment="1">
      <alignment horizontal="center" vertical="center"/>
    </xf>
    <xf numFmtId="0" fontId="27" fillId="8" borderId="5" xfId="54" applyFont="1" applyFill="1" applyBorder="1" applyAlignment="1">
      <alignment horizontal="center" vertical="center"/>
    </xf>
    <xf numFmtId="0" fontId="27" fillId="8" borderId="11" xfId="54" applyFont="1" applyFill="1" applyBorder="1" applyAlignment="1">
      <alignment horizontal="center" vertical="center"/>
    </xf>
    <xf numFmtId="0" fontId="27" fillId="8" borderId="8" xfId="54" applyFont="1" applyFill="1" applyBorder="1" applyAlignment="1">
      <alignment horizontal="center" vertical="center"/>
    </xf>
    <xf numFmtId="0" fontId="27" fillId="8" borderId="22" xfId="54" applyFont="1" applyFill="1" applyBorder="1" applyAlignment="1">
      <alignment horizontal="center" vertical="center"/>
    </xf>
    <xf numFmtId="0" fontId="21" fillId="0" borderId="23" xfId="53" applyFont="1" applyFill="1" applyBorder="1" applyAlignment="1">
      <alignment vertical="center"/>
    </xf>
    <xf numFmtId="0" fontId="21" fillId="0" borderId="24" xfId="53" applyFont="1" applyFill="1" applyBorder="1" applyAlignment="1">
      <alignment vertical="center"/>
    </xf>
    <xf numFmtId="0" fontId="21" fillId="0" borderId="12" xfId="53" applyFont="1" applyFill="1" applyBorder="1" applyAlignment="1">
      <alignment vertical="center"/>
    </xf>
    <xf numFmtId="0" fontId="21" fillId="0" borderId="0" xfId="53" applyFont="1" applyFill="1" applyBorder="1" applyAlignment="1">
      <alignment vertical="center"/>
    </xf>
    <xf numFmtId="0" fontId="21" fillId="0" borderId="25" xfId="53" applyFont="1" applyBorder="1" applyAlignment="1">
      <alignment horizontal="center" vertical="center"/>
    </xf>
    <xf numFmtId="0" fontId="21" fillId="9" borderId="26" xfId="53" applyFont="1" applyFill="1" applyBorder="1" applyAlignment="1">
      <alignment horizontal="left" vertical="center" wrapText="1"/>
    </xf>
    <xf numFmtId="0" fontId="21" fillId="0" borderId="26" xfId="53" applyFont="1" applyFill="1" applyBorder="1" applyAlignment="1">
      <alignment horizontal="center" vertical="center"/>
    </xf>
    <xf numFmtId="0" fontId="21" fillId="9" borderId="26" xfId="53" applyFont="1" applyFill="1" applyBorder="1" applyAlignment="1">
      <alignment horizontal="center" vertical="center"/>
    </xf>
    <xf numFmtId="0" fontId="21" fillId="0" borderId="27" xfId="53" applyFont="1" applyBorder="1" applyAlignment="1">
      <alignment horizontal="center" vertical="center"/>
    </xf>
    <xf numFmtId="0" fontId="21" fillId="9" borderId="28" xfId="53" applyFont="1" applyFill="1" applyBorder="1" applyAlignment="1">
      <alignment horizontal="left" vertical="center" wrapText="1"/>
    </xf>
    <xf numFmtId="0" fontId="21" fillId="0" borderId="28" xfId="53" applyFont="1" applyFill="1" applyBorder="1" applyAlignment="1">
      <alignment horizontal="center" vertical="center"/>
    </xf>
    <xf numFmtId="0" fontId="21" fillId="9" borderId="28" xfId="53" applyFont="1" applyFill="1" applyBorder="1" applyAlignment="1">
      <alignment horizontal="center" vertical="center"/>
    </xf>
    <xf numFmtId="0" fontId="21" fillId="0" borderId="28" xfId="53" applyFont="1" applyBorder="1" applyAlignment="1">
      <alignment horizontal="left" vertical="center"/>
    </xf>
    <xf numFmtId="0" fontId="28" fillId="0" borderId="28" xfId="54" applyFont="1" applyFill="1" applyBorder="1" applyAlignment="1">
      <alignment horizontal="left" vertical="center"/>
    </xf>
    <xf numFmtId="0" fontId="28" fillId="9" borderId="28" xfId="54" applyFont="1" applyFill="1" applyBorder="1" applyAlignment="1">
      <alignment vertical="center" wrapText="1"/>
    </xf>
    <xf numFmtId="0" fontId="28" fillId="9" borderId="28" xfId="54" applyFont="1" applyFill="1" applyBorder="1" applyAlignment="1">
      <alignment vertical="center"/>
    </xf>
    <xf numFmtId="0" fontId="29" fillId="0" borderId="28" xfId="54" applyFont="1" applyFill="1" applyBorder="1" applyAlignment="1">
      <alignment horizontal="left" vertical="center"/>
    </xf>
    <xf numFmtId="0" fontId="21" fillId="0" borderId="29" xfId="53" applyFont="1" applyBorder="1" applyAlignment="1">
      <alignment horizontal="center" vertical="center"/>
    </xf>
    <xf numFmtId="0" fontId="29" fillId="0" borderId="30" xfId="54" applyFont="1" applyFill="1" applyBorder="1" applyAlignment="1">
      <alignment horizontal="left" vertical="center"/>
    </xf>
    <xf numFmtId="0" fontId="28" fillId="9" borderId="30" xfId="54" applyFont="1" applyFill="1" applyBorder="1" applyAlignment="1">
      <alignment vertical="center"/>
    </xf>
    <xf numFmtId="0" fontId="21" fillId="0" borderId="14" xfId="53" applyFont="1" applyBorder="1" applyAlignment="1">
      <alignment vertical="center"/>
    </xf>
    <xf numFmtId="0" fontId="21" fillId="0" borderId="15" xfId="53" applyFont="1" applyBorder="1" applyAlignment="1">
      <alignment vertical="center"/>
    </xf>
    <xf numFmtId="0" fontId="27" fillId="8" borderId="31" xfId="54" applyFont="1" applyFill="1" applyBorder="1" applyAlignment="1">
      <alignment horizontal="center" vertical="center"/>
    </xf>
    <xf numFmtId="0" fontId="27" fillId="8" borderId="19" xfId="54" applyFont="1" applyFill="1" applyBorder="1" applyAlignment="1">
      <alignment horizontal="center" vertical="center"/>
    </xf>
    <xf numFmtId="0" fontId="27" fillId="8" borderId="32" xfId="54" applyFont="1" applyFill="1" applyBorder="1" applyAlignment="1">
      <alignment horizontal="center" vertical="center"/>
    </xf>
    <xf numFmtId="0" fontId="21" fillId="0" borderId="33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7" fillId="0" borderId="35" xfId="54" applyFont="1" applyBorder="1" applyAlignment="1">
      <alignment horizontal="center" vertical="center"/>
    </xf>
    <xf numFmtId="0" fontId="27" fillId="0" borderId="17" xfId="54" applyFont="1" applyBorder="1" applyAlignment="1">
      <alignment horizontal="left" vertical="center"/>
    </xf>
    <xf numFmtId="0" fontId="21" fillId="7" borderId="17" xfId="53" applyFont="1" applyFill="1" applyBorder="1" applyAlignment="1">
      <alignment vertical="center"/>
    </xf>
    <xf numFmtId="0" fontId="21" fillId="9" borderId="17" xfId="53" applyFont="1" applyFill="1" applyBorder="1" applyAlignment="1">
      <alignment horizontal="center" vertical="center"/>
    </xf>
    <xf numFmtId="0" fontId="21" fillId="0" borderId="17" xfId="53" applyFont="1" applyFill="1" applyBorder="1" applyAlignment="1">
      <alignment horizontal="center" vertical="center"/>
    </xf>
    <xf numFmtId="0" fontId="27" fillId="0" borderId="27" xfId="54" applyFont="1" applyBorder="1" applyAlignment="1">
      <alignment horizontal="center" vertical="center"/>
    </xf>
    <xf numFmtId="0" fontId="27" fillId="0" borderId="28" xfId="54" applyFont="1" applyBorder="1" applyAlignment="1">
      <alignment horizontal="left" vertical="center"/>
    </xf>
    <xf numFmtId="0" fontId="21" fillId="7" borderId="28" xfId="53" applyFont="1" applyFill="1" applyBorder="1" applyAlignment="1">
      <alignment vertical="center"/>
    </xf>
    <xf numFmtId="0" fontId="27" fillId="0" borderId="36" xfId="54" applyFont="1" applyBorder="1" applyAlignment="1">
      <alignment horizontal="center" vertical="center"/>
    </xf>
    <xf numFmtId="0" fontId="27" fillId="0" borderId="19" xfId="54" applyFont="1" applyBorder="1" applyAlignment="1">
      <alignment horizontal="left" vertical="center"/>
    </xf>
    <xf numFmtId="0" fontId="21" fillId="7" borderId="19" xfId="53" applyFont="1" applyFill="1" applyBorder="1" applyAlignment="1">
      <alignment vertical="center"/>
    </xf>
    <xf numFmtId="0" fontId="21" fillId="0" borderId="37" xfId="53" applyFont="1" applyBorder="1" applyAlignment="1">
      <alignment vertical="center"/>
    </xf>
    <xf numFmtId="0" fontId="21" fillId="0" borderId="38" xfId="53" applyFont="1" applyBorder="1" applyAlignment="1">
      <alignment vertical="center"/>
    </xf>
    <xf numFmtId="0" fontId="27" fillId="8" borderId="39" xfId="54" applyFont="1" applyFill="1" applyBorder="1" applyAlignment="1">
      <alignment horizontal="center" vertical="center"/>
    </xf>
    <xf numFmtId="0" fontId="27" fillId="8" borderId="40" xfId="54" applyFont="1" applyFill="1" applyBorder="1" applyAlignment="1">
      <alignment horizontal="center" vertical="center"/>
    </xf>
    <xf numFmtId="0" fontId="21" fillId="0" borderId="11" xfId="53" applyFont="1" applyBorder="1" applyAlignment="1">
      <alignment vertical="center"/>
    </xf>
    <xf numFmtId="0" fontId="21" fillId="0" borderId="12" xfId="53" applyFont="1" applyBorder="1" applyAlignment="1">
      <alignment vertical="center"/>
    </xf>
    <xf numFmtId="0" fontId="27" fillId="0" borderId="41" xfId="54" applyFont="1" applyBorder="1" applyAlignment="1">
      <alignment horizontal="center" vertical="center"/>
    </xf>
    <xf numFmtId="0" fontId="27" fillId="0" borderId="18" xfId="54" applyFont="1" applyBorder="1" applyAlignment="1">
      <alignment horizontal="left" vertical="center" wrapText="1"/>
    </xf>
    <xf numFmtId="0" fontId="21" fillId="0" borderId="24" xfId="53" applyFont="1" applyFill="1" applyBorder="1" applyAlignment="1">
      <alignment horizontal="left" vertical="center"/>
    </xf>
    <xf numFmtId="0" fontId="21" fillId="0" borderId="0" xfId="53" applyFont="1" applyFill="1" applyBorder="1" applyAlignment="1">
      <alignment horizontal="left" vertical="center"/>
    </xf>
    <xf numFmtId="0" fontId="21" fillId="0" borderId="42" xfId="53" applyFont="1" applyFill="1" applyBorder="1" applyAlignment="1">
      <alignment horizontal="left" vertical="center"/>
    </xf>
    <xf numFmtId="0" fontId="21" fillId="0" borderId="43" xfId="53" applyFont="1" applyFill="1" applyBorder="1" applyAlignment="1">
      <alignment horizontal="left" vertical="center"/>
    </xf>
    <xf numFmtId="0" fontId="21" fillId="0" borderId="44" xfId="53" applyFont="1" applyFill="1" applyBorder="1" applyAlignment="1">
      <alignment horizontal="left" vertical="center"/>
    </xf>
    <xf numFmtId="0" fontId="21" fillId="0" borderId="45" xfId="53" applyFont="1" applyFill="1" applyBorder="1" applyAlignment="1">
      <alignment horizontal="left" vertical="center"/>
    </xf>
    <xf numFmtId="0" fontId="27" fillId="0" borderId="19" xfId="54" applyFont="1" applyBorder="1" applyAlignment="1">
      <alignment horizontal="left" vertical="center" wrapText="1"/>
    </xf>
    <xf numFmtId="0" fontId="27" fillId="0" borderId="25" xfId="54" applyFont="1" applyBorder="1" applyAlignment="1">
      <alignment horizontal="center" vertical="center"/>
    </xf>
    <xf numFmtId="0" fontId="21" fillId="7" borderId="17" xfId="53" applyFont="1" applyFill="1" applyBorder="1" applyAlignment="1">
      <alignment horizontal="left" vertical="center"/>
    </xf>
    <xf numFmtId="0" fontId="21" fillId="7" borderId="26" xfId="53" applyFont="1" applyFill="1" applyBorder="1" applyAlignment="1">
      <alignment vertical="center"/>
    </xf>
    <xf numFmtId="0" fontId="27" fillId="0" borderId="18" xfId="54" applyFont="1" applyBorder="1" applyAlignment="1">
      <alignment horizontal="left" vertical="center"/>
    </xf>
    <xf numFmtId="0" fontId="21" fillId="7" borderId="28" xfId="53" applyFont="1" applyFill="1" applyBorder="1" applyAlignment="1">
      <alignment horizontal="left" vertical="center"/>
    </xf>
    <xf numFmtId="0" fontId="27" fillId="0" borderId="46" xfId="54" applyFont="1" applyBorder="1" applyAlignment="1">
      <alignment horizontal="center" vertical="center"/>
    </xf>
    <xf numFmtId="0" fontId="21" fillId="7" borderId="47" xfId="53" applyFont="1" applyFill="1" applyBorder="1" applyAlignment="1">
      <alignment horizontal="left" vertical="center"/>
    </xf>
    <xf numFmtId="0" fontId="25" fillId="7" borderId="0" xfId="53" applyFont="1" applyFill="1" applyBorder="1" applyAlignment="1">
      <alignment horizontal="left" vertical="center"/>
    </xf>
    <xf numFmtId="0" fontId="20" fillId="0" borderId="0" xfId="53" applyFont="1" applyBorder="1" applyAlignment="1">
      <alignment horizontal="center" vertical="center"/>
    </xf>
    <xf numFmtId="0" fontId="20" fillId="0" borderId="0" xfId="53" applyFont="1" applyBorder="1" applyAlignment="1">
      <alignment horizontal="left" vertical="center"/>
    </xf>
    <xf numFmtId="0" fontId="25" fillId="2" borderId="0" xfId="53" applyFont="1" applyFill="1" applyBorder="1" applyAlignment="1">
      <alignment horizontal="left" vertical="center"/>
    </xf>
    <xf numFmtId="14" fontId="25" fillId="2" borderId="0" xfId="53" applyNumberFormat="1" applyFont="1" applyFill="1" applyBorder="1" applyAlignment="1">
      <alignment horizontal="left" vertical="center"/>
    </xf>
    <xf numFmtId="0" fontId="26" fillId="0" borderId="48" xfId="53" applyFont="1" applyBorder="1" applyAlignment="1">
      <alignment horizontal="left" vertical="center" wrapText="1"/>
    </xf>
    <xf numFmtId="0" fontId="27" fillId="8" borderId="6" xfId="54" applyFont="1" applyFill="1" applyBorder="1" applyAlignment="1">
      <alignment horizontal="center" vertical="center"/>
    </xf>
    <xf numFmtId="0" fontId="27" fillId="8" borderId="9" xfId="54" applyFont="1" applyFill="1" applyBorder="1" applyAlignment="1">
      <alignment horizontal="center" vertical="center"/>
    </xf>
    <xf numFmtId="0" fontId="21" fillId="0" borderId="49" xfId="53" applyFont="1" applyFill="1" applyBorder="1" applyAlignment="1">
      <alignment vertical="center"/>
    </xf>
    <xf numFmtId="179" fontId="21" fillId="9" borderId="26" xfId="55" applyNumberFormat="1" applyFont="1" applyFill="1" applyBorder="1" applyAlignment="1">
      <alignment horizontal="center" vertical="center"/>
    </xf>
    <xf numFmtId="0" fontId="21" fillId="0" borderId="50" xfId="53" applyFont="1" applyBorder="1" applyAlignment="1">
      <alignment horizontal="center" vertical="center"/>
    </xf>
    <xf numFmtId="181" fontId="21" fillId="2" borderId="51" xfId="55" applyNumberFormat="1" applyFont="1" applyFill="1" applyBorder="1" applyAlignment="1">
      <alignment vertical="center"/>
    </xf>
    <xf numFmtId="181" fontId="21" fillId="0" borderId="52" xfId="53" applyNumberFormat="1" applyFont="1" applyBorder="1" applyAlignment="1">
      <alignment vertical="center"/>
    </xf>
    <xf numFmtId="0" fontId="21" fillId="0" borderId="53" xfId="53" applyFont="1" applyBorder="1" applyAlignment="1">
      <alignment vertical="center"/>
    </xf>
    <xf numFmtId="179" fontId="21" fillId="9" borderId="28" xfId="55" applyNumberFormat="1" applyFont="1" applyFill="1" applyBorder="1" applyAlignment="1">
      <alignment horizontal="center" vertical="center"/>
    </xf>
    <xf numFmtId="0" fontId="21" fillId="0" borderId="42" xfId="53" applyFont="1" applyBorder="1" applyAlignment="1">
      <alignment horizontal="center" vertical="center"/>
    </xf>
    <xf numFmtId="181" fontId="21" fillId="2" borderId="54" xfId="55" applyNumberFormat="1" applyFont="1" applyFill="1" applyBorder="1" applyAlignment="1">
      <alignment vertical="center"/>
    </xf>
    <xf numFmtId="181" fontId="21" fillId="0" borderId="28" xfId="53" applyNumberFormat="1" applyFont="1" applyBorder="1" applyAlignment="1">
      <alignment vertical="center"/>
    </xf>
    <xf numFmtId="180" fontId="21" fillId="2" borderId="54" xfId="55" applyNumberFormat="1" applyFont="1" applyFill="1" applyBorder="1" applyAlignment="1">
      <alignment vertical="center"/>
    </xf>
    <xf numFmtId="180" fontId="21" fillId="0" borderId="28" xfId="53" applyNumberFormat="1" applyFont="1" applyBorder="1" applyAlignment="1">
      <alignment vertical="center"/>
    </xf>
    <xf numFmtId="0" fontId="21" fillId="0" borderId="55" xfId="53" applyFont="1" applyBorder="1" applyAlignment="1">
      <alignment vertical="center"/>
    </xf>
    <xf numFmtId="0" fontId="28" fillId="0" borderId="42" xfId="54" applyFont="1" applyBorder="1" applyAlignment="1">
      <alignment horizontal="center" vertical="center"/>
    </xf>
    <xf numFmtId="0" fontId="21" fillId="2" borderId="55" xfId="53" applyFont="1" applyFill="1" applyBorder="1" applyAlignment="1">
      <alignment vertical="center"/>
    </xf>
    <xf numFmtId="0" fontId="21" fillId="9" borderId="30" xfId="53" applyFont="1" applyFill="1" applyBorder="1" applyAlignment="1">
      <alignment horizontal="center" vertical="center"/>
    </xf>
    <xf numFmtId="0" fontId="28" fillId="0" borderId="56" xfId="54" applyFont="1" applyBorder="1" applyAlignment="1">
      <alignment horizontal="center" vertical="center"/>
    </xf>
    <xf numFmtId="180" fontId="21" fillId="2" borderId="57" xfId="55" applyNumberFormat="1" applyFont="1" applyFill="1" applyBorder="1" applyAlignment="1">
      <alignment vertical="center"/>
    </xf>
    <xf numFmtId="180" fontId="21" fillId="0" borderId="30" xfId="53" applyNumberFormat="1" applyFont="1" applyBorder="1" applyAlignment="1">
      <alignment vertical="center"/>
    </xf>
    <xf numFmtId="0" fontId="21" fillId="2" borderId="58" xfId="53" applyFont="1" applyFill="1" applyBorder="1" applyAlignment="1">
      <alignment vertical="center"/>
    </xf>
    <xf numFmtId="0" fontId="21" fillId="0" borderId="15" xfId="53" applyFont="1" applyBorder="1" applyAlignment="1">
      <alignment horizontal="center" vertical="center"/>
    </xf>
    <xf numFmtId="0" fontId="21" fillId="0" borderId="59" xfId="53" applyFont="1" applyBorder="1" applyAlignment="1">
      <alignment vertical="center"/>
    </xf>
    <xf numFmtId="181" fontId="21" fillId="0" borderId="15" xfId="53" applyNumberFormat="1" applyFont="1" applyBorder="1" applyAlignment="1">
      <alignment vertical="center"/>
    </xf>
    <xf numFmtId="0" fontId="21" fillId="0" borderId="60" xfId="53" applyFont="1" applyBorder="1" applyAlignment="1">
      <alignment vertical="center"/>
    </xf>
    <xf numFmtId="0" fontId="27" fillId="8" borderId="44" xfId="54" applyFont="1" applyFill="1" applyBorder="1" applyAlignment="1">
      <alignment horizontal="center" vertical="center"/>
    </xf>
    <xf numFmtId="0" fontId="27" fillId="8" borderId="61" xfId="54" applyFont="1" applyFill="1" applyBorder="1" applyAlignment="1">
      <alignment horizontal="center" vertical="center"/>
    </xf>
    <xf numFmtId="0" fontId="27" fillId="8" borderId="62" xfId="54" applyFont="1" applyFill="1" applyBorder="1" applyAlignment="1">
      <alignment horizontal="center" vertical="center"/>
    </xf>
    <xf numFmtId="0" fontId="21" fillId="0" borderId="34" xfId="53" applyFont="1" applyBorder="1" applyAlignment="1">
      <alignment horizontal="center" vertical="center"/>
    </xf>
    <xf numFmtId="0" fontId="21" fillId="0" borderId="63" xfId="53" applyFont="1" applyBorder="1" applyAlignment="1">
      <alignment vertical="center"/>
    </xf>
    <xf numFmtId="0" fontId="21" fillId="0" borderId="64" xfId="53" applyFont="1" applyBorder="1" applyAlignment="1">
      <alignment vertical="center"/>
    </xf>
    <xf numFmtId="0" fontId="21" fillId="7" borderId="17" xfId="53" applyFont="1" applyFill="1" applyBorder="1" applyAlignment="1">
      <alignment horizontal="center" vertical="center"/>
    </xf>
    <xf numFmtId="0" fontId="21" fillId="0" borderId="65" xfId="53" applyFont="1" applyBorder="1" applyAlignment="1">
      <alignment horizontal="center" vertical="center"/>
    </xf>
    <xf numFmtId="182" fontId="21" fillId="2" borderId="66" xfId="55" applyNumberFormat="1" applyFont="1" applyFill="1" applyBorder="1" applyAlignment="1">
      <alignment vertical="center"/>
    </xf>
    <xf numFmtId="182" fontId="21" fillId="0" borderId="17" xfId="53" applyNumberFormat="1" applyFont="1" applyBorder="1" applyAlignment="1">
      <alignment vertical="center"/>
    </xf>
    <xf numFmtId="0" fontId="21" fillId="2" borderId="67" xfId="53" applyFont="1" applyFill="1" applyBorder="1" applyAlignment="1">
      <alignment vertical="center"/>
    </xf>
    <xf numFmtId="0" fontId="21" fillId="7" borderId="28" xfId="53" applyFont="1" applyFill="1" applyBorder="1" applyAlignment="1">
      <alignment horizontal="center" vertical="center"/>
    </xf>
    <xf numFmtId="182" fontId="21" fillId="2" borderId="54" xfId="55" applyNumberFormat="1" applyFont="1" applyFill="1" applyBorder="1" applyAlignment="1">
      <alignment vertical="center"/>
    </xf>
    <xf numFmtId="182" fontId="21" fillId="0" borderId="28" xfId="53" applyNumberFormat="1" applyFont="1" applyBorder="1" applyAlignment="1">
      <alignment vertical="center"/>
    </xf>
    <xf numFmtId="182" fontId="21" fillId="0" borderId="28" xfId="53" applyNumberFormat="1" applyFont="1" applyFill="1" applyBorder="1" applyAlignment="1">
      <alignment vertical="center"/>
    </xf>
    <xf numFmtId="181" fontId="21" fillId="0" borderId="28" xfId="53" applyNumberFormat="1" applyFont="1" applyFill="1" applyBorder="1" applyAlignment="1">
      <alignment vertical="center"/>
    </xf>
    <xf numFmtId="0" fontId="21" fillId="0" borderId="44" xfId="53" applyFont="1" applyBorder="1" applyAlignment="1">
      <alignment horizontal="center" vertical="center"/>
    </xf>
    <xf numFmtId="181" fontId="21" fillId="2" borderId="61" xfId="55" applyNumberFormat="1" applyFont="1" applyFill="1" applyBorder="1" applyAlignment="1">
      <alignment vertical="center"/>
    </xf>
    <xf numFmtId="181" fontId="21" fillId="0" borderId="19" xfId="53" applyNumberFormat="1" applyFont="1" applyBorder="1" applyAlignment="1">
      <alignment vertical="center"/>
    </xf>
    <xf numFmtId="0" fontId="21" fillId="2" borderId="62" xfId="53" applyFont="1" applyFill="1" applyBorder="1" applyAlignment="1">
      <alignment vertical="center"/>
    </xf>
    <xf numFmtId="0" fontId="21" fillId="0" borderId="38" xfId="53" applyFont="1" applyBorder="1" applyAlignment="1">
      <alignment horizontal="center" vertical="center"/>
    </xf>
    <xf numFmtId="0" fontId="21" fillId="0" borderId="68" xfId="53" applyFont="1" applyBorder="1" applyAlignment="1">
      <alignment vertical="center"/>
    </xf>
    <xf numFmtId="181" fontId="21" fillId="0" borderId="38" xfId="53" applyNumberFormat="1" applyFont="1" applyBorder="1" applyAlignment="1">
      <alignment vertical="center"/>
    </xf>
    <xf numFmtId="0" fontId="21" fillId="0" borderId="69" xfId="53" applyFont="1" applyBorder="1" applyAlignment="1">
      <alignment vertical="center"/>
    </xf>
    <xf numFmtId="0" fontId="27" fillId="8" borderId="70" xfId="54" applyFont="1" applyFill="1" applyBorder="1" applyAlignment="1">
      <alignment horizontal="center" vertical="center"/>
    </xf>
    <xf numFmtId="0" fontId="27" fillId="8" borderId="71" xfId="54" applyFont="1" applyFill="1" applyBorder="1" applyAlignment="1">
      <alignment horizontal="center" vertical="center"/>
    </xf>
    <xf numFmtId="0" fontId="27" fillId="8" borderId="72" xfId="54" applyFont="1" applyFill="1" applyBorder="1" applyAlignment="1">
      <alignment horizontal="center" vertical="center"/>
    </xf>
    <xf numFmtId="0" fontId="21" fillId="0" borderId="12" xfId="53" applyFont="1" applyBorder="1" applyAlignment="1">
      <alignment horizontal="center" vertical="center"/>
    </xf>
    <xf numFmtId="0" fontId="21" fillId="0" borderId="73" xfId="53" applyFont="1" applyBorder="1" applyAlignment="1">
      <alignment vertical="center"/>
    </xf>
    <xf numFmtId="0" fontId="21" fillId="0" borderId="74" xfId="53" applyFont="1" applyBorder="1" applyAlignment="1">
      <alignment vertical="center"/>
    </xf>
    <xf numFmtId="0" fontId="21" fillId="0" borderId="75" xfId="53" applyFont="1" applyFill="1" applyBorder="1" applyAlignment="1">
      <alignment horizontal="left" vertical="center"/>
    </xf>
    <xf numFmtId="0" fontId="21" fillId="7" borderId="76" xfId="53" applyFont="1" applyFill="1" applyBorder="1" applyAlignment="1">
      <alignment horizontal="center" vertical="center"/>
    </xf>
    <xf numFmtId="0" fontId="21" fillId="7" borderId="18" xfId="53" applyFont="1" applyFill="1" applyBorder="1" applyAlignment="1">
      <alignment horizontal="center" vertical="center"/>
    </xf>
    <xf numFmtId="0" fontId="27" fillId="0" borderId="50" xfId="54" applyFont="1" applyBorder="1" applyAlignment="1">
      <alignment horizontal="center" vertical="center"/>
    </xf>
    <xf numFmtId="181" fontId="21" fillId="2" borderId="77" xfId="55" applyNumberFormat="1" applyFont="1" applyFill="1" applyBorder="1" applyAlignment="1">
      <alignment vertical="center"/>
    </xf>
    <xf numFmtId="181" fontId="21" fillId="0" borderId="18" xfId="53" applyNumberFormat="1" applyFont="1" applyFill="1" applyBorder="1" applyAlignment="1">
      <alignment vertical="center"/>
    </xf>
    <xf numFmtId="0" fontId="21" fillId="2" borderId="78" xfId="53" applyFont="1" applyFill="1" applyBorder="1" applyAlignment="1">
      <alignment vertical="center"/>
    </xf>
    <xf numFmtId="0" fontId="21" fillId="0" borderId="79" xfId="53" applyFont="1" applyFill="1" applyBorder="1" applyAlignment="1">
      <alignment horizontal="left" vertical="center"/>
    </xf>
    <xf numFmtId="0" fontId="27" fillId="0" borderId="42" xfId="54" applyFont="1" applyBorder="1" applyAlignment="1">
      <alignment horizontal="center" vertical="center"/>
    </xf>
    <xf numFmtId="0" fontId="21" fillId="0" borderId="32" xfId="53" applyFont="1" applyFill="1" applyBorder="1" applyAlignment="1">
      <alignment horizontal="left" vertical="center"/>
    </xf>
    <xf numFmtId="0" fontId="21" fillId="7" borderId="47" xfId="53" applyFont="1" applyFill="1" applyBorder="1" applyAlignment="1">
      <alignment horizontal="center" vertical="center"/>
    </xf>
    <xf numFmtId="0" fontId="21" fillId="7" borderId="19" xfId="53" applyFont="1" applyFill="1" applyBorder="1" applyAlignment="1">
      <alignment horizontal="center" vertical="center"/>
    </xf>
    <xf numFmtId="0" fontId="27" fillId="0" borderId="80" xfId="54" applyFont="1" applyBorder="1" applyAlignment="1">
      <alignment horizontal="center" vertical="center"/>
    </xf>
    <xf numFmtId="0" fontId="27" fillId="0" borderId="44" xfId="54" applyFont="1" applyBorder="1" applyAlignment="1">
      <alignment horizontal="center" vertical="center"/>
    </xf>
    <xf numFmtId="180" fontId="21" fillId="2" borderId="61" xfId="55" applyNumberFormat="1" applyFont="1" applyFill="1" applyBorder="1" applyAlignment="1">
      <alignment vertical="center"/>
    </xf>
    <xf numFmtId="180" fontId="21" fillId="0" borderId="19" xfId="53" applyNumberFormat="1" applyFont="1" applyBorder="1" applyAlignment="1">
      <alignment vertical="center"/>
    </xf>
    <xf numFmtId="180" fontId="21" fillId="2" borderId="77" xfId="55" applyNumberFormat="1" applyFont="1" applyFill="1" applyBorder="1" applyAlignment="1">
      <alignment vertical="center"/>
    </xf>
    <xf numFmtId="180" fontId="21" fillId="0" borderId="18" xfId="53" applyNumberFormat="1" applyFont="1" applyBorder="1" applyAlignment="1">
      <alignment vertical="center"/>
    </xf>
    <xf numFmtId="0" fontId="21" fillId="7" borderId="26" xfId="53" applyFont="1" applyFill="1" applyBorder="1" applyAlignment="1">
      <alignment horizontal="center" vertical="center"/>
    </xf>
    <xf numFmtId="180" fontId="21" fillId="2" borderId="81" xfId="55" applyNumberFormat="1" applyFont="1" applyFill="1" applyBorder="1" applyAlignment="1">
      <alignment vertical="center"/>
    </xf>
    <xf numFmtId="180" fontId="21" fillId="0" borderId="26" xfId="53" applyNumberFormat="1" applyFont="1" applyBorder="1" applyAlignment="1">
      <alignment vertical="center"/>
    </xf>
    <xf numFmtId="0" fontId="21" fillId="2" borderId="82" xfId="53" applyFont="1" applyFill="1" applyBorder="1" applyAlignment="1">
      <alignment vertical="center"/>
    </xf>
    <xf numFmtId="0" fontId="21" fillId="0" borderId="47" xfId="53" applyFont="1" applyFill="1" applyBorder="1" applyAlignment="1">
      <alignment horizontal="center" vertical="center"/>
    </xf>
    <xf numFmtId="180" fontId="21" fillId="2" borderId="83" xfId="55" applyNumberFormat="1" applyFont="1" applyFill="1" applyBorder="1" applyAlignment="1">
      <alignment vertical="center"/>
    </xf>
    <xf numFmtId="180" fontId="21" fillId="0" borderId="47" xfId="53" applyNumberFormat="1" applyFont="1" applyBorder="1" applyAlignment="1">
      <alignment vertical="center"/>
    </xf>
    <xf numFmtId="0" fontId="21" fillId="2" borderId="84" xfId="53" applyFont="1" applyFill="1" applyBorder="1" applyAlignment="1">
      <alignment vertical="center"/>
    </xf>
    <xf numFmtId="0" fontId="21" fillId="0" borderId="85" xfId="53" applyFont="1" applyBorder="1" applyAlignment="1">
      <alignment vertical="center"/>
    </xf>
    <xf numFmtId="0" fontId="27" fillId="7" borderId="65" xfId="54" applyFont="1" applyFill="1" applyBorder="1" applyAlignment="1">
      <alignment horizontal="left" vertical="center"/>
    </xf>
    <xf numFmtId="0" fontId="27" fillId="7" borderId="34" xfId="54" applyFont="1" applyFill="1" applyBorder="1" applyAlignment="1">
      <alignment horizontal="left" vertical="center"/>
    </xf>
    <xf numFmtId="0" fontId="21" fillId="0" borderId="27" xfId="53" applyFont="1" applyBorder="1" applyAlignment="1">
      <alignment vertical="center"/>
    </xf>
    <xf numFmtId="0" fontId="27" fillId="7" borderId="42" xfId="54" applyFont="1" applyFill="1" applyBorder="1" applyAlignment="1">
      <alignment horizontal="left" vertical="center"/>
    </xf>
    <xf numFmtId="0" fontId="27" fillId="7" borderId="43" xfId="54" applyFont="1" applyFill="1" applyBorder="1" applyAlignment="1">
      <alignment horizontal="left" vertical="center"/>
    </xf>
    <xf numFmtId="0" fontId="21" fillId="0" borderId="86" xfId="53" applyFont="1" applyBorder="1" applyAlignment="1">
      <alignment vertical="center"/>
    </xf>
    <xf numFmtId="0" fontId="27" fillId="3" borderId="47" xfId="54" applyFont="1" applyFill="1" applyBorder="1" applyAlignment="1">
      <alignment horizontal="left" vertical="center"/>
    </xf>
    <xf numFmtId="0" fontId="27" fillId="3" borderId="80" xfId="54" applyFont="1" applyFill="1" applyBorder="1" applyAlignment="1">
      <alignment horizontal="left" vertical="center"/>
    </xf>
    <xf numFmtId="0" fontId="27" fillId="3" borderId="87" xfId="54" applyFont="1" applyFill="1" applyBorder="1" applyAlignment="1">
      <alignment horizontal="left" vertical="center"/>
    </xf>
    <xf numFmtId="0" fontId="27" fillId="0" borderId="17" xfId="54" applyFont="1" applyFill="1" applyBorder="1" applyAlignment="1">
      <alignment horizontal="left" vertical="center"/>
    </xf>
    <xf numFmtId="0" fontId="21" fillId="7" borderId="50" xfId="53" applyFont="1" applyFill="1" applyBorder="1" applyAlignment="1">
      <alignment horizontal="center" vertical="center"/>
    </xf>
    <xf numFmtId="0" fontId="21" fillId="7" borderId="88" xfId="53" applyFont="1" applyFill="1" applyBorder="1" applyAlignment="1">
      <alignment horizontal="center" vertical="center"/>
    </xf>
    <xf numFmtId="0" fontId="27" fillId="0" borderId="28" xfId="54" applyFont="1" applyFill="1" applyBorder="1" applyAlignment="1">
      <alignment horizontal="left" vertical="center"/>
    </xf>
    <xf numFmtId="0" fontId="21" fillId="7" borderId="42" xfId="53" applyFont="1" applyFill="1" applyBorder="1" applyAlignment="1">
      <alignment horizontal="center" vertical="center"/>
    </xf>
    <xf numFmtId="0" fontId="21" fillId="7" borderId="43" xfId="53" applyFont="1" applyFill="1" applyBorder="1" applyAlignment="1">
      <alignment horizontal="center" vertical="center"/>
    </xf>
    <xf numFmtId="0" fontId="27" fillId="0" borderId="47" xfId="54" applyFont="1" applyFill="1" applyBorder="1" applyAlignment="1">
      <alignment horizontal="left" vertical="center"/>
    </xf>
    <xf numFmtId="0" fontId="21" fillId="7" borderId="80" xfId="53" applyFont="1" applyFill="1" applyBorder="1" applyAlignment="1">
      <alignment horizontal="center" vertical="center"/>
    </xf>
    <xf numFmtId="0" fontId="21" fillId="7" borderId="87" xfId="53" applyFont="1" applyFill="1" applyBorder="1" applyAlignment="1">
      <alignment horizontal="center" vertical="center"/>
    </xf>
    <xf numFmtId="0" fontId="21" fillId="10" borderId="23" xfId="53" applyFont="1" applyFill="1" applyBorder="1" applyAlignment="1">
      <alignment vertical="center"/>
    </xf>
    <xf numFmtId="0" fontId="21" fillId="10" borderId="0" xfId="53" applyFont="1" applyFill="1" applyBorder="1" applyAlignment="1">
      <alignment vertical="center"/>
    </xf>
    <xf numFmtId="0" fontId="21" fillId="0" borderId="33" xfId="53" applyFont="1" applyBorder="1" applyAlignment="1">
      <alignment horizontal="left" vertical="center"/>
    </xf>
    <xf numFmtId="0" fontId="27" fillId="0" borderId="7" xfId="54" applyFont="1" applyBorder="1" applyAlignment="1">
      <alignment horizontal="center" vertical="center"/>
    </xf>
    <xf numFmtId="0" fontId="27" fillId="0" borderId="8" xfId="54" applyFont="1" applyFill="1" applyBorder="1" applyAlignment="1">
      <alignment horizontal="left" vertical="center"/>
    </xf>
    <xf numFmtId="0" fontId="21" fillId="7" borderId="89" xfId="53" applyFont="1" applyFill="1" applyBorder="1" applyAlignment="1">
      <alignment horizontal="left" vertical="center"/>
    </xf>
    <xf numFmtId="0" fontId="21" fillId="7" borderId="12" xfId="53" applyFont="1" applyFill="1" applyBorder="1" applyAlignment="1">
      <alignment horizontal="left" vertical="center"/>
    </xf>
    <xf numFmtId="0" fontId="21" fillId="10" borderId="37" xfId="53" applyFont="1" applyFill="1" applyBorder="1" applyAlignment="1">
      <alignment vertical="center"/>
    </xf>
    <xf numFmtId="0" fontId="21" fillId="10" borderId="38" xfId="53" applyFont="1" applyFill="1" applyBorder="1" applyAlignment="1">
      <alignment vertical="center"/>
    </xf>
    <xf numFmtId="0" fontId="27" fillId="8" borderId="90" xfId="54" applyFont="1" applyFill="1" applyBorder="1" applyAlignment="1">
      <alignment horizontal="center" vertical="center"/>
    </xf>
    <xf numFmtId="0" fontId="27" fillId="0" borderId="26" xfId="54" applyFont="1" applyFill="1" applyBorder="1" applyAlignment="1">
      <alignment horizontal="left" vertical="center"/>
    </xf>
    <xf numFmtId="0" fontId="21" fillId="7" borderId="26" xfId="53" applyFont="1" applyFill="1" applyBorder="1" applyAlignment="1">
      <alignment horizontal="left" vertical="center"/>
    </xf>
    <xf numFmtId="0" fontId="27" fillId="0" borderId="80" xfId="54" applyFont="1" applyFill="1" applyBorder="1" applyAlignment="1">
      <alignment horizontal="left" vertical="center"/>
    </xf>
    <xf numFmtId="0" fontId="21" fillId="0" borderId="87" xfId="53" applyFont="1" applyBorder="1" applyAlignment="1">
      <alignment horizontal="left" vertical="center"/>
    </xf>
    <xf numFmtId="0" fontId="21" fillId="0" borderId="89" xfId="53" applyFont="1" applyBorder="1" applyAlignment="1">
      <alignment horizontal="left" vertical="center"/>
    </xf>
    <xf numFmtId="0" fontId="21" fillId="0" borderId="12" xfId="53" applyFont="1" applyBorder="1" applyAlignment="1">
      <alignment horizontal="left" vertical="center"/>
    </xf>
    <xf numFmtId="0" fontId="27" fillId="7" borderId="91" xfId="54" applyFont="1" applyFill="1" applyBorder="1" applyAlignment="1">
      <alignment horizontal="left" vertical="center"/>
    </xf>
    <xf numFmtId="0" fontId="21" fillId="7" borderId="65" xfId="53" applyFont="1" applyFill="1" applyBorder="1" applyAlignment="1">
      <alignment horizontal="center" vertical="center"/>
    </xf>
    <xf numFmtId="0" fontId="21" fillId="7" borderId="91" xfId="53" applyFont="1" applyFill="1" applyBorder="1" applyAlignment="1">
      <alignment horizontal="center" vertical="center"/>
    </xf>
    <xf numFmtId="0" fontId="27" fillId="0" borderId="65" xfId="54" applyFont="1" applyBorder="1" applyAlignment="1">
      <alignment horizontal="center" vertical="center"/>
    </xf>
    <xf numFmtId="180" fontId="21" fillId="2" borderId="66" xfId="55" applyNumberFormat="1" applyFont="1" applyFill="1" applyBorder="1" applyAlignment="1">
      <alignment vertical="center"/>
    </xf>
    <xf numFmtId="180" fontId="21" fillId="0" borderId="17" xfId="53" applyNumberFormat="1" applyFont="1" applyBorder="1" applyAlignment="1">
      <alignment vertical="center"/>
    </xf>
    <xf numFmtId="0" fontId="27" fillId="7" borderId="79" xfId="54" applyFont="1" applyFill="1" applyBorder="1" applyAlignment="1">
      <alignment horizontal="left" vertical="center"/>
    </xf>
    <xf numFmtId="0" fontId="21" fillId="7" borderId="79" xfId="53" applyFont="1" applyFill="1" applyBorder="1" applyAlignment="1">
      <alignment horizontal="center" vertical="center"/>
    </xf>
    <xf numFmtId="0" fontId="27" fillId="3" borderId="92" xfId="54" applyFont="1" applyFill="1" applyBorder="1" applyAlignment="1">
      <alignment horizontal="left" vertical="center"/>
    </xf>
    <xf numFmtId="0" fontId="21" fillId="3" borderId="80" xfId="53" applyFont="1" applyFill="1" applyBorder="1" applyAlignment="1">
      <alignment horizontal="center" vertical="center"/>
    </xf>
    <xf numFmtId="0" fontId="21" fillId="3" borderId="92" xfId="53" applyFont="1" applyFill="1" applyBorder="1" applyAlignment="1">
      <alignment horizontal="center" vertical="center"/>
    </xf>
    <xf numFmtId="0" fontId="27" fillId="3" borderId="80" xfId="54" applyFont="1" applyFill="1" applyBorder="1" applyAlignment="1">
      <alignment horizontal="center" vertical="center"/>
    </xf>
    <xf numFmtId="182" fontId="21" fillId="3" borderId="83" xfId="55" applyNumberFormat="1" applyFont="1" applyFill="1" applyBorder="1" applyAlignment="1">
      <alignment vertical="center"/>
    </xf>
    <xf numFmtId="182" fontId="21" fillId="3" borderId="8" xfId="53" applyNumberFormat="1" applyFont="1" applyFill="1" applyBorder="1" applyAlignment="1">
      <alignment vertical="center"/>
    </xf>
    <xf numFmtId="0" fontId="21" fillId="3" borderId="84" xfId="53" applyFont="1" applyFill="1" applyBorder="1" applyAlignment="1">
      <alignment vertical="center"/>
    </xf>
    <xf numFmtId="182" fontId="21" fillId="0" borderId="68" xfId="53" applyNumberFormat="1" applyFont="1" applyBorder="1" applyAlignment="1">
      <alignment vertical="center"/>
    </xf>
    <xf numFmtId="182" fontId="21" fillId="0" borderId="38" xfId="53" applyNumberFormat="1" applyFont="1" applyBorder="1" applyAlignment="1">
      <alignment vertical="center"/>
    </xf>
    <xf numFmtId="0" fontId="21" fillId="7" borderId="93" xfId="53" applyFont="1" applyFill="1" applyBorder="1" applyAlignment="1">
      <alignment horizontal="center" vertical="center"/>
    </xf>
    <xf numFmtId="0" fontId="21" fillId="7" borderId="92" xfId="53" applyFont="1" applyFill="1" applyBorder="1" applyAlignment="1">
      <alignment horizontal="center" vertical="center"/>
    </xf>
    <xf numFmtId="0" fontId="21" fillId="0" borderId="80" xfId="53" applyFont="1" applyBorder="1" applyAlignment="1">
      <alignment horizontal="center" vertical="center"/>
    </xf>
    <xf numFmtId="182" fontId="21" fillId="2" borderId="83" xfId="55" applyNumberFormat="1" applyFont="1" applyFill="1" applyBorder="1" applyAlignment="1">
      <alignment vertical="center"/>
    </xf>
    <xf numFmtId="182" fontId="21" fillId="0" borderId="47" xfId="53" applyNumberFormat="1" applyFont="1" applyBorder="1" applyAlignment="1">
      <alignment vertical="center"/>
    </xf>
    <xf numFmtId="182" fontId="21" fillId="0" borderId="73" xfId="53" applyNumberFormat="1" applyFont="1" applyBorder="1" applyAlignment="1">
      <alignment vertical="center"/>
    </xf>
    <xf numFmtId="182" fontId="21" fillId="0" borderId="12" xfId="53" applyNumberFormat="1" applyFont="1" applyBorder="1" applyAlignment="1">
      <alignment vertical="center"/>
    </xf>
    <xf numFmtId="0" fontId="21" fillId="10" borderId="0" xfId="53" applyFont="1" applyFill="1" applyBorder="1" applyAlignment="1">
      <alignment horizontal="center" vertical="center"/>
    </xf>
    <xf numFmtId="182" fontId="21" fillId="10" borderId="94" xfId="53" applyNumberFormat="1" applyFont="1" applyFill="1" applyBorder="1" applyAlignment="1">
      <alignment vertical="center"/>
    </xf>
    <xf numFmtId="182" fontId="21" fillId="10" borderId="0" xfId="53" applyNumberFormat="1" applyFont="1" applyFill="1" applyBorder="1" applyAlignment="1">
      <alignment vertical="center"/>
    </xf>
    <xf numFmtId="0" fontId="21" fillId="10" borderId="95" xfId="53" applyFont="1" applyFill="1" applyBorder="1" applyAlignment="1">
      <alignment vertical="center"/>
    </xf>
    <xf numFmtId="0" fontId="21" fillId="7" borderId="22" xfId="53" applyFont="1" applyFill="1" applyBorder="1" applyAlignment="1">
      <alignment horizontal="left" vertical="center"/>
    </xf>
    <xf numFmtId="181" fontId="21" fillId="0" borderId="89" xfId="51" applyNumberFormat="1" applyFont="1" applyBorder="1" applyAlignment="1">
      <alignment horizontal="center" vertical="center"/>
    </xf>
    <xf numFmtId="181" fontId="21" fillId="0" borderId="22" xfId="51" applyNumberFormat="1" applyFont="1" applyBorder="1" applyAlignment="1">
      <alignment horizontal="center" vertical="center"/>
    </xf>
    <xf numFmtId="0" fontId="21" fillId="0" borderId="89" xfId="53" applyFont="1" applyBorder="1" applyAlignment="1">
      <alignment horizontal="center" vertical="center"/>
    </xf>
    <xf numFmtId="9" fontId="21" fillId="2" borderId="96" xfId="51" applyFont="1" applyFill="1" applyBorder="1" applyAlignment="1">
      <alignment horizontal="center" vertical="center"/>
    </xf>
    <xf numFmtId="181" fontId="21" fillId="0" borderId="8" xfId="53" applyNumberFormat="1" applyFont="1" applyBorder="1" applyAlignment="1">
      <alignment vertical="center"/>
    </xf>
    <xf numFmtId="0" fontId="21" fillId="2" borderId="97" xfId="53" applyFont="1" applyFill="1" applyBorder="1" applyAlignment="1">
      <alignment vertical="center"/>
    </xf>
    <xf numFmtId="0" fontId="21" fillId="10" borderId="38" xfId="53" applyFont="1" applyFill="1" applyBorder="1" applyAlignment="1">
      <alignment horizontal="center" vertical="center"/>
    </xf>
    <xf numFmtId="0" fontId="21" fillId="10" borderId="68" xfId="53" applyFont="1" applyFill="1" applyBorder="1" applyAlignment="1">
      <alignment vertical="center"/>
    </xf>
    <xf numFmtId="181" fontId="21" fillId="10" borderId="38" xfId="53" applyNumberFormat="1" applyFont="1" applyFill="1" applyBorder="1" applyAlignment="1">
      <alignment vertical="center"/>
    </xf>
    <xf numFmtId="0" fontId="21" fillId="10" borderId="69" xfId="53" applyFont="1" applyFill="1" applyBorder="1" applyAlignment="1">
      <alignment vertical="center"/>
    </xf>
    <xf numFmtId="0" fontId="21" fillId="7" borderId="8" xfId="53" applyFont="1" applyFill="1" applyBorder="1" applyAlignment="1">
      <alignment horizontal="center" vertical="center"/>
    </xf>
    <xf numFmtId="182" fontId="21" fillId="2" borderId="96" xfId="55" applyNumberFormat="1" applyFont="1" applyFill="1" applyBorder="1" applyAlignment="1">
      <alignment vertical="center"/>
    </xf>
    <xf numFmtId="182" fontId="21" fillId="0" borderId="8" xfId="53" applyNumberFormat="1" applyFont="1" applyBorder="1" applyAlignment="1">
      <alignment vertical="center"/>
    </xf>
    <xf numFmtId="182" fontId="21" fillId="10" borderId="68" xfId="53" applyNumberFormat="1" applyFont="1" applyFill="1" applyBorder="1" applyAlignment="1">
      <alignment vertical="center"/>
    </xf>
    <xf numFmtId="182" fontId="21" fillId="10" borderId="38" xfId="53" applyNumberFormat="1" applyFont="1" applyFill="1" applyBorder="1" applyAlignment="1">
      <alignment vertical="center"/>
    </xf>
    <xf numFmtId="181" fontId="21" fillId="2" borderId="81" xfId="55" applyNumberFormat="1" applyFont="1" applyFill="1" applyBorder="1" applyAlignment="1">
      <alignment vertical="center"/>
    </xf>
    <xf numFmtId="181" fontId="21" fillId="0" borderId="26" xfId="53" applyNumberFormat="1" applyFont="1" applyFill="1" applyBorder="1" applyAlignment="1">
      <alignment vertical="center"/>
    </xf>
    <xf numFmtId="9" fontId="21" fillId="2" borderId="61" xfId="51" applyFont="1" applyFill="1" applyBorder="1" applyAlignment="1">
      <alignment horizontal="center" vertical="center"/>
    </xf>
    <xf numFmtId="0" fontId="21" fillId="0" borderId="22" xfId="53" applyFont="1" applyBorder="1" applyAlignment="1">
      <alignment horizontal="left" vertical="center"/>
    </xf>
    <xf numFmtId="0" fontId="21" fillId="10" borderId="94" xfId="53" applyFont="1" applyFill="1" applyBorder="1" applyAlignment="1">
      <alignment vertical="center"/>
    </xf>
    <xf numFmtId="181" fontId="21" fillId="10" borderId="0" xfId="53" applyNumberFormat="1" applyFont="1" applyFill="1" applyBorder="1" applyAlignment="1">
      <alignment vertical="center"/>
    </xf>
    <xf numFmtId="0" fontId="21" fillId="0" borderId="98" xfId="53" applyFont="1" applyBorder="1" applyAlignment="1">
      <alignment vertical="center"/>
    </xf>
    <xf numFmtId="0" fontId="21" fillId="0" borderId="99" xfId="53" applyFont="1" applyBorder="1" applyAlignment="1">
      <alignment vertical="center"/>
    </xf>
    <xf numFmtId="0" fontId="21" fillId="0" borderId="100" xfId="53" applyFont="1" applyBorder="1" applyAlignment="1">
      <alignment vertical="center"/>
    </xf>
    <xf numFmtId="0" fontId="11" fillId="0" borderId="8" xfId="48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百分比 3" xfId="51"/>
    <cellStyle name="常规 2" xfId="52"/>
    <cellStyle name="常规 3" xfId="53"/>
    <cellStyle name="常规_Sheet1 3" xfId="54"/>
    <cellStyle name="千位分隔 2" xfId="55"/>
    <cellStyle name="常规 4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438150</xdr:colOff>
      <xdr:row>0</xdr:row>
      <xdr:rowOff>398980</xdr:rowOff>
    </xdr:to>
    <xdr:pic>
      <xdr:nvPicPr>
        <xdr:cNvPr id="592" name="图片 5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67"/>
  <sheetViews>
    <sheetView showGridLines="0" tabSelected="1" workbookViewId="0">
      <pane ySplit="8" topLeftCell="A84" activePane="bottomLeft" state="frozen"/>
      <selection/>
      <selection pane="bottomLeft" activeCell="J88" sqref="J88:K88"/>
    </sheetView>
  </sheetViews>
  <sheetFormatPr defaultColWidth="9.14166666666667" defaultRowHeight="11.25"/>
  <cols>
    <col min="1" max="1" width="4.70833333333333" style="77" customWidth="1"/>
    <col min="2" max="2" width="15.7083333333333" style="77" customWidth="1"/>
    <col min="3" max="3" width="14.7083333333333" style="77" customWidth="1"/>
    <col min="4" max="9" width="4.28333333333333" style="77" customWidth="1"/>
    <col min="10" max="11" width="5.28333333333333" style="78" customWidth="1"/>
    <col min="12" max="12" width="5.70833333333333" style="78" customWidth="1"/>
    <col min="13" max="13" width="9.125" style="77" customWidth="1"/>
    <col min="14" max="14" width="11.75" style="77" customWidth="1"/>
    <col min="15" max="15" width="43.5666666666667" style="77" customWidth="1"/>
    <col min="16" max="16384" width="9.14166666666667" style="77"/>
  </cols>
  <sheetData>
    <row r="1" s="74" customFormat="1" ht="42.75" customHeight="1" spans="1:1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75" customFormat="1" ht="15" customHeight="1" spans="1:15">
      <c r="A2" s="80" t="s">
        <v>1</v>
      </c>
      <c r="B2" s="80"/>
      <c r="C2" s="81" t="s">
        <v>2</v>
      </c>
      <c r="D2" s="81"/>
      <c r="E2" s="81"/>
      <c r="F2" s="82" t="s">
        <v>3</v>
      </c>
      <c r="G2" s="83"/>
      <c r="H2" s="83"/>
      <c r="I2" s="154" t="s">
        <v>4</v>
      </c>
      <c r="J2" s="154"/>
      <c r="K2" s="155"/>
      <c r="L2" s="156" t="s">
        <v>5</v>
      </c>
      <c r="M2" s="156"/>
      <c r="N2" s="157" t="s">
        <v>6</v>
      </c>
      <c r="O2" s="157"/>
    </row>
    <row r="3" s="75" customFormat="1" ht="15" customHeight="1" spans="1:15">
      <c r="A3" s="80" t="s">
        <v>7</v>
      </c>
      <c r="B3" s="80"/>
      <c r="C3" s="81" t="s">
        <v>8</v>
      </c>
      <c r="D3" s="81"/>
      <c r="E3" s="81"/>
      <c r="F3" s="82" t="s">
        <v>9</v>
      </c>
      <c r="G3" s="83"/>
      <c r="H3" s="83"/>
      <c r="I3" s="154">
        <v>50</v>
      </c>
      <c r="J3" s="154"/>
      <c r="K3" s="155"/>
      <c r="L3" s="156" t="s">
        <v>10</v>
      </c>
      <c r="M3" s="156"/>
      <c r="N3" s="157" t="s">
        <v>11</v>
      </c>
      <c r="O3" s="157"/>
    </row>
    <row r="4" s="75" customFormat="1" ht="15" customHeight="1" spans="1:15">
      <c r="A4" s="80" t="s">
        <v>12</v>
      </c>
      <c r="B4" s="80"/>
      <c r="C4" s="81" t="s">
        <v>13</v>
      </c>
      <c r="D4" s="81"/>
      <c r="E4" s="81"/>
      <c r="F4" s="84"/>
      <c r="G4" s="83"/>
      <c r="H4" s="85"/>
      <c r="I4" s="85"/>
      <c r="J4" s="85"/>
      <c r="K4" s="85"/>
      <c r="L4" s="156" t="s">
        <v>14</v>
      </c>
      <c r="M4" s="156"/>
      <c r="N4" s="158" t="s">
        <v>15</v>
      </c>
      <c r="O4" s="157"/>
    </row>
    <row r="5" ht="9.95" customHeight="1" spans="1:15">
      <c r="A5" s="86"/>
      <c r="B5" s="86"/>
      <c r="C5" s="86"/>
      <c r="D5" s="86"/>
      <c r="E5" s="86"/>
      <c r="F5" s="86"/>
      <c r="G5" s="86"/>
      <c r="H5" s="86"/>
      <c r="I5" s="86"/>
      <c r="M5" s="86"/>
      <c r="N5" s="86"/>
      <c r="O5" s="86"/>
    </row>
    <row r="6" ht="48" customHeight="1" spans="1:15">
      <c r="A6" s="87" t="s">
        <v>16</v>
      </c>
      <c r="B6" s="88" t="s">
        <v>17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59"/>
    </row>
    <row r="7" ht="15.95" customHeight="1" spans="1:15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 t="s">
        <v>19</v>
      </c>
      <c r="N7" s="90"/>
      <c r="O7" s="160"/>
    </row>
    <row r="8" ht="15.95" customHeight="1" spans="1:15">
      <c r="A8" s="91" t="s">
        <v>20</v>
      </c>
      <c r="B8" s="92" t="s">
        <v>18</v>
      </c>
      <c r="C8" s="93" t="s">
        <v>21</v>
      </c>
      <c r="D8" s="92"/>
      <c r="E8" s="92"/>
      <c r="F8" s="92"/>
      <c r="G8" s="92"/>
      <c r="H8" s="92"/>
      <c r="I8" s="92"/>
      <c r="J8" s="92" t="s">
        <v>22</v>
      </c>
      <c r="K8" s="92" t="s">
        <v>23</v>
      </c>
      <c r="L8" s="92" t="s">
        <v>24</v>
      </c>
      <c r="M8" s="92" t="s">
        <v>25</v>
      </c>
      <c r="N8" s="92" t="s">
        <v>26</v>
      </c>
      <c r="O8" s="161" t="s">
        <v>27</v>
      </c>
    </row>
    <row r="9" s="76" customFormat="1" ht="15.95" customHeight="1" spans="1:15">
      <c r="A9" s="94" t="s">
        <v>28</v>
      </c>
      <c r="B9" s="95" t="s">
        <v>29</v>
      </c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162"/>
    </row>
    <row r="10" ht="15.95" customHeight="1" spans="1:15">
      <c r="A10" s="98" t="s">
        <v>30</v>
      </c>
      <c r="B10" s="99" t="s">
        <v>31</v>
      </c>
      <c r="C10" s="100" t="s">
        <v>32</v>
      </c>
      <c r="D10" s="101">
        <v>7</v>
      </c>
      <c r="E10" s="100" t="s">
        <v>33</v>
      </c>
      <c r="F10" s="101">
        <v>22</v>
      </c>
      <c r="G10" s="100" t="s">
        <v>34</v>
      </c>
      <c r="H10" s="101">
        <v>3</v>
      </c>
      <c r="I10" s="100" t="s">
        <v>35</v>
      </c>
      <c r="J10" s="163">
        <v>1</v>
      </c>
      <c r="K10" s="100">
        <v>3</v>
      </c>
      <c r="L10" s="164" t="s">
        <v>36</v>
      </c>
      <c r="M10" s="165">
        <v>550</v>
      </c>
      <c r="N10" s="166">
        <f>J10*K10*M10</f>
        <v>1650</v>
      </c>
      <c r="O10" s="167" t="s">
        <v>37</v>
      </c>
    </row>
    <row r="11" ht="15.95" customHeight="1" spans="1:15">
      <c r="A11" s="102"/>
      <c r="B11" s="103"/>
      <c r="C11" s="104" t="s">
        <v>38</v>
      </c>
      <c r="D11" s="105">
        <v>7</v>
      </c>
      <c r="E11" s="104" t="s">
        <v>33</v>
      </c>
      <c r="F11" s="105">
        <v>22</v>
      </c>
      <c r="G11" s="104" t="s">
        <v>34</v>
      </c>
      <c r="H11" s="105">
        <v>3</v>
      </c>
      <c r="I11" s="104" t="s">
        <v>35</v>
      </c>
      <c r="J11" s="168">
        <v>16</v>
      </c>
      <c r="K11" s="104">
        <v>3</v>
      </c>
      <c r="L11" s="169" t="s">
        <v>36</v>
      </c>
      <c r="M11" s="170">
        <v>550</v>
      </c>
      <c r="N11" s="171">
        <f t="shared" ref="N11:N15" si="0">J11*K11*M11</f>
        <v>26400</v>
      </c>
      <c r="O11" s="167" t="s">
        <v>37</v>
      </c>
    </row>
    <row r="12" ht="15.95" customHeight="1" spans="1:15">
      <c r="A12" s="102"/>
      <c r="B12" s="103"/>
      <c r="C12" s="104" t="s">
        <v>32</v>
      </c>
      <c r="D12" s="105"/>
      <c r="E12" s="104" t="s">
        <v>33</v>
      </c>
      <c r="F12" s="105"/>
      <c r="G12" s="104" t="s">
        <v>34</v>
      </c>
      <c r="H12" s="105"/>
      <c r="I12" s="104" t="s">
        <v>35</v>
      </c>
      <c r="J12" s="168"/>
      <c r="K12" s="104"/>
      <c r="L12" s="169" t="s">
        <v>36</v>
      </c>
      <c r="M12" s="172"/>
      <c r="N12" s="173">
        <f t="shared" si="0"/>
        <v>0</v>
      </c>
      <c r="O12" s="174"/>
    </row>
    <row r="13" ht="15.95" customHeight="1" spans="1:15">
      <c r="A13" s="102"/>
      <c r="B13" s="103"/>
      <c r="C13" s="104" t="s">
        <v>38</v>
      </c>
      <c r="D13" s="105"/>
      <c r="E13" s="104" t="s">
        <v>33</v>
      </c>
      <c r="F13" s="105"/>
      <c r="G13" s="104" t="s">
        <v>34</v>
      </c>
      <c r="H13" s="105"/>
      <c r="I13" s="104" t="s">
        <v>35</v>
      </c>
      <c r="J13" s="168"/>
      <c r="K13" s="104"/>
      <c r="L13" s="169" t="s">
        <v>36</v>
      </c>
      <c r="M13" s="172"/>
      <c r="N13" s="173">
        <f t="shared" si="0"/>
        <v>0</v>
      </c>
      <c r="O13" s="174"/>
    </row>
    <row r="14" ht="15.95" customHeight="1" spans="1:15">
      <c r="A14" s="102"/>
      <c r="B14" s="103"/>
      <c r="C14" s="104" t="s">
        <v>39</v>
      </c>
      <c r="D14" s="105">
        <v>7</v>
      </c>
      <c r="E14" s="104" t="s">
        <v>33</v>
      </c>
      <c r="F14" s="105">
        <v>23</v>
      </c>
      <c r="G14" s="104" t="s">
        <v>34</v>
      </c>
      <c r="H14" s="105">
        <v>1</v>
      </c>
      <c r="I14" s="104" t="s">
        <v>35</v>
      </c>
      <c r="J14" s="168">
        <v>1</v>
      </c>
      <c r="K14" s="104">
        <v>1</v>
      </c>
      <c r="L14" s="169" t="s">
        <v>36</v>
      </c>
      <c r="M14" s="170">
        <v>550</v>
      </c>
      <c r="N14" s="171">
        <f t="shared" si="0"/>
        <v>550</v>
      </c>
      <c r="O14" s="167" t="s">
        <v>40</v>
      </c>
    </row>
    <row r="15" ht="15.95" customHeight="1" spans="1:15">
      <c r="A15" s="102" t="s">
        <v>41</v>
      </c>
      <c r="B15" s="106" t="s">
        <v>42</v>
      </c>
      <c r="C15" s="104" t="s">
        <v>32</v>
      </c>
      <c r="D15" s="105"/>
      <c r="E15" s="104" t="s">
        <v>33</v>
      </c>
      <c r="F15" s="105"/>
      <c r="G15" s="104" t="s">
        <v>34</v>
      </c>
      <c r="H15" s="105"/>
      <c r="I15" s="104" t="s">
        <v>35</v>
      </c>
      <c r="J15" s="168"/>
      <c r="K15" s="104"/>
      <c r="L15" s="169" t="s">
        <v>36</v>
      </c>
      <c r="M15" s="172"/>
      <c r="N15" s="173">
        <f t="shared" si="0"/>
        <v>0</v>
      </c>
      <c r="O15" s="174"/>
    </row>
    <row r="16" ht="15.95" customHeight="1" spans="1:15">
      <c r="A16" s="102"/>
      <c r="B16" s="106"/>
      <c r="C16" s="104" t="s">
        <v>38</v>
      </c>
      <c r="D16" s="105"/>
      <c r="E16" s="104" t="s">
        <v>33</v>
      </c>
      <c r="F16" s="105"/>
      <c r="G16" s="104" t="s">
        <v>34</v>
      </c>
      <c r="H16" s="105"/>
      <c r="I16" s="104" t="s">
        <v>35</v>
      </c>
      <c r="J16" s="168"/>
      <c r="K16" s="104"/>
      <c r="L16" s="169" t="s">
        <v>36</v>
      </c>
      <c r="M16" s="172"/>
      <c r="N16" s="173">
        <f t="shared" ref="N16:N17" si="1">J16*K16*M16</f>
        <v>0</v>
      </c>
      <c r="O16" s="174"/>
    </row>
    <row r="17" ht="15.95" customHeight="1" spans="1:15">
      <c r="A17" s="102" t="s">
        <v>43</v>
      </c>
      <c r="B17" s="106" t="s">
        <v>44</v>
      </c>
      <c r="C17" s="104" t="s">
        <v>32</v>
      </c>
      <c r="D17" s="105"/>
      <c r="E17" s="104" t="s">
        <v>33</v>
      </c>
      <c r="F17" s="105"/>
      <c r="G17" s="104" t="s">
        <v>34</v>
      </c>
      <c r="H17" s="105"/>
      <c r="I17" s="104" t="s">
        <v>35</v>
      </c>
      <c r="J17" s="168"/>
      <c r="K17" s="104"/>
      <c r="L17" s="169" t="s">
        <v>36</v>
      </c>
      <c r="M17" s="172"/>
      <c r="N17" s="173">
        <f t="shared" si="1"/>
        <v>0</v>
      </c>
      <c r="O17" s="174"/>
    </row>
    <row r="18" ht="15.95" customHeight="1" spans="1:15">
      <c r="A18" s="102"/>
      <c r="B18" s="106"/>
      <c r="C18" s="104" t="s">
        <v>38</v>
      </c>
      <c r="D18" s="105"/>
      <c r="E18" s="104" t="s">
        <v>33</v>
      </c>
      <c r="F18" s="105"/>
      <c r="G18" s="104" t="s">
        <v>34</v>
      </c>
      <c r="H18" s="105"/>
      <c r="I18" s="104" t="s">
        <v>35</v>
      </c>
      <c r="J18" s="168"/>
      <c r="K18" s="104"/>
      <c r="L18" s="169" t="s">
        <v>36</v>
      </c>
      <c r="M18" s="172"/>
      <c r="N18" s="173">
        <f t="shared" ref="N18:N19" si="2">J18*K18*M18</f>
        <v>0</v>
      </c>
      <c r="O18" s="174"/>
    </row>
    <row r="19" ht="15.95" customHeight="1" spans="1:15">
      <c r="A19" s="102" t="s">
        <v>45</v>
      </c>
      <c r="B19" s="106" t="s">
        <v>46</v>
      </c>
      <c r="C19" s="104" t="s">
        <v>32</v>
      </c>
      <c r="D19" s="105"/>
      <c r="E19" s="104" t="s">
        <v>33</v>
      </c>
      <c r="F19" s="105"/>
      <c r="G19" s="104" t="s">
        <v>34</v>
      </c>
      <c r="H19" s="105"/>
      <c r="I19" s="104" t="s">
        <v>35</v>
      </c>
      <c r="J19" s="168"/>
      <c r="K19" s="104"/>
      <c r="L19" s="169" t="s">
        <v>36</v>
      </c>
      <c r="M19" s="172"/>
      <c r="N19" s="173">
        <f t="shared" si="2"/>
        <v>0</v>
      </c>
      <c r="O19" s="174"/>
    </row>
    <row r="20" ht="15.95" customHeight="1" spans="1:15">
      <c r="A20" s="102"/>
      <c r="B20" s="106"/>
      <c r="C20" s="104" t="s">
        <v>38</v>
      </c>
      <c r="D20" s="105"/>
      <c r="E20" s="104" t="s">
        <v>33</v>
      </c>
      <c r="F20" s="105"/>
      <c r="G20" s="104" t="s">
        <v>34</v>
      </c>
      <c r="H20" s="105"/>
      <c r="I20" s="104" t="s">
        <v>35</v>
      </c>
      <c r="J20" s="168"/>
      <c r="K20" s="104"/>
      <c r="L20" s="169" t="s">
        <v>36</v>
      </c>
      <c r="M20" s="172"/>
      <c r="N20" s="173">
        <f t="shared" ref="N20:N32" si="3">J20*K20*M20</f>
        <v>0</v>
      </c>
      <c r="O20" s="174"/>
    </row>
    <row r="21" ht="15.95" customHeight="1" spans="1:15">
      <c r="A21" s="102" t="s">
        <v>47</v>
      </c>
      <c r="B21" s="107" t="s">
        <v>48</v>
      </c>
      <c r="C21" s="108" t="s">
        <v>49</v>
      </c>
      <c r="D21" s="108"/>
      <c r="E21" s="108"/>
      <c r="F21" s="108"/>
      <c r="G21" s="108"/>
      <c r="H21" s="108"/>
      <c r="I21" s="108"/>
      <c r="J21" s="105">
        <v>1</v>
      </c>
      <c r="K21" s="105">
        <v>2.5</v>
      </c>
      <c r="L21" s="175" t="s">
        <v>50</v>
      </c>
      <c r="M21" s="170">
        <v>8000</v>
      </c>
      <c r="N21" s="171">
        <f t="shared" si="3"/>
        <v>20000</v>
      </c>
      <c r="O21" s="176" t="s">
        <v>51</v>
      </c>
    </row>
    <row r="22" ht="15.95" customHeight="1" spans="1:15">
      <c r="A22" s="102"/>
      <c r="B22" s="107" t="s">
        <v>52</v>
      </c>
      <c r="C22" s="109" t="s">
        <v>53</v>
      </c>
      <c r="D22" s="109"/>
      <c r="E22" s="109"/>
      <c r="F22" s="109"/>
      <c r="G22" s="109"/>
      <c r="H22" s="109"/>
      <c r="I22" s="109"/>
      <c r="J22" s="105">
        <v>1</v>
      </c>
      <c r="K22" s="105">
        <v>2.5</v>
      </c>
      <c r="L22" s="175" t="s">
        <v>54</v>
      </c>
      <c r="M22" s="172">
        <v>0</v>
      </c>
      <c r="N22" s="173">
        <f t="shared" si="3"/>
        <v>0</v>
      </c>
      <c r="O22" s="176" t="s">
        <v>55</v>
      </c>
    </row>
    <row r="23" ht="15.95" customHeight="1" spans="1:15">
      <c r="A23" s="102"/>
      <c r="B23" s="107" t="s">
        <v>56</v>
      </c>
      <c r="C23" s="109"/>
      <c r="D23" s="109"/>
      <c r="E23" s="109"/>
      <c r="F23" s="109"/>
      <c r="G23" s="109"/>
      <c r="H23" s="109"/>
      <c r="I23" s="109"/>
      <c r="J23" s="105">
        <v>30</v>
      </c>
      <c r="K23" s="105">
        <v>2</v>
      </c>
      <c r="L23" s="175" t="s">
        <v>57</v>
      </c>
      <c r="M23" s="170">
        <v>55</v>
      </c>
      <c r="N23" s="171">
        <f t="shared" si="3"/>
        <v>3300</v>
      </c>
      <c r="O23" s="176" t="s">
        <v>58</v>
      </c>
    </row>
    <row r="24" ht="15.95" customHeight="1" spans="1:15">
      <c r="A24" s="102"/>
      <c r="B24" s="107" t="s">
        <v>59</v>
      </c>
      <c r="C24" s="109" t="s">
        <v>60</v>
      </c>
      <c r="D24" s="109"/>
      <c r="E24" s="109"/>
      <c r="F24" s="109"/>
      <c r="G24" s="109"/>
      <c r="H24" s="109"/>
      <c r="I24" s="109"/>
      <c r="J24" s="105">
        <v>2</v>
      </c>
      <c r="K24" s="105">
        <v>2.5</v>
      </c>
      <c r="L24" s="175" t="s">
        <v>61</v>
      </c>
      <c r="M24" s="172">
        <v>0</v>
      </c>
      <c r="N24" s="173">
        <f t="shared" si="3"/>
        <v>0</v>
      </c>
      <c r="O24" s="176" t="s">
        <v>62</v>
      </c>
    </row>
    <row r="25" ht="15.95" customHeight="1" spans="1:15">
      <c r="A25" s="102"/>
      <c r="B25" s="110" t="s">
        <v>63</v>
      </c>
      <c r="C25" s="109" t="s">
        <v>64</v>
      </c>
      <c r="D25" s="109"/>
      <c r="E25" s="109"/>
      <c r="F25" s="109"/>
      <c r="G25" s="109"/>
      <c r="H25" s="109"/>
      <c r="I25" s="109"/>
      <c r="J25" s="105"/>
      <c r="K25" s="105"/>
      <c r="L25" s="175" t="s">
        <v>54</v>
      </c>
      <c r="M25" s="172"/>
      <c r="N25" s="173">
        <f t="shared" si="3"/>
        <v>0</v>
      </c>
      <c r="O25" s="176"/>
    </row>
    <row r="26" ht="15.95" customHeight="1" spans="1:15">
      <c r="A26" s="102"/>
      <c r="B26" s="110" t="s">
        <v>65</v>
      </c>
      <c r="C26" s="109" t="s">
        <v>66</v>
      </c>
      <c r="D26" s="109"/>
      <c r="E26" s="109"/>
      <c r="F26" s="109"/>
      <c r="G26" s="109"/>
      <c r="H26" s="109"/>
      <c r="I26" s="109"/>
      <c r="J26" s="105">
        <v>30</v>
      </c>
      <c r="K26" s="105">
        <v>1</v>
      </c>
      <c r="L26" s="175" t="s">
        <v>67</v>
      </c>
      <c r="M26" s="170">
        <v>5</v>
      </c>
      <c r="N26" s="171">
        <f t="shared" si="3"/>
        <v>150</v>
      </c>
      <c r="O26" s="176" t="s">
        <v>68</v>
      </c>
    </row>
    <row r="27" ht="15.95" customHeight="1" spans="1:15">
      <c r="A27" s="102" t="s">
        <v>69</v>
      </c>
      <c r="B27" s="107" t="s">
        <v>70</v>
      </c>
      <c r="C27" s="108" t="s">
        <v>71</v>
      </c>
      <c r="D27" s="108"/>
      <c r="E27" s="108"/>
      <c r="F27" s="108"/>
      <c r="G27" s="108"/>
      <c r="H27" s="108"/>
      <c r="I27" s="108"/>
      <c r="J27" s="105"/>
      <c r="K27" s="105"/>
      <c r="L27" s="175" t="s">
        <v>50</v>
      </c>
      <c r="M27" s="172"/>
      <c r="N27" s="173">
        <f t="shared" si="3"/>
        <v>0</v>
      </c>
      <c r="O27" s="176"/>
    </row>
    <row r="28" ht="15.95" customHeight="1" spans="1:15">
      <c r="A28" s="102"/>
      <c r="B28" s="107" t="s">
        <v>52</v>
      </c>
      <c r="C28" s="109" t="s">
        <v>53</v>
      </c>
      <c r="D28" s="109"/>
      <c r="E28" s="109"/>
      <c r="F28" s="109"/>
      <c r="G28" s="109"/>
      <c r="H28" s="109"/>
      <c r="I28" s="109"/>
      <c r="J28" s="105"/>
      <c r="K28" s="105"/>
      <c r="L28" s="175" t="s">
        <v>54</v>
      </c>
      <c r="M28" s="172"/>
      <c r="N28" s="173">
        <f t="shared" si="3"/>
        <v>0</v>
      </c>
      <c r="O28" s="176"/>
    </row>
    <row r="29" ht="15.95" customHeight="1" spans="1:15">
      <c r="A29" s="102"/>
      <c r="B29" s="107" t="s">
        <v>56</v>
      </c>
      <c r="C29" s="109"/>
      <c r="D29" s="109"/>
      <c r="E29" s="109"/>
      <c r="F29" s="109"/>
      <c r="G29" s="109"/>
      <c r="H29" s="109"/>
      <c r="I29" s="109"/>
      <c r="J29" s="105"/>
      <c r="K29" s="105"/>
      <c r="L29" s="175" t="s">
        <v>72</v>
      </c>
      <c r="M29" s="172"/>
      <c r="N29" s="173">
        <f t="shared" si="3"/>
        <v>0</v>
      </c>
      <c r="O29" s="176"/>
    </row>
    <row r="30" ht="15.95" customHeight="1" spans="1:15">
      <c r="A30" s="102"/>
      <c r="B30" s="107" t="s">
        <v>59</v>
      </c>
      <c r="C30" s="109" t="s">
        <v>73</v>
      </c>
      <c r="D30" s="109"/>
      <c r="E30" s="109"/>
      <c r="F30" s="109"/>
      <c r="G30" s="109"/>
      <c r="H30" s="109"/>
      <c r="I30" s="109"/>
      <c r="J30" s="105"/>
      <c r="K30" s="105"/>
      <c r="L30" s="175" t="s">
        <v>61</v>
      </c>
      <c r="M30" s="172"/>
      <c r="N30" s="173">
        <f t="shared" si="3"/>
        <v>0</v>
      </c>
      <c r="O30" s="176"/>
    </row>
    <row r="31" ht="15.95" customHeight="1" spans="1:15">
      <c r="A31" s="102"/>
      <c r="B31" s="110" t="s">
        <v>63</v>
      </c>
      <c r="C31" s="109" t="s">
        <v>64</v>
      </c>
      <c r="D31" s="109"/>
      <c r="E31" s="109"/>
      <c r="F31" s="109"/>
      <c r="G31" s="109"/>
      <c r="H31" s="109"/>
      <c r="I31" s="109"/>
      <c r="J31" s="105"/>
      <c r="K31" s="105"/>
      <c r="L31" s="175" t="s">
        <v>54</v>
      </c>
      <c r="M31" s="172"/>
      <c r="N31" s="173">
        <f t="shared" si="3"/>
        <v>0</v>
      </c>
      <c r="O31" s="176"/>
    </row>
    <row r="32" ht="15.95" customHeight="1" spans="1:15">
      <c r="A32" s="111"/>
      <c r="B32" s="112" t="s">
        <v>65</v>
      </c>
      <c r="C32" s="113" t="s">
        <v>74</v>
      </c>
      <c r="D32" s="113"/>
      <c r="E32" s="113"/>
      <c r="F32" s="113"/>
      <c r="G32" s="113"/>
      <c r="H32" s="113"/>
      <c r="I32" s="113"/>
      <c r="J32" s="177"/>
      <c r="K32" s="177"/>
      <c r="L32" s="178"/>
      <c r="M32" s="179"/>
      <c r="N32" s="180">
        <f t="shared" si="3"/>
        <v>0</v>
      </c>
      <c r="O32" s="181"/>
    </row>
    <row r="33" ht="15.95" customHeight="1" spans="1:15">
      <c r="A33" s="114" t="s">
        <v>75</v>
      </c>
      <c r="B33" s="115"/>
      <c r="C33" s="115"/>
      <c r="D33" s="115"/>
      <c r="E33" s="115"/>
      <c r="F33" s="115"/>
      <c r="G33" s="115"/>
      <c r="H33" s="115"/>
      <c r="I33" s="115"/>
      <c r="J33" s="182"/>
      <c r="K33" s="182"/>
      <c r="L33" s="182"/>
      <c r="M33" s="183"/>
      <c r="N33" s="184">
        <f>SUM(N10:N32)</f>
        <v>52050</v>
      </c>
      <c r="O33" s="185"/>
    </row>
    <row r="34" ht="15.95" customHeight="1" spans="1:15">
      <c r="A34" s="116" t="s">
        <v>20</v>
      </c>
      <c r="B34" s="117" t="s">
        <v>18</v>
      </c>
      <c r="C34" s="118" t="s">
        <v>21</v>
      </c>
      <c r="D34" s="117"/>
      <c r="E34" s="117"/>
      <c r="F34" s="117"/>
      <c r="G34" s="117"/>
      <c r="H34" s="117"/>
      <c r="I34" s="117"/>
      <c r="J34" s="117" t="s">
        <v>76</v>
      </c>
      <c r="K34" s="117" t="s">
        <v>77</v>
      </c>
      <c r="L34" s="186" t="s">
        <v>24</v>
      </c>
      <c r="M34" s="187" t="s">
        <v>25</v>
      </c>
      <c r="N34" s="117" t="s">
        <v>78</v>
      </c>
      <c r="O34" s="188" t="s">
        <v>27</v>
      </c>
    </row>
    <row r="35" ht="15.95" customHeight="1" spans="1:15">
      <c r="A35" s="119" t="s">
        <v>79</v>
      </c>
      <c r="B35" s="120" t="s">
        <v>80</v>
      </c>
      <c r="C35" s="120"/>
      <c r="D35" s="120"/>
      <c r="E35" s="120"/>
      <c r="F35" s="120"/>
      <c r="G35" s="120"/>
      <c r="H35" s="120"/>
      <c r="I35" s="120"/>
      <c r="J35" s="189"/>
      <c r="K35" s="189"/>
      <c r="L35" s="189"/>
      <c r="M35" s="190"/>
      <c r="N35" s="120"/>
      <c r="O35" s="191"/>
    </row>
    <row r="36" ht="15.95" customHeight="1" spans="1:15">
      <c r="A36" s="121" t="s">
        <v>81</v>
      </c>
      <c r="B36" s="122" t="s">
        <v>82</v>
      </c>
      <c r="C36" s="123"/>
      <c r="D36" s="124">
        <v>7</v>
      </c>
      <c r="E36" s="125" t="s">
        <v>33</v>
      </c>
      <c r="F36" s="105">
        <v>23</v>
      </c>
      <c r="G36" s="125" t="s">
        <v>34</v>
      </c>
      <c r="H36" s="101" t="s">
        <v>83</v>
      </c>
      <c r="I36" s="125" t="s">
        <v>84</v>
      </c>
      <c r="J36" s="192">
        <v>44</v>
      </c>
      <c r="K36" s="192">
        <v>1</v>
      </c>
      <c r="L36" s="193" t="s">
        <v>85</v>
      </c>
      <c r="M36" s="194">
        <v>128</v>
      </c>
      <c r="N36" s="195">
        <f>J36*K36*M36</f>
        <v>5632</v>
      </c>
      <c r="O36" s="196" t="s">
        <v>86</v>
      </c>
    </row>
    <row r="37" ht="15.95" customHeight="1" spans="1:15">
      <c r="A37" s="126" t="s">
        <v>87</v>
      </c>
      <c r="B37" s="127" t="s">
        <v>82</v>
      </c>
      <c r="C37" s="128"/>
      <c r="D37" s="105">
        <v>7</v>
      </c>
      <c r="E37" s="104" t="s">
        <v>33</v>
      </c>
      <c r="F37" s="105">
        <v>24</v>
      </c>
      <c r="G37" s="104" t="s">
        <v>34</v>
      </c>
      <c r="H37" s="101" t="s">
        <v>83</v>
      </c>
      <c r="I37" s="104" t="s">
        <v>84</v>
      </c>
      <c r="J37" s="197">
        <v>40</v>
      </c>
      <c r="K37" s="197">
        <v>1</v>
      </c>
      <c r="L37" s="169" t="s">
        <v>85</v>
      </c>
      <c r="M37" s="198">
        <v>128</v>
      </c>
      <c r="N37" s="199">
        <f>J37*K37*M37</f>
        <v>5120</v>
      </c>
      <c r="O37" s="196" t="s">
        <v>86</v>
      </c>
    </row>
    <row r="38" ht="15.95" customHeight="1" spans="1:15">
      <c r="A38" s="126" t="s">
        <v>88</v>
      </c>
      <c r="B38" s="127" t="s">
        <v>82</v>
      </c>
      <c r="C38" s="128"/>
      <c r="D38" s="124">
        <v>7</v>
      </c>
      <c r="E38" s="125" t="s">
        <v>33</v>
      </c>
      <c r="F38" s="105">
        <v>23</v>
      </c>
      <c r="G38" s="104" t="s">
        <v>34</v>
      </c>
      <c r="H38" s="101" t="s">
        <v>35</v>
      </c>
      <c r="I38" s="104" t="s">
        <v>84</v>
      </c>
      <c r="J38" s="197">
        <v>44</v>
      </c>
      <c r="K38" s="197">
        <v>1</v>
      </c>
      <c r="L38" s="169" t="s">
        <v>85</v>
      </c>
      <c r="M38" s="198">
        <f>N38/K38/J38</f>
        <v>106.136363636364</v>
      </c>
      <c r="N38" s="200">
        <v>4670</v>
      </c>
      <c r="O38" s="176" t="s">
        <v>89</v>
      </c>
    </row>
    <row r="39" ht="15.95" customHeight="1" spans="1:15">
      <c r="A39" s="126" t="s">
        <v>90</v>
      </c>
      <c r="B39" s="127" t="s">
        <v>82</v>
      </c>
      <c r="C39" s="128"/>
      <c r="D39" s="105">
        <v>7</v>
      </c>
      <c r="E39" s="104" t="s">
        <v>33</v>
      </c>
      <c r="F39" s="105">
        <v>24</v>
      </c>
      <c r="G39" s="104" t="s">
        <v>34</v>
      </c>
      <c r="H39" s="101" t="s">
        <v>35</v>
      </c>
      <c r="I39" s="104" t="s">
        <v>84</v>
      </c>
      <c r="J39" s="197">
        <v>34</v>
      </c>
      <c r="K39" s="197">
        <v>1</v>
      </c>
      <c r="L39" s="169" t="s">
        <v>85</v>
      </c>
      <c r="M39" s="198">
        <f>N39/K39/J39</f>
        <v>96.7647058823529</v>
      </c>
      <c r="N39" s="201">
        <v>3290</v>
      </c>
      <c r="O39" s="176" t="s">
        <v>91</v>
      </c>
    </row>
    <row r="40" ht="15.95" customHeight="1" spans="1:15">
      <c r="A40" s="129" t="s">
        <v>92</v>
      </c>
      <c r="B40" s="130" t="s">
        <v>82</v>
      </c>
      <c r="C40" s="131"/>
      <c r="D40" s="124">
        <v>7</v>
      </c>
      <c r="E40" s="125" t="s">
        <v>33</v>
      </c>
      <c r="F40" s="105">
        <v>23</v>
      </c>
      <c r="G40" s="104" t="s">
        <v>34</v>
      </c>
      <c r="H40" s="101" t="s">
        <v>35</v>
      </c>
      <c r="I40" s="104" t="s">
        <v>84</v>
      </c>
      <c r="J40" s="197">
        <v>44</v>
      </c>
      <c r="K40" s="197">
        <v>1</v>
      </c>
      <c r="L40" s="202" t="s">
        <v>85</v>
      </c>
      <c r="M40" s="203">
        <f>N40/K40/J40</f>
        <v>95.4318181818182</v>
      </c>
      <c r="N40" s="204">
        <v>4199</v>
      </c>
      <c r="O40" s="205" t="s">
        <v>93</v>
      </c>
    </row>
    <row r="41" ht="15.95" customHeight="1" spans="1:15">
      <c r="A41" s="132" t="s">
        <v>75</v>
      </c>
      <c r="B41" s="133"/>
      <c r="C41" s="133"/>
      <c r="D41" s="133"/>
      <c r="E41" s="133"/>
      <c r="F41" s="133"/>
      <c r="G41" s="133"/>
      <c r="H41" s="133"/>
      <c r="I41" s="133"/>
      <c r="J41" s="206"/>
      <c r="K41" s="206"/>
      <c r="L41" s="206"/>
      <c r="M41" s="207"/>
      <c r="N41" s="208">
        <f>SUM(N36:N40)</f>
        <v>22911</v>
      </c>
      <c r="O41" s="209"/>
    </row>
    <row r="42" ht="15.95" customHeight="1" spans="1:15">
      <c r="A42" s="134" t="s">
        <v>20</v>
      </c>
      <c r="B42" s="90" t="s">
        <v>18</v>
      </c>
      <c r="C42" s="135" t="s">
        <v>21</v>
      </c>
      <c r="D42" s="90"/>
      <c r="E42" s="90"/>
      <c r="F42" s="90"/>
      <c r="G42" s="90"/>
      <c r="H42" s="90"/>
      <c r="I42" s="90"/>
      <c r="J42" s="90" t="s">
        <v>76</v>
      </c>
      <c r="K42" s="90" t="s">
        <v>94</v>
      </c>
      <c r="L42" s="210" t="s">
        <v>24</v>
      </c>
      <c r="M42" s="211" t="s">
        <v>25</v>
      </c>
      <c r="N42" s="90" t="s">
        <v>78</v>
      </c>
      <c r="O42" s="212" t="s">
        <v>27</v>
      </c>
    </row>
    <row r="43" ht="15.95" customHeight="1" spans="1:15">
      <c r="A43" s="136" t="s">
        <v>95</v>
      </c>
      <c r="B43" s="137" t="s">
        <v>96</v>
      </c>
      <c r="C43" s="137"/>
      <c r="D43" s="137"/>
      <c r="E43" s="137"/>
      <c r="F43" s="137"/>
      <c r="G43" s="137"/>
      <c r="H43" s="137"/>
      <c r="I43" s="137"/>
      <c r="J43" s="213"/>
      <c r="K43" s="213"/>
      <c r="L43" s="213"/>
      <c r="M43" s="214"/>
      <c r="N43" s="137"/>
      <c r="O43" s="215"/>
    </row>
    <row r="44" ht="15.95" customHeight="1" spans="1:15">
      <c r="A44" s="138" t="s">
        <v>97</v>
      </c>
      <c r="B44" s="139" t="s">
        <v>98</v>
      </c>
      <c r="C44" s="140" t="s">
        <v>99</v>
      </c>
      <c r="D44" s="141"/>
      <c r="E44" s="141"/>
      <c r="F44" s="141"/>
      <c r="G44" s="141"/>
      <c r="H44" s="141"/>
      <c r="I44" s="216"/>
      <c r="J44" s="217">
        <v>1</v>
      </c>
      <c r="K44" s="218">
        <v>1</v>
      </c>
      <c r="L44" s="219" t="s">
        <v>100</v>
      </c>
      <c r="M44" s="220">
        <v>450</v>
      </c>
      <c r="N44" s="221">
        <f>M44*K44*J44</f>
        <v>450</v>
      </c>
      <c r="O44" s="222" t="s">
        <v>101</v>
      </c>
    </row>
    <row r="45" ht="15.95" customHeight="1" spans="1:15">
      <c r="A45" s="138"/>
      <c r="B45" s="139"/>
      <c r="C45" s="140" t="s">
        <v>99</v>
      </c>
      <c r="D45" s="141"/>
      <c r="E45" s="141"/>
      <c r="F45" s="141"/>
      <c r="G45" s="141"/>
      <c r="H45" s="141"/>
      <c r="I45" s="216"/>
      <c r="J45" s="217">
        <v>1</v>
      </c>
      <c r="K45" s="218">
        <v>1</v>
      </c>
      <c r="L45" s="219" t="s">
        <v>100</v>
      </c>
      <c r="M45" s="220">
        <v>1300</v>
      </c>
      <c r="N45" s="221">
        <f>M45*K45*J45</f>
        <v>1300</v>
      </c>
      <c r="O45" s="222" t="s">
        <v>102</v>
      </c>
    </row>
    <row r="46" ht="15.95" customHeight="1" spans="1:15">
      <c r="A46" s="138"/>
      <c r="B46" s="139"/>
      <c r="C46" s="142" t="s">
        <v>103</v>
      </c>
      <c r="D46" s="143"/>
      <c r="E46" s="143"/>
      <c r="F46" s="143"/>
      <c r="G46" s="143"/>
      <c r="H46" s="143"/>
      <c r="I46" s="223"/>
      <c r="J46" s="197">
        <v>1</v>
      </c>
      <c r="K46" s="197">
        <v>2</v>
      </c>
      <c r="L46" s="224" t="s">
        <v>100</v>
      </c>
      <c r="M46" s="170">
        <v>350</v>
      </c>
      <c r="N46" s="201">
        <f t="shared" ref="N46:N50" si="4">J46*K46*M46</f>
        <v>700</v>
      </c>
      <c r="O46" s="176" t="s">
        <v>104</v>
      </c>
    </row>
    <row r="47" ht="15.95" customHeight="1" spans="1:15">
      <c r="A47" s="138"/>
      <c r="B47" s="139"/>
      <c r="C47" s="142" t="s">
        <v>105</v>
      </c>
      <c r="D47" s="143"/>
      <c r="E47" s="143"/>
      <c r="F47" s="143"/>
      <c r="G47" s="143"/>
      <c r="H47" s="143"/>
      <c r="I47" s="223"/>
      <c r="J47" s="197">
        <v>1</v>
      </c>
      <c r="K47" s="197">
        <v>2</v>
      </c>
      <c r="L47" s="224" t="s">
        <v>100</v>
      </c>
      <c r="M47" s="170">
        <v>800</v>
      </c>
      <c r="N47" s="201">
        <f t="shared" si="4"/>
        <v>1600</v>
      </c>
      <c r="O47" s="176" t="s">
        <v>106</v>
      </c>
    </row>
    <row r="48" ht="15.95" customHeight="1" spans="1:15">
      <c r="A48" s="138"/>
      <c r="B48" s="139"/>
      <c r="C48" s="144" t="s">
        <v>107</v>
      </c>
      <c r="D48" s="145"/>
      <c r="E48" s="145"/>
      <c r="F48" s="145"/>
      <c r="G48" s="145"/>
      <c r="H48" s="145"/>
      <c r="I48" s="225"/>
      <c r="J48" s="197">
        <v>1</v>
      </c>
      <c r="K48" s="197">
        <v>2</v>
      </c>
      <c r="L48" s="224" t="s">
        <v>100</v>
      </c>
      <c r="M48" s="170">
        <v>1300</v>
      </c>
      <c r="N48" s="201">
        <f t="shared" si="4"/>
        <v>2600</v>
      </c>
      <c r="O48" s="176" t="s">
        <v>108</v>
      </c>
    </row>
    <row r="49" ht="15.95" customHeight="1" spans="1:15">
      <c r="A49" s="129"/>
      <c r="B49" s="146"/>
      <c r="C49" s="144" t="s">
        <v>109</v>
      </c>
      <c r="D49" s="145"/>
      <c r="E49" s="145"/>
      <c r="F49" s="145"/>
      <c r="G49" s="145"/>
      <c r="H49" s="145"/>
      <c r="I49" s="225"/>
      <c r="J49" s="226"/>
      <c r="K49" s="227"/>
      <c r="L49" s="228" t="s">
        <v>100</v>
      </c>
      <c r="M49" s="203"/>
      <c r="N49" s="204">
        <f t="shared" si="4"/>
        <v>0</v>
      </c>
      <c r="O49" s="205"/>
    </row>
    <row r="50" ht="15.95" customHeight="1" spans="1:15">
      <c r="A50" s="138" t="s">
        <v>110</v>
      </c>
      <c r="B50" s="139" t="s">
        <v>111</v>
      </c>
      <c r="C50" s="140" t="s">
        <v>99</v>
      </c>
      <c r="D50" s="141"/>
      <c r="E50" s="141"/>
      <c r="F50" s="141"/>
      <c r="G50" s="141"/>
      <c r="H50" s="141"/>
      <c r="I50" s="216"/>
      <c r="J50" s="217">
        <v>1</v>
      </c>
      <c r="K50" s="218">
        <v>1</v>
      </c>
      <c r="L50" s="219" t="s">
        <v>100</v>
      </c>
      <c r="M50" s="220">
        <v>700</v>
      </c>
      <c r="N50" s="221">
        <f>M50*K50*J50</f>
        <v>700</v>
      </c>
      <c r="O50" s="222" t="s">
        <v>112</v>
      </c>
    </row>
    <row r="51" ht="15.95" customHeight="1" spans="1:15">
      <c r="A51" s="138"/>
      <c r="B51" s="139"/>
      <c r="C51" s="142" t="s">
        <v>103</v>
      </c>
      <c r="D51" s="143"/>
      <c r="E51" s="143"/>
      <c r="F51" s="143"/>
      <c r="G51" s="143"/>
      <c r="H51" s="143"/>
      <c r="I51" s="223"/>
      <c r="J51" s="197"/>
      <c r="K51" s="197"/>
      <c r="L51" s="224" t="s">
        <v>113</v>
      </c>
      <c r="M51" s="172"/>
      <c r="N51" s="173">
        <f t="shared" ref="N51:N55" si="5">J51*K51*M51</f>
        <v>0</v>
      </c>
      <c r="O51" s="176"/>
    </row>
    <row r="52" ht="15.95" customHeight="1" spans="1:15">
      <c r="A52" s="138"/>
      <c r="B52" s="139"/>
      <c r="C52" s="142" t="s">
        <v>105</v>
      </c>
      <c r="D52" s="143"/>
      <c r="E52" s="143"/>
      <c r="F52" s="143"/>
      <c r="G52" s="143"/>
      <c r="H52" s="143"/>
      <c r="I52" s="223"/>
      <c r="J52" s="197"/>
      <c r="K52" s="197"/>
      <c r="L52" s="224" t="s">
        <v>113</v>
      </c>
      <c r="M52" s="172"/>
      <c r="N52" s="173">
        <f t="shared" si="5"/>
        <v>0</v>
      </c>
      <c r="O52" s="176"/>
    </row>
    <row r="53" ht="15.95" customHeight="1" spans="1:15">
      <c r="A53" s="138"/>
      <c r="B53" s="139"/>
      <c r="C53" s="142" t="s">
        <v>114</v>
      </c>
      <c r="D53" s="143"/>
      <c r="E53" s="143"/>
      <c r="F53" s="143"/>
      <c r="G53" s="143"/>
      <c r="H53" s="143"/>
      <c r="I53" s="223"/>
      <c r="J53" s="197"/>
      <c r="K53" s="197"/>
      <c r="L53" s="224" t="s">
        <v>113</v>
      </c>
      <c r="M53" s="172"/>
      <c r="N53" s="173">
        <f t="shared" si="5"/>
        <v>0</v>
      </c>
      <c r="O53" s="176"/>
    </row>
    <row r="54" ht="15.95" customHeight="1" spans="1:15">
      <c r="A54" s="129"/>
      <c r="B54" s="146"/>
      <c r="C54" s="144" t="s">
        <v>109</v>
      </c>
      <c r="D54" s="145"/>
      <c r="E54" s="145"/>
      <c r="F54" s="145"/>
      <c r="G54" s="145"/>
      <c r="H54" s="145"/>
      <c r="I54" s="225"/>
      <c r="J54" s="226"/>
      <c r="K54" s="227"/>
      <c r="L54" s="229" t="s">
        <v>113</v>
      </c>
      <c r="M54" s="230"/>
      <c r="N54" s="231">
        <f t="shared" si="5"/>
        <v>0</v>
      </c>
      <c r="O54" s="205"/>
    </row>
    <row r="55" ht="15.95" customHeight="1" spans="1:15">
      <c r="A55" s="138" t="s">
        <v>115</v>
      </c>
      <c r="B55" s="139" t="s">
        <v>116</v>
      </c>
      <c r="C55" s="140" t="s">
        <v>99</v>
      </c>
      <c r="D55" s="141"/>
      <c r="E55" s="141"/>
      <c r="F55" s="141"/>
      <c r="G55" s="141"/>
      <c r="H55" s="141"/>
      <c r="I55" s="216"/>
      <c r="J55" s="217"/>
      <c r="K55" s="218"/>
      <c r="L55" s="219" t="s">
        <v>100</v>
      </c>
      <c r="M55" s="232"/>
      <c r="N55" s="233">
        <f t="shared" si="5"/>
        <v>0</v>
      </c>
      <c r="O55" s="222"/>
    </row>
    <row r="56" ht="15.95" customHeight="1" spans="1:15">
      <c r="A56" s="138"/>
      <c r="B56" s="139"/>
      <c r="C56" s="142" t="s">
        <v>103</v>
      </c>
      <c r="D56" s="143"/>
      <c r="E56" s="143"/>
      <c r="F56" s="143"/>
      <c r="G56" s="143"/>
      <c r="H56" s="143"/>
      <c r="I56" s="223"/>
      <c r="J56" s="197"/>
      <c r="K56" s="197"/>
      <c r="L56" s="224" t="s">
        <v>100</v>
      </c>
      <c r="M56" s="172"/>
      <c r="N56" s="173">
        <f t="shared" ref="N56:N62" si="6">J56*K56*M56</f>
        <v>0</v>
      </c>
      <c r="O56" s="176"/>
    </row>
    <row r="57" ht="15.95" customHeight="1" spans="1:15">
      <c r="A57" s="138"/>
      <c r="B57" s="139"/>
      <c r="C57" s="142" t="s">
        <v>105</v>
      </c>
      <c r="D57" s="143"/>
      <c r="E57" s="143"/>
      <c r="F57" s="143"/>
      <c r="G57" s="143"/>
      <c r="H57" s="143"/>
      <c r="I57" s="223"/>
      <c r="J57" s="197"/>
      <c r="K57" s="197"/>
      <c r="L57" s="224" t="s">
        <v>100</v>
      </c>
      <c r="M57" s="172"/>
      <c r="N57" s="173">
        <f t="shared" si="6"/>
        <v>0</v>
      </c>
      <c r="O57" s="176"/>
    </row>
    <row r="58" ht="15.95" customHeight="1" spans="1:15">
      <c r="A58" s="138"/>
      <c r="B58" s="139"/>
      <c r="C58" s="142" t="s">
        <v>114</v>
      </c>
      <c r="D58" s="143"/>
      <c r="E58" s="143"/>
      <c r="F58" s="143"/>
      <c r="G58" s="143"/>
      <c r="H58" s="143"/>
      <c r="I58" s="223"/>
      <c r="J58" s="197"/>
      <c r="K58" s="197"/>
      <c r="L58" s="224" t="s">
        <v>100</v>
      </c>
      <c r="M58" s="172"/>
      <c r="N58" s="173">
        <f t="shared" si="6"/>
        <v>0</v>
      </c>
      <c r="O58" s="176"/>
    </row>
    <row r="59" ht="15.95" customHeight="1" spans="1:15">
      <c r="A59" s="129"/>
      <c r="B59" s="146"/>
      <c r="C59" s="144" t="s">
        <v>109</v>
      </c>
      <c r="D59" s="145"/>
      <c r="E59" s="145"/>
      <c r="F59" s="145"/>
      <c r="G59" s="145"/>
      <c r="H59" s="145"/>
      <c r="I59" s="225"/>
      <c r="J59" s="226"/>
      <c r="K59" s="227"/>
      <c r="L59" s="228" t="s">
        <v>100</v>
      </c>
      <c r="M59" s="230"/>
      <c r="N59" s="231">
        <f t="shared" si="6"/>
        <v>0</v>
      </c>
      <c r="O59" s="205"/>
    </row>
    <row r="60" ht="15.95" customHeight="1" spans="1:15">
      <c r="A60" s="147" t="s">
        <v>117</v>
      </c>
      <c r="B60" s="122" t="s">
        <v>118</v>
      </c>
      <c r="C60" s="148" t="s">
        <v>119</v>
      </c>
      <c r="D60" s="148"/>
      <c r="E60" s="148"/>
      <c r="F60" s="148"/>
      <c r="G60" s="148"/>
      <c r="H60" s="149"/>
      <c r="I60" s="100" t="s">
        <v>120</v>
      </c>
      <c r="J60" s="234"/>
      <c r="K60" s="234"/>
      <c r="L60" s="219" t="s">
        <v>121</v>
      </c>
      <c r="M60" s="235"/>
      <c r="N60" s="236">
        <f t="shared" si="6"/>
        <v>0</v>
      </c>
      <c r="O60" s="237"/>
    </row>
    <row r="61" ht="15.95" customHeight="1" spans="1:15">
      <c r="A61" s="126"/>
      <c r="B61" s="150"/>
      <c r="C61" s="151" t="s">
        <v>119</v>
      </c>
      <c r="D61" s="151"/>
      <c r="E61" s="151"/>
      <c r="F61" s="151"/>
      <c r="G61" s="151"/>
      <c r="H61" s="149"/>
      <c r="I61" s="104" t="s">
        <v>120</v>
      </c>
      <c r="J61" s="197"/>
      <c r="K61" s="197"/>
      <c r="L61" s="224" t="s">
        <v>121</v>
      </c>
      <c r="M61" s="172"/>
      <c r="N61" s="173">
        <f t="shared" si="6"/>
        <v>0</v>
      </c>
      <c r="O61" s="176"/>
    </row>
    <row r="62" ht="15.95" customHeight="1" spans="1:15">
      <c r="A62" s="152"/>
      <c r="B62" s="130"/>
      <c r="C62" s="153" t="s">
        <v>119</v>
      </c>
      <c r="D62" s="153"/>
      <c r="E62" s="153"/>
      <c r="F62" s="153"/>
      <c r="G62" s="153"/>
      <c r="H62" s="149"/>
      <c r="I62" s="238" t="s">
        <v>120</v>
      </c>
      <c r="J62" s="226"/>
      <c r="K62" s="226"/>
      <c r="L62" s="228" t="s">
        <v>121</v>
      </c>
      <c r="M62" s="239"/>
      <c r="N62" s="240">
        <f t="shared" si="6"/>
        <v>0</v>
      </c>
      <c r="O62" s="241"/>
    </row>
    <row r="63" ht="15.95" customHeight="1" spans="1:15">
      <c r="A63" s="132" t="s">
        <v>75</v>
      </c>
      <c r="B63" s="133"/>
      <c r="C63" s="133"/>
      <c r="D63" s="133"/>
      <c r="E63" s="133"/>
      <c r="F63" s="133"/>
      <c r="G63" s="133"/>
      <c r="H63" s="133"/>
      <c r="I63" s="133"/>
      <c r="J63" s="206"/>
      <c r="K63" s="206"/>
      <c r="L63" s="206"/>
      <c r="M63" s="207"/>
      <c r="N63" s="208">
        <f>SUM(N44:N62)</f>
        <v>7350</v>
      </c>
      <c r="O63" s="209"/>
    </row>
    <row r="64" ht="15.95" customHeight="1" spans="1:15">
      <c r="A64" s="134" t="s">
        <v>20</v>
      </c>
      <c r="B64" s="90" t="s">
        <v>18</v>
      </c>
      <c r="C64" s="135" t="s">
        <v>21</v>
      </c>
      <c r="D64" s="90"/>
      <c r="E64" s="90"/>
      <c r="F64" s="90"/>
      <c r="G64" s="90"/>
      <c r="H64" s="90"/>
      <c r="I64" s="90"/>
      <c r="J64" s="210" t="s">
        <v>22</v>
      </c>
      <c r="K64" s="135"/>
      <c r="L64" s="210" t="s">
        <v>24</v>
      </c>
      <c r="M64" s="211" t="s">
        <v>25</v>
      </c>
      <c r="N64" s="90" t="s">
        <v>78</v>
      </c>
      <c r="O64" s="212" t="s">
        <v>27</v>
      </c>
    </row>
    <row r="65" ht="15.95" customHeight="1" spans="1:15">
      <c r="A65" s="136" t="s">
        <v>122</v>
      </c>
      <c r="B65" s="137" t="s">
        <v>123</v>
      </c>
      <c r="C65" s="137"/>
      <c r="D65" s="137"/>
      <c r="E65" s="137"/>
      <c r="F65" s="137"/>
      <c r="G65" s="137"/>
      <c r="H65" s="137"/>
      <c r="I65" s="137"/>
      <c r="J65" s="213"/>
      <c r="K65" s="213"/>
      <c r="L65" s="213"/>
      <c r="M65" s="214"/>
      <c r="N65" s="137"/>
      <c r="O65" s="215"/>
    </row>
    <row r="66" ht="15.95" customHeight="1" spans="1:15">
      <c r="A66" s="242" t="s">
        <v>124</v>
      </c>
      <c r="B66" s="122" t="s">
        <v>125</v>
      </c>
      <c r="C66" s="243" t="s">
        <v>126</v>
      </c>
      <c r="D66" s="244"/>
      <c r="E66" s="244"/>
      <c r="F66" s="244"/>
      <c r="G66" s="244"/>
      <c r="H66" s="244"/>
      <c r="I66" s="277"/>
      <c r="J66" s="278"/>
      <c r="K66" s="279"/>
      <c r="L66" s="280" t="s">
        <v>85</v>
      </c>
      <c r="M66" s="281"/>
      <c r="N66" s="282">
        <f>J66*M66</f>
        <v>0</v>
      </c>
      <c r="O66" s="237"/>
    </row>
    <row r="67" ht="15.95" customHeight="1" spans="1:15">
      <c r="A67" s="245" t="s">
        <v>127</v>
      </c>
      <c r="B67" s="127" t="s">
        <v>128</v>
      </c>
      <c r="C67" s="246" t="s">
        <v>129</v>
      </c>
      <c r="D67" s="247"/>
      <c r="E67" s="247"/>
      <c r="F67" s="247"/>
      <c r="G67" s="247"/>
      <c r="H67" s="247"/>
      <c r="I67" s="283"/>
      <c r="J67" s="256"/>
      <c r="K67" s="284"/>
      <c r="L67" s="224" t="s">
        <v>85</v>
      </c>
      <c r="M67" s="172"/>
      <c r="N67" s="282">
        <f t="shared" ref="N67:N76" si="7">J67*M67</f>
        <v>0</v>
      </c>
      <c r="O67" s="176"/>
    </row>
    <row r="68" ht="15.95" customHeight="1" spans="1:15">
      <c r="A68" s="245" t="s">
        <v>130</v>
      </c>
      <c r="B68" s="127" t="s">
        <v>131</v>
      </c>
      <c r="C68" s="246" t="s">
        <v>132</v>
      </c>
      <c r="D68" s="247"/>
      <c r="E68" s="247"/>
      <c r="F68" s="247"/>
      <c r="G68" s="247"/>
      <c r="H68" s="247"/>
      <c r="I68" s="283"/>
      <c r="J68" s="256"/>
      <c r="K68" s="284"/>
      <c r="L68" s="224" t="s">
        <v>85</v>
      </c>
      <c r="M68" s="172"/>
      <c r="N68" s="282">
        <f t="shared" si="7"/>
        <v>0</v>
      </c>
      <c r="O68" s="176"/>
    </row>
    <row r="69" ht="15.95" customHeight="1" spans="1:15">
      <c r="A69" s="245" t="s">
        <v>133</v>
      </c>
      <c r="B69" s="127" t="s">
        <v>134</v>
      </c>
      <c r="C69" s="246" t="s">
        <v>135</v>
      </c>
      <c r="D69" s="247"/>
      <c r="E69" s="247"/>
      <c r="F69" s="247"/>
      <c r="G69" s="247"/>
      <c r="H69" s="247"/>
      <c r="I69" s="283"/>
      <c r="J69" s="256"/>
      <c r="K69" s="284"/>
      <c r="L69" s="224" t="s">
        <v>136</v>
      </c>
      <c r="M69" s="172"/>
      <c r="N69" s="282">
        <f t="shared" si="7"/>
        <v>0</v>
      </c>
      <c r="O69" s="176"/>
    </row>
    <row r="70" ht="15.95" customHeight="1" spans="1:15">
      <c r="A70" s="245" t="s">
        <v>137</v>
      </c>
      <c r="B70" s="127" t="s">
        <v>138</v>
      </c>
      <c r="C70" s="246"/>
      <c r="D70" s="247"/>
      <c r="E70" s="247"/>
      <c r="F70" s="247"/>
      <c r="G70" s="247"/>
      <c r="H70" s="247"/>
      <c r="I70" s="283"/>
      <c r="J70" s="256"/>
      <c r="K70" s="284"/>
      <c r="L70" s="224" t="s">
        <v>94</v>
      </c>
      <c r="M70" s="172"/>
      <c r="N70" s="282">
        <f t="shared" si="7"/>
        <v>0</v>
      </c>
      <c r="O70" s="176"/>
    </row>
    <row r="71" ht="15.95" customHeight="1" spans="1:15">
      <c r="A71" s="245" t="s">
        <v>139</v>
      </c>
      <c r="B71" s="127" t="s">
        <v>140</v>
      </c>
      <c r="C71" s="246"/>
      <c r="D71" s="247"/>
      <c r="E71" s="247"/>
      <c r="F71" s="247"/>
      <c r="G71" s="247"/>
      <c r="H71" s="247"/>
      <c r="I71" s="283"/>
      <c r="J71" s="256"/>
      <c r="K71" s="284"/>
      <c r="L71" s="224" t="s">
        <v>141</v>
      </c>
      <c r="M71" s="172"/>
      <c r="N71" s="282">
        <f t="shared" si="7"/>
        <v>0</v>
      </c>
      <c r="O71" s="176"/>
    </row>
    <row r="72" ht="15.95" customHeight="1" spans="1:15">
      <c r="A72" s="245" t="s">
        <v>142</v>
      </c>
      <c r="B72" s="127" t="s">
        <v>143</v>
      </c>
      <c r="C72" s="246"/>
      <c r="D72" s="247"/>
      <c r="E72" s="247"/>
      <c r="F72" s="247"/>
      <c r="G72" s="247"/>
      <c r="H72" s="247"/>
      <c r="I72" s="283"/>
      <c r="J72" s="256"/>
      <c r="K72" s="284"/>
      <c r="L72" s="224" t="s">
        <v>141</v>
      </c>
      <c r="M72" s="172"/>
      <c r="N72" s="282">
        <f t="shared" si="7"/>
        <v>0</v>
      </c>
      <c r="O72" s="176"/>
    </row>
    <row r="73" ht="15.95" customHeight="1" spans="1:15">
      <c r="A73" s="245" t="s">
        <v>144</v>
      </c>
      <c r="B73" s="127" t="s">
        <v>145</v>
      </c>
      <c r="C73" s="246"/>
      <c r="D73" s="247"/>
      <c r="E73" s="247"/>
      <c r="F73" s="247"/>
      <c r="G73" s="247"/>
      <c r="H73" s="247"/>
      <c r="I73" s="283"/>
      <c r="J73" s="256"/>
      <c r="K73" s="284"/>
      <c r="L73" s="224" t="s">
        <v>146</v>
      </c>
      <c r="M73" s="172"/>
      <c r="N73" s="282">
        <f t="shared" si="7"/>
        <v>0</v>
      </c>
      <c r="O73" s="176"/>
    </row>
    <row r="74" ht="15.95" customHeight="1" spans="1:15">
      <c r="A74" s="245" t="s">
        <v>147</v>
      </c>
      <c r="B74" s="127" t="s">
        <v>148</v>
      </c>
      <c r="C74" s="246"/>
      <c r="D74" s="247"/>
      <c r="E74" s="247"/>
      <c r="F74" s="247"/>
      <c r="G74" s="247"/>
      <c r="H74" s="247"/>
      <c r="I74" s="283"/>
      <c r="J74" s="256"/>
      <c r="K74" s="284"/>
      <c r="L74" s="224" t="s">
        <v>146</v>
      </c>
      <c r="M74" s="172"/>
      <c r="N74" s="282">
        <f t="shared" si="7"/>
        <v>0</v>
      </c>
      <c r="O74" s="176"/>
    </row>
    <row r="75" ht="15.95" customHeight="1" spans="1:15">
      <c r="A75" s="245" t="s">
        <v>149</v>
      </c>
      <c r="B75" s="127" t="s">
        <v>150</v>
      </c>
      <c r="C75" s="246"/>
      <c r="D75" s="247"/>
      <c r="E75" s="247"/>
      <c r="F75" s="247"/>
      <c r="G75" s="247"/>
      <c r="H75" s="247"/>
      <c r="I75" s="283"/>
      <c r="J75" s="256"/>
      <c r="K75" s="284"/>
      <c r="L75" s="224" t="s">
        <v>141</v>
      </c>
      <c r="M75" s="172"/>
      <c r="N75" s="282">
        <f t="shared" si="7"/>
        <v>0</v>
      </c>
      <c r="O75" s="176"/>
    </row>
    <row r="76" ht="15.95" customHeight="1" spans="1:15">
      <c r="A76" s="248" t="s">
        <v>151</v>
      </c>
      <c r="B76" s="249" t="s">
        <v>152</v>
      </c>
      <c r="C76" s="250"/>
      <c r="D76" s="251"/>
      <c r="E76" s="251"/>
      <c r="F76" s="251"/>
      <c r="G76" s="251"/>
      <c r="H76" s="251"/>
      <c r="I76" s="285"/>
      <c r="J76" s="286">
        <v>1</v>
      </c>
      <c r="K76" s="287"/>
      <c r="L76" s="288" t="s">
        <v>153</v>
      </c>
      <c r="M76" s="289">
        <v>4992</v>
      </c>
      <c r="N76" s="290">
        <f t="shared" si="7"/>
        <v>4992</v>
      </c>
      <c r="O76" s="291" t="s">
        <v>154</v>
      </c>
    </row>
    <row r="77" ht="15.95" customHeight="1" spans="1:15">
      <c r="A77" s="132" t="s">
        <v>75</v>
      </c>
      <c r="B77" s="133"/>
      <c r="C77" s="133"/>
      <c r="D77" s="133"/>
      <c r="E77" s="133"/>
      <c r="F77" s="133"/>
      <c r="G77" s="133"/>
      <c r="H77" s="133"/>
      <c r="I77" s="133"/>
      <c r="J77" s="206"/>
      <c r="K77" s="206"/>
      <c r="L77" s="206"/>
      <c r="M77" s="292"/>
      <c r="N77" s="293">
        <f>SUM(N66:N76)</f>
        <v>4992</v>
      </c>
      <c r="O77" s="209"/>
    </row>
    <row r="78" ht="15.95" customHeight="1" spans="1:15">
      <c r="A78" s="134" t="s">
        <v>20</v>
      </c>
      <c r="B78" s="90" t="s">
        <v>18</v>
      </c>
      <c r="C78" s="135" t="s">
        <v>21</v>
      </c>
      <c r="D78" s="90"/>
      <c r="E78" s="90"/>
      <c r="F78" s="90"/>
      <c r="G78" s="90"/>
      <c r="H78" s="90"/>
      <c r="I78" s="90"/>
      <c r="J78" s="90" t="s">
        <v>76</v>
      </c>
      <c r="K78" s="90" t="s">
        <v>23</v>
      </c>
      <c r="L78" s="210" t="s">
        <v>24</v>
      </c>
      <c r="M78" s="211" t="s">
        <v>25</v>
      </c>
      <c r="N78" s="90" t="s">
        <v>78</v>
      </c>
      <c r="O78" s="212" t="s">
        <v>27</v>
      </c>
    </row>
    <row r="79" ht="15.95" customHeight="1" spans="1:15">
      <c r="A79" s="119" t="s">
        <v>155</v>
      </c>
      <c r="B79" s="120" t="s">
        <v>156</v>
      </c>
      <c r="C79" s="120"/>
      <c r="D79" s="120"/>
      <c r="E79" s="120"/>
      <c r="F79" s="120"/>
      <c r="G79" s="120"/>
      <c r="H79" s="120"/>
      <c r="I79" s="120"/>
      <c r="J79" s="189"/>
      <c r="K79" s="189"/>
      <c r="L79" s="189"/>
      <c r="M79" s="190"/>
      <c r="N79" s="120"/>
      <c r="O79" s="191"/>
    </row>
    <row r="80" ht="15.95" customHeight="1" spans="1:15">
      <c r="A80" s="121" t="s">
        <v>157</v>
      </c>
      <c r="B80" s="252" t="s">
        <v>158</v>
      </c>
      <c r="C80" s="253"/>
      <c r="D80" s="254"/>
      <c r="E80" s="254"/>
      <c r="F80" s="254"/>
      <c r="G80" s="254"/>
      <c r="H80" s="254"/>
      <c r="I80" s="294"/>
      <c r="J80" s="192"/>
      <c r="K80" s="192"/>
      <c r="L80" s="193" t="s">
        <v>72</v>
      </c>
      <c r="M80" s="281"/>
      <c r="N80" s="282">
        <f>J80*K80*M80</f>
        <v>0</v>
      </c>
      <c r="O80" s="196"/>
    </row>
    <row r="81" ht="15.95" customHeight="1" spans="1:15">
      <c r="A81" s="126" t="s">
        <v>159</v>
      </c>
      <c r="B81" s="255" t="s">
        <v>160</v>
      </c>
      <c r="C81" s="256"/>
      <c r="D81" s="257"/>
      <c r="E81" s="257"/>
      <c r="F81" s="257"/>
      <c r="G81" s="257"/>
      <c r="H81" s="257"/>
      <c r="I81" s="284"/>
      <c r="J81" s="197"/>
      <c r="K81" s="197"/>
      <c r="L81" s="169" t="s">
        <v>72</v>
      </c>
      <c r="M81" s="172"/>
      <c r="N81" s="173">
        <f t="shared" ref="N81:N83" si="8">J81*K81*M81</f>
        <v>0</v>
      </c>
      <c r="O81" s="176"/>
    </row>
    <row r="82" ht="15.95" customHeight="1" spans="1:15">
      <c r="A82" s="126" t="s">
        <v>161</v>
      </c>
      <c r="B82" s="255" t="s">
        <v>162</v>
      </c>
      <c r="C82" s="256"/>
      <c r="D82" s="257"/>
      <c r="E82" s="257"/>
      <c r="F82" s="257"/>
      <c r="G82" s="257"/>
      <c r="H82" s="257"/>
      <c r="I82" s="284"/>
      <c r="J82" s="197"/>
      <c r="K82" s="197"/>
      <c r="L82" s="169" t="s">
        <v>72</v>
      </c>
      <c r="M82" s="172"/>
      <c r="N82" s="173">
        <f t="shared" si="8"/>
        <v>0</v>
      </c>
      <c r="O82" s="176"/>
    </row>
    <row r="83" ht="15.95" customHeight="1" spans="1:15">
      <c r="A83" s="152" t="s">
        <v>163</v>
      </c>
      <c r="B83" s="258" t="s">
        <v>164</v>
      </c>
      <c r="C83" s="259"/>
      <c r="D83" s="260"/>
      <c r="E83" s="260"/>
      <c r="F83" s="260"/>
      <c r="G83" s="260"/>
      <c r="H83" s="260"/>
      <c r="I83" s="295"/>
      <c r="J83" s="226">
        <v>1</v>
      </c>
      <c r="K83" s="226">
        <v>4</v>
      </c>
      <c r="L83" s="296" t="s">
        <v>72</v>
      </c>
      <c r="M83" s="297">
        <v>500</v>
      </c>
      <c r="N83" s="298">
        <f t="shared" si="8"/>
        <v>2000</v>
      </c>
      <c r="O83" s="241" t="s">
        <v>165</v>
      </c>
    </row>
    <row r="84" ht="15.95" customHeight="1" spans="1:15">
      <c r="A84" s="136" t="s">
        <v>75</v>
      </c>
      <c r="B84" s="137"/>
      <c r="C84" s="137"/>
      <c r="D84" s="137"/>
      <c r="E84" s="137"/>
      <c r="F84" s="137"/>
      <c r="G84" s="137"/>
      <c r="H84" s="137"/>
      <c r="I84" s="137"/>
      <c r="J84" s="213"/>
      <c r="K84" s="213"/>
      <c r="L84" s="213"/>
      <c r="M84" s="299"/>
      <c r="N84" s="300">
        <f>SUM(N80:N83)</f>
        <v>2000</v>
      </c>
      <c r="O84" s="215"/>
    </row>
    <row r="85" ht="15.95" customHeight="1" spans="1:15">
      <c r="A85" s="261" t="s">
        <v>166</v>
      </c>
      <c r="B85" s="262"/>
      <c r="C85" s="262"/>
      <c r="D85" s="262"/>
      <c r="E85" s="262"/>
      <c r="F85" s="262"/>
      <c r="G85" s="262"/>
      <c r="H85" s="262"/>
      <c r="I85" s="262"/>
      <c r="J85" s="301"/>
      <c r="K85" s="301"/>
      <c r="L85" s="301"/>
      <c r="M85" s="302"/>
      <c r="N85" s="303">
        <f>SUM(N33,N41,N63,N77,N84)</f>
        <v>89303</v>
      </c>
      <c r="O85" s="304"/>
    </row>
    <row r="86" ht="15.95" customHeight="1" spans="1:15">
      <c r="A86" s="134" t="s">
        <v>20</v>
      </c>
      <c r="B86" s="90" t="s">
        <v>18</v>
      </c>
      <c r="C86" s="135" t="s">
        <v>21</v>
      </c>
      <c r="D86" s="90"/>
      <c r="E86" s="90"/>
      <c r="F86" s="90"/>
      <c r="G86" s="90"/>
      <c r="H86" s="90"/>
      <c r="I86" s="90"/>
      <c r="J86" s="210" t="s">
        <v>22</v>
      </c>
      <c r="K86" s="135"/>
      <c r="L86" s="210" t="s">
        <v>24</v>
      </c>
      <c r="M86" s="211" t="s">
        <v>25</v>
      </c>
      <c r="N86" s="90" t="s">
        <v>78</v>
      </c>
      <c r="O86" s="212" t="s">
        <v>27</v>
      </c>
    </row>
    <row r="87" ht="15.95" customHeight="1" spans="1:15">
      <c r="A87" s="263" t="s">
        <v>167</v>
      </c>
      <c r="B87" s="120" t="s">
        <v>168</v>
      </c>
      <c r="C87" s="120"/>
      <c r="D87" s="120"/>
      <c r="E87" s="120"/>
      <c r="F87" s="120"/>
      <c r="G87" s="120"/>
      <c r="H87" s="120"/>
      <c r="I87" s="120"/>
      <c r="J87" s="189"/>
      <c r="K87" s="189"/>
      <c r="L87" s="189"/>
      <c r="M87" s="190"/>
      <c r="N87" s="120"/>
      <c r="O87" s="191"/>
    </row>
    <row r="88" ht="15.95" customHeight="1" spans="1:15">
      <c r="A88" s="264" t="s">
        <v>169</v>
      </c>
      <c r="B88" s="265" t="s">
        <v>168</v>
      </c>
      <c r="C88" s="266" t="s">
        <v>170</v>
      </c>
      <c r="D88" s="267"/>
      <c r="E88" s="267"/>
      <c r="F88" s="267"/>
      <c r="G88" s="267"/>
      <c r="H88" s="267"/>
      <c r="I88" s="305"/>
      <c r="J88" s="306">
        <f>N85</f>
        <v>89303</v>
      </c>
      <c r="K88" s="307"/>
      <c r="L88" s="308"/>
      <c r="M88" s="309">
        <v>0.08</v>
      </c>
      <c r="N88" s="310">
        <f>J88*M88</f>
        <v>7144.24</v>
      </c>
      <c r="O88" s="311"/>
    </row>
    <row r="89" ht="15.95" customHeight="1" spans="1:15">
      <c r="A89" s="268" t="s">
        <v>75</v>
      </c>
      <c r="B89" s="269"/>
      <c r="C89" s="269"/>
      <c r="D89" s="269"/>
      <c r="E89" s="269"/>
      <c r="F89" s="269"/>
      <c r="G89" s="269"/>
      <c r="H89" s="269"/>
      <c r="I89" s="269"/>
      <c r="J89" s="312"/>
      <c r="K89" s="312"/>
      <c r="L89" s="312"/>
      <c r="M89" s="313"/>
      <c r="N89" s="314">
        <f>SUM(N88:N88)</f>
        <v>7144.24</v>
      </c>
      <c r="O89" s="315"/>
    </row>
    <row r="90" ht="15.95" customHeight="1" spans="1:15">
      <c r="A90" s="134" t="s">
        <v>20</v>
      </c>
      <c r="B90" s="90" t="s">
        <v>18</v>
      </c>
      <c r="C90" s="135" t="s">
        <v>21</v>
      </c>
      <c r="D90" s="90"/>
      <c r="E90" s="90"/>
      <c r="F90" s="90"/>
      <c r="G90" s="90"/>
      <c r="H90" s="90"/>
      <c r="I90" s="90"/>
      <c r="J90" s="90" t="s">
        <v>76</v>
      </c>
      <c r="K90" s="90" t="s">
        <v>23</v>
      </c>
      <c r="L90" s="210" t="s">
        <v>24</v>
      </c>
      <c r="M90" s="211" t="s">
        <v>25</v>
      </c>
      <c r="N90" s="90" t="s">
        <v>78</v>
      </c>
      <c r="O90" s="212" t="s">
        <v>27</v>
      </c>
    </row>
    <row r="91" ht="15.95" customHeight="1" spans="1:15">
      <c r="A91" s="263" t="s">
        <v>171</v>
      </c>
      <c r="B91" s="120" t="s">
        <v>172</v>
      </c>
      <c r="C91" s="120"/>
      <c r="D91" s="120"/>
      <c r="E91" s="120"/>
      <c r="F91" s="120"/>
      <c r="G91" s="120"/>
      <c r="H91" s="120"/>
      <c r="I91" s="120"/>
      <c r="J91" s="189"/>
      <c r="K91" s="189"/>
      <c r="L91" s="189"/>
      <c r="M91" s="190"/>
      <c r="N91" s="120"/>
      <c r="O91" s="191"/>
    </row>
    <row r="92" ht="15.95" customHeight="1" spans="1:15">
      <c r="A92" s="264" t="s">
        <v>173</v>
      </c>
      <c r="B92" s="265" t="s">
        <v>174</v>
      </c>
      <c r="C92" s="266" t="s">
        <v>175</v>
      </c>
      <c r="D92" s="267"/>
      <c r="E92" s="267"/>
      <c r="F92" s="267"/>
      <c r="G92" s="267"/>
      <c r="H92" s="267"/>
      <c r="I92" s="305"/>
      <c r="J92" s="316">
        <v>1</v>
      </c>
      <c r="K92" s="316">
        <v>4</v>
      </c>
      <c r="L92" s="308" t="s">
        <v>72</v>
      </c>
      <c r="M92" s="317">
        <v>2000</v>
      </c>
      <c r="N92" s="318">
        <f>J92*K92*M92</f>
        <v>8000</v>
      </c>
      <c r="O92" s="311"/>
    </row>
    <row r="93" ht="15.95" customHeight="1" spans="1:15">
      <c r="A93" s="268" t="s">
        <v>75</v>
      </c>
      <c r="B93" s="269"/>
      <c r="C93" s="269"/>
      <c r="D93" s="269"/>
      <c r="E93" s="269"/>
      <c r="F93" s="269"/>
      <c r="G93" s="269"/>
      <c r="H93" s="269"/>
      <c r="I93" s="269"/>
      <c r="J93" s="312"/>
      <c r="K93" s="312"/>
      <c r="L93" s="312"/>
      <c r="M93" s="319"/>
      <c r="N93" s="320">
        <f>SUM(N92:N92)</f>
        <v>8000</v>
      </c>
      <c r="O93" s="315"/>
    </row>
    <row r="94" ht="15.95" customHeight="1" spans="1:15">
      <c r="A94" s="134" t="s">
        <v>20</v>
      </c>
      <c r="B94" s="90" t="s">
        <v>18</v>
      </c>
      <c r="C94" s="210" t="s">
        <v>21</v>
      </c>
      <c r="D94" s="270"/>
      <c r="E94" s="270"/>
      <c r="F94" s="270"/>
      <c r="G94" s="135"/>
      <c r="H94" s="90" t="s">
        <v>176</v>
      </c>
      <c r="I94" s="90" t="s">
        <v>177</v>
      </c>
      <c r="J94" s="210" t="s">
        <v>76</v>
      </c>
      <c r="K94" s="135"/>
      <c r="L94" s="210" t="s">
        <v>24</v>
      </c>
      <c r="M94" s="211" t="s">
        <v>25</v>
      </c>
      <c r="N94" s="90" t="s">
        <v>78</v>
      </c>
      <c r="O94" s="212" t="s">
        <v>27</v>
      </c>
    </row>
    <row r="95" ht="15.95" customHeight="1" spans="1:15">
      <c r="A95" s="119" t="s">
        <v>178</v>
      </c>
      <c r="B95" s="120" t="s">
        <v>179</v>
      </c>
      <c r="C95" s="120"/>
      <c r="D95" s="120"/>
      <c r="E95" s="120"/>
      <c r="F95" s="120"/>
      <c r="G95" s="120"/>
      <c r="H95" s="120"/>
      <c r="I95" s="120"/>
      <c r="J95" s="189"/>
      <c r="K95" s="189"/>
      <c r="L95" s="189"/>
      <c r="M95" s="190"/>
      <c r="N95" s="120"/>
      <c r="O95" s="191"/>
    </row>
    <row r="96" ht="15.95" customHeight="1" spans="1:15">
      <c r="A96" s="147" t="s">
        <v>180</v>
      </c>
      <c r="B96" s="271" t="s">
        <v>181</v>
      </c>
      <c r="C96" s="272" t="s">
        <v>182</v>
      </c>
      <c r="D96" s="272"/>
      <c r="E96" s="272"/>
      <c r="F96" s="272"/>
      <c r="G96" s="272"/>
      <c r="H96" s="149"/>
      <c r="I96" s="149"/>
      <c r="J96" s="234">
        <v>55</v>
      </c>
      <c r="K96" s="234"/>
      <c r="L96" s="164" t="s">
        <v>183</v>
      </c>
      <c r="M96" s="321">
        <f>N96/J96</f>
        <v>1093.14545454545</v>
      </c>
      <c r="N96" s="322">
        <v>60123</v>
      </c>
      <c r="O96" s="237" t="s">
        <v>184</v>
      </c>
    </row>
    <row r="97" ht="15.95" customHeight="1" spans="1:15">
      <c r="A97" s="126" t="s">
        <v>185</v>
      </c>
      <c r="B97" s="255" t="s">
        <v>186</v>
      </c>
      <c r="C97" s="151" t="s">
        <v>182</v>
      </c>
      <c r="D97" s="151"/>
      <c r="E97" s="151"/>
      <c r="F97" s="151"/>
      <c r="G97" s="151"/>
      <c r="H97" s="128"/>
      <c r="I97" s="128"/>
      <c r="J97" s="197"/>
      <c r="K97" s="197"/>
      <c r="L97" s="169" t="s">
        <v>183</v>
      </c>
      <c r="M97" s="172"/>
      <c r="N97" s="173">
        <f t="shared" ref="N97:N99" si="9">J97*M97</f>
        <v>0</v>
      </c>
      <c r="O97" s="176"/>
    </row>
    <row r="98" ht="15.95" customHeight="1" spans="1:15">
      <c r="A98" s="126" t="s">
        <v>187</v>
      </c>
      <c r="B98" s="255" t="s">
        <v>188</v>
      </c>
      <c r="C98" s="151" t="s">
        <v>182</v>
      </c>
      <c r="D98" s="151"/>
      <c r="E98" s="151"/>
      <c r="F98" s="151"/>
      <c r="G98" s="151"/>
      <c r="H98" s="128"/>
      <c r="I98" s="128"/>
      <c r="J98" s="197"/>
      <c r="K98" s="197"/>
      <c r="L98" s="169" t="s">
        <v>183</v>
      </c>
      <c r="M98" s="172"/>
      <c r="N98" s="173">
        <f t="shared" si="9"/>
        <v>0</v>
      </c>
      <c r="O98" s="176"/>
    </row>
    <row r="99" ht="15.95" customHeight="1" spans="1:15">
      <c r="A99" s="126" t="s">
        <v>189</v>
      </c>
      <c r="B99" s="255" t="s">
        <v>190</v>
      </c>
      <c r="C99" s="151" t="s">
        <v>182</v>
      </c>
      <c r="D99" s="151"/>
      <c r="E99" s="151"/>
      <c r="F99" s="151"/>
      <c r="G99" s="151"/>
      <c r="H99" s="128"/>
      <c r="I99" s="128"/>
      <c r="J99" s="197"/>
      <c r="K99" s="197"/>
      <c r="L99" s="169" t="s">
        <v>183</v>
      </c>
      <c r="M99" s="172"/>
      <c r="N99" s="173">
        <f t="shared" si="9"/>
        <v>0</v>
      </c>
      <c r="O99" s="176"/>
    </row>
    <row r="100" ht="15.95" customHeight="1" spans="1:15">
      <c r="A100" s="129"/>
      <c r="B100" s="273" t="s">
        <v>168</v>
      </c>
      <c r="C100" s="274" t="s">
        <v>191</v>
      </c>
      <c r="D100" s="274"/>
      <c r="E100" s="274"/>
      <c r="F100" s="274"/>
      <c r="G100" s="274"/>
      <c r="H100" s="274"/>
      <c r="I100" s="274"/>
      <c r="J100" s="274"/>
      <c r="K100" s="274"/>
      <c r="L100" s="274"/>
      <c r="M100" s="323">
        <v>0.03</v>
      </c>
      <c r="N100" s="204">
        <f>SUM(N96,N99)*M100</f>
        <v>1803.69</v>
      </c>
      <c r="O100" s="205"/>
    </row>
    <row r="101" ht="15.95" customHeight="1" spans="1:15">
      <c r="A101" s="268" t="s">
        <v>75</v>
      </c>
      <c r="B101" s="269"/>
      <c r="C101" s="269"/>
      <c r="D101" s="269"/>
      <c r="E101" s="269"/>
      <c r="F101" s="269"/>
      <c r="G101" s="269"/>
      <c r="H101" s="269"/>
      <c r="I101" s="269"/>
      <c r="J101" s="312"/>
      <c r="K101" s="312"/>
      <c r="L101" s="312"/>
      <c r="M101" s="313"/>
      <c r="N101" s="314">
        <f>SUM(N96:N100)</f>
        <v>61926.69</v>
      </c>
      <c r="O101" s="315"/>
    </row>
    <row r="102" ht="15.95" customHeight="1" spans="1:15">
      <c r="A102" s="134" t="s">
        <v>20</v>
      </c>
      <c r="B102" s="90" t="s">
        <v>18</v>
      </c>
      <c r="C102" s="135" t="s">
        <v>21</v>
      </c>
      <c r="D102" s="90"/>
      <c r="E102" s="90"/>
      <c r="F102" s="90"/>
      <c r="G102" s="90"/>
      <c r="H102" s="90"/>
      <c r="I102" s="90"/>
      <c r="J102" s="210" t="s">
        <v>22</v>
      </c>
      <c r="K102" s="135"/>
      <c r="L102" s="210" t="s">
        <v>24</v>
      </c>
      <c r="M102" s="211" t="s">
        <v>25</v>
      </c>
      <c r="N102" s="90" t="s">
        <v>78</v>
      </c>
      <c r="O102" s="212" t="s">
        <v>27</v>
      </c>
    </row>
    <row r="103" ht="15.95" customHeight="1" spans="1:15">
      <c r="A103" s="263" t="s">
        <v>192</v>
      </c>
      <c r="B103" s="120" t="s">
        <v>193</v>
      </c>
      <c r="C103" s="120"/>
      <c r="D103" s="120"/>
      <c r="E103" s="120"/>
      <c r="F103" s="120"/>
      <c r="G103" s="120"/>
      <c r="H103" s="120"/>
      <c r="I103" s="120"/>
      <c r="J103" s="189"/>
      <c r="K103" s="189"/>
      <c r="L103" s="189"/>
      <c r="M103" s="190"/>
      <c r="N103" s="120"/>
      <c r="O103" s="191"/>
    </row>
    <row r="104" ht="15.95" customHeight="1" spans="1:15">
      <c r="A104" s="264" t="s">
        <v>194</v>
      </c>
      <c r="B104" s="265" t="s">
        <v>193</v>
      </c>
      <c r="C104" s="275"/>
      <c r="D104" s="276"/>
      <c r="E104" s="276"/>
      <c r="F104" s="276"/>
      <c r="G104" s="276"/>
      <c r="H104" s="276"/>
      <c r="I104" s="324"/>
      <c r="J104" s="306">
        <f>SUM(N85,N89,N93,N101)</f>
        <v>166373.93</v>
      </c>
      <c r="K104" s="307"/>
      <c r="L104" s="308"/>
      <c r="M104" s="309">
        <v>0.06</v>
      </c>
      <c r="N104" s="310">
        <f>J104*M104</f>
        <v>9982.4358</v>
      </c>
      <c r="O104" s="311"/>
    </row>
    <row r="105" ht="15.95" customHeight="1" spans="1:15">
      <c r="A105" s="261" t="s">
        <v>75</v>
      </c>
      <c r="B105" s="262"/>
      <c r="C105" s="262"/>
      <c r="D105" s="262"/>
      <c r="E105" s="262"/>
      <c r="F105" s="262"/>
      <c r="G105" s="262"/>
      <c r="H105" s="262"/>
      <c r="I105" s="262"/>
      <c r="J105" s="301"/>
      <c r="K105" s="301"/>
      <c r="L105" s="301"/>
      <c r="M105" s="325"/>
      <c r="N105" s="326">
        <f>SUM(N104,J104)</f>
        <v>176356.3658</v>
      </c>
      <c r="O105" s="304"/>
    </row>
    <row r="106" ht="15.95" customHeight="1" spans="1:15">
      <c r="A106" s="114"/>
      <c r="B106" s="115" t="s">
        <v>195</v>
      </c>
      <c r="C106" s="115"/>
      <c r="D106" s="115"/>
      <c r="E106" s="115"/>
      <c r="F106" s="115"/>
      <c r="G106" s="115"/>
      <c r="H106" s="115"/>
      <c r="I106" s="115"/>
      <c r="J106" s="182"/>
      <c r="K106" s="182"/>
      <c r="L106" s="182"/>
      <c r="M106" s="327"/>
      <c r="N106" s="328"/>
      <c r="O106" s="329"/>
    </row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</sheetData>
  <mergeCells count="12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L100"/>
    <mergeCell ref="C102:I102"/>
    <mergeCell ref="J102:K102"/>
    <mergeCell ref="C104:I104"/>
    <mergeCell ref="J104:K104"/>
    <mergeCell ref="A10:A14"/>
    <mergeCell ref="A15:A16"/>
    <mergeCell ref="A17:A18"/>
    <mergeCell ref="A19:A20"/>
    <mergeCell ref="A21:A26"/>
    <mergeCell ref="A27:A32"/>
    <mergeCell ref="A44:A49"/>
    <mergeCell ref="A50:A54"/>
    <mergeCell ref="A55:A59"/>
    <mergeCell ref="A60:A62"/>
    <mergeCell ref="B10:B14"/>
    <mergeCell ref="B15:B16"/>
    <mergeCell ref="B17:B18"/>
    <mergeCell ref="B19:B20"/>
    <mergeCell ref="B44:B49"/>
    <mergeCell ref="B50:B54"/>
    <mergeCell ref="B55:B59"/>
    <mergeCell ref="B60:B62"/>
  </mergeCells>
  <dataValidations count="1">
    <dataValidation type="list" allowBlank="1" showInputMessage="1" showErrorMessage="1" sqref="D14 F36 H36 F38 H39 D40 F40 H40 C36:C40 D10:D13 D15:D20 D36:D37 D38:D39 F10:F13 F15:F20 H37:H38 H60:H62 H96:H99 I96:I99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9"/>
  <sheetViews>
    <sheetView workbookViewId="0">
      <selection activeCell="G8" sqref="G8"/>
    </sheetView>
  </sheetViews>
  <sheetFormatPr defaultColWidth="9" defaultRowHeight="16.5"/>
  <cols>
    <col min="1" max="1" width="9.875" style="51" customWidth="1"/>
    <col min="2" max="2" width="14.875" style="51" customWidth="1"/>
    <col min="3" max="3" width="9.375" style="51" customWidth="1"/>
    <col min="4" max="4" width="8.75" style="51" customWidth="1"/>
    <col min="5" max="5" width="8.25" style="51" customWidth="1"/>
    <col min="6" max="6" width="14.875" style="51" customWidth="1"/>
    <col min="7" max="7" width="23.375" style="51" customWidth="1"/>
    <col min="8" max="8" width="4.625" style="51" customWidth="1"/>
    <col min="9" max="9" width="5.375" style="51" customWidth="1"/>
    <col min="10" max="10" width="4.625" style="51" customWidth="1"/>
    <col min="11" max="11" width="7" style="51" customWidth="1"/>
    <col min="12" max="12" width="6.25" style="51" customWidth="1"/>
    <col min="13" max="16384" width="9" style="51"/>
  </cols>
  <sheetData>
    <row r="1" s="46" customFormat="1" ht="21" customHeight="1" spans="1:11">
      <c r="A1" s="52" t="s">
        <v>196</v>
      </c>
      <c r="B1" s="53"/>
      <c r="C1" s="53"/>
      <c r="D1" s="54"/>
      <c r="E1" s="53"/>
      <c r="F1" s="53"/>
      <c r="G1" s="54"/>
      <c r="H1" s="53"/>
      <c r="I1" s="68"/>
      <c r="J1" s="68"/>
      <c r="K1" s="68"/>
    </row>
    <row r="2" s="47" customFormat="1" spans="1:12">
      <c r="A2" s="55" t="s">
        <v>197</v>
      </c>
      <c r="B2" s="55" t="s">
        <v>198</v>
      </c>
      <c r="C2" s="56" t="s">
        <v>199</v>
      </c>
      <c r="D2" s="57" t="s">
        <v>200</v>
      </c>
      <c r="E2" s="55" t="s">
        <v>201</v>
      </c>
      <c r="F2" s="55" t="s">
        <v>202</v>
      </c>
      <c r="G2" s="58" t="s">
        <v>203</v>
      </c>
      <c r="H2" s="57" t="s">
        <v>176</v>
      </c>
      <c r="I2" s="55" t="s">
        <v>204</v>
      </c>
      <c r="J2" s="55" t="s">
        <v>205</v>
      </c>
      <c r="K2" s="69" t="s">
        <v>206</v>
      </c>
      <c r="L2" s="69" t="s">
        <v>27</v>
      </c>
    </row>
    <row r="3" s="48" customFormat="1" spans="1:12">
      <c r="A3" s="59">
        <v>43291</v>
      </c>
      <c r="B3" s="60" t="s">
        <v>207</v>
      </c>
      <c r="C3" s="60" t="s">
        <v>208</v>
      </c>
      <c r="D3" s="60" t="s">
        <v>209</v>
      </c>
      <c r="E3" s="60" t="s">
        <v>210</v>
      </c>
      <c r="F3" s="60" t="s">
        <v>211</v>
      </c>
      <c r="G3" s="61" t="s">
        <v>212</v>
      </c>
      <c r="H3" s="60" t="s">
        <v>213</v>
      </c>
      <c r="I3" s="60">
        <v>1440</v>
      </c>
      <c r="J3" s="60">
        <v>60</v>
      </c>
      <c r="K3" s="60">
        <f>J3+I3</f>
        <v>1500</v>
      </c>
      <c r="L3" s="70"/>
    </row>
    <row r="4" s="48" customFormat="1" spans="1:12">
      <c r="A4" s="59">
        <v>43291</v>
      </c>
      <c r="B4" s="60" t="s">
        <v>214</v>
      </c>
      <c r="C4" s="60" t="s">
        <v>215</v>
      </c>
      <c r="D4" s="60" t="s">
        <v>216</v>
      </c>
      <c r="E4" s="60" t="s">
        <v>210</v>
      </c>
      <c r="F4" s="60" t="s">
        <v>217</v>
      </c>
      <c r="G4" s="61" t="s">
        <v>218</v>
      </c>
      <c r="H4" s="60" t="s">
        <v>219</v>
      </c>
      <c r="I4" s="60">
        <v>1260</v>
      </c>
      <c r="J4" s="60">
        <v>60</v>
      </c>
      <c r="K4" s="60">
        <f t="shared" ref="K4:K57" si="0">J4+I4</f>
        <v>1320</v>
      </c>
      <c r="L4" s="70"/>
    </row>
    <row r="5" s="48" customFormat="1" spans="1:12">
      <c r="A5" s="59">
        <v>43291</v>
      </c>
      <c r="B5" s="60" t="s">
        <v>220</v>
      </c>
      <c r="C5" s="60" t="s">
        <v>221</v>
      </c>
      <c r="D5" s="60" t="s">
        <v>222</v>
      </c>
      <c r="E5" s="60" t="s">
        <v>223</v>
      </c>
      <c r="F5" s="60" t="s">
        <v>211</v>
      </c>
      <c r="G5" s="61" t="s">
        <v>224</v>
      </c>
      <c r="H5" s="60" t="s">
        <v>225</v>
      </c>
      <c r="I5" s="60">
        <v>1630</v>
      </c>
      <c r="J5" s="60">
        <v>60</v>
      </c>
      <c r="K5" s="60">
        <f t="shared" si="0"/>
        <v>1690</v>
      </c>
      <c r="L5" s="70"/>
    </row>
    <row r="6" s="48" customFormat="1" spans="1:12">
      <c r="A6" s="59">
        <v>43291</v>
      </c>
      <c r="B6" s="60" t="s">
        <v>226</v>
      </c>
      <c r="C6" s="60" t="s">
        <v>227</v>
      </c>
      <c r="D6" s="60" t="s">
        <v>228</v>
      </c>
      <c r="E6" s="60" t="s">
        <v>223</v>
      </c>
      <c r="F6" s="60" t="s">
        <v>217</v>
      </c>
      <c r="G6" s="61" t="s">
        <v>229</v>
      </c>
      <c r="H6" s="60" t="s">
        <v>219</v>
      </c>
      <c r="I6" s="60">
        <v>1140</v>
      </c>
      <c r="J6" s="60">
        <v>60</v>
      </c>
      <c r="K6" s="60">
        <f t="shared" si="0"/>
        <v>1200</v>
      </c>
      <c r="L6" s="70"/>
    </row>
    <row r="7" s="48" customFormat="1" spans="1:12">
      <c r="A7" s="59">
        <v>43291</v>
      </c>
      <c r="B7" s="60" t="s">
        <v>230</v>
      </c>
      <c r="C7" s="60" t="s">
        <v>231</v>
      </c>
      <c r="D7" s="60" t="s">
        <v>232</v>
      </c>
      <c r="E7" s="60" t="s">
        <v>233</v>
      </c>
      <c r="F7" s="60" t="s">
        <v>211</v>
      </c>
      <c r="G7" s="61" t="s">
        <v>234</v>
      </c>
      <c r="H7" s="60" t="s">
        <v>219</v>
      </c>
      <c r="I7" s="60">
        <v>1260</v>
      </c>
      <c r="J7" s="60">
        <v>60</v>
      </c>
      <c r="K7" s="60">
        <f t="shared" si="0"/>
        <v>1320</v>
      </c>
      <c r="L7" s="70"/>
    </row>
    <row r="8" s="48" customFormat="1" spans="1:12">
      <c r="A8" s="59">
        <v>43291</v>
      </c>
      <c r="B8" s="60" t="s">
        <v>235</v>
      </c>
      <c r="C8" s="60" t="s">
        <v>236</v>
      </c>
      <c r="D8" s="60" t="s">
        <v>216</v>
      </c>
      <c r="E8" s="60" t="s">
        <v>233</v>
      </c>
      <c r="F8" s="60" t="s">
        <v>217</v>
      </c>
      <c r="G8" s="61" t="s">
        <v>218</v>
      </c>
      <c r="H8" s="60" t="s">
        <v>219</v>
      </c>
      <c r="I8" s="60">
        <v>1260</v>
      </c>
      <c r="J8" s="60">
        <v>60</v>
      </c>
      <c r="K8" s="60">
        <f t="shared" si="0"/>
        <v>1320</v>
      </c>
      <c r="L8" s="70"/>
    </row>
    <row r="9" s="48" customFormat="1" spans="1:12">
      <c r="A9" s="59">
        <v>43291</v>
      </c>
      <c r="B9" s="60" t="s">
        <v>237</v>
      </c>
      <c r="C9" s="60" t="s">
        <v>238</v>
      </c>
      <c r="D9" s="60" t="s">
        <v>222</v>
      </c>
      <c r="E9" s="60" t="s">
        <v>239</v>
      </c>
      <c r="F9" s="60" t="s">
        <v>211</v>
      </c>
      <c r="G9" s="61" t="s">
        <v>224</v>
      </c>
      <c r="H9" s="60" t="s">
        <v>225</v>
      </c>
      <c r="I9" s="60">
        <v>1630</v>
      </c>
      <c r="J9" s="60">
        <v>60</v>
      </c>
      <c r="K9" s="60">
        <f t="shared" si="0"/>
        <v>1690</v>
      </c>
      <c r="L9" s="70"/>
    </row>
    <row r="10" s="48" customFormat="1" spans="1:12">
      <c r="A10" s="59">
        <v>43291</v>
      </c>
      <c r="B10" s="60" t="s">
        <v>240</v>
      </c>
      <c r="C10" s="60" t="s">
        <v>241</v>
      </c>
      <c r="D10" s="60" t="s">
        <v>216</v>
      </c>
      <c r="E10" s="60" t="s">
        <v>239</v>
      </c>
      <c r="F10" s="60" t="s">
        <v>217</v>
      </c>
      <c r="G10" s="61" t="s">
        <v>218</v>
      </c>
      <c r="H10" s="60" t="s">
        <v>219</v>
      </c>
      <c r="I10" s="60">
        <v>1260</v>
      </c>
      <c r="J10" s="60">
        <v>60</v>
      </c>
      <c r="K10" s="60">
        <f t="shared" si="0"/>
        <v>1320</v>
      </c>
      <c r="L10" s="70"/>
    </row>
    <row r="11" s="48" customFormat="1" spans="1:12">
      <c r="A11" s="59">
        <v>43291</v>
      </c>
      <c r="B11" s="60" t="s">
        <v>242</v>
      </c>
      <c r="C11" s="60" t="s">
        <v>238</v>
      </c>
      <c r="D11" s="60" t="s">
        <v>222</v>
      </c>
      <c r="E11" s="60" t="s">
        <v>243</v>
      </c>
      <c r="F11" s="60" t="s">
        <v>211</v>
      </c>
      <c r="G11" s="61" t="s">
        <v>224</v>
      </c>
      <c r="H11" s="60" t="s">
        <v>225</v>
      </c>
      <c r="I11" s="60">
        <v>1630</v>
      </c>
      <c r="J11" s="60">
        <v>60</v>
      </c>
      <c r="K11" s="60">
        <f t="shared" si="0"/>
        <v>1690</v>
      </c>
      <c r="L11" s="70"/>
    </row>
    <row r="12" s="48" customFormat="1" spans="1:12">
      <c r="A12" s="59">
        <v>43291</v>
      </c>
      <c r="B12" s="60" t="s">
        <v>244</v>
      </c>
      <c r="C12" s="60" t="s">
        <v>241</v>
      </c>
      <c r="D12" s="60" t="s">
        <v>216</v>
      </c>
      <c r="E12" s="60" t="s">
        <v>243</v>
      </c>
      <c r="F12" s="60" t="s">
        <v>217</v>
      </c>
      <c r="G12" s="61" t="s">
        <v>218</v>
      </c>
      <c r="H12" s="60" t="s">
        <v>219</v>
      </c>
      <c r="I12" s="60">
        <v>1260</v>
      </c>
      <c r="J12" s="60">
        <v>60</v>
      </c>
      <c r="K12" s="60">
        <f t="shared" si="0"/>
        <v>1320</v>
      </c>
      <c r="L12" s="70"/>
    </row>
    <row r="13" s="48" customFormat="1" spans="1:12">
      <c r="A13" s="59">
        <v>43291</v>
      </c>
      <c r="B13" s="60" t="s">
        <v>245</v>
      </c>
      <c r="C13" s="60" t="s">
        <v>246</v>
      </c>
      <c r="D13" s="60" t="s">
        <v>222</v>
      </c>
      <c r="E13" s="60" t="s">
        <v>247</v>
      </c>
      <c r="F13" s="60" t="s">
        <v>211</v>
      </c>
      <c r="G13" s="61" t="s">
        <v>224</v>
      </c>
      <c r="H13" s="60" t="s">
        <v>225</v>
      </c>
      <c r="I13" s="60">
        <v>1570</v>
      </c>
      <c r="J13" s="60">
        <v>60</v>
      </c>
      <c r="K13" s="60">
        <f t="shared" si="0"/>
        <v>1630</v>
      </c>
      <c r="L13" s="70"/>
    </row>
    <row r="14" s="48" customFormat="1" spans="1:12">
      <c r="A14" s="59">
        <v>43291</v>
      </c>
      <c r="B14" s="60" t="s">
        <v>248</v>
      </c>
      <c r="C14" s="60" t="s">
        <v>249</v>
      </c>
      <c r="D14" s="60" t="s">
        <v>216</v>
      </c>
      <c r="E14" s="60" t="s">
        <v>247</v>
      </c>
      <c r="F14" s="60" t="s">
        <v>217</v>
      </c>
      <c r="G14" s="61" t="s">
        <v>218</v>
      </c>
      <c r="H14" s="60" t="s">
        <v>219</v>
      </c>
      <c r="I14" s="60">
        <v>1140</v>
      </c>
      <c r="J14" s="60">
        <v>60</v>
      </c>
      <c r="K14" s="60">
        <f t="shared" si="0"/>
        <v>1200</v>
      </c>
      <c r="L14" s="70"/>
    </row>
    <row r="15" s="48" customFormat="1" spans="1:12">
      <c r="A15" s="59">
        <v>43291</v>
      </c>
      <c r="B15" s="60" t="s">
        <v>250</v>
      </c>
      <c r="C15" s="60" t="s">
        <v>246</v>
      </c>
      <c r="D15" s="60" t="s">
        <v>222</v>
      </c>
      <c r="E15" s="60" t="s">
        <v>251</v>
      </c>
      <c r="F15" s="60" t="s">
        <v>211</v>
      </c>
      <c r="G15" s="61" t="s">
        <v>224</v>
      </c>
      <c r="H15" s="60" t="s">
        <v>225</v>
      </c>
      <c r="I15" s="60">
        <v>1570</v>
      </c>
      <c r="J15" s="60">
        <v>60</v>
      </c>
      <c r="K15" s="60">
        <f t="shared" si="0"/>
        <v>1630</v>
      </c>
      <c r="L15" s="70"/>
    </row>
    <row r="16" s="48" customFormat="1" spans="1:12">
      <c r="A16" s="59">
        <v>43291</v>
      </c>
      <c r="B16" s="60" t="s">
        <v>252</v>
      </c>
      <c r="C16" s="60" t="s">
        <v>249</v>
      </c>
      <c r="D16" s="60" t="s">
        <v>216</v>
      </c>
      <c r="E16" s="60" t="s">
        <v>251</v>
      </c>
      <c r="F16" s="60" t="s">
        <v>217</v>
      </c>
      <c r="G16" s="61" t="s">
        <v>218</v>
      </c>
      <c r="H16" s="60" t="s">
        <v>219</v>
      </c>
      <c r="I16" s="60">
        <v>1140</v>
      </c>
      <c r="J16" s="60">
        <v>60</v>
      </c>
      <c r="K16" s="60">
        <f t="shared" si="0"/>
        <v>1200</v>
      </c>
      <c r="L16" s="70"/>
    </row>
    <row r="17" s="48" customFormat="1" spans="1:12">
      <c r="A17" s="59">
        <v>43291</v>
      </c>
      <c r="B17" s="60" t="s">
        <v>253</v>
      </c>
      <c r="C17" s="60" t="s">
        <v>246</v>
      </c>
      <c r="D17" s="60" t="s">
        <v>222</v>
      </c>
      <c r="E17" s="60" t="s">
        <v>254</v>
      </c>
      <c r="F17" s="60" t="s">
        <v>211</v>
      </c>
      <c r="G17" s="61" t="s">
        <v>224</v>
      </c>
      <c r="H17" s="60" t="s">
        <v>225</v>
      </c>
      <c r="I17" s="60">
        <v>1570</v>
      </c>
      <c r="J17" s="60">
        <v>60</v>
      </c>
      <c r="K17" s="60">
        <f t="shared" si="0"/>
        <v>1630</v>
      </c>
      <c r="L17" s="70"/>
    </row>
    <row r="18" s="48" customFormat="1" spans="1:12">
      <c r="A18" s="59">
        <v>43291</v>
      </c>
      <c r="B18" s="60" t="s">
        <v>255</v>
      </c>
      <c r="C18" s="60" t="s">
        <v>249</v>
      </c>
      <c r="D18" s="60" t="s">
        <v>216</v>
      </c>
      <c r="E18" s="60" t="s">
        <v>254</v>
      </c>
      <c r="F18" s="60" t="s">
        <v>217</v>
      </c>
      <c r="G18" s="61" t="s">
        <v>218</v>
      </c>
      <c r="H18" s="60" t="s">
        <v>219</v>
      </c>
      <c r="I18" s="60">
        <v>1140</v>
      </c>
      <c r="J18" s="60">
        <v>60</v>
      </c>
      <c r="K18" s="60">
        <f t="shared" si="0"/>
        <v>1200</v>
      </c>
      <c r="L18" s="70"/>
    </row>
    <row r="19" s="48" customFormat="1" spans="1:12">
      <c r="A19" s="59">
        <v>43291</v>
      </c>
      <c r="B19" s="60" t="s">
        <v>256</v>
      </c>
      <c r="C19" s="60" t="s">
        <v>246</v>
      </c>
      <c r="D19" s="60" t="s">
        <v>222</v>
      </c>
      <c r="E19" s="60" t="s">
        <v>257</v>
      </c>
      <c r="F19" s="60" t="s">
        <v>211</v>
      </c>
      <c r="G19" s="61" t="s">
        <v>224</v>
      </c>
      <c r="H19" s="60" t="s">
        <v>225</v>
      </c>
      <c r="I19" s="60">
        <v>1570</v>
      </c>
      <c r="J19" s="60">
        <v>60</v>
      </c>
      <c r="K19" s="60">
        <f t="shared" si="0"/>
        <v>1630</v>
      </c>
      <c r="L19" s="70"/>
    </row>
    <row r="20" s="48" customFormat="1" spans="1:12">
      <c r="A20" s="59">
        <v>43291</v>
      </c>
      <c r="B20" s="60" t="s">
        <v>258</v>
      </c>
      <c r="C20" s="60" t="s">
        <v>249</v>
      </c>
      <c r="D20" s="60" t="s">
        <v>216</v>
      </c>
      <c r="E20" s="60" t="s">
        <v>257</v>
      </c>
      <c r="F20" s="60" t="s">
        <v>217</v>
      </c>
      <c r="G20" s="61" t="s">
        <v>218</v>
      </c>
      <c r="H20" s="60" t="s">
        <v>219</v>
      </c>
      <c r="I20" s="60">
        <v>1140</v>
      </c>
      <c r="J20" s="60">
        <v>60</v>
      </c>
      <c r="K20" s="60">
        <f t="shared" si="0"/>
        <v>1200</v>
      </c>
      <c r="L20" s="70"/>
    </row>
    <row r="21" s="48" customFormat="1" spans="1:12">
      <c r="A21" s="59">
        <v>43291</v>
      </c>
      <c r="B21" s="60" t="s">
        <v>259</v>
      </c>
      <c r="C21" s="60" t="s">
        <v>246</v>
      </c>
      <c r="D21" s="60" t="s">
        <v>222</v>
      </c>
      <c r="E21" s="60" t="s">
        <v>260</v>
      </c>
      <c r="F21" s="60" t="s">
        <v>211</v>
      </c>
      <c r="G21" s="61" t="s">
        <v>224</v>
      </c>
      <c r="H21" s="60" t="s">
        <v>225</v>
      </c>
      <c r="I21" s="60">
        <v>1570</v>
      </c>
      <c r="J21" s="60">
        <v>60</v>
      </c>
      <c r="K21" s="60">
        <f t="shared" si="0"/>
        <v>1630</v>
      </c>
      <c r="L21" s="70"/>
    </row>
    <row r="22" s="48" customFormat="1" spans="1:12">
      <c r="A22" s="59">
        <v>43291</v>
      </c>
      <c r="B22" s="60" t="s">
        <v>261</v>
      </c>
      <c r="C22" s="60" t="s">
        <v>249</v>
      </c>
      <c r="D22" s="60" t="s">
        <v>216</v>
      </c>
      <c r="E22" s="60" t="s">
        <v>260</v>
      </c>
      <c r="F22" s="60" t="s">
        <v>217</v>
      </c>
      <c r="G22" s="61" t="s">
        <v>218</v>
      </c>
      <c r="H22" s="60" t="s">
        <v>219</v>
      </c>
      <c r="I22" s="60">
        <v>1140</v>
      </c>
      <c r="J22" s="60">
        <v>60</v>
      </c>
      <c r="K22" s="60">
        <f t="shared" si="0"/>
        <v>1200</v>
      </c>
      <c r="L22" s="70"/>
    </row>
    <row r="23" s="48" customFormat="1" spans="1:12">
      <c r="A23" s="59">
        <v>43291</v>
      </c>
      <c r="B23" s="60" t="s">
        <v>262</v>
      </c>
      <c r="C23" s="60" t="s">
        <v>246</v>
      </c>
      <c r="D23" s="60" t="s">
        <v>222</v>
      </c>
      <c r="E23" s="60" t="s">
        <v>263</v>
      </c>
      <c r="F23" s="60" t="s">
        <v>211</v>
      </c>
      <c r="G23" s="61" t="s">
        <v>224</v>
      </c>
      <c r="H23" s="60" t="s">
        <v>225</v>
      </c>
      <c r="I23" s="60">
        <v>1570</v>
      </c>
      <c r="J23" s="60">
        <v>60</v>
      </c>
      <c r="K23" s="60">
        <f t="shared" si="0"/>
        <v>1630</v>
      </c>
      <c r="L23" s="70"/>
    </row>
    <row r="24" s="48" customFormat="1" spans="1:12">
      <c r="A24" s="59">
        <v>43291</v>
      </c>
      <c r="B24" s="60" t="s">
        <v>264</v>
      </c>
      <c r="C24" s="60" t="s">
        <v>249</v>
      </c>
      <c r="D24" s="60" t="s">
        <v>216</v>
      </c>
      <c r="E24" s="60" t="s">
        <v>263</v>
      </c>
      <c r="F24" s="60" t="s">
        <v>217</v>
      </c>
      <c r="G24" s="61" t="s">
        <v>218</v>
      </c>
      <c r="H24" s="60" t="s">
        <v>219</v>
      </c>
      <c r="I24" s="60">
        <v>1140</v>
      </c>
      <c r="J24" s="60">
        <v>60</v>
      </c>
      <c r="K24" s="60">
        <f t="shared" si="0"/>
        <v>1200</v>
      </c>
      <c r="L24" s="70"/>
    </row>
    <row r="25" s="48" customFormat="1" spans="1:12">
      <c r="A25" s="59">
        <v>43291</v>
      </c>
      <c r="B25" s="60" t="s">
        <v>265</v>
      </c>
      <c r="C25" s="60" t="s">
        <v>246</v>
      </c>
      <c r="D25" s="60" t="s">
        <v>222</v>
      </c>
      <c r="E25" s="60" t="s">
        <v>266</v>
      </c>
      <c r="F25" s="60" t="s">
        <v>211</v>
      </c>
      <c r="G25" s="61" t="s">
        <v>224</v>
      </c>
      <c r="H25" s="60" t="s">
        <v>225</v>
      </c>
      <c r="I25" s="60">
        <v>1570</v>
      </c>
      <c r="J25" s="60">
        <v>60</v>
      </c>
      <c r="K25" s="60">
        <f t="shared" si="0"/>
        <v>1630</v>
      </c>
      <c r="L25" s="70"/>
    </row>
    <row r="26" s="48" customFormat="1" spans="1:12">
      <c r="A26" s="59">
        <v>43291</v>
      </c>
      <c r="B26" s="60" t="s">
        <v>267</v>
      </c>
      <c r="C26" s="60" t="s">
        <v>249</v>
      </c>
      <c r="D26" s="60" t="s">
        <v>216</v>
      </c>
      <c r="E26" s="60" t="s">
        <v>266</v>
      </c>
      <c r="F26" s="60" t="s">
        <v>217</v>
      </c>
      <c r="G26" s="61" t="s">
        <v>218</v>
      </c>
      <c r="H26" s="60" t="s">
        <v>219</v>
      </c>
      <c r="I26" s="60">
        <v>1140</v>
      </c>
      <c r="J26" s="60">
        <v>60</v>
      </c>
      <c r="K26" s="60">
        <f t="shared" si="0"/>
        <v>1200</v>
      </c>
      <c r="L26" s="70"/>
    </row>
    <row r="27" s="48" customFormat="1" spans="1:12">
      <c r="A27" s="59">
        <v>43291</v>
      </c>
      <c r="B27" s="60" t="s">
        <v>268</v>
      </c>
      <c r="C27" s="60" t="s">
        <v>246</v>
      </c>
      <c r="D27" s="60" t="s">
        <v>222</v>
      </c>
      <c r="E27" s="60" t="s">
        <v>269</v>
      </c>
      <c r="F27" s="60" t="s">
        <v>211</v>
      </c>
      <c r="G27" s="61" t="s">
        <v>224</v>
      </c>
      <c r="H27" s="60" t="s">
        <v>225</v>
      </c>
      <c r="I27" s="60">
        <v>1570</v>
      </c>
      <c r="J27" s="60">
        <v>60</v>
      </c>
      <c r="K27" s="60">
        <f t="shared" si="0"/>
        <v>1630</v>
      </c>
      <c r="L27" s="70"/>
    </row>
    <row r="28" s="48" customFormat="1" spans="1:12">
      <c r="A28" s="59">
        <v>43291</v>
      </c>
      <c r="B28" s="60" t="s">
        <v>270</v>
      </c>
      <c r="C28" s="60" t="s">
        <v>249</v>
      </c>
      <c r="D28" s="60" t="s">
        <v>216</v>
      </c>
      <c r="E28" s="60" t="s">
        <v>269</v>
      </c>
      <c r="F28" s="60" t="s">
        <v>217</v>
      </c>
      <c r="G28" s="61" t="s">
        <v>218</v>
      </c>
      <c r="H28" s="60" t="s">
        <v>219</v>
      </c>
      <c r="I28" s="60">
        <v>1140</v>
      </c>
      <c r="J28" s="60">
        <v>60</v>
      </c>
      <c r="K28" s="60">
        <f t="shared" si="0"/>
        <v>1200</v>
      </c>
      <c r="L28" s="70"/>
    </row>
    <row r="29" s="48" customFormat="1" spans="1:12">
      <c r="A29" s="59">
        <v>43291</v>
      </c>
      <c r="B29" s="60" t="s">
        <v>271</v>
      </c>
      <c r="C29" s="60" t="s">
        <v>272</v>
      </c>
      <c r="D29" s="60" t="s">
        <v>273</v>
      </c>
      <c r="E29" s="60" t="s">
        <v>274</v>
      </c>
      <c r="F29" s="60" t="s">
        <v>275</v>
      </c>
      <c r="G29" s="61" t="s">
        <v>276</v>
      </c>
      <c r="H29" s="60" t="s">
        <v>28</v>
      </c>
      <c r="I29" s="60">
        <v>1450</v>
      </c>
      <c r="J29" s="60">
        <v>60</v>
      </c>
      <c r="K29" s="60">
        <f t="shared" si="0"/>
        <v>1510</v>
      </c>
      <c r="L29" s="70"/>
    </row>
    <row r="30" s="48" customFormat="1" spans="1:12">
      <c r="A30" s="59">
        <v>43291</v>
      </c>
      <c r="B30" s="60" t="s">
        <v>277</v>
      </c>
      <c r="C30" s="60" t="s">
        <v>278</v>
      </c>
      <c r="D30" s="60" t="s">
        <v>279</v>
      </c>
      <c r="E30" s="60" t="s">
        <v>274</v>
      </c>
      <c r="F30" s="60" t="s">
        <v>280</v>
      </c>
      <c r="G30" s="61" t="s">
        <v>281</v>
      </c>
      <c r="H30" s="60" t="s">
        <v>282</v>
      </c>
      <c r="I30" s="60">
        <v>1340</v>
      </c>
      <c r="J30" s="60">
        <v>60</v>
      </c>
      <c r="K30" s="60">
        <f t="shared" si="0"/>
        <v>1400</v>
      </c>
      <c r="L30" s="70"/>
    </row>
    <row r="31" s="48" customFormat="1" spans="1:12">
      <c r="A31" s="59">
        <v>43291</v>
      </c>
      <c r="B31" s="60" t="s">
        <v>283</v>
      </c>
      <c r="C31" s="60" t="s">
        <v>272</v>
      </c>
      <c r="D31" s="60" t="s">
        <v>273</v>
      </c>
      <c r="E31" s="60" t="s">
        <v>284</v>
      </c>
      <c r="F31" s="60" t="s">
        <v>275</v>
      </c>
      <c r="G31" s="61" t="s">
        <v>276</v>
      </c>
      <c r="H31" s="60" t="s">
        <v>28</v>
      </c>
      <c r="I31" s="60">
        <v>1450</v>
      </c>
      <c r="J31" s="60">
        <v>60</v>
      </c>
      <c r="K31" s="60">
        <f t="shared" si="0"/>
        <v>1510</v>
      </c>
      <c r="L31" s="70"/>
    </row>
    <row r="32" s="48" customFormat="1" spans="1:12">
      <c r="A32" s="59">
        <v>43291</v>
      </c>
      <c r="B32" s="60" t="s">
        <v>285</v>
      </c>
      <c r="C32" s="60" t="s">
        <v>286</v>
      </c>
      <c r="D32" s="60" t="s">
        <v>287</v>
      </c>
      <c r="E32" s="60" t="s">
        <v>284</v>
      </c>
      <c r="F32" s="60" t="s">
        <v>280</v>
      </c>
      <c r="G32" s="61" t="s">
        <v>288</v>
      </c>
      <c r="H32" s="60" t="s">
        <v>219</v>
      </c>
      <c r="I32" s="60">
        <v>1100</v>
      </c>
      <c r="J32" s="60">
        <v>60</v>
      </c>
      <c r="K32" s="60">
        <f t="shared" si="0"/>
        <v>1160</v>
      </c>
      <c r="L32" s="70"/>
    </row>
    <row r="33" s="48" customFormat="1" spans="1:12">
      <c r="A33" s="59">
        <v>43291</v>
      </c>
      <c r="B33" s="60" t="s">
        <v>289</v>
      </c>
      <c r="C33" s="60" t="s">
        <v>290</v>
      </c>
      <c r="D33" s="60" t="s">
        <v>273</v>
      </c>
      <c r="E33" s="60" t="s">
        <v>291</v>
      </c>
      <c r="F33" s="60" t="s">
        <v>275</v>
      </c>
      <c r="G33" s="61" t="s">
        <v>276</v>
      </c>
      <c r="H33" s="60" t="s">
        <v>28</v>
      </c>
      <c r="I33" s="60">
        <v>1450</v>
      </c>
      <c r="J33" s="60">
        <v>60</v>
      </c>
      <c r="K33" s="60">
        <f t="shared" si="0"/>
        <v>1510</v>
      </c>
      <c r="L33" s="70"/>
    </row>
    <row r="34" s="48" customFormat="1" spans="1:12">
      <c r="A34" s="59">
        <v>43291</v>
      </c>
      <c r="B34" s="60" t="s">
        <v>292</v>
      </c>
      <c r="C34" s="60" t="s">
        <v>293</v>
      </c>
      <c r="D34" s="60" t="s">
        <v>294</v>
      </c>
      <c r="E34" s="60" t="s">
        <v>291</v>
      </c>
      <c r="F34" s="60" t="s">
        <v>280</v>
      </c>
      <c r="G34" s="61" t="s">
        <v>295</v>
      </c>
      <c r="H34" s="60" t="s">
        <v>225</v>
      </c>
      <c r="I34" s="60">
        <v>1560</v>
      </c>
      <c r="J34" s="60">
        <v>60</v>
      </c>
      <c r="K34" s="60">
        <f t="shared" si="0"/>
        <v>1620</v>
      </c>
      <c r="L34" s="70"/>
    </row>
    <row r="35" s="48" customFormat="1" spans="1:12">
      <c r="A35" s="59">
        <v>43291</v>
      </c>
      <c r="B35" s="60" t="s">
        <v>296</v>
      </c>
      <c r="C35" s="60" t="s">
        <v>297</v>
      </c>
      <c r="D35" s="60" t="s">
        <v>273</v>
      </c>
      <c r="E35" s="60" t="s">
        <v>298</v>
      </c>
      <c r="F35" s="60" t="s">
        <v>275</v>
      </c>
      <c r="G35" s="61" t="s">
        <v>299</v>
      </c>
      <c r="H35" s="60" t="s">
        <v>225</v>
      </c>
      <c r="I35" s="60">
        <v>1560</v>
      </c>
      <c r="J35" s="60">
        <v>60</v>
      </c>
      <c r="K35" s="60">
        <f t="shared" si="0"/>
        <v>1620</v>
      </c>
      <c r="L35" s="70"/>
    </row>
    <row r="36" s="48" customFormat="1" spans="1:12">
      <c r="A36" s="59">
        <v>43291</v>
      </c>
      <c r="B36" s="60" t="s">
        <v>300</v>
      </c>
      <c r="C36" s="60" t="s">
        <v>293</v>
      </c>
      <c r="D36" s="60" t="s">
        <v>294</v>
      </c>
      <c r="E36" s="60" t="s">
        <v>298</v>
      </c>
      <c r="F36" s="60" t="s">
        <v>280</v>
      </c>
      <c r="G36" s="61" t="s">
        <v>295</v>
      </c>
      <c r="H36" s="60" t="s">
        <v>225</v>
      </c>
      <c r="I36" s="60">
        <v>1560</v>
      </c>
      <c r="J36" s="60">
        <v>60</v>
      </c>
      <c r="K36" s="60">
        <f t="shared" si="0"/>
        <v>1620</v>
      </c>
      <c r="L36" s="70"/>
    </row>
    <row r="37" s="48" customFormat="1" spans="1:12">
      <c r="A37" s="59">
        <v>43291</v>
      </c>
      <c r="B37" s="60" t="s">
        <v>301</v>
      </c>
      <c r="C37" s="60" t="s">
        <v>302</v>
      </c>
      <c r="D37" s="60" t="s">
        <v>303</v>
      </c>
      <c r="E37" s="60" t="s">
        <v>304</v>
      </c>
      <c r="F37" s="60" t="s">
        <v>305</v>
      </c>
      <c r="G37" s="61" t="s">
        <v>306</v>
      </c>
      <c r="H37" s="60" t="s">
        <v>219</v>
      </c>
      <c r="I37" s="60">
        <v>730</v>
      </c>
      <c r="J37" s="60">
        <v>60</v>
      </c>
      <c r="K37" s="60">
        <f t="shared" si="0"/>
        <v>790</v>
      </c>
      <c r="L37" s="70"/>
    </row>
    <row r="38" s="48" customFormat="1" spans="1:12">
      <c r="A38" s="59">
        <v>43291</v>
      </c>
      <c r="B38" s="60" t="s">
        <v>307</v>
      </c>
      <c r="C38" s="60" t="s">
        <v>308</v>
      </c>
      <c r="D38" s="60" t="s">
        <v>309</v>
      </c>
      <c r="E38" s="60" t="s">
        <v>304</v>
      </c>
      <c r="F38" s="60" t="s">
        <v>310</v>
      </c>
      <c r="G38" s="61" t="s">
        <v>311</v>
      </c>
      <c r="H38" s="60" t="s">
        <v>219</v>
      </c>
      <c r="I38" s="60">
        <v>730</v>
      </c>
      <c r="J38" s="60">
        <v>60</v>
      </c>
      <c r="K38" s="60">
        <f t="shared" si="0"/>
        <v>790</v>
      </c>
      <c r="L38" s="70"/>
    </row>
    <row r="39" s="49" customFormat="1" spans="1:24">
      <c r="A39" s="59">
        <v>332580</v>
      </c>
      <c r="B39" s="330" t="s">
        <v>312</v>
      </c>
      <c r="C39" s="60" t="s">
        <v>302</v>
      </c>
      <c r="D39" s="60" t="s">
        <v>303</v>
      </c>
      <c r="E39" s="60" t="s">
        <v>304</v>
      </c>
      <c r="F39" s="60" t="s">
        <v>313</v>
      </c>
      <c r="G39" s="62" t="s">
        <v>314</v>
      </c>
      <c r="H39" s="60" t="s">
        <v>219</v>
      </c>
      <c r="I39" s="60">
        <v>146</v>
      </c>
      <c r="J39" s="60">
        <v>0</v>
      </c>
      <c r="K39" s="60">
        <f t="shared" si="0"/>
        <v>146</v>
      </c>
      <c r="L39" s="70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="48" customFormat="1" spans="1:12">
      <c r="A40" s="59">
        <v>43291</v>
      </c>
      <c r="B40" s="60" t="s">
        <v>315</v>
      </c>
      <c r="C40" s="60" t="s">
        <v>308</v>
      </c>
      <c r="D40" s="60" t="s">
        <v>309</v>
      </c>
      <c r="E40" s="60" t="s">
        <v>316</v>
      </c>
      <c r="F40" s="60" t="s">
        <v>310</v>
      </c>
      <c r="G40" s="61" t="s">
        <v>311</v>
      </c>
      <c r="H40" s="60" t="s">
        <v>219</v>
      </c>
      <c r="I40" s="60">
        <v>730</v>
      </c>
      <c r="J40" s="60">
        <v>60</v>
      </c>
      <c r="K40" s="60">
        <f t="shared" si="0"/>
        <v>790</v>
      </c>
      <c r="L40" s="70"/>
    </row>
    <row r="41" s="48" customFormat="1" spans="1:12">
      <c r="A41" s="59">
        <v>43291</v>
      </c>
      <c r="B41" s="60" t="s">
        <v>317</v>
      </c>
      <c r="C41" s="60" t="s">
        <v>302</v>
      </c>
      <c r="D41" s="60" t="s">
        <v>303</v>
      </c>
      <c r="E41" s="60" t="s">
        <v>316</v>
      </c>
      <c r="F41" s="60" t="s">
        <v>305</v>
      </c>
      <c r="G41" s="61" t="s">
        <v>306</v>
      </c>
      <c r="H41" s="60" t="s">
        <v>219</v>
      </c>
      <c r="I41" s="60">
        <v>730</v>
      </c>
      <c r="J41" s="60">
        <v>60</v>
      </c>
      <c r="K41" s="60">
        <f t="shared" si="0"/>
        <v>790</v>
      </c>
      <c r="L41" s="70"/>
    </row>
    <row r="42" s="49" customFormat="1" spans="1:24">
      <c r="A42" s="59">
        <v>332580</v>
      </c>
      <c r="B42" s="330" t="s">
        <v>318</v>
      </c>
      <c r="C42" s="60" t="s">
        <v>302</v>
      </c>
      <c r="D42" s="60" t="s">
        <v>303</v>
      </c>
      <c r="E42" s="60" t="s">
        <v>316</v>
      </c>
      <c r="F42" s="60" t="s">
        <v>313</v>
      </c>
      <c r="G42" s="62" t="s">
        <v>314</v>
      </c>
      <c r="H42" s="60" t="s">
        <v>219</v>
      </c>
      <c r="I42" s="60">
        <v>146</v>
      </c>
      <c r="J42" s="60">
        <v>0</v>
      </c>
      <c r="K42" s="60">
        <f t="shared" si="0"/>
        <v>146</v>
      </c>
      <c r="L42" s="70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="48" customFormat="1" spans="1:12">
      <c r="A43" s="59">
        <v>43291</v>
      </c>
      <c r="B43" s="60" t="s">
        <v>319</v>
      </c>
      <c r="C43" s="60" t="s">
        <v>302</v>
      </c>
      <c r="D43" s="60" t="s">
        <v>303</v>
      </c>
      <c r="E43" s="60" t="s">
        <v>320</v>
      </c>
      <c r="F43" s="60" t="s">
        <v>305</v>
      </c>
      <c r="G43" s="61" t="s">
        <v>306</v>
      </c>
      <c r="H43" s="60" t="s">
        <v>219</v>
      </c>
      <c r="I43" s="60">
        <v>730</v>
      </c>
      <c r="J43" s="60">
        <v>60</v>
      </c>
      <c r="K43" s="60">
        <f t="shared" si="0"/>
        <v>790</v>
      </c>
      <c r="L43" s="70"/>
    </row>
    <row r="44" s="48" customFormat="1" spans="1:12">
      <c r="A44" s="59">
        <v>43291</v>
      </c>
      <c r="B44" s="60" t="s">
        <v>321</v>
      </c>
      <c r="C44" s="60" t="s">
        <v>308</v>
      </c>
      <c r="D44" s="60" t="s">
        <v>309</v>
      </c>
      <c r="E44" s="60" t="s">
        <v>320</v>
      </c>
      <c r="F44" s="60" t="s">
        <v>310</v>
      </c>
      <c r="G44" s="61" t="s">
        <v>311</v>
      </c>
      <c r="H44" s="60" t="s">
        <v>219</v>
      </c>
      <c r="I44" s="60">
        <v>730</v>
      </c>
      <c r="J44" s="60">
        <v>60</v>
      </c>
      <c r="K44" s="60">
        <f t="shared" si="0"/>
        <v>790</v>
      </c>
      <c r="L44" s="70"/>
    </row>
    <row r="45" s="49" customFormat="1" spans="1:24">
      <c r="A45" s="59">
        <v>332580</v>
      </c>
      <c r="B45" s="330" t="s">
        <v>322</v>
      </c>
      <c r="C45" s="60" t="s">
        <v>302</v>
      </c>
      <c r="D45" s="60" t="s">
        <v>303</v>
      </c>
      <c r="E45" s="60" t="s">
        <v>320</v>
      </c>
      <c r="F45" s="60" t="s">
        <v>313</v>
      </c>
      <c r="G45" s="62" t="s">
        <v>314</v>
      </c>
      <c r="H45" s="60" t="s">
        <v>219</v>
      </c>
      <c r="I45" s="60">
        <v>146</v>
      </c>
      <c r="J45" s="60">
        <v>0</v>
      </c>
      <c r="K45" s="60">
        <f t="shared" si="0"/>
        <v>146</v>
      </c>
      <c r="L45" s="70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="48" customFormat="1" spans="1:12">
      <c r="A46" s="59">
        <v>43291</v>
      </c>
      <c r="B46" s="60" t="s">
        <v>323</v>
      </c>
      <c r="C46" s="60" t="s">
        <v>302</v>
      </c>
      <c r="D46" s="60" t="s">
        <v>303</v>
      </c>
      <c r="E46" s="60" t="s">
        <v>324</v>
      </c>
      <c r="F46" s="60" t="s">
        <v>305</v>
      </c>
      <c r="G46" s="61" t="s">
        <v>306</v>
      </c>
      <c r="H46" s="60" t="s">
        <v>219</v>
      </c>
      <c r="I46" s="60">
        <v>730</v>
      </c>
      <c r="J46" s="60">
        <v>60</v>
      </c>
      <c r="K46" s="60">
        <f t="shared" si="0"/>
        <v>790</v>
      </c>
      <c r="L46" s="70"/>
    </row>
    <row r="47" s="48" customFormat="1" spans="1:12">
      <c r="A47" s="59">
        <v>43291</v>
      </c>
      <c r="B47" s="60" t="s">
        <v>325</v>
      </c>
      <c r="C47" s="60" t="s">
        <v>308</v>
      </c>
      <c r="D47" s="60" t="s">
        <v>309</v>
      </c>
      <c r="E47" s="60" t="s">
        <v>324</v>
      </c>
      <c r="F47" s="60" t="s">
        <v>310</v>
      </c>
      <c r="G47" s="61" t="s">
        <v>311</v>
      </c>
      <c r="H47" s="60" t="s">
        <v>219</v>
      </c>
      <c r="I47" s="60">
        <v>730</v>
      </c>
      <c r="J47" s="60">
        <v>60</v>
      </c>
      <c r="K47" s="60">
        <f t="shared" si="0"/>
        <v>790</v>
      </c>
      <c r="L47" s="70"/>
    </row>
    <row r="48" s="49" customFormat="1" spans="1:24">
      <c r="A48" s="59">
        <v>332580</v>
      </c>
      <c r="B48" s="330" t="s">
        <v>326</v>
      </c>
      <c r="C48" s="60" t="s">
        <v>302</v>
      </c>
      <c r="D48" s="60" t="s">
        <v>303</v>
      </c>
      <c r="E48" s="60" t="s">
        <v>324</v>
      </c>
      <c r="F48" s="60" t="s">
        <v>313</v>
      </c>
      <c r="G48" s="62" t="s">
        <v>314</v>
      </c>
      <c r="H48" s="60" t="s">
        <v>219</v>
      </c>
      <c r="I48" s="60">
        <v>146</v>
      </c>
      <c r="J48" s="60">
        <v>0</v>
      </c>
      <c r="K48" s="60">
        <f t="shared" si="0"/>
        <v>146</v>
      </c>
      <c r="L48" s="70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="48" customFormat="1" spans="1:12">
      <c r="A49" s="59">
        <v>43291</v>
      </c>
      <c r="B49" s="60" t="s">
        <v>327</v>
      </c>
      <c r="C49" s="60" t="s">
        <v>328</v>
      </c>
      <c r="D49" s="60" t="s">
        <v>329</v>
      </c>
      <c r="E49" s="60" t="s">
        <v>330</v>
      </c>
      <c r="F49" s="60" t="s">
        <v>331</v>
      </c>
      <c r="G49" s="61" t="s">
        <v>332</v>
      </c>
      <c r="H49" s="60" t="s">
        <v>219</v>
      </c>
      <c r="I49" s="60">
        <v>440</v>
      </c>
      <c r="J49" s="60">
        <v>60</v>
      </c>
      <c r="K49" s="60">
        <f t="shared" si="0"/>
        <v>500</v>
      </c>
      <c r="L49" s="70"/>
    </row>
    <row r="50" s="48" customFormat="1" spans="1:12">
      <c r="A50" s="59">
        <v>43291</v>
      </c>
      <c r="B50" s="60" t="s">
        <v>333</v>
      </c>
      <c r="C50" s="60" t="s">
        <v>334</v>
      </c>
      <c r="D50" s="60" t="s">
        <v>329</v>
      </c>
      <c r="E50" s="60" t="s">
        <v>335</v>
      </c>
      <c r="F50" s="60" t="s">
        <v>331</v>
      </c>
      <c r="G50" s="61" t="s">
        <v>332</v>
      </c>
      <c r="H50" s="60" t="s">
        <v>219</v>
      </c>
      <c r="I50" s="60">
        <v>440</v>
      </c>
      <c r="J50" s="60">
        <v>60</v>
      </c>
      <c r="K50" s="60">
        <f t="shared" si="0"/>
        <v>500</v>
      </c>
      <c r="L50" s="70"/>
    </row>
    <row r="51" s="48" customFormat="1" spans="1:12">
      <c r="A51" s="59">
        <v>43291</v>
      </c>
      <c r="B51" s="60" t="s">
        <v>336</v>
      </c>
      <c r="C51" s="60" t="s">
        <v>334</v>
      </c>
      <c r="D51" s="60" t="s">
        <v>329</v>
      </c>
      <c r="E51" s="60" t="s">
        <v>337</v>
      </c>
      <c r="F51" s="60" t="s">
        <v>331</v>
      </c>
      <c r="G51" s="61" t="s">
        <v>332</v>
      </c>
      <c r="H51" s="60" t="s">
        <v>219</v>
      </c>
      <c r="I51" s="60">
        <v>440</v>
      </c>
      <c r="J51" s="60">
        <v>60</v>
      </c>
      <c r="K51" s="60">
        <f t="shared" si="0"/>
        <v>500</v>
      </c>
      <c r="L51" s="70"/>
    </row>
    <row r="52" s="48" customFormat="1" spans="1:12">
      <c r="A52" s="59">
        <v>43291</v>
      </c>
      <c r="B52" s="60" t="s">
        <v>338</v>
      </c>
      <c r="C52" s="60" t="s">
        <v>339</v>
      </c>
      <c r="D52" s="60" t="s">
        <v>340</v>
      </c>
      <c r="E52" s="60" t="s">
        <v>341</v>
      </c>
      <c r="F52" s="60" t="s">
        <v>310</v>
      </c>
      <c r="G52" s="61" t="s">
        <v>342</v>
      </c>
      <c r="H52" s="60" t="s">
        <v>343</v>
      </c>
      <c r="I52" s="60">
        <v>770</v>
      </c>
      <c r="J52" s="60">
        <v>60</v>
      </c>
      <c r="K52" s="60">
        <f t="shared" si="0"/>
        <v>830</v>
      </c>
      <c r="L52" s="70"/>
    </row>
    <row r="53" s="48" customFormat="1" spans="1:12">
      <c r="A53" s="59">
        <v>43291</v>
      </c>
      <c r="B53" s="60" t="s">
        <v>344</v>
      </c>
      <c r="C53" s="60" t="s">
        <v>345</v>
      </c>
      <c r="D53" s="60" t="s">
        <v>346</v>
      </c>
      <c r="E53" s="60" t="s">
        <v>347</v>
      </c>
      <c r="F53" s="60" t="s">
        <v>348</v>
      </c>
      <c r="G53" s="61" t="s">
        <v>349</v>
      </c>
      <c r="H53" s="60" t="s">
        <v>282</v>
      </c>
      <c r="I53" s="60">
        <v>660</v>
      </c>
      <c r="J53" s="60">
        <v>60</v>
      </c>
      <c r="K53" s="60">
        <f t="shared" si="0"/>
        <v>720</v>
      </c>
      <c r="L53" s="70"/>
    </row>
    <row r="54" s="49" customFormat="1" spans="1:24">
      <c r="A54" s="63">
        <v>43291</v>
      </c>
      <c r="B54" s="64" t="s">
        <v>350</v>
      </c>
      <c r="C54" s="64" t="s">
        <v>238</v>
      </c>
      <c r="D54" s="64" t="s">
        <v>222</v>
      </c>
      <c r="E54" s="64" t="s">
        <v>351</v>
      </c>
      <c r="F54" s="64" t="s">
        <v>211</v>
      </c>
      <c r="G54" s="65" t="s">
        <v>224</v>
      </c>
      <c r="H54" s="64" t="s">
        <v>225</v>
      </c>
      <c r="I54" s="64">
        <v>489</v>
      </c>
      <c r="J54" s="64">
        <v>0</v>
      </c>
      <c r="K54" s="64">
        <f t="shared" si="0"/>
        <v>489</v>
      </c>
      <c r="L54" s="71" t="s">
        <v>352</v>
      </c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="49" customFormat="1" spans="1:24">
      <c r="A55" s="63">
        <v>43291</v>
      </c>
      <c r="B55" s="64" t="s">
        <v>353</v>
      </c>
      <c r="C55" s="64" t="s">
        <v>241</v>
      </c>
      <c r="D55" s="64" t="s">
        <v>216</v>
      </c>
      <c r="E55" s="64" t="s">
        <v>351</v>
      </c>
      <c r="F55" s="64" t="s">
        <v>217</v>
      </c>
      <c r="G55" s="65" t="s">
        <v>218</v>
      </c>
      <c r="H55" s="64" t="s">
        <v>219</v>
      </c>
      <c r="I55" s="64">
        <v>378</v>
      </c>
      <c r="J55" s="64">
        <v>0</v>
      </c>
      <c r="K55" s="64">
        <f t="shared" si="0"/>
        <v>378</v>
      </c>
      <c r="L55" s="72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="49" customFormat="1" spans="1:24">
      <c r="A56" s="63">
        <v>43291</v>
      </c>
      <c r="B56" s="64" t="s">
        <v>354</v>
      </c>
      <c r="C56" s="64" t="s">
        <v>246</v>
      </c>
      <c r="D56" s="64" t="s">
        <v>222</v>
      </c>
      <c r="E56" s="64" t="s">
        <v>355</v>
      </c>
      <c r="F56" s="64" t="s">
        <v>211</v>
      </c>
      <c r="G56" s="65" t="s">
        <v>224</v>
      </c>
      <c r="H56" s="64" t="s">
        <v>225</v>
      </c>
      <c r="I56" s="64">
        <v>0</v>
      </c>
      <c r="J56" s="64">
        <v>0</v>
      </c>
      <c r="K56" s="64">
        <f t="shared" si="0"/>
        <v>0</v>
      </c>
      <c r="L56" s="72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="49" customFormat="1" spans="1:24">
      <c r="A57" s="63">
        <v>43291</v>
      </c>
      <c r="B57" s="64" t="s">
        <v>356</v>
      </c>
      <c r="C57" s="64" t="s">
        <v>249</v>
      </c>
      <c r="D57" s="64" t="s">
        <v>216</v>
      </c>
      <c r="E57" s="64" t="s">
        <v>355</v>
      </c>
      <c r="F57" s="64" t="s">
        <v>217</v>
      </c>
      <c r="G57" s="65" t="s">
        <v>218</v>
      </c>
      <c r="H57" s="64" t="s">
        <v>219</v>
      </c>
      <c r="I57" s="64">
        <v>342</v>
      </c>
      <c r="J57" s="64">
        <v>0</v>
      </c>
      <c r="K57" s="64">
        <f t="shared" si="0"/>
        <v>342</v>
      </c>
      <c r="L57" s="73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1:1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</row>
    <row r="59" s="50" customFormat="1" ht="15" spans="1:12">
      <c r="A59" s="67" t="s">
        <v>78</v>
      </c>
      <c r="B59" s="67"/>
      <c r="C59" s="67"/>
      <c r="D59" s="67"/>
      <c r="E59" s="67"/>
      <c r="F59" s="67"/>
      <c r="G59" s="67"/>
      <c r="H59" s="67"/>
      <c r="I59" s="67"/>
      <c r="J59" s="67"/>
      <c r="K59" s="67">
        <f>SUM(K3:K58)</f>
        <v>60123</v>
      </c>
      <c r="L59" s="67"/>
    </row>
  </sheetData>
  <mergeCells count="2">
    <mergeCell ref="A1:K1"/>
    <mergeCell ref="L54:L57"/>
  </mergeCells>
  <pageMargins left="0.751388888888889" right="0.751388888888889" top="0.393055555555556" bottom="0.393055555555556" header="0.511805555555556" footer="0.511805555555556"/>
  <pageSetup paperSize="9" scale="75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16" workbookViewId="0">
      <selection activeCell="C14" sqref="C14:C16"/>
    </sheetView>
  </sheetViews>
  <sheetFormatPr defaultColWidth="9" defaultRowHeight="14.25" outlineLevelCol="3"/>
  <cols>
    <col min="1" max="1" width="13.25" style="1" customWidth="1"/>
    <col min="2" max="2" width="66.25" style="1" customWidth="1"/>
    <col min="3" max="3" width="19.3333333333333" style="2" customWidth="1"/>
    <col min="4" max="4" width="29.8333333333333" style="1" customWidth="1"/>
    <col min="5" max="5" width="9" style="1"/>
    <col min="6" max="6" width="12.75" style="1" customWidth="1"/>
    <col min="7" max="16384" width="9" style="1"/>
  </cols>
  <sheetData>
    <row r="1" s="1" customFormat="1" ht="34.5" customHeight="1" spans="1:3">
      <c r="A1" s="3" t="s">
        <v>357</v>
      </c>
      <c r="B1" s="4" t="s">
        <v>358</v>
      </c>
      <c r="C1" s="5"/>
    </row>
    <row r="2" s="1" customFormat="1" ht="59.25" customHeight="1" spans="1:3">
      <c r="A2" s="6" t="s">
        <v>359</v>
      </c>
      <c r="B2" s="7"/>
      <c r="C2" s="8"/>
    </row>
    <row r="3" s="1" customFormat="1" ht="27.75" customHeight="1" spans="1:3">
      <c r="A3" s="9" t="s">
        <v>360</v>
      </c>
      <c r="B3" s="10" t="s">
        <v>361</v>
      </c>
      <c r="C3" s="11" t="s">
        <v>362</v>
      </c>
    </row>
    <row r="4" s="1" customFormat="1" ht="21" customHeight="1" spans="1:3">
      <c r="A4" s="12" t="s">
        <v>18</v>
      </c>
      <c r="B4" s="13"/>
      <c r="C4" s="14" t="s">
        <v>363</v>
      </c>
    </row>
    <row r="5" s="1" customFormat="1" ht="6.75" customHeight="1" spans="1:3">
      <c r="A5" s="15"/>
      <c r="B5" s="16"/>
      <c r="C5" s="17"/>
    </row>
    <row r="6" s="1" customFormat="1" ht="20.15" customHeight="1" spans="1:3">
      <c r="A6" s="15" t="s">
        <v>364</v>
      </c>
      <c r="B6" s="18" t="s">
        <v>365</v>
      </c>
      <c r="C6" s="19">
        <v>40</v>
      </c>
    </row>
    <row r="7" s="1" customFormat="1" ht="20.15" customHeight="1" spans="1:3">
      <c r="A7" s="15" t="s">
        <v>366</v>
      </c>
      <c r="B7" s="20">
        <v>43303</v>
      </c>
      <c r="C7" s="14" t="s">
        <v>367</v>
      </c>
    </row>
    <row r="8" s="1" customFormat="1" ht="6.75" customHeight="1" spans="1:3">
      <c r="A8" s="15"/>
      <c r="B8" s="16"/>
      <c r="C8" s="14"/>
    </row>
    <row r="9" s="1" customFormat="1" ht="20.15" customHeight="1" spans="1:3">
      <c r="A9" s="21" t="s">
        <v>368</v>
      </c>
      <c r="B9" s="22" t="s">
        <v>369</v>
      </c>
      <c r="C9" s="14"/>
    </row>
    <row r="10" s="1" customFormat="1" ht="20.15" customHeight="1" spans="1:4">
      <c r="A10" s="21"/>
      <c r="B10" s="23" t="s">
        <v>370</v>
      </c>
      <c r="C10" s="24">
        <v>800</v>
      </c>
      <c r="D10" s="1">
        <v>650</v>
      </c>
    </row>
    <row r="11" s="1" customFormat="1" ht="20.15" customHeight="1" spans="1:4">
      <c r="A11" s="21"/>
      <c r="B11" s="23" t="s">
        <v>371</v>
      </c>
      <c r="C11" s="24">
        <v>350</v>
      </c>
      <c r="D11" s="1">
        <v>240</v>
      </c>
    </row>
    <row r="12" s="1" customFormat="1" ht="20.15" customHeight="1" spans="1:4">
      <c r="A12" s="21"/>
      <c r="B12" s="23" t="s">
        <v>372</v>
      </c>
      <c r="C12" s="24">
        <v>350</v>
      </c>
      <c r="D12" s="1">
        <v>240</v>
      </c>
    </row>
    <row r="13" s="1" customFormat="1" ht="20.15" customHeight="1" spans="1:4">
      <c r="A13" s="21"/>
      <c r="B13" s="23" t="s">
        <v>373</v>
      </c>
      <c r="C13" s="24">
        <v>800</v>
      </c>
      <c r="D13" s="1">
        <v>650</v>
      </c>
    </row>
    <row r="14" s="1" customFormat="1" ht="20.15" customHeight="1" spans="1:3">
      <c r="A14" s="21"/>
      <c r="B14" s="23" t="s">
        <v>374</v>
      </c>
      <c r="C14" s="25">
        <v>450</v>
      </c>
    </row>
    <row r="15" s="1" customFormat="1" ht="35" customHeight="1" spans="1:3">
      <c r="A15" s="21"/>
      <c r="B15" s="23" t="s">
        <v>375</v>
      </c>
      <c r="C15" s="25">
        <v>700</v>
      </c>
    </row>
    <row r="16" s="1" customFormat="1" ht="20.15" customHeight="1" spans="1:4">
      <c r="A16" s="21"/>
      <c r="B16" s="26" t="s">
        <v>376</v>
      </c>
      <c r="C16" s="27">
        <v>1300</v>
      </c>
      <c r="D16" s="1">
        <v>1200</v>
      </c>
    </row>
    <row r="17" s="1" customFormat="1" ht="20.15" customHeight="1" spans="1:4">
      <c r="A17" s="21"/>
      <c r="B17" s="23" t="s">
        <v>377</v>
      </c>
      <c r="C17" s="24">
        <v>1300</v>
      </c>
      <c r="D17" s="1">
        <v>1100</v>
      </c>
    </row>
    <row r="18" s="1" customFormat="1" ht="20.15" customHeight="1" spans="1:4">
      <c r="A18" s="21"/>
      <c r="B18" s="23" t="s">
        <v>378</v>
      </c>
      <c r="C18" s="24">
        <v>1300</v>
      </c>
      <c r="D18" s="1">
        <v>1100</v>
      </c>
    </row>
    <row r="19" s="1" customFormat="1" ht="30.5" customHeight="1" spans="1:4">
      <c r="A19" s="21" t="s">
        <v>65</v>
      </c>
      <c r="B19" s="28" t="s">
        <v>379</v>
      </c>
      <c r="C19" s="24">
        <f>9350+9900+9350</f>
        <v>28600</v>
      </c>
      <c r="D19" s="1">
        <v>26230</v>
      </c>
    </row>
    <row r="20" s="1" customFormat="1" ht="24" customHeight="1" spans="1:3">
      <c r="A20" s="21"/>
      <c r="B20" s="28" t="s">
        <v>380</v>
      </c>
      <c r="C20" s="25">
        <f>5632+1650</f>
        <v>7282</v>
      </c>
    </row>
    <row r="21" s="1" customFormat="1" ht="24" customHeight="1" spans="1:3">
      <c r="A21" s="21"/>
      <c r="B21" s="28" t="s">
        <v>381</v>
      </c>
      <c r="C21" s="25">
        <f>5120+1650</f>
        <v>6770</v>
      </c>
    </row>
    <row r="22" s="1" customFormat="1" ht="24" customHeight="1" spans="1:4">
      <c r="A22" s="21"/>
      <c r="B22" s="28" t="s">
        <v>382</v>
      </c>
      <c r="C22" s="24">
        <f>5000+7500+7500+150</f>
        <v>20150</v>
      </c>
      <c r="D22" s="1">
        <v>18650</v>
      </c>
    </row>
    <row r="23" s="1" customFormat="1" ht="24" customHeight="1" spans="1:4">
      <c r="A23" s="21"/>
      <c r="B23" s="29" t="s">
        <v>383</v>
      </c>
      <c r="C23" s="24">
        <f>500*1*4</f>
        <v>2000</v>
      </c>
      <c r="D23" s="1">
        <v>1600</v>
      </c>
    </row>
    <row r="24" s="1" customFormat="1" ht="24" customHeight="1" spans="1:3">
      <c r="A24" s="21"/>
      <c r="B24" s="30" t="s">
        <v>384</v>
      </c>
      <c r="C24" s="27">
        <v>2800</v>
      </c>
    </row>
    <row r="25" s="1" customFormat="1" ht="22.5" customHeight="1" spans="1:3">
      <c r="A25" s="21"/>
      <c r="B25" s="30" t="s">
        <v>385</v>
      </c>
      <c r="C25" s="27">
        <f>400+1172+620</f>
        <v>2192</v>
      </c>
    </row>
    <row r="26" s="1" customFormat="1" ht="20.15" customHeight="1" spans="1:3">
      <c r="A26" s="21"/>
      <c r="B26" s="29" t="s">
        <v>386</v>
      </c>
      <c r="C26" s="25">
        <v>4670</v>
      </c>
    </row>
    <row r="27" s="1" customFormat="1" ht="20.15" customHeight="1" spans="1:3">
      <c r="A27" s="21"/>
      <c r="B27" s="29" t="s">
        <v>387</v>
      </c>
      <c r="C27" s="25">
        <v>3290</v>
      </c>
    </row>
    <row r="28" s="1" customFormat="1" ht="20.15" customHeight="1" spans="1:3">
      <c r="A28" s="21"/>
      <c r="B28" s="31" t="s">
        <v>388</v>
      </c>
      <c r="C28" s="32">
        <f>20*40</f>
        <v>800</v>
      </c>
    </row>
    <row r="29" s="1" customFormat="1" ht="20.15" customHeight="1" spans="1:4">
      <c r="A29" s="33" t="s">
        <v>389</v>
      </c>
      <c r="B29" s="34" t="s">
        <v>390</v>
      </c>
      <c r="C29" s="35">
        <f>SUM(C10:C28)</f>
        <v>85904</v>
      </c>
      <c r="D29" s="36"/>
    </row>
    <row r="30" s="1" customFormat="1" ht="20.15" customHeight="1" spans="1:4">
      <c r="A30" s="33" t="s">
        <v>391</v>
      </c>
      <c r="B30" s="34" t="s">
        <v>392</v>
      </c>
      <c r="C30" s="35">
        <v>38520</v>
      </c>
      <c r="D30" s="36"/>
    </row>
    <row r="31" s="1" customFormat="1" ht="20.15" customHeight="1" spans="1:4">
      <c r="A31" s="33" t="s">
        <v>393</v>
      </c>
      <c r="B31" s="34" t="s">
        <v>394</v>
      </c>
      <c r="C31" s="35">
        <f>C29-C30</f>
        <v>47384</v>
      </c>
      <c r="D31" s="36"/>
    </row>
    <row r="32" s="1" customFormat="1" ht="20.15" customHeight="1" spans="1:3">
      <c r="A32" s="37" t="s">
        <v>395</v>
      </c>
      <c r="B32" s="38"/>
      <c r="C32" s="39" t="s">
        <v>396</v>
      </c>
    </row>
    <row r="33" s="1" customFormat="1" ht="80.25" customHeight="1" spans="1:3">
      <c r="A33" s="40" t="s">
        <v>397</v>
      </c>
      <c r="B33" s="41"/>
      <c r="C33" s="42"/>
    </row>
    <row r="34" s="1" customFormat="1" ht="30" customHeight="1" spans="1:3">
      <c r="A34" s="43" t="s">
        <v>398</v>
      </c>
      <c r="B34" s="44"/>
      <c r="C34" s="45"/>
    </row>
  </sheetData>
  <mergeCells count="5">
    <mergeCell ref="A2:C2"/>
    <mergeCell ref="A33:C33"/>
    <mergeCell ref="A34:C34"/>
    <mergeCell ref="A9:A18"/>
    <mergeCell ref="A19:A28"/>
  </mergeCells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会议需求表（通用）</vt:lpstr>
      <vt:lpstr>机票</vt:lpstr>
      <vt:lpstr>地接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Yinli(张引黎)</dc:creator>
  <cp:lastModifiedBy>娜</cp:lastModifiedBy>
  <dcterms:created xsi:type="dcterms:W3CDTF">2006-09-13T11:21:00Z</dcterms:created>
  <dcterms:modified xsi:type="dcterms:W3CDTF">2018-07-31T10:16:53Z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2052-10.1.0.7469</vt:lpwstr>
  </property>
</Properties>
</file>