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03" windowWidth="19397" windowHeight="7603"/>
  </bookViews>
  <sheets>
    <sheet name="结算单" sheetId="1" r:id="rId1"/>
    <sheet name="机票高铁" sheetId="2" r:id="rId2"/>
    <sheet name="房间水单" sheetId="3" r:id="rId3"/>
    <sheet name="各地交通" sheetId="4" r:id="rId4"/>
  </sheets>
  <definedNames>
    <definedName name="_xlnm.Print_Area" localSheetId="0">结算单!$A$1:$G$57</definedName>
  </definedNames>
  <calcPr calcId="125725"/>
</workbook>
</file>

<file path=xl/calcChain.xml><?xml version="1.0" encoding="utf-8"?>
<calcChain xmlns="http://schemas.openxmlformats.org/spreadsheetml/2006/main">
  <c r="E30" i="2"/>
  <c r="C15" i="4"/>
  <c r="F38" i="1"/>
  <c r="F32"/>
  <c r="F33"/>
  <c r="D20" l="1"/>
  <c r="E34" i="2"/>
  <c r="E35"/>
  <c r="E33"/>
  <c r="D18" i="1"/>
  <c r="F18" s="1"/>
  <c r="D54"/>
  <c r="C54"/>
  <c r="D34"/>
  <c r="L29" i="2"/>
  <c r="L28"/>
  <c r="L27"/>
  <c r="L25"/>
  <c r="L24"/>
  <c r="L23"/>
  <c r="L22"/>
  <c r="L19"/>
  <c r="L18"/>
  <c r="L17"/>
  <c r="L16"/>
  <c r="L15"/>
  <c r="L14"/>
  <c r="L13"/>
  <c r="L12"/>
  <c r="L11"/>
  <c r="L10"/>
  <c r="L9"/>
  <c r="L8"/>
  <c r="L6"/>
  <c r="L5"/>
  <c r="L4"/>
  <c r="L3"/>
  <c r="L37" l="1"/>
  <c r="F12" i="1"/>
  <c r="F13"/>
  <c r="F14"/>
  <c r="F42"/>
  <c r="F15" l="1"/>
  <c r="F25"/>
  <c r="F44"/>
  <c r="F20"/>
  <c r="F21" s="1"/>
  <c r="F54"/>
  <c r="F55" s="1"/>
  <c r="F49"/>
  <c r="F48"/>
  <c r="F47"/>
  <c r="F46"/>
  <c r="F45"/>
  <c r="F43"/>
  <c r="F41"/>
  <c r="F37"/>
  <c r="F36"/>
  <c r="F34"/>
  <c r="F31"/>
  <c r="F26"/>
  <c r="F24"/>
  <c r="F19"/>
  <c r="F11"/>
  <c r="F27" l="1"/>
  <c r="F50"/>
  <c r="F51" l="1"/>
  <c r="F52" s="1"/>
  <c r="F53" s="1"/>
  <c r="F56" l="1"/>
  <c r="F57" s="1"/>
</calcChain>
</file>

<file path=xl/comments1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票已通知重新开</t>
        </r>
      </text>
    </comment>
  </commentList>
</comments>
</file>

<file path=xl/sharedStrings.xml><?xml version="1.0" encoding="utf-8"?>
<sst xmlns="http://schemas.openxmlformats.org/spreadsheetml/2006/main" count="546" uniqueCount="349">
  <si>
    <t>询价人:</t>
    <phoneticPr fontId="3" type="noConversion"/>
  </si>
  <si>
    <t>田边-窦欢欢</t>
    <phoneticPr fontId="3" type="noConversion"/>
  </si>
  <si>
    <t>联系电话:</t>
    <phoneticPr fontId="3" type="noConversion"/>
  </si>
  <si>
    <t>国内出发地:</t>
    <phoneticPr fontId="3" type="noConversion"/>
  </si>
  <si>
    <t>各地</t>
    <phoneticPr fontId="3" type="noConversion"/>
  </si>
  <si>
    <t>目的地:</t>
    <phoneticPr fontId="3" type="noConversion"/>
  </si>
  <si>
    <t>沈阳-北约客维景国际大酒店</t>
    <phoneticPr fontId="3" type="noConversion"/>
  </si>
  <si>
    <t>行程时间(天数):</t>
    <phoneticPr fontId="3" type="noConversion"/>
  </si>
  <si>
    <t>参会人数:</t>
    <phoneticPr fontId="3" type="noConversion"/>
  </si>
  <si>
    <t>会议时间(天数):</t>
    <phoneticPr fontId="3" type="noConversion"/>
  </si>
  <si>
    <t>旅行社名称：</t>
    <phoneticPr fontId="3" type="noConversion"/>
  </si>
  <si>
    <t>报价时间：</t>
    <phoneticPr fontId="3" type="noConversion"/>
  </si>
  <si>
    <t>报价人：</t>
    <phoneticPr fontId="3" type="noConversion"/>
  </si>
  <si>
    <t>赵峰</t>
    <phoneticPr fontId="3" type="noConversion"/>
  </si>
  <si>
    <t>联系电话：</t>
    <phoneticPr fontId="3" type="noConversion"/>
  </si>
  <si>
    <t>名称</t>
  </si>
  <si>
    <t>数量</t>
  </si>
  <si>
    <t>总价</t>
  </si>
  <si>
    <t xml:space="preserve">备注 </t>
    <phoneticPr fontId="3" type="noConversion"/>
  </si>
  <si>
    <t>会议酒店</t>
    <phoneticPr fontId="3" type="noConversion"/>
  </si>
  <si>
    <t>酒店推荐理由：</t>
    <phoneticPr fontId="3" type="noConversion"/>
  </si>
  <si>
    <t>住宿费用合计</t>
    <phoneticPr fontId="3" type="noConversion"/>
  </si>
  <si>
    <t>用餐费用</t>
    <phoneticPr fontId="3" type="noConversion"/>
  </si>
  <si>
    <t>名称</t>
    <phoneticPr fontId="3" type="noConversion"/>
  </si>
  <si>
    <t>次数</t>
    <phoneticPr fontId="3" type="noConversion"/>
  </si>
  <si>
    <t>备注</t>
    <phoneticPr fontId="3" type="noConversion"/>
  </si>
  <si>
    <t>会议费用</t>
    <phoneticPr fontId="3" type="noConversion"/>
  </si>
  <si>
    <t>会议室：4楼威尼斯厅
（10日上午）</t>
    <phoneticPr fontId="3" type="noConversion"/>
  </si>
  <si>
    <t>茶歇</t>
    <phoneticPr fontId="3" type="noConversion"/>
  </si>
  <si>
    <t>团队项目　</t>
    <phoneticPr fontId="3" type="noConversion"/>
  </si>
  <si>
    <t>数量</t>
    <phoneticPr fontId="3" type="noConversion"/>
  </si>
  <si>
    <t>单价（人民币）</t>
    <phoneticPr fontId="3" type="noConversion"/>
  </si>
  <si>
    <t>备注</t>
  </si>
  <si>
    <t>全程旅游车交通费用</t>
    <phoneticPr fontId="3" type="noConversion"/>
  </si>
  <si>
    <t>用车车辆状况：</t>
    <phoneticPr fontId="3" type="noConversion"/>
  </si>
  <si>
    <t>各地-机场</t>
    <phoneticPr fontId="3" type="noConversion"/>
  </si>
  <si>
    <t>人员及司机介绍：</t>
    <phoneticPr fontId="3" type="noConversion"/>
  </si>
  <si>
    <t>当地会议工作人员（工资）</t>
    <phoneticPr fontId="3" type="noConversion"/>
  </si>
  <si>
    <t>会议拍照</t>
    <phoneticPr fontId="3" type="noConversion"/>
  </si>
  <si>
    <t>航空保险</t>
    <phoneticPr fontId="3" type="noConversion"/>
  </si>
  <si>
    <t>易拉宝</t>
    <phoneticPr fontId="3" type="noConversion"/>
  </si>
  <si>
    <t>胸卡</t>
    <phoneticPr fontId="3" type="noConversion"/>
  </si>
  <si>
    <t>背景板</t>
    <phoneticPr fontId="3" type="noConversion"/>
  </si>
  <si>
    <t>横幅</t>
    <phoneticPr fontId="3" type="noConversion"/>
  </si>
  <si>
    <t>讲课费</t>
    <phoneticPr fontId="3" type="noConversion"/>
  </si>
  <si>
    <t>含个人所得税</t>
    <phoneticPr fontId="3" type="noConversion"/>
  </si>
  <si>
    <t xml:space="preserve">其他项目共计 </t>
  </si>
  <si>
    <t>地接费用合计</t>
    <phoneticPr fontId="3" type="noConversion"/>
  </si>
  <si>
    <t>服务总费用</t>
    <phoneticPr fontId="3" type="noConversion"/>
  </si>
  <si>
    <t>机票总计</t>
    <phoneticPr fontId="3" type="noConversion"/>
  </si>
  <si>
    <t>增值税专用发票税金</t>
    <phoneticPr fontId="3" type="noConversion"/>
  </si>
  <si>
    <t>总费用</t>
    <phoneticPr fontId="3" type="noConversion"/>
  </si>
  <si>
    <t>含增值税6%</t>
    <phoneticPr fontId="3" type="noConversion"/>
  </si>
  <si>
    <t>住宿费用</t>
    <phoneticPr fontId="3" type="noConversion"/>
  </si>
  <si>
    <t>用餐费用共计</t>
    <phoneticPr fontId="3" type="noConversion"/>
  </si>
  <si>
    <t>会议费用共计</t>
    <phoneticPr fontId="3" type="noConversion"/>
  </si>
  <si>
    <t>发票税金（6%）</t>
    <phoneticPr fontId="3" type="noConversion"/>
  </si>
  <si>
    <t>80人U型，213㎡（21.7*9.8）</t>
    <phoneticPr fontId="3" type="noConversion"/>
  </si>
  <si>
    <t>中国康辉旅游集团有限公司</t>
    <phoneticPr fontId="3" type="noConversion"/>
  </si>
  <si>
    <t>午宴</t>
    <phoneticPr fontId="3" type="noConversion"/>
  </si>
  <si>
    <t>酒水</t>
    <phoneticPr fontId="3" type="noConversion"/>
  </si>
  <si>
    <t>沈阳：北约客维景国际大酒店</t>
    <phoneticPr fontId="3" type="noConversion"/>
  </si>
  <si>
    <t>2017.11.10</t>
    <phoneticPr fontId="3" type="noConversion"/>
  </si>
  <si>
    <t>国内段机票高铁费用</t>
    <phoneticPr fontId="3" type="noConversion"/>
  </si>
  <si>
    <t>单价(人民币）</t>
    <phoneticPr fontId="3" type="noConversion"/>
  </si>
  <si>
    <t xml:space="preserve">人员费用  </t>
    <phoneticPr fontId="3" type="noConversion"/>
  </si>
  <si>
    <t xml:space="preserve">团队项目共计 </t>
    <phoneticPr fontId="2" type="noConversion"/>
  </si>
  <si>
    <t xml:space="preserve">其他项目 </t>
    <phoneticPr fontId="3" type="noConversion"/>
  </si>
  <si>
    <t>服务费（8%）</t>
    <phoneticPr fontId="3" type="noConversion"/>
  </si>
  <si>
    <r>
      <t xml:space="preserve">行程安排：
</t>
    </r>
    <r>
      <rPr>
        <b/>
        <sz val="10"/>
        <rFont val="微软雅黑"/>
        <family val="2"/>
        <charset val="134"/>
      </rPr>
      <t>12.9 全天报到
12.10 上午会议，午餐后撤离</t>
    </r>
    <phoneticPr fontId="3" type="noConversion"/>
  </si>
  <si>
    <t>门型展架</t>
    <phoneticPr fontId="3" type="noConversion"/>
  </si>
  <si>
    <t>投影仪</t>
    <phoneticPr fontId="3" type="noConversion"/>
  </si>
  <si>
    <t>5000流明+120寸幕布</t>
    <phoneticPr fontId="3" type="noConversion"/>
  </si>
  <si>
    <t>12月9日延住半日</t>
    <phoneticPr fontId="3" type="noConversion"/>
  </si>
  <si>
    <t>制作物品设计费</t>
    <phoneticPr fontId="3" type="noConversion"/>
  </si>
  <si>
    <t>会务服务结算表</t>
    <phoneticPr fontId="3" type="noConversion"/>
  </si>
  <si>
    <t>12月8日-普通间</t>
    <phoneticPr fontId="3" type="noConversion"/>
  </si>
  <si>
    <t>12月9日-普通间</t>
    <phoneticPr fontId="3" type="noConversion"/>
  </si>
  <si>
    <t>12月9日-升级间</t>
    <phoneticPr fontId="3" type="noConversion"/>
  </si>
  <si>
    <t>12月10日上午</t>
    <phoneticPr fontId="3" type="noConversion"/>
  </si>
  <si>
    <t>出发日期</t>
  </si>
  <si>
    <t>航班号</t>
  </si>
  <si>
    <t>航程</t>
  </si>
  <si>
    <t>票款</t>
  </si>
  <si>
    <t>退票金额</t>
  </si>
  <si>
    <t>手续费</t>
    <phoneticPr fontId="17" type="noConversion"/>
  </si>
  <si>
    <t>订单结算</t>
  </si>
  <si>
    <t>乘客名单</t>
  </si>
  <si>
    <t>票号</t>
  </si>
  <si>
    <t>类型</t>
  </si>
  <si>
    <t>单价</t>
  </si>
  <si>
    <t>人数</t>
  </si>
  <si>
    <t>小计</t>
  </si>
  <si>
    <t>JD5198</t>
  </si>
  <si>
    <t>南昌-沈阳</t>
  </si>
  <si>
    <t>成人</t>
  </si>
  <si>
    <t>--</t>
  </si>
  <si>
    <t>冉玉平</t>
  </si>
  <si>
    <t>898-2034647181</t>
  </si>
  <si>
    <t>CZ6409</t>
  </si>
  <si>
    <t>沈阳-成都</t>
  </si>
  <si>
    <t>784-2035397280</t>
  </si>
  <si>
    <t>JD5379</t>
  </si>
  <si>
    <t>西宁-沈阳</t>
  </si>
  <si>
    <t>冶娟</t>
  </si>
  <si>
    <t>898-2034647182</t>
  </si>
  <si>
    <t>HU7329</t>
  </si>
  <si>
    <t>长沙-沈阳</t>
  </si>
  <si>
    <t>郝飞</t>
  </si>
  <si>
    <t>880-2035397281</t>
  </si>
  <si>
    <t>MF8026</t>
  </si>
  <si>
    <t>沈阳-杭州</t>
  </si>
  <si>
    <t>方红</t>
  </si>
  <si>
    <t>731-2034647184</t>
  </si>
  <si>
    <t>CZ6108</t>
  </si>
  <si>
    <t>北京-沈阳</t>
  </si>
  <si>
    <t>潘炜华</t>
  </si>
  <si>
    <t>784-2034647185</t>
  </si>
  <si>
    <t>HO1182</t>
  </si>
  <si>
    <t>沈阳-上海</t>
  </si>
  <si>
    <t>018-2034647187</t>
  </si>
  <si>
    <t>MU5607</t>
  </si>
  <si>
    <t>上海-沈阳</t>
  </si>
  <si>
    <t>唐慧</t>
  </si>
  <si>
    <t>781-2035397283</t>
  </si>
  <si>
    <t>*MU9188</t>
  </si>
  <si>
    <t>781-2035397282</t>
  </si>
  <si>
    <t>G54319</t>
  </si>
  <si>
    <t>呼和浩特-沈阳</t>
  </si>
  <si>
    <t>木其日</t>
  </si>
  <si>
    <t>987-2035340077</t>
  </si>
  <si>
    <t>DR6558</t>
    <phoneticPr fontId="17" type="noConversion"/>
  </si>
  <si>
    <t>沈阳-呼和浩特</t>
    <phoneticPr fontId="17" type="noConversion"/>
  </si>
  <si>
    <t>木其日</t>
    <phoneticPr fontId="17" type="noConversion"/>
  </si>
  <si>
    <t>299-2320981806</t>
    <phoneticPr fontId="17" type="noConversion"/>
  </si>
  <si>
    <t>*CA3690</t>
  </si>
  <si>
    <t>沈阳-武汉</t>
  </si>
  <si>
    <t>雷铁池</t>
  </si>
  <si>
    <t>999-5997178079</t>
  </si>
  <si>
    <t>MF8029</t>
  </si>
  <si>
    <t>福州-沈阳</t>
  </si>
  <si>
    <t>纪明开</t>
  </si>
  <si>
    <t>731-2035340081</t>
  </si>
  <si>
    <t>MF8062</t>
  </si>
  <si>
    <t>沈阳-福州</t>
  </si>
  <si>
    <t>731-2035340080</t>
  </si>
  <si>
    <t>CA8247</t>
  </si>
  <si>
    <t>武汉-沈阳</t>
  </si>
  <si>
    <t>999-5997513202</t>
  </si>
  <si>
    <t>ZH9730</t>
  </si>
  <si>
    <t>沈阳-重庆</t>
  </si>
  <si>
    <t xml:space="preserve">479-5997576229 </t>
  </si>
  <si>
    <t>杨慧兰</t>
  </si>
  <si>
    <t>880-5997565750</t>
  </si>
  <si>
    <t>CZ3602</t>
  </si>
  <si>
    <t>沈阳-广州</t>
  </si>
  <si>
    <t xml:space="preserve"> 784-5997566274</t>
  </si>
  <si>
    <t>HU7821</t>
  </si>
  <si>
    <t>济南-沈阳</t>
  </si>
  <si>
    <t>王刚</t>
  </si>
  <si>
    <t>880-5997566620</t>
  </si>
  <si>
    <t>CZ6469</t>
  </si>
  <si>
    <t>沈阳-西安</t>
  </si>
  <si>
    <t>784-5997566945</t>
  </si>
  <si>
    <t>MU2264</t>
  </si>
  <si>
    <t>李春英</t>
  </si>
  <si>
    <t>781-5997567200</t>
  </si>
  <si>
    <t>CZ6452</t>
  </si>
  <si>
    <t>贵阳-沈阳</t>
  </si>
  <si>
    <t>汪宇</t>
  </si>
  <si>
    <t>784-5997567458</t>
  </si>
  <si>
    <t>CZ3656</t>
  </si>
  <si>
    <t>沈阳-贵阳</t>
  </si>
  <si>
    <t>784-5997567700</t>
  </si>
  <si>
    <t>CZ6408</t>
  </si>
  <si>
    <t>784-5997568277</t>
  </si>
  <si>
    <t>HU7569</t>
  </si>
  <si>
    <t>西安-沈阳</t>
  </si>
  <si>
    <t>880-5158437563</t>
  </si>
  <si>
    <t>CZ6469
MU2349</t>
    <phoneticPr fontId="20" type="noConversion"/>
  </si>
  <si>
    <t>沈阳-西安
西安-西宁</t>
    <phoneticPr fontId="20" type="noConversion"/>
  </si>
  <si>
    <t>784-5997183137</t>
  </si>
  <si>
    <t>CZ3602</t>
    <phoneticPr fontId="17" type="noConversion"/>
  </si>
  <si>
    <t>沈阳-广州</t>
    <phoneticPr fontId="17" type="noConversion"/>
  </si>
  <si>
    <t>杨慧兰</t>
    <phoneticPr fontId="17" type="noConversion"/>
  </si>
  <si>
    <t>784-2324097557</t>
    <phoneticPr fontId="17" type="noConversion"/>
  </si>
  <si>
    <t>晚餐</t>
    <phoneticPr fontId="3" type="noConversion"/>
  </si>
  <si>
    <t>12月9日晚餐【5人，1桌】</t>
    <phoneticPr fontId="3" type="noConversion"/>
  </si>
  <si>
    <t>12月10日午餐【10人/桌，7桌】</t>
    <phoneticPr fontId="3" type="noConversion"/>
  </si>
  <si>
    <t>12月10日午餐酒水</t>
    <phoneticPr fontId="3" type="noConversion"/>
  </si>
  <si>
    <t>栗玉珍</t>
    <phoneticPr fontId="20" type="noConversion"/>
  </si>
  <si>
    <t>李福秋</t>
    <phoneticPr fontId="20" type="noConversion"/>
  </si>
  <si>
    <t>涂彩霞</t>
    <phoneticPr fontId="20" type="noConversion"/>
  </si>
  <si>
    <t>单士军</t>
    <phoneticPr fontId="20" type="noConversion"/>
  </si>
  <si>
    <t>肖媛媛</t>
    <phoneticPr fontId="20" type="noConversion"/>
  </si>
  <si>
    <t>丁媛</t>
    <phoneticPr fontId="20" type="noConversion"/>
  </si>
  <si>
    <t>高铁</t>
    <phoneticPr fontId="2" type="noConversion"/>
  </si>
  <si>
    <t>姓名</t>
  </si>
  <si>
    <t>浙江</t>
  </si>
  <si>
    <t>序号</t>
    <phoneticPr fontId="20" type="noConversion"/>
  </si>
  <si>
    <t>性别</t>
    <phoneticPr fontId="20" type="noConversion"/>
  </si>
  <si>
    <t>地区</t>
    <phoneticPr fontId="20" type="noConversion"/>
  </si>
  <si>
    <t>房间</t>
    <phoneticPr fontId="20" type="noConversion"/>
  </si>
  <si>
    <t>晚数</t>
    <phoneticPr fontId="20" type="noConversion"/>
  </si>
  <si>
    <t>医院</t>
    <phoneticPr fontId="20" type="noConversion"/>
  </si>
  <si>
    <t>去程日期</t>
  </si>
  <si>
    <t>返程日期</t>
  </si>
  <si>
    <t>1</t>
    <phoneticPr fontId="20" type="noConversion"/>
  </si>
  <si>
    <t>男</t>
  </si>
  <si>
    <t>女</t>
  </si>
  <si>
    <t>青海</t>
  </si>
  <si>
    <t>青海大学附属医院</t>
  </si>
  <si>
    <t>重庆</t>
  </si>
  <si>
    <t>单间4</t>
  </si>
  <si>
    <t>第三军医大学西南医院</t>
  </si>
  <si>
    <t>6</t>
  </si>
  <si>
    <t>满孝勇</t>
  </si>
  <si>
    <t>浙江大学医学院附属二院</t>
  </si>
  <si>
    <t>8</t>
  </si>
  <si>
    <t>10</t>
  </si>
  <si>
    <t>武汉大学人民医院</t>
  </si>
  <si>
    <t>11</t>
  </si>
  <si>
    <t>单间8</t>
  </si>
  <si>
    <t>内蒙古自治区人民医院</t>
  </si>
  <si>
    <t>福建</t>
  </si>
  <si>
    <t>单间9</t>
  </si>
  <si>
    <t>福建医科大学第一附属医院</t>
  </si>
  <si>
    <t>单间10</t>
  </si>
  <si>
    <t>广州军区总医院</t>
  </si>
  <si>
    <t>单间11</t>
  </si>
  <si>
    <t>单间12</t>
  </si>
  <si>
    <t>单间13</t>
  </si>
  <si>
    <t>单间14</t>
  </si>
  <si>
    <t>北京儿童医院</t>
  </si>
  <si>
    <t>李福秋</t>
  </si>
  <si>
    <t>成都</t>
    <phoneticPr fontId="20" type="noConversion"/>
  </si>
  <si>
    <t>单间1</t>
    <phoneticPr fontId="20" type="noConversion"/>
  </si>
  <si>
    <t>1</t>
    <phoneticPr fontId="20" type="noConversion"/>
  </si>
  <si>
    <t>华西医院</t>
    <phoneticPr fontId="3" type="noConversion"/>
  </si>
  <si>
    <t>2</t>
    <phoneticPr fontId="20" type="noConversion"/>
  </si>
  <si>
    <t>1</t>
    <phoneticPr fontId="20" type="noConversion"/>
  </si>
  <si>
    <t>湖北</t>
    <phoneticPr fontId="20" type="noConversion"/>
  </si>
  <si>
    <t>1</t>
    <phoneticPr fontId="20" type="noConversion"/>
  </si>
  <si>
    <t>广州</t>
    <phoneticPr fontId="20" type="noConversion"/>
  </si>
  <si>
    <t>单间2</t>
  </si>
  <si>
    <t>单间3</t>
  </si>
  <si>
    <t>单间5</t>
  </si>
  <si>
    <t>单间6</t>
  </si>
  <si>
    <t>单间7</t>
  </si>
  <si>
    <t>单间15</t>
  </si>
  <si>
    <t>1</t>
    <phoneticPr fontId="20" type="noConversion"/>
  </si>
  <si>
    <t>4</t>
    <phoneticPr fontId="20" type="noConversion"/>
  </si>
  <si>
    <t>1</t>
    <phoneticPr fontId="20" type="noConversion"/>
  </si>
  <si>
    <t>潘炜华</t>
    <phoneticPr fontId="3" type="noConversion"/>
  </si>
  <si>
    <t>女</t>
    <phoneticPr fontId="3" type="noConversion"/>
  </si>
  <si>
    <t>上海</t>
    <phoneticPr fontId="20" type="noConversion"/>
  </si>
  <si>
    <t>2</t>
    <phoneticPr fontId="20" type="noConversion"/>
  </si>
  <si>
    <t>第二军医大学长征医院</t>
    <phoneticPr fontId="3" type="noConversion"/>
  </si>
  <si>
    <t>12月10日</t>
    <phoneticPr fontId="20" type="noConversion"/>
  </si>
  <si>
    <t>1</t>
    <phoneticPr fontId="20" type="noConversion"/>
  </si>
  <si>
    <t>木其日</t>
    <phoneticPr fontId="20" type="noConversion"/>
  </si>
  <si>
    <t>呼和浩特</t>
    <phoneticPr fontId="20" type="noConversion"/>
  </si>
  <si>
    <t>1.5</t>
    <phoneticPr fontId="20" type="noConversion"/>
  </si>
  <si>
    <t>12</t>
    <phoneticPr fontId="20" type="noConversion"/>
  </si>
  <si>
    <t>1</t>
    <phoneticPr fontId="20" type="noConversion"/>
  </si>
  <si>
    <t>13</t>
    <phoneticPr fontId="20" type="noConversion"/>
  </si>
  <si>
    <t>1.5</t>
    <phoneticPr fontId="20" type="noConversion"/>
  </si>
  <si>
    <t>14</t>
    <phoneticPr fontId="20" type="noConversion"/>
  </si>
  <si>
    <t>西安</t>
    <phoneticPr fontId="20" type="noConversion"/>
  </si>
  <si>
    <t>西京医院</t>
    <phoneticPr fontId="3" type="noConversion"/>
  </si>
  <si>
    <t>15</t>
    <phoneticPr fontId="20" type="noConversion"/>
  </si>
  <si>
    <t>李春英</t>
    <phoneticPr fontId="20" type="noConversion"/>
  </si>
  <si>
    <t>女</t>
    <phoneticPr fontId="20" type="noConversion"/>
  </si>
  <si>
    <t>16</t>
    <phoneticPr fontId="20" type="noConversion"/>
  </si>
  <si>
    <t>贵阳</t>
    <phoneticPr fontId="20" type="noConversion"/>
  </si>
  <si>
    <t>贵阳医学院附属医院</t>
    <phoneticPr fontId="3" type="noConversion"/>
  </si>
  <si>
    <t>17</t>
    <phoneticPr fontId="20" type="noConversion"/>
  </si>
  <si>
    <t>肖媛媛</t>
    <phoneticPr fontId="3" type="noConversion"/>
  </si>
  <si>
    <t>北京</t>
    <phoneticPr fontId="20" type="noConversion"/>
  </si>
  <si>
    <t>20</t>
    <phoneticPr fontId="20" type="noConversion"/>
  </si>
  <si>
    <t>涂彩霞</t>
    <phoneticPr fontId="20" type="noConversion"/>
  </si>
  <si>
    <t>大连</t>
    <phoneticPr fontId="20" type="noConversion"/>
  </si>
  <si>
    <t>大连大学附属二院</t>
    <phoneticPr fontId="20" type="noConversion"/>
  </si>
  <si>
    <t>2017年12月8日
2017年12月10日</t>
    <phoneticPr fontId="2" type="noConversion"/>
  </si>
  <si>
    <t>HU7821
HU7822</t>
    <phoneticPr fontId="2" type="noConversion"/>
  </si>
  <si>
    <t>乌鲁木齐-沈阳
沈阳-乌鲁木齐</t>
    <phoneticPr fontId="2" type="noConversion"/>
  </si>
  <si>
    <t>880-2150935309</t>
    <phoneticPr fontId="2" type="noConversion"/>
  </si>
  <si>
    <t>2017年12月9日
2017年12月10日</t>
    <phoneticPr fontId="2" type="noConversion"/>
  </si>
  <si>
    <t>G219
G220</t>
    <phoneticPr fontId="2" type="noConversion"/>
  </si>
  <si>
    <t>北京-沈阳
沈阳-北京</t>
    <phoneticPr fontId="2" type="noConversion"/>
  </si>
  <si>
    <t>G1262
G713</t>
    <phoneticPr fontId="2" type="noConversion"/>
  </si>
  <si>
    <t>长春-沈阳
沈阳-长春</t>
    <phoneticPr fontId="2" type="noConversion"/>
  </si>
  <si>
    <t>G8056</t>
    <phoneticPr fontId="2" type="noConversion"/>
  </si>
  <si>
    <t>沈阳-大连</t>
    <phoneticPr fontId="2" type="noConversion"/>
  </si>
  <si>
    <t>G706
G713</t>
    <phoneticPr fontId="2" type="noConversion"/>
  </si>
  <si>
    <t>哈尔滨-沈阳
沈阳-哈尔滨</t>
    <phoneticPr fontId="2" type="noConversion"/>
  </si>
  <si>
    <t>MF8026</t>
    <phoneticPr fontId="2" type="noConversion"/>
  </si>
  <si>
    <t>沈阳-杭州</t>
    <phoneticPr fontId="2" type="noConversion"/>
  </si>
  <si>
    <t>731-2456256870</t>
    <phoneticPr fontId="2" type="noConversion"/>
  </si>
  <si>
    <t>乔建军</t>
    <phoneticPr fontId="20" type="noConversion"/>
  </si>
  <si>
    <t>当地接送（火车站）-本田</t>
    <phoneticPr fontId="3" type="noConversion"/>
  </si>
  <si>
    <t>当地接送（机场）-本田</t>
    <phoneticPr fontId="3" type="noConversion"/>
  </si>
  <si>
    <t>当地接送（机场）-GL8</t>
    <phoneticPr fontId="3" type="noConversion"/>
  </si>
  <si>
    <t>酒店-火车站 往返</t>
    <phoneticPr fontId="3" type="noConversion"/>
  </si>
  <si>
    <t>酒店-机场 往返</t>
    <phoneticPr fontId="3" type="noConversion"/>
  </si>
  <si>
    <t>各地交通-见附件【各地交通】</t>
    <phoneticPr fontId="3" type="noConversion"/>
  </si>
  <si>
    <t>市内交通</t>
    <phoneticPr fontId="20" type="noConversion"/>
  </si>
  <si>
    <t>收款人</t>
    <phoneticPr fontId="20" type="noConversion"/>
  </si>
  <si>
    <t>账户</t>
    <phoneticPr fontId="20" type="noConversion"/>
  </si>
  <si>
    <t>账号</t>
    <phoneticPr fontId="20" type="noConversion"/>
  </si>
  <si>
    <t>宋孟霞</t>
    <phoneticPr fontId="20" type="noConversion"/>
  </si>
  <si>
    <t>中国工商银行</t>
    <phoneticPr fontId="20" type="noConversion"/>
  </si>
  <si>
    <t>6222024402061213579</t>
    <phoneticPr fontId="20" type="noConversion"/>
  </si>
  <si>
    <t>重庆</t>
    <phoneticPr fontId="20" type="noConversion"/>
  </si>
  <si>
    <t>谢鸿</t>
    <phoneticPr fontId="20" type="noConversion"/>
  </si>
  <si>
    <t>6222023100005782169</t>
    <phoneticPr fontId="20" type="noConversion"/>
  </si>
  <si>
    <t>浙江</t>
    <phoneticPr fontId="20" type="noConversion"/>
  </si>
  <si>
    <t>曹转转</t>
    <phoneticPr fontId="20" type="noConversion"/>
  </si>
  <si>
    <t>中国工商银行闸弄口支行</t>
    <phoneticPr fontId="20" type="noConversion"/>
  </si>
  <si>
    <t>6212261202035041384</t>
    <phoneticPr fontId="20" type="noConversion"/>
  </si>
  <si>
    <t>程建民</t>
    <phoneticPr fontId="20" type="noConversion"/>
  </si>
  <si>
    <t>6222031001004948324</t>
    <phoneticPr fontId="20" type="noConversion"/>
  </si>
  <si>
    <t>刘梦影</t>
    <phoneticPr fontId="20" type="noConversion"/>
  </si>
  <si>
    <t>中国建设银行建行</t>
    <phoneticPr fontId="20" type="noConversion"/>
  </si>
  <si>
    <t>6227002874540512315</t>
    <phoneticPr fontId="20" type="noConversion"/>
  </si>
  <si>
    <t>福建</t>
    <phoneticPr fontId="20" type="noConversion"/>
  </si>
  <si>
    <t>曾垂源</t>
    <phoneticPr fontId="20" type="noConversion"/>
  </si>
  <si>
    <t>6222081402003154378</t>
    <phoneticPr fontId="20" type="noConversion"/>
  </si>
  <si>
    <t>罗丽兰</t>
    <phoneticPr fontId="20" type="noConversion"/>
  </si>
  <si>
    <t>工商银行广州盈彩支行</t>
    <phoneticPr fontId="20" type="noConversion"/>
  </si>
  <si>
    <t>6222023602094082997</t>
    <phoneticPr fontId="20" type="noConversion"/>
  </si>
  <si>
    <t>徐丽</t>
    <phoneticPr fontId="20" type="noConversion"/>
  </si>
  <si>
    <t>6222023700000247843</t>
    <phoneticPr fontId="20" type="noConversion"/>
  </si>
  <si>
    <t>郭建永</t>
    <phoneticPr fontId="20" type="noConversion"/>
  </si>
  <si>
    <t>6222020200088324609</t>
    <phoneticPr fontId="20" type="noConversion"/>
  </si>
  <si>
    <t>青海</t>
    <phoneticPr fontId="20" type="noConversion"/>
  </si>
  <si>
    <t>缪全元</t>
    <phoneticPr fontId="20" type="noConversion"/>
  </si>
  <si>
    <t>6222083202009625969</t>
    <phoneticPr fontId="20" type="noConversion"/>
  </si>
  <si>
    <t>新疆</t>
    <phoneticPr fontId="20" type="noConversion"/>
  </si>
  <si>
    <t>哈尔滨</t>
    <phoneticPr fontId="20" type="noConversion"/>
  </si>
  <si>
    <t>丛立伟</t>
    <phoneticPr fontId="20" type="noConversion"/>
  </si>
  <si>
    <t>中国银行哈尔滨邮政街支行</t>
    <phoneticPr fontId="20" type="noConversion"/>
  </si>
  <si>
    <t>6013825300009341474</t>
    <phoneticPr fontId="20" type="noConversion"/>
  </si>
  <si>
    <t>总计</t>
    <phoneticPr fontId="20" type="noConversion"/>
  </si>
  <si>
    <t>G1233
G384</t>
    <phoneticPr fontId="2" type="noConversion"/>
  </si>
  <si>
    <t>天津-沈阳
沈阳-天津</t>
    <phoneticPr fontId="2" type="noConversion"/>
  </si>
  <si>
    <t>各地-沈阳机票/高铁-明细附件【机票高铁】</t>
    <phoneticPr fontId="3" type="noConversion"/>
  </si>
  <si>
    <t>12月9、10日</t>
    <phoneticPr fontId="3" type="noConversion"/>
  </si>
  <si>
    <t>12月10日会议期间</t>
    <phoneticPr fontId="3" type="noConversion"/>
  </si>
</sst>
</file>

<file path=xl/styles.xml><?xml version="1.0" encoding="utf-8"?>
<styleSheet xmlns="http://schemas.openxmlformats.org/spreadsheetml/2006/main">
  <numFmts count="8">
    <numFmt numFmtId="7" formatCode="&quot;¥&quot;#,##0.00;&quot;¥&quot;\-#,##0.00"/>
    <numFmt numFmtId="176" formatCode="yyyy&quot;年&quot;m&quot;月&quot;d&quot;日&quot;;@"/>
    <numFmt numFmtId="177" formatCode="&quot;¥&quot;#,##0.00_);[Red]\(&quot;¥&quot;#,##0.00\)"/>
    <numFmt numFmtId="178" formatCode="0.00_);[Red]\(0.00\)"/>
    <numFmt numFmtId="179" formatCode="yyyy&quot;年&quot;mm&quot;月&quot;dd&quot;日&quot;"/>
    <numFmt numFmtId="180" formatCode="0.0"/>
    <numFmt numFmtId="181" formatCode="#"/>
    <numFmt numFmtId="182" formatCode="m&quot;月&quot;d&quot;日&quot;;@"/>
  </numFmts>
  <fonts count="25">
    <font>
      <sz val="11"/>
      <color theme="1"/>
      <name val="宋体"/>
      <family val="3"/>
      <charset val="134"/>
      <scheme val="minor"/>
    </font>
    <font>
      <sz val="12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b/>
      <u/>
      <sz val="11"/>
      <name val="微软雅黑"/>
      <family val="2"/>
      <charset val="134"/>
    </font>
    <font>
      <b/>
      <u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9"/>
      <name val="宋体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宋体"/>
      <family val="2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0"/>
      <color theme="0" tint="-4.9989318521683403E-2"/>
      <name val="微软雅黑"/>
      <family val="2"/>
      <charset val="134"/>
    </font>
    <font>
      <b/>
      <sz val="10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 tint="-0.249977111117893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/>
      <diagonal/>
    </border>
    <border>
      <left style="thin">
        <color indexed="16"/>
      </left>
      <right style="thin">
        <color indexed="64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64"/>
      </bottom>
      <diagonal/>
    </border>
    <border>
      <left style="thin">
        <color indexed="16"/>
      </left>
      <right style="thin">
        <color indexed="64"/>
      </right>
      <top style="thin">
        <color indexed="16"/>
      </top>
      <bottom style="thin">
        <color indexed="64"/>
      </bottom>
      <diagonal/>
    </border>
    <border>
      <left style="thin">
        <color indexed="16"/>
      </left>
      <right style="thin">
        <color indexed="64"/>
      </right>
      <top style="thin">
        <color indexed="16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/>
    <xf numFmtId="0" fontId="7" fillId="0" borderId="0">
      <alignment horizontal="justify" vertical="justify" textRotation="127" wrapText="1"/>
      <protection hidden="1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protection locked="0"/>
    </xf>
  </cellStyleXfs>
  <cellXfs count="17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21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0" fontId="10" fillId="2" borderId="5" xfId="0" applyFont="1" applyFill="1" applyBorder="1" applyAlignment="1">
      <alignment horizontal="right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horizontal="center" vertical="center" wrapText="1"/>
    </xf>
    <xf numFmtId="7" fontId="14" fillId="2" borderId="5" xfId="0" applyNumberFormat="1" applyFont="1" applyFill="1" applyBorder="1" applyAlignment="1">
      <alignment horizontal="center" vertical="center"/>
    </xf>
    <xf numFmtId="14" fontId="13" fillId="2" borderId="16" xfId="0" applyNumberFormat="1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7" fontId="14" fillId="2" borderId="27" xfId="0" applyNumberFormat="1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left" vertical="center" wrapText="1"/>
    </xf>
    <xf numFmtId="7" fontId="14" fillId="0" borderId="5" xfId="0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/>
    </xf>
    <xf numFmtId="14" fontId="13" fillId="2" borderId="4" xfId="0" applyNumberFormat="1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177" fontId="10" fillId="2" borderId="5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177" fontId="14" fillId="3" borderId="5" xfId="0" applyNumberFormat="1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left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177" fontId="14" fillId="2" borderId="5" xfId="0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 wrapText="1"/>
    </xf>
    <xf numFmtId="0" fontId="13" fillId="2" borderId="20" xfId="0" applyFont="1" applyFill="1" applyBorder="1" applyAlignment="1">
      <alignment horizontal="center" vertical="center" wrapText="1"/>
    </xf>
    <xf numFmtId="177" fontId="14" fillId="0" borderId="5" xfId="0" applyNumberFormat="1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/>
    </xf>
    <xf numFmtId="177" fontId="14" fillId="2" borderId="27" xfId="0" applyNumberFormat="1" applyFont="1" applyFill="1" applyBorder="1" applyAlignment="1">
      <alignment horizontal="center" vertical="center"/>
    </xf>
    <xf numFmtId="177" fontId="14" fillId="0" borderId="27" xfId="0" applyNumberFormat="1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left" vertical="center" wrapText="1"/>
    </xf>
    <xf numFmtId="14" fontId="13" fillId="2" borderId="37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14" fillId="2" borderId="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right" vertical="center" wrapText="1"/>
    </xf>
    <xf numFmtId="0" fontId="10" fillId="4" borderId="17" xfId="1" applyFont="1" applyFill="1" applyBorder="1" applyAlignment="1">
      <alignment horizontal="center" vertical="center" wrapText="1"/>
    </xf>
    <xf numFmtId="0" fontId="10" fillId="4" borderId="19" xfId="1" applyFont="1" applyFill="1" applyBorder="1" applyAlignment="1">
      <alignment horizontal="right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58" fontId="12" fillId="4" borderId="16" xfId="0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177" fontId="10" fillId="5" borderId="5" xfId="0" applyNumberFormat="1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177" fontId="10" fillId="4" borderId="32" xfId="0" applyNumberFormat="1" applyFont="1" applyFill="1" applyBorder="1" applyAlignment="1">
      <alignment horizontal="center" vertical="center" wrapText="1"/>
    </xf>
    <xf numFmtId="177" fontId="15" fillId="4" borderId="32" xfId="0" applyNumberFormat="1" applyFont="1" applyFill="1" applyBorder="1" applyAlignment="1">
      <alignment horizontal="center" vertical="center" wrapText="1"/>
    </xf>
    <xf numFmtId="0" fontId="15" fillId="4" borderId="33" xfId="0" applyFont="1" applyFill="1" applyBorder="1" applyAlignment="1">
      <alignment horizontal="center" vertical="center" wrapText="1"/>
    </xf>
    <xf numFmtId="177" fontId="10" fillId="5" borderId="19" xfId="0" applyNumberFormat="1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left" vertical="center"/>
    </xf>
    <xf numFmtId="177" fontId="10" fillId="5" borderId="12" xfId="0" applyNumberFormat="1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177" fontId="10" fillId="5" borderId="38" xfId="0" applyNumberFormat="1" applyFont="1" applyFill="1" applyBorder="1" applyAlignment="1">
      <alignment horizontal="center" vertical="center"/>
    </xf>
    <xf numFmtId="0" fontId="10" fillId="5" borderId="39" xfId="0" applyFont="1" applyFill="1" applyBorder="1" applyAlignment="1">
      <alignment horizontal="left" vertical="center"/>
    </xf>
    <xf numFmtId="7" fontId="14" fillId="0" borderId="27" xfId="0" applyNumberFormat="1" applyFont="1" applyFill="1" applyBorder="1" applyAlignment="1">
      <alignment horizontal="center" vertical="center"/>
    </xf>
    <xf numFmtId="58" fontId="14" fillId="2" borderId="8" xfId="0" applyNumberFormat="1" applyFont="1" applyFill="1" applyBorder="1" applyAlignment="1">
      <alignment horizontal="left" vertical="center" wrapText="1"/>
    </xf>
    <xf numFmtId="49" fontId="14" fillId="2" borderId="8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8" fillId="0" borderId="0" xfId="0" applyFont="1">
      <alignment vertical="center"/>
    </xf>
    <xf numFmtId="49" fontId="16" fillId="2" borderId="51" xfId="0" applyNumberFormat="1" applyFont="1" applyFill="1" applyBorder="1" applyAlignment="1">
      <alignment horizontal="center" vertical="center"/>
    </xf>
    <xf numFmtId="179" fontId="19" fillId="2" borderId="51" xfId="0" applyNumberFormat="1" applyFont="1" applyFill="1" applyBorder="1" applyAlignment="1">
      <alignment horizontal="center" vertical="center" wrapText="1" shrinkToFit="1"/>
    </xf>
    <xf numFmtId="49" fontId="19" fillId="2" borderId="51" xfId="0" applyNumberFormat="1" applyFont="1" applyFill="1" applyBorder="1" applyAlignment="1">
      <alignment horizontal="center" vertical="center" wrapText="1" shrinkToFit="1"/>
    </xf>
    <xf numFmtId="180" fontId="19" fillId="2" borderId="51" xfId="0" applyNumberFormat="1" applyFont="1" applyFill="1" applyBorder="1" applyAlignment="1">
      <alignment horizontal="center" vertical="center" wrapText="1" shrinkToFit="1"/>
    </xf>
    <xf numFmtId="181" fontId="19" fillId="2" borderId="51" xfId="0" applyNumberFormat="1" applyFont="1" applyFill="1" applyBorder="1" applyAlignment="1">
      <alignment horizontal="center" vertical="center" wrapText="1" shrinkToFit="1"/>
    </xf>
    <xf numFmtId="178" fontId="19" fillId="2" borderId="51" xfId="0" applyNumberFormat="1" applyFont="1" applyFill="1" applyBorder="1" applyAlignment="1">
      <alignment horizontal="center" vertical="center" wrapText="1" shrinkToFit="1"/>
    </xf>
    <xf numFmtId="49" fontId="19" fillId="2" borderId="53" xfId="0" applyNumberFormat="1" applyFont="1" applyFill="1" applyBorder="1" applyAlignment="1">
      <alignment horizontal="center" vertical="center" wrapText="1" shrinkToFit="1"/>
    </xf>
    <xf numFmtId="178" fontId="16" fillId="2" borderId="55" xfId="0" applyNumberFormat="1" applyFont="1" applyFill="1" applyBorder="1" applyAlignment="1">
      <alignment horizontal="center" vertical="center"/>
    </xf>
    <xf numFmtId="180" fontId="16" fillId="2" borderId="55" xfId="0" applyNumberFormat="1" applyFont="1" applyFill="1" applyBorder="1" applyAlignment="1">
      <alignment horizontal="center" vertical="center"/>
    </xf>
    <xf numFmtId="0" fontId="16" fillId="2" borderId="55" xfId="0" applyFont="1" applyFill="1" applyBorder="1" applyAlignment="1">
      <alignment horizontal="center" vertical="center"/>
    </xf>
    <xf numFmtId="0" fontId="16" fillId="2" borderId="56" xfId="0" applyFont="1" applyFill="1" applyBorder="1" applyAlignment="1">
      <alignment horizontal="center" vertical="center"/>
    </xf>
    <xf numFmtId="178" fontId="18" fillId="0" borderId="0" xfId="0" applyNumberFormat="1" applyFont="1">
      <alignment vertical="center"/>
    </xf>
    <xf numFmtId="0" fontId="1" fillId="3" borderId="21" xfId="0" applyFont="1" applyFill="1" applyBorder="1" applyAlignment="1">
      <alignment vertical="center"/>
    </xf>
    <xf numFmtId="7" fontId="14" fillId="3" borderId="5" xfId="0" applyNumberFormat="1" applyFont="1" applyFill="1" applyBorder="1" applyAlignment="1">
      <alignment horizontal="center" vertical="center"/>
    </xf>
    <xf numFmtId="177" fontId="14" fillId="3" borderId="27" xfId="0" applyNumberFormat="1" applyFont="1" applyFill="1" applyBorder="1" applyAlignment="1">
      <alignment horizontal="center" vertical="center"/>
    </xf>
    <xf numFmtId="49" fontId="19" fillId="2" borderId="52" xfId="0" applyNumberFormat="1" applyFont="1" applyFill="1" applyBorder="1" applyAlignment="1">
      <alignment horizontal="center" vertical="center" wrapText="1" shrinkToFit="1"/>
    </xf>
    <xf numFmtId="180" fontId="19" fillId="2" borderId="52" xfId="0" applyNumberFormat="1" applyFont="1" applyFill="1" applyBorder="1" applyAlignment="1">
      <alignment horizontal="center" vertical="center" wrapText="1" shrinkToFit="1"/>
    </xf>
    <xf numFmtId="181" fontId="19" fillId="2" borderId="52" xfId="0" applyNumberFormat="1" applyFont="1" applyFill="1" applyBorder="1" applyAlignment="1">
      <alignment horizontal="center" vertical="center" wrapText="1" shrinkToFit="1"/>
    </xf>
    <xf numFmtId="178" fontId="19" fillId="2" borderId="52" xfId="0" applyNumberFormat="1" applyFont="1" applyFill="1" applyBorder="1" applyAlignment="1">
      <alignment horizontal="center" vertical="center" wrapText="1" shrinkToFit="1"/>
    </xf>
    <xf numFmtId="49" fontId="19" fillId="2" borderId="57" xfId="0" applyNumberFormat="1" applyFont="1" applyFill="1" applyBorder="1" applyAlignment="1">
      <alignment horizontal="center" vertical="center" wrapText="1" shrinkToFit="1"/>
    </xf>
    <xf numFmtId="0" fontId="18" fillId="0" borderId="5" xfId="0" applyFont="1" applyFill="1" applyBorder="1" applyAlignment="1">
      <alignment horizontal="center" vertical="center"/>
    </xf>
    <xf numFmtId="182" fontId="10" fillId="3" borderId="58" xfId="5" applyNumberFormat="1" applyFont="1" applyFill="1" applyBorder="1" applyAlignment="1" applyProtection="1">
      <alignment horizontal="center" vertical="center" wrapText="1"/>
    </xf>
    <xf numFmtId="49" fontId="13" fillId="6" borderId="58" xfId="0" applyNumberFormat="1" applyFont="1" applyFill="1" applyBorder="1" applyAlignment="1">
      <alignment horizontal="center" vertical="center" wrapText="1"/>
    </xf>
    <xf numFmtId="58" fontId="18" fillId="3" borderId="58" xfId="0" applyNumberFormat="1" applyFont="1" applyFill="1" applyBorder="1" applyAlignment="1">
      <alignment horizontal="center" vertical="center"/>
    </xf>
    <xf numFmtId="49" fontId="13" fillId="3" borderId="58" xfId="0" applyNumberFormat="1" applyFont="1" applyFill="1" applyBorder="1" applyAlignment="1">
      <alignment horizontal="center" vertical="center" wrapText="1"/>
    </xf>
    <xf numFmtId="0" fontId="18" fillId="3" borderId="58" xfId="0" applyFont="1" applyFill="1" applyBorder="1" applyAlignment="1">
      <alignment horizontal="center" vertical="center"/>
    </xf>
    <xf numFmtId="58" fontId="13" fillId="3" borderId="58" xfId="0" applyNumberFormat="1" applyFont="1" applyFill="1" applyBorder="1" applyAlignment="1">
      <alignment horizontal="center" vertical="center"/>
    </xf>
    <xf numFmtId="0" fontId="18" fillId="4" borderId="0" xfId="0" applyFont="1" applyFill="1">
      <alignment vertical="center"/>
    </xf>
    <xf numFmtId="49" fontId="10" fillId="5" borderId="42" xfId="0" applyNumberFormat="1" applyFont="1" applyFill="1" applyBorder="1" applyAlignment="1">
      <alignment horizontal="right" vertical="center" wrapText="1"/>
    </xf>
    <xf numFmtId="49" fontId="10" fillId="5" borderId="43" xfId="0" applyNumberFormat="1" applyFont="1" applyFill="1" applyBorder="1" applyAlignment="1">
      <alignment horizontal="right" vertical="center" wrapText="1"/>
    </xf>
    <xf numFmtId="49" fontId="10" fillId="5" borderId="44" xfId="0" applyNumberFormat="1" applyFont="1" applyFill="1" applyBorder="1" applyAlignment="1">
      <alignment horizontal="right" vertical="center" wrapText="1"/>
    </xf>
    <xf numFmtId="0" fontId="10" fillId="5" borderId="41" xfId="0" applyFont="1" applyFill="1" applyBorder="1" applyAlignment="1">
      <alignment horizontal="right" vertical="center"/>
    </xf>
    <xf numFmtId="0" fontId="10" fillId="5" borderId="14" xfId="0" applyFont="1" applyFill="1" applyBorder="1" applyAlignment="1">
      <alignment horizontal="right" vertical="center"/>
    </xf>
    <xf numFmtId="0" fontId="10" fillId="5" borderId="18" xfId="0" applyFont="1" applyFill="1" applyBorder="1" applyAlignment="1">
      <alignment horizontal="right" vertical="center"/>
    </xf>
    <xf numFmtId="49" fontId="10" fillId="5" borderId="45" xfId="0" applyNumberFormat="1" applyFont="1" applyFill="1" applyBorder="1" applyAlignment="1">
      <alignment horizontal="right" vertical="center" wrapText="1"/>
    </xf>
    <xf numFmtId="49" fontId="10" fillId="5" borderId="46" xfId="0" applyNumberFormat="1" applyFont="1" applyFill="1" applyBorder="1" applyAlignment="1">
      <alignment horizontal="right" vertical="center" wrapText="1"/>
    </xf>
    <xf numFmtId="49" fontId="10" fillId="5" borderId="47" xfId="0" applyNumberFormat="1" applyFont="1" applyFill="1" applyBorder="1" applyAlignment="1">
      <alignment horizontal="right" vertical="center" wrapText="1"/>
    </xf>
    <xf numFmtId="49" fontId="10" fillId="5" borderId="48" xfId="0" applyNumberFormat="1" applyFont="1" applyFill="1" applyBorder="1" applyAlignment="1">
      <alignment horizontal="right" vertical="center" wrapText="1"/>
    </xf>
    <xf numFmtId="49" fontId="10" fillId="5" borderId="49" xfId="0" applyNumberFormat="1" applyFont="1" applyFill="1" applyBorder="1" applyAlignment="1">
      <alignment horizontal="right" vertical="center" wrapText="1"/>
    </xf>
    <xf numFmtId="49" fontId="10" fillId="5" borderId="50" xfId="0" applyNumberFormat="1" applyFont="1" applyFill="1" applyBorder="1" applyAlignment="1">
      <alignment horizontal="right" vertical="center" wrapText="1"/>
    </xf>
    <xf numFmtId="49" fontId="10" fillId="5" borderId="34" xfId="0" applyNumberFormat="1" applyFont="1" applyFill="1" applyBorder="1" applyAlignment="1">
      <alignment horizontal="right" vertical="center" wrapText="1"/>
    </xf>
    <xf numFmtId="49" fontId="10" fillId="5" borderId="40" xfId="0" applyNumberFormat="1" applyFont="1" applyFill="1" applyBorder="1" applyAlignment="1">
      <alignment horizontal="right" vertical="center" wrapText="1"/>
    </xf>
    <xf numFmtId="49" fontId="10" fillId="5" borderId="35" xfId="0" applyNumberFormat="1" applyFont="1" applyFill="1" applyBorder="1" applyAlignment="1">
      <alignment horizontal="right" vertical="center" wrapText="1"/>
    </xf>
    <xf numFmtId="0" fontId="10" fillId="5" borderId="41" xfId="0" applyFont="1" applyFill="1" applyBorder="1" applyAlignment="1">
      <alignment horizontal="right" vertical="center" wrapText="1"/>
    </xf>
    <xf numFmtId="0" fontId="10" fillId="5" borderId="14" xfId="0" applyFont="1" applyFill="1" applyBorder="1" applyAlignment="1">
      <alignment horizontal="right" vertical="center" wrapText="1"/>
    </xf>
    <xf numFmtId="0" fontId="10" fillId="5" borderId="18" xfId="0" applyFont="1" applyFill="1" applyBorder="1" applyAlignment="1">
      <alignment horizontal="right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13" fillId="4" borderId="11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0" fillId="4" borderId="13" xfId="1" applyFont="1" applyFill="1" applyBorder="1" applyAlignment="1">
      <alignment horizontal="center" vertical="center" wrapText="1"/>
    </xf>
    <xf numFmtId="0" fontId="10" fillId="4" borderId="18" xfId="1" applyFont="1" applyFill="1" applyBorder="1" applyAlignment="1">
      <alignment horizontal="center" vertical="center" wrapText="1"/>
    </xf>
    <xf numFmtId="0" fontId="10" fillId="4" borderId="15" xfId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176" fontId="10" fillId="4" borderId="6" xfId="1" applyNumberFormat="1" applyFont="1" applyFill="1" applyBorder="1" applyAlignment="1">
      <alignment horizontal="center" vertical="center" wrapText="1"/>
    </xf>
    <xf numFmtId="176" fontId="10" fillId="4" borderId="1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178" fontId="16" fillId="2" borderId="52" xfId="0" applyNumberFormat="1" applyFont="1" applyFill="1" applyBorder="1" applyAlignment="1">
      <alignment horizontal="center" vertical="center"/>
    </xf>
    <xf numFmtId="178" fontId="16" fillId="2" borderId="54" xfId="0" applyNumberFormat="1" applyFont="1" applyFill="1" applyBorder="1" applyAlignment="1">
      <alignment horizontal="center" vertical="center"/>
    </xf>
    <xf numFmtId="49" fontId="16" fillId="2" borderId="51" xfId="0" applyNumberFormat="1" applyFont="1" applyFill="1" applyBorder="1" applyAlignment="1">
      <alignment horizontal="center" vertical="center"/>
    </xf>
    <xf numFmtId="49" fontId="16" fillId="2" borderId="53" xfId="0" applyNumberFormat="1" applyFont="1" applyFill="1" applyBorder="1" applyAlignment="1">
      <alignment horizontal="center" vertical="center"/>
    </xf>
    <xf numFmtId="49" fontId="16" fillId="2" borderId="55" xfId="0" applyNumberFormat="1" applyFont="1" applyFill="1" applyBorder="1" applyAlignment="1">
      <alignment horizontal="center" vertical="center"/>
    </xf>
    <xf numFmtId="180" fontId="16" fillId="2" borderId="55" xfId="0" applyNumberFormat="1" applyFont="1" applyFill="1" applyBorder="1" applyAlignment="1">
      <alignment horizontal="center" vertical="center"/>
    </xf>
    <xf numFmtId="0" fontId="14" fillId="3" borderId="58" xfId="0" applyFont="1" applyFill="1" applyBorder="1" applyAlignment="1">
      <alignment horizontal="center" vertical="center"/>
    </xf>
    <xf numFmtId="177" fontId="14" fillId="3" borderId="58" xfId="0" applyNumberFormat="1" applyFont="1" applyFill="1" applyBorder="1" applyAlignment="1">
      <alignment horizontal="center" vertical="center"/>
    </xf>
    <xf numFmtId="0" fontId="23" fillId="7" borderId="58" xfId="0" applyFont="1" applyFill="1" applyBorder="1" applyAlignment="1">
      <alignment horizontal="center" vertical="center"/>
    </xf>
    <xf numFmtId="0" fontId="18" fillId="0" borderId="58" xfId="0" applyFont="1" applyFill="1" applyBorder="1" applyAlignment="1">
      <alignment horizontal="center" vertical="center"/>
    </xf>
    <xf numFmtId="49" fontId="18" fillId="0" borderId="58" xfId="0" applyNumberFormat="1" applyFont="1" applyFill="1" applyBorder="1" applyAlignment="1">
      <alignment horizontal="center" vertical="center"/>
    </xf>
    <xf numFmtId="49" fontId="13" fillId="0" borderId="58" xfId="0" applyNumberFormat="1" applyFont="1" applyFill="1" applyBorder="1" applyAlignment="1">
      <alignment horizontal="center" vertical="center" wrapText="1"/>
    </xf>
    <xf numFmtId="0" fontId="18" fillId="0" borderId="59" xfId="0" applyFont="1" applyFill="1" applyBorder="1" applyAlignment="1">
      <alignment horizontal="center" vertical="center"/>
    </xf>
    <xf numFmtId="49" fontId="18" fillId="0" borderId="59" xfId="0" applyNumberFormat="1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horizontal="center" vertical="center"/>
    </xf>
    <xf numFmtId="49" fontId="18" fillId="0" borderId="60" xfId="0" applyNumberFormat="1" applyFont="1" applyFill="1" applyBorder="1" applyAlignment="1">
      <alignment horizontal="center" vertical="center"/>
    </xf>
    <xf numFmtId="49" fontId="24" fillId="0" borderId="58" xfId="0" applyNumberFormat="1" applyFont="1" applyFill="1" applyBorder="1" applyAlignment="1">
      <alignment horizontal="center" vertical="center" wrapText="1"/>
    </xf>
    <xf numFmtId="0" fontId="24" fillId="0" borderId="58" xfId="0" applyFont="1" applyFill="1" applyBorder="1" applyAlignment="1">
      <alignment horizontal="center" vertical="center"/>
    </xf>
    <xf numFmtId="0" fontId="24" fillId="0" borderId="58" xfId="0" applyFont="1" applyFill="1" applyBorder="1">
      <alignment vertical="center"/>
    </xf>
  </cellXfs>
  <cellStyles count="6">
    <cellStyle name="Normal_Sheet1" xfId="1"/>
    <cellStyle name="常规" xfId="0" builtinId="0"/>
    <cellStyle name="常规 2" xfId="2"/>
    <cellStyle name="常规 3" xfId="3"/>
    <cellStyle name="常规 4" xfId="4"/>
    <cellStyle name="常规_第二届急危重症高峰论坛参会信息total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61"/>
  <sheetViews>
    <sheetView tabSelected="1" zoomScale="90" zoomScaleNormal="90" zoomScaleSheetLayoutView="115" workbookViewId="0">
      <selection activeCell="H35" sqref="H35"/>
    </sheetView>
  </sheetViews>
  <sheetFormatPr defaultColWidth="9" defaultRowHeight="15"/>
  <cols>
    <col min="1" max="1" width="0.61328125" style="1" customWidth="1"/>
    <col min="2" max="2" width="27.07421875" style="6" customWidth="1"/>
    <col min="3" max="3" width="20.61328125" style="6" customWidth="1"/>
    <col min="4" max="4" width="20.61328125" style="9" customWidth="1"/>
    <col min="5" max="5" width="13.23046875" style="9" customWidth="1"/>
    <col min="6" max="6" width="14.4609375" style="9" customWidth="1"/>
    <col min="7" max="7" width="35.765625" style="1" customWidth="1"/>
    <col min="8" max="8" width="8.84375" style="81" customWidth="1"/>
    <col min="9" max="9" width="12.765625" style="1" bestFit="1" customWidth="1"/>
    <col min="10" max="10" width="25.4609375" style="1" customWidth="1"/>
    <col min="11" max="16384" width="9" style="1"/>
  </cols>
  <sheetData>
    <row r="1" spans="1:8" ht="33.75" customHeight="1">
      <c r="B1" s="148" t="s">
        <v>75</v>
      </c>
      <c r="C1" s="149"/>
      <c r="D1" s="149"/>
      <c r="E1" s="149"/>
      <c r="F1" s="149"/>
      <c r="G1" s="150"/>
    </row>
    <row r="2" spans="1:8" s="2" customFormat="1" ht="20.149999999999999" customHeight="1">
      <c r="B2" s="151" t="s">
        <v>69</v>
      </c>
      <c r="C2" s="10" t="s">
        <v>0</v>
      </c>
      <c r="D2" s="153" t="s">
        <v>1</v>
      </c>
      <c r="E2" s="154"/>
      <c r="F2" s="10" t="s">
        <v>2</v>
      </c>
      <c r="G2" s="11">
        <v>15201457502</v>
      </c>
      <c r="H2" s="82"/>
    </row>
    <row r="3" spans="1:8" s="2" customFormat="1" ht="20.149999999999999" customHeight="1">
      <c r="B3" s="152"/>
      <c r="C3" s="10" t="s">
        <v>3</v>
      </c>
      <c r="D3" s="153" t="s">
        <v>4</v>
      </c>
      <c r="E3" s="154"/>
      <c r="F3" s="10" t="s">
        <v>5</v>
      </c>
      <c r="G3" s="11" t="s">
        <v>6</v>
      </c>
      <c r="H3" s="82"/>
    </row>
    <row r="4" spans="1:8" s="2" customFormat="1" ht="20.149999999999999" customHeight="1">
      <c r="B4" s="152"/>
      <c r="C4" s="10" t="s">
        <v>7</v>
      </c>
      <c r="D4" s="153">
        <v>2</v>
      </c>
      <c r="E4" s="154"/>
      <c r="F4" s="12" t="s">
        <v>8</v>
      </c>
      <c r="G4" s="11">
        <v>65</v>
      </c>
      <c r="H4" s="82"/>
    </row>
    <row r="5" spans="1:8" s="2" customFormat="1" ht="20.149999999999999" customHeight="1">
      <c r="B5" s="152"/>
      <c r="C5" s="10" t="s">
        <v>9</v>
      </c>
      <c r="D5" s="153">
        <v>0.5</v>
      </c>
      <c r="E5" s="154"/>
      <c r="F5" s="12"/>
      <c r="G5" s="11"/>
      <c r="H5" s="82"/>
    </row>
    <row r="6" spans="1:8" s="2" customFormat="1" ht="20.149999999999999" customHeight="1">
      <c r="B6" s="51" t="s">
        <v>10</v>
      </c>
      <c r="C6" s="145" t="s">
        <v>58</v>
      </c>
      <c r="D6" s="145"/>
      <c r="E6" s="52" t="s">
        <v>11</v>
      </c>
      <c r="F6" s="146" t="s">
        <v>62</v>
      </c>
      <c r="G6" s="147"/>
      <c r="H6" s="82"/>
    </row>
    <row r="7" spans="1:8" s="2" customFormat="1" ht="20.149999999999999" customHeight="1" thickBot="1">
      <c r="B7" s="53" t="s">
        <v>12</v>
      </c>
      <c r="C7" s="138" t="s">
        <v>13</v>
      </c>
      <c r="D7" s="139"/>
      <c r="E7" s="54" t="s">
        <v>14</v>
      </c>
      <c r="F7" s="138">
        <v>13511070014</v>
      </c>
      <c r="G7" s="140"/>
      <c r="H7" s="82"/>
    </row>
    <row r="8" spans="1:8" s="2" customFormat="1" ht="20.149999999999999" customHeight="1" thickTop="1">
      <c r="B8" s="141" t="s">
        <v>53</v>
      </c>
      <c r="C8" s="142"/>
      <c r="D8" s="142"/>
      <c r="E8" s="142"/>
      <c r="F8" s="142"/>
      <c r="G8" s="143"/>
      <c r="H8" s="82"/>
    </row>
    <row r="9" spans="1:8" s="3" customFormat="1" ht="20.149999999999999" customHeight="1">
      <c r="B9" s="55" t="s">
        <v>15</v>
      </c>
      <c r="C9" s="56" t="s">
        <v>16</v>
      </c>
      <c r="D9" s="56" t="s">
        <v>64</v>
      </c>
      <c r="E9" s="56" t="s">
        <v>24</v>
      </c>
      <c r="F9" s="56" t="s">
        <v>17</v>
      </c>
      <c r="G9" s="57" t="s">
        <v>18</v>
      </c>
      <c r="H9" s="83"/>
    </row>
    <row r="10" spans="1:8" s="3" customFormat="1" ht="20.149999999999999" customHeight="1">
      <c r="B10" s="58" t="s">
        <v>19</v>
      </c>
      <c r="C10" s="59" t="s">
        <v>20</v>
      </c>
      <c r="D10" s="134"/>
      <c r="E10" s="134"/>
      <c r="F10" s="134"/>
      <c r="G10" s="135"/>
      <c r="H10" s="83"/>
    </row>
    <row r="11" spans="1:8" s="3" customFormat="1" ht="19.5" customHeight="1">
      <c r="A11" s="49"/>
      <c r="B11" s="144" t="s">
        <v>61</v>
      </c>
      <c r="C11" s="13">
        <v>1</v>
      </c>
      <c r="D11" s="14">
        <v>450</v>
      </c>
      <c r="E11" s="13">
        <v>1</v>
      </c>
      <c r="F11" s="98">
        <f>E11*D11*C11</f>
        <v>450</v>
      </c>
      <c r="G11" s="80" t="s">
        <v>76</v>
      </c>
      <c r="H11" s="83"/>
    </row>
    <row r="12" spans="1:8" s="3" customFormat="1" ht="19.5" customHeight="1">
      <c r="A12" s="49"/>
      <c r="B12" s="144"/>
      <c r="C12" s="50">
        <v>13</v>
      </c>
      <c r="D12" s="14">
        <v>450</v>
      </c>
      <c r="E12" s="50">
        <v>1</v>
      </c>
      <c r="F12" s="98">
        <f t="shared" ref="F12:F14" si="0">E12*D12*C12</f>
        <v>5850</v>
      </c>
      <c r="G12" s="80" t="s">
        <v>77</v>
      </c>
      <c r="H12" s="83"/>
    </row>
    <row r="13" spans="1:8" s="3" customFormat="1" ht="19.5" customHeight="1">
      <c r="A13" s="49"/>
      <c r="B13" s="144"/>
      <c r="C13" s="13">
        <v>2</v>
      </c>
      <c r="D13" s="14">
        <v>520</v>
      </c>
      <c r="E13" s="13">
        <v>1</v>
      </c>
      <c r="F13" s="98">
        <f t="shared" si="0"/>
        <v>1040</v>
      </c>
      <c r="G13" s="80" t="s">
        <v>78</v>
      </c>
      <c r="H13" s="83"/>
    </row>
    <row r="14" spans="1:8" s="3" customFormat="1" ht="19.5" customHeight="1">
      <c r="A14" s="49"/>
      <c r="B14" s="144"/>
      <c r="C14" s="13">
        <v>2</v>
      </c>
      <c r="D14" s="14">
        <v>450</v>
      </c>
      <c r="E14" s="13">
        <v>0.5</v>
      </c>
      <c r="F14" s="98">
        <f t="shared" si="0"/>
        <v>450</v>
      </c>
      <c r="G14" s="79" t="s">
        <v>73</v>
      </c>
      <c r="H14" s="83"/>
    </row>
    <row r="15" spans="1:8" s="3" customFormat="1" ht="20.149999999999999" customHeight="1" thickBot="1">
      <c r="A15" s="4"/>
      <c r="B15" s="116" t="s">
        <v>21</v>
      </c>
      <c r="C15" s="117"/>
      <c r="D15" s="117"/>
      <c r="E15" s="118"/>
      <c r="F15" s="60">
        <f>SUM(F11:F14)</f>
        <v>7790</v>
      </c>
      <c r="G15" s="61"/>
      <c r="H15" s="83"/>
    </row>
    <row r="16" spans="1:8" ht="20.149999999999999" customHeight="1" thickTop="1">
      <c r="B16" s="131" t="s">
        <v>22</v>
      </c>
      <c r="C16" s="132"/>
      <c r="D16" s="132"/>
      <c r="E16" s="132"/>
      <c r="F16" s="132"/>
      <c r="G16" s="133"/>
    </row>
    <row r="17" spans="1:10" ht="20.149999999999999" customHeight="1">
      <c r="A17" s="5"/>
      <c r="B17" s="62" t="s">
        <v>23</v>
      </c>
      <c r="C17" s="56" t="s">
        <v>16</v>
      </c>
      <c r="D17" s="56" t="s">
        <v>64</v>
      </c>
      <c r="E17" s="56" t="s">
        <v>24</v>
      </c>
      <c r="F17" s="56" t="s">
        <v>17</v>
      </c>
      <c r="G17" s="57" t="s">
        <v>25</v>
      </c>
    </row>
    <row r="18" spans="1:10" s="81" customFormat="1" ht="20.149999999999999" customHeight="1">
      <c r="A18" s="97"/>
      <c r="B18" s="15" t="s">
        <v>186</v>
      </c>
      <c r="C18" s="16">
        <v>5</v>
      </c>
      <c r="D18" s="17">
        <f>908/5</f>
        <v>181.6</v>
      </c>
      <c r="E18" s="18">
        <v>1</v>
      </c>
      <c r="F18" s="98">
        <f>E18*D18*C18</f>
        <v>908</v>
      </c>
      <c r="G18" s="19" t="s">
        <v>187</v>
      </c>
    </row>
    <row r="19" spans="1:10" s="3" customFormat="1" ht="28.5" customHeight="1">
      <c r="A19" s="4"/>
      <c r="B19" s="15" t="s">
        <v>59</v>
      </c>
      <c r="C19" s="16">
        <v>7</v>
      </c>
      <c r="D19" s="17">
        <v>2000</v>
      </c>
      <c r="E19" s="18">
        <v>1</v>
      </c>
      <c r="F19" s="98">
        <f>E19*D19*C19</f>
        <v>14000</v>
      </c>
      <c r="G19" s="19" t="s">
        <v>188</v>
      </c>
      <c r="H19" s="83"/>
    </row>
    <row r="20" spans="1:10" s="3" customFormat="1" ht="28.5" customHeight="1">
      <c r="A20" s="4"/>
      <c r="B20" s="15" t="s">
        <v>60</v>
      </c>
      <c r="C20" s="16">
        <v>1</v>
      </c>
      <c r="D20" s="17">
        <f>540+407.88+200</f>
        <v>1147.8800000000001</v>
      </c>
      <c r="E20" s="18">
        <v>1</v>
      </c>
      <c r="F20" s="98">
        <f>E20*D20*C20</f>
        <v>1147.8800000000001</v>
      </c>
      <c r="G20" s="19" t="s">
        <v>189</v>
      </c>
      <c r="H20" s="83"/>
    </row>
    <row r="21" spans="1:10" ht="20.149999999999999" customHeight="1" thickBot="1">
      <c r="A21" s="5"/>
      <c r="B21" s="116" t="s">
        <v>54</v>
      </c>
      <c r="C21" s="117"/>
      <c r="D21" s="117"/>
      <c r="E21" s="118"/>
      <c r="F21" s="71">
        <f>SUM(F18:F20)</f>
        <v>16055.880000000001</v>
      </c>
      <c r="G21" s="72"/>
    </row>
    <row r="22" spans="1:10" ht="20.149999999999999" customHeight="1" thickTop="1">
      <c r="B22" s="131" t="s">
        <v>26</v>
      </c>
      <c r="C22" s="132"/>
      <c r="D22" s="132"/>
      <c r="E22" s="132"/>
      <c r="F22" s="132"/>
      <c r="G22" s="133"/>
    </row>
    <row r="23" spans="1:10" ht="20.149999999999999" customHeight="1">
      <c r="B23" s="63" t="s">
        <v>23</v>
      </c>
      <c r="C23" s="56" t="s">
        <v>16</v>
      </c>
      <c r="D23" s="56" t="s">
        <v>64</v>
      </c>
      <c r="E23" s="56" t="s">
        <v>24</v>
      </c>
      <c r="F23" s="56" t="s">
        <v>17</v>
      </c>
      <c r="G23" s="57" t="s">
        <v>25</v>
      </c>
    </row>
    <row r="24" spans="1:10" ht="24.75" customHeight="1">
      <c r="B24" s="15" t="s">
        <v>27</v>
      </c>
      <c r="C24" s="13">
        <v>1</v>
      </c>
      <c r="D24" s="20">
        <v>3500</v>
      </c>
      <c r="E24" s="13">
        <v>1</v>
      </c>
      <c r="F24" s="98">
        <f>E24*D24*C24</f>
        <v>3500</v>
      </c>
      <c r="G24" s="21" t="s">
        <v>57</v>
      </c>
    </row>
    <row r="25" spans="1:10" ht="24.75" customHeight="1">
      <c r="B25" s="22" t="s">
        <v>71</v>
      </c>
      <c r="C25" s="18">
        <v>1</v>
      </c>
      <c r="D25" s="78">
        <v>2000</v>
      </c>
      <c r="E25" s="18">
        <v>1</v>
      </c>
      <c r="F25" s="98">
        <f>E25*D25*C25</f>
        <v>2000</v>
      </c>
      <c r="G25" s="23" t="s">
        <v>72</v>
      </c>
    </row>
    <row r="26" spans="1:10" ht="20.149999999999999" customHeight="1">
      <c r="B26" s="22" t="s">
        <v>28</v>
      </c>
      <c r="C26" s="18">
        <v>50</v>
      </c>
      <c r="D26" s="17">
        <v>38</v>
      </c>
      <c r="E26" s="18">
        <v>1</v>
      </c>
      <c r="F26" s="98">
        <f>E26*D26*C26</f>
        <v>1900</v>
      </c>
      <c r="G26" s="23" t="s">
        <v>79</v>
      </c>
    </row>
    <row r="27" spans="1:10" ht="20.149999999999999" customHeight="1" thickBot="1">
      <c r="B27" s="116" t="s">
        <v>55</v>
      </c>
      <c r="C27" s="117"/>
      <c r="D27" s="117"/>
      <c r="E27" s="118"/>
      <c r="F27" s="71">
        <f>SUM(F24:F26)</f>
        <v>7400</v>
      </c>
      <c r="G27" s="72"/>
      <c r="I27" s="6"/>
      <c r="J27" s="7"/>
    </row>
    <row r="28" spans="1:10" ht="20.149999999999999" customHeight="1" thickTop="1">
      <c r="B28" s="131" t="s">
        <v>29</v>
      </c>
      <c r="C28" s="132"/>
      <c r="D28" s="132"/>
      <c r="E28" s="132"/>
      <c r="F28" s="132"/>
      <c r="G28" s="133"/>
      <c r="I28" s="8"/>
      <c r="J28" s="7"/>
    </row>
    <row r="29" spans="1:10" ht="20.149999999999999" customHeight="1">
      <c r="B29" s="24" t="s">
        <v>15</v>
      </c>
      <c r="C29" s="25" t="s">
        <v>30</v>
      </c>
      <c r="D29" s="26" t="s">
        <v>31</v>
      </c>
      <c r="E29" s="26" t="s">
        <v>24</v>
      </c>
      <c r="F29" s="26" t="s">
        <v>17</v>
      </c>
      <c r="G29" s="27" t="s">
        <v>32</v>
      </c>
      <c r="I29" s="8"/>
      <c r="J29" s="7"/>
    </row>
    <row r="30" spans="1:10" ht="20.149999999999999" customHeight="1">
      <c r="A30" s="5"/>
      <c r="B30" s="64" t="s">
        <v>33</v>
      </c>
      <c r="C30" s="59" t="s">
        <v>34</v>
      </c>
      <c r="D30" s="134"/>
      <c r="E30" s="134"/>
      <c r="F30" s="134"/>
      <c r="G30" s="135"/>
      <c r="I30" s="8"/>
      <c r="J30" s="7"/>
    </row>
    <row r="31" spans="1:10" ht="20.149999999999999" customHeight="1">
      <c r="A31" s="5"/>
      <c r="B31" s="28" t="s">
        <v>300</v>
      </c>
      <c r="C31" s="29">
        <v>10</v>
      </c>
      <c r="D31" s="30">
        <v>90</v>
      </c>
      <c r="E31" s="29">
        <v>1</v>
      </c>
      <c r="F31" s="30">
        <f>E31*D31*C31</f>
        <v>900</v>
      </c>
      <c r="G31" s="31" t="s">
        <v>303</v>
      </c>
      <c r="I31" s="8"/>
      <c r="J31" s="7"/>
    </row>
    <row r="32" spans="1:10" ht="20.149999999999999" customHeight="1">
      <c r="A32" s="5"/>
      <c r="B32" s="28" t="s">
        <v>301</v>
      </c>
      <c r="C32" s="161">
        <v>24</v>
      </c>
      <c r="D32" s="162">
        <v>147</v>
      </c>
      <c r="E32" s="161">
        <v>1</v>
      </c>
      <c r="F32" s="30">
        <f t="shared" ref="F32:F33" si="1">E32*D32*C32</f>
        <v>3528</v>
      </c>
      <c r="G32" s="31" t="s">
        <v>304</v>
      </c>
      <c r="I32" s="8"/>
      <c r="J32" s="7"/>
    </row>
    <row r="33" spans="1:10" ht="20.149999999999999" customHeight="1">
      <c r="A33" s="5"/>
      <c r="B33" s="28" t="s">
        <v>302</v>
      </c>
      <c r="C33" s="161">
        <v>1</v>
      </c>
      <c r="D33" s="162">
        <v>225</v>
      </c>
      <c r="E33" s="161">
        <v>1</v>
      </c>
      <c r="F33" s="30">
        <f t="shared" si="1"/>
        <v>225</v>
      </c>
      <c r="G33" s="31" t="s">
        <v>304</v>
      </c>
      <c r="I33" s="8"/>
      <c r="J33" s="7"/>
    </row>
    <row r="34" spans="1:10" ht="20.149999999999999" customHeight="1">
      <c r="A34" s="5"/>
      <c r="B34" s="32" t="s">
        <v>35</v>
      </c>
      <c r="C34" s="33">
        <v>11</v>
      </c>
      <c r="D34" s="34">
        <f>4368.6/11</f>
        <v>397.14545454545458</v>
      </c>
      <c r="E34" s="33">
        <v>1</v>
      </c>
      <c r="F34" s="34">
        <f>E34*D34*C34</f>
        <v>4368.6000000000004</v>
      </c>
      <c r="G34" s="35" t="s">
        <v>305</v>
      </c>
      <c r="I34" s="8"/>
      <c r="J34" s="7"/>
    </row>
    <row r="35" spans="1:10" ht="20.149999999999999" customHeight="1">
      <c r="B35" s="65" t="s">
        <v>65</v>
      </c>
      <c r="C35" s="59" t="s">
        <v>36</v>
      </c>
      <c r="D35" s="134"/>
      <c r="E35" s="134"/>
      <c r="F35" s="134"/>
      <c r="G35" s="135"/>
      <c r="I35" s="8"/>
      <c r="J35" s="7"/>
    </row>
    <row r="36" spans="1:10" ht="20.149999999999999" customHeight="1">
      <c r="B36" s="36" t="s">
        <v>37</v>
      </c>
      <c r="C36" s="33">
        <v>1</v>
      </c>
      <c r="D36" s="34">
        <v>500</v>
      </c>
      <c r="E36" s="33">
        <v>2</v>
      </c>
      <c r="F36" s="30">
        <f>E36*D36*C36</f>
        <v>1000</v>
      </c>
      <c r="G36" s="35" t="s">
        <v>347</v>
      </c>
      <c r="I36" s="8"/>
      <c r="J36" s="7"/>
    </row>
    <row r="37" spans="1:10" ht="20.149999999999999" customHeight="1">
      <c r="B37" s="38" t="s">
        <v>38</v>
      </c>
      <c r="C37" s="39">
        <v>1</v>
      </c>
      <c r="D37" s="40">
        <v>1000</v>
      </c>
      <c r="E37" s="39">
        <v>1</v>
      </c>
      <c r="F37" s="99">
        <f>E37*D37*C37</f>
        <v>1000</v>
      </c>
      <c r="G37" s="19" t="s">
        <v>348</v>
      </c>
      <c r="I37" s="8"/>
      <c r="J37" s="7"/>
    </row>
    <row r="38" spans="1:10" s="3" customFormat="1" ht="20.149999999999999" customHeight="1" thickBot="1">
      <c r="B38" s="128" t="s">
        <v>66</v>
      </c>
      <c r="C38" s="129"/>
      <c r="D38" s="129"/>
      <c r="E38" s="130"/>
      <c r="F38" s="71">
        <f>F31+F32+F33+F34+F36+F37</f>
        <v>11021.6</v>
      </c>
      <c r="G38" s="73"/>
      <c r="H38" s="83"/>
      <c r="I38" s="8"/>
      <c r="J38" s="7"/>
    </row>
    <row r="39" spans="1:10" s="3" customFormat="1" ht="20.149999999999999" customHeight="1" thickTop="1">
      <c r="B39" s="131" t="s">
        <v>67</v>
      </c>
      <c r="C39" s="132"/>
      <c r="D39" s="132"/>
      <c r="E39" s="132"/>
      <c r="F39" s="132"/>
      <c r="G39" s="133"/>
      <c r="H39" s="83"/>
    </row>
    <row r="40" spans="1:10" ht="20.149999999999999" customHeight="1" thickBot="1">
      <c r="B40" s="66" t="s">
        <v>15</v>
      </c>
      <c r="C40" s="67" t="s">
        <v>16</v>
      </c>
      <c r="D40" s="68" t="s">
        <v>31</v>
      </c>
      <c r="E40" s="68" t="s">
        <v>24</v>
      </c>
      <c r="F40" s="69" t="s">
        <v>17</v>
      </c>
      <c r="G40" s="70" t="s">
        <v>32</v>
      </c>
    </row>
    <row r="41" spans="1:10" ht="20.149999999999999" customHeight="1">
      <c r="B41" s="42" t="s">
        <v>39</v>
      </c>
      <c r="C41" s="13">
        <v>23</v>
      </c>
      <c r="D41" s="34">
        <v>20</v>
      </c>
      <c r="E41" s="33">
        <v>1</v>
      </c>
      <c r="F41" s="30">
        <f t="shared" ref="F41:F49" si="2">E41*D41*C41</f>
        <v>460</v>
      </c>
      <c r="G41" s="43"/>
    </row>
    <row r="42" spans="1:10" ht="20.149999999999999" customHeight="1">
      <c r="B42" s="42" t="s">
        <v>74</v>
      </c>
      <c r="C42" s="13">
        <v>1</v>
      </c>
      <c r="D42" s="34">
        <v>600</v>
      </c>
      <c r="E42" s="33">
        <v>1</v>
      </c>
      <c r="F42" s="30">
        <f t="shared" si="2"/>
        <v>600</v>
      </c>
      <c r="G42" s="43"/>
    </row>
    <row r="43" spans="1:10" ht="20.149999999999999" customHeight="1">
      <c r="B43" s="42" t="s">
        <v>40</v>
      </c>
      <c r="C43" s="13">
        <v>6</v>
      </c>
      <c r="D43" s="34">
        <v>250</v>
      </c>
      <c r="E43" s="33">
        <v>1</v>
      </c>
      <c r="F43" s="30">
        <f t="shared" si="2"/>
        <v>1500</v>
      </c>
      <c r="G43" s="43"/>
    </row>
    <row r="44" spans="1:10" ht="20.149999999999999" customHeight="1">
      <c r="B44" s="42" t="s">
        <v>70</v>
      </c>
      <c r="C44" s="13">
        <v>2</v>
      </c>
      <c r="D44" s="34">
        <v>380</v>
      </c>
      <c r="E44" s="33">
        <v>1</v>
      </c>
      <c r="F44" s="30">
        <f t="shared" si="2"/>
        <v>760</v>
      </c>
      <c r="G44" s="43"/>
    </row>
    <row r="45" spans="1:10" ht="20.149999999999999" customHeight="1">
      <c r="B45" s="42" t="s">
        <v>41</v>
      </c>
      <c r="C45" s="13">
        <v>78</v>
      </c>
      <c r="D45" s="37">
        <v>10</v>
      </c>
      <c r="E45" s="44">
        <v>1</v>
      </c>
      <c r="F45" s="30">
        <f t="shared" si="2"/>
        <v>780</v>
      </c>
      <c r="G45" s="43"/>
    </row>
    <row r="46" spans="1:10" ht="20.149999999999999" customHeight="1">
      <c r="B46" s="45" t="s">
        <v>42</v>
      </c>
      <c r="C46" s="18">
        <v>15</v>
      </c>
      <c r="D46" s="41">
        <v>150</v>
      </c>
      <c r="E46" s="46">
        <v>1</v>
      </c>
      <c r="F46" s="30">
        <f t="shared" si="2"/>
        <v>2250</v>
      </c>
      <c r="G46" s="47"/>
    </row>
    <row r="47" spans="1:10" ht="20.149999999999999" customHeight="1">
      <c r="B47" s="45" t="s">
        <v>43</v>
      </c>
      <c r="C47" s="18">
        <v>2</v>
      </c>
      <c r="D47" s="41">
        <v>300</v>
      </c>
      <c r="E47" s="46">
        <v>1</v>
      </c>
      <c r="F47" s="30">
        <f t="shared" si="2"/>
        <v>600</v>
      </c>
      <c r="G47" s="47"/>
    </row>
    <row r="48" spans="1:10" ht="20.149999999999999" customHeight="1">
      <c r="B48" s="136" t="s">
        <v>44</v>
      </c>
      <c r="C48" s="18">
        <v>3</v>
      </c>
      <c r="D48" s="40">
        <v>3550</v>
      </c>
      <c r="E48" s="39">
        <v>1</v>
      </c>
      <c r="F48" s="30">
        <f t="shared" si="2"/>
        <v>10650</v>
      </c>
      <c r="G48" s="47" t="s">
        <v>45</v>
      </c>
    </row>
    <row r="49" spans="2:8" ht="20.149999999999999" customHeight="1">
      <c r="B49" s="137"/>
      <c r="C49" s="18">
        <v>3</v>
      </c>
      <c r="D49" s="40">
        <v>2350</v>
      </c>
      <c r="E49" s="39">
        <v>1</v>
      </c>
      <c r="F49" s="30">
        <f t="shared" si="2"/>
        <v>7050</v>
      </c>
      <c r="G49" s="47" t="s">
        <v>45</v>
      </c>
    </row>
    <row r="50" spans="2:8" ht="20.149999999999999" customHeight="1" thickBot="1">
      <c r="B50" s="128" t="s">
        <v>46</v>
      </c>
      <c r="C50" s="129"/>
      <c r="D50" s="129"/>
      <c r="E50" s="130"/>
      <c r="F50" s="71">
        <f>SUM(F41:F49)</f>
        <v>24650</v>
      </c>
      <c r="G50" s="73"/>
    </row>
    <row r="51" spans="2:8" ht="20.149999999999999" customHeight="1" thickTop="1" thickBot="1">
      <c r="B51" s="125" t="s">
        <v>47</v>
      </c>
      <c r="C51" s="126"/>
      <c r="D51" s="126"/>
      <c r="E51" s="127"/>
      <c r="F51" s="74">
        <f>F15+F21+F27+F38+F50</f>
        <v>66917.48000000001</v>
      </c>
      <c r="G51" s="75"/>
    </row>
    <row r="52" spans="2:8" s="3" customFormat="1" ht="20.149999999999999" customHeight="1" thickTop="1" thickBot="1">
      <c r="B52" s="125" t="s">
        <v>68</v>
      </c>
      <c r="C52" s="126"/>
      <c r="D52" s="126"/>
      <c r="E52" s="127"/>
      <c r="F52" s="74">
        <f>F51*0.08</f>
        <v>5353.3984000000009</v>
      </c>
      <c r="G52" s="75"/>
      <c r="H52" s="83"/>
    </row>
    <row r="53" spans="2:8" ht="20.149999999999999" customHeight="1" thickTop="1" thickBot="1">
      <c r="B53" s="125" t="s">
        <v>48</v>
      </c>
      <c r="C53" s="126"/>
      <c r="D53" s="126"/>
      <c r="E53" s="127"/>
      <c r="F53" s="74">
        <f>F51+F52</f>
        <v>72270.878400000016</v>
      </c>
      <c r="G53" s="75"/>
    </row>
    <row r="54" spans="2:8" ht="27.75" customHeight="1" thickTop="1">
      <c r="B54" s="48" t="s">
        <v>63</v>
      </c>
      <c r="C54" s="13">
        <f>26+7</f>
        <v>33</v>
      </c>
      <c r="D54" s="30">
        <f>40448.5/33</f>
        <v>1225.7121212121212</v>
      </c>
      <c r="E54" s="13">
        <v>1</v>
      </c>
      <c r="F54" s="98">
        <f>E54*D54*C54</f>
        <v>40448.5</v>
      </c>
      <c r="G54" s="35" t="s">
        <v>346</v>
      </c>
    </row>
    <row r="55" spans="2:8" ht="20.149999999999999" customHeight="1" thickBot="1">
      <c r="B55" s="122" t="s">
        <v>49</v>
      </c>
      <c r="C55" s="123"/>
      <c r="D55" s="123"/>
      <c r="E55" s="124"/>
      <c r="F55" s="74">
        <f>F54</f>
        <v>40448.5</v>
      </c>
      <c r="G55" s="75"/>
    </row>
    <row r="56" spans="2:8" ht="22.5" customHeight="1" thickTop="1" thickBot="1">
      <c r="B56" s="119" t="s">
        <v>56</v>
      </c>
      <c r="C56" s="120"/>
      <c r="D56" s="120"/>
      <c r="E56" s="121"/>
      <c r="F56" s="76">
        <f>(F53+F55)*0.06</f>
        <v>6763.1627040000003</v>
      </c>
      <c r="G56" s="77" t="s">
        <v>50</v>
      </c>
    </row>
    <row r="57" spans="2:8" ht="23.25" customHeight="1" thickBot="1">
      <c r="B57" s="113" t="s">
        <v>51</v>
      </c>
      <c r="C57" s="114"/>
      <c r="D57" s="114"/>
      <c r="E57" s="115"/>
      <c r="F57" s="76">
        <f>F56+F55+F53</f>
        <v>119482.54110400002</v>
      </c>
      <c r="G57" s="77" t="s">
        <v>52</v>
      </c>
    </row>
    <row r="61" spans="2:8" ht="12.75" customHeight="1"/>
  </sheetData>
  <mergeCells count="31">
    <mergeCell ref="C6:D6"/>
    <mergeCell ref="F6:G6"/>
    <mergeCell ref="B1:G1"/>
    <mergeCell ref="B2:B5"/>
    <mergeCell ref="D2:E2"/>
    <mergeCell ref="D3:E3"/>
    <mergeCell ref="D4:E4"/>
    <mergeCell ref="D5:E5"/>
    <mergeCell ref="B39:G39"/>
    <mergeCell ref="B48:B49"/>
    <mergeCell ref="C7:D7"/>
    <mergeCell ref="F7:G7"/>
    <mergeCell ref="B8:G8"/>
    <mergeCell ref="D10:G10"/>
    <mergeCell ref="B11:B14"/>
    <mergeCell ref="B57:E57"/>
    <mergeCell ref="B27:E27"/>
    <mergeCell ref="B15:E15"/>
    <mergeCell ref="B21:E21"/>
    <mergeCell ref="B56:E56"/>
    <mergeCell ref="B55:E55"/>
    <mergeCell ref="B51:E51"/>
    <mergeCell ref="B52:E52"/>
    <mergeCell ref="B53:E53"/>
    <mergeCell ref="B50:E50"/>
    <mergeCell ref="B38:E38"/>
    <mergeCell ref="B16:G16"/>
    <mergeCell ref="B22:G22"/>
    <mergeCell ref="B28:G28"/>
    <mergeCell ref="D30:G30"/>
    <mergeCell ref="D35:G35"/>
  </mergeCells>
  <phoneticPr fontId="3" type="noConversion"/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7"/>
  <sheetViews>
    <sheetView zoomScale="90" zoomScaleNormal="90" workbookViewId="0">
      <selection activeCell="S32" sqref="S32"/>
    </sheetView>
  </sheetViews>
  <sheetFormatPr defaultRowHeight="13.75"/>
  <cols>
    <col min="1" max="1" width="16.4609375" style="84" customWidth="1"/>
    <col min="2" max="2" width="9.23046875" style="84"/>
    <col min="3" max="3" width="19.07421875" style="84" customWidth="1"/>
    <col min="4" max="10" width="9.23046875" style="84"/>
    <col min="11" max="11" width="9.23046875" style="96"/>
    <col min="12" max="13" width="9.23046875" style="84"/>
    <col min="14" max="14" width="16.765625" style="84" customWidth="1"/>
    <col min="15" max="16384" width="9.23046875" style="84"/>
  </cols>
  <sheetData>
    <row r="1" spans="1:14" ht="14.6">
      <c r="A1" s="157" t="s">
        <v>80</v>
      </c>
      <c r="B1" s="157" t="s">
        <v>81</v>
      </c>
      <c r="C1" s="157" t="s">
        <v>82</v>
      </c>
      <c r="D1" s="157" t="s">
        <v>83</v>
      </c>
      <c r="E1" s="157"/>
      <c r="F1" s="157"/>
      <c r="G1" s="157"/>
      <c r="H1" s="157" t="s">
        <v>84</v>
      </c>
      <c r="I1" s="157"/>
      <c r="J1" s="157"/>
      <c r="K1" s="155" t="s">
        <v>85</v>
      </c>
      <c r="L1" s="157" t="s">
        <v>86</v>
      </c>
      <c r="M1" s="157" t="s">
        <v>87</v>
      </c>
      <c r="N1" s="158" t="s">
        <v>88</v>
      </c>
    </row>
    <row r="2" spans="1:14" ht="14.6">
      <c r="A2" s="157"/>
      <c r="B2" s="157"/>
      <c r="C2" s="157"/>
      <c r="D2" s="85" t="s">
        <v>89</v>
      </c>
      <c r="E2" s="85" t="s">
        <v>90</v>
      </c>
      <c r="F2" s="85" t="s">
        <v>91</v>
      </c>
      <c r="G2" s="85" t="s">
        <v>92</v>
      </c>
      <c r="H2" s="85" t="s">
        <v>89</v>
      </c>
      <c r="I2" s="85" t="s">
        <v>91</v>
      </c>
      <c r="J2" s="85" t="s">
        <v>92</v>
      </c>
      <c r="K2" s="156"/>
      <c r="L2" s="157"/>
      <c r="M2" s="157"/>
      <c r="N2" s="158"/>
    </row>
    <row r="3" spans="1:14" ht="20.05" customHeight="1">
      <c r="A3" s="86">
        <v>43078</v>
      </c>
      <c r="B3" s="87" t="s">
        <v>93</v>
      </c>
      <c r="C3" s="87" t="s">
        <v>94</v>
      </c>
      <c r="D3" s="87" t="s">
        <v>95</v>
      </c>
      <c r="E3" s="88">
        <v>1560</v>
      </c>
      <c r="F3" s="89">
        <v>1</v>
      </c>
      <c r="G3" s="88">
        <v>1560</v>
      </c>
      <c r="H3" s="87" t="s">
        <v>95</v>
      </c>
      <c r="I3" s="87" t="s">
        <v>96</v>
      </c>
      <c r="J3" s="87" t="s">
        <v>96</v>
      </c>
      <c r="K3" s="90">
        <v>10</v>
      </c>
      <c r="L3" s="88">
        <f>G3+K3</f>
        <v>1570</v>
      </c>
      <c r="M3" s="87" t="s">
        <v>97</v>
      </c>
      <c r="N3" s="91" t="s">
        <v>98</v>
      </c>
    </row>
    <row r="4" spans="1:14" ht="20.05" customHeight="1">
      <c r="A4" s="86">
        <v>43079</v>
      </c>
      <c r="B4" s="87" t="s">
        <v>99</v>
      </c>
      <c r="C4" s="87" t="s">
        <v>100</v>
      </c>
      <c r="D4" s="87" t="s">
        <v>95</v>
      </c>
      <c r="E4" s="88">
        <v>2280</v>
      </c>
      <c r="F4" s="89">
        <v>1</v>
      </c>
      <c r="G4" s="88">
        <v>2280</v>
      </c>
      <c r="H4" s="87" t="s">
        <v>95</v>
      </c>
      <c r="I4" s="87" t="s">
        <v>96</v>
      </c>
      <c r="J4" s="87" t="s">
        <v>96</v>
      </c>
      <c r="K4" s="90">
        <v>10</v>
      </c>
      <c r="L4" s="88">
        <f t="shared" ref="L4:L29" si="0">G4+K4</f>
        <v>2290</v>
      </c>
      <c r="M4" s="87" t="s">
        <v>97</v>
      </c>
      <c r="N4" s="91" t="s">
        <v>101</v>
      </c>
    </row>
    <row r="5" spans="1:14" ht="20.05" customHeight="1">
      <c r="A5" s="86">
        <v>43078</v>
      </c>
      <c r="B5" s="87" t="s">
        <v>102</v>
      </c>
      <c r="C5" s="87" t="s">
        <v>103</v>
      </c>
      <c r="D5" s="87" t="s">
        <v>95</v>
      </c>
      <c r="E5" s="88">
        <v>1860</v>
      </c>
      <c r="F5" s="89">
        <v>1</v>
      </c>
      <c r="G5" s="88">
        <v>1860</v>
      </c>
      <c r="H5" s="87" t="s">
        <v>95</v>
      </c>
      <c r="I5" s="87" t="s">
        <v>96</v>
      </c>
      <c r="J5" s="87" t="s">
        <v>96</v>
      </c>
      <c r="K5" s="90">
        <v>10</v>
      </c>
      <c r="L5" s="88">
        <f t="shared" si="0"/>
        <v>1870</v>
      </c>
      <c r="M5" s="87" t="s">
        <v>104</v>
      </c>
      <c r="N5" s="91" t="s">
        <v>105</v>
      </c>
    </row>
    <row r="6" spans="1:14" ht="20.05" customHeight="1">
      <c r="A6" s="86">
        <v>43078</v>
      </c>
      <c r="B6" s="87" t="s">
        <v>106</v>
      </c>
      <c r="C6" s="87" t="s">
        <v>107</v>
      </c>
      <c r="D6" s="87" t="s">
        <v>95</v>
      </c>
      <c r="E6" s="88">
        <v>1980</v>
      </c>
      <c r="F6" s="89">
        <v>1</v>
      </c>
      <c r="G6" s="88">
        <v>1980</v>
      </c>
      <c r="H6" s="87" t="s">
        <v>95</v>
      </c>
      <c r="I6" s="87" t="s">
        <v>96</v>
      </c>
      <c r="J6" s="87" t="s">
        <v>96</v>
      </c>
      <c r="K6" s="90">
        <v>10</v>
      </c>
      <c r="L6" s="88">
        <f t="shared" si="0"/>
        <v>1990</v>
      </c>
      <c r="M6" s="87" t="s">
        <v>108</v>
      </c>
      <c r="N6" s="91" t="s">
        <v>109</v>
      </c>
    </row>
    <row r="7" spans="1:14" ht="20.05" customHeight="1">
      <c r="A7" s="86">
        <v>43079</v>
      </c>
      <c r="B7" s="87" t="s">
        <v>110</v>
      </c>
      <c r="C7" s="87" t="s">
        <v>111</v>
      </c>
      <c r="D7" s="87" t="s">
        <v>95</v>
      </c>
      <c r="E7" s="88">
        <v>1550</v>
      </c>
      <c r="F7" s="89">
        <v>1</v>
      </c>
      <c r="G7" s="88">
        <v>1550</v>
      </c>
      <c r="H7" s="87" t="s">
        <v>95</v>
      </c>
      <c r="I7" s="89">
        <v>1</v>
      </c>
      <c r="J7" s="88">
        <v>1250</v>
      </c>
      <c r="K7" s="90">
        <v>10</v>
      </c>
      <c r="L7" s="88">
        <v>310</v>
      </c>
      <c r="M7" s="87" t="s">
        <v>112</v>
      </c>
      <c r="N7" s="91" t="s">
        <v>113</v>
      </c>
    </row>
    <row r="8" spans="1:14" ht="20.05" customHeight="1">
      <c r="A8" s="86">
        <v>43077</v>
      </c>
      <c r="B8" s="87" t="s">
        <v>114</v>
      </c>
      <c r="C8" s="87" t="s">
        <v>115</v>
      </c>
      <c r="D8" s="87" t="s">
        <v>95</v>
      </c>
      <c r="E8" s="88">
        <v>1230</v>
      </c>
      <c r="F8" s="89">
        <v>1</v>
      </c>
      <c r="G8" s="88">
        <v>1230</v>
      </c>
      <c r="H8" s="87" t="s">
        <v>95</v>
      </c>
      <c r="I8" s="87" t="s">
        <v>96</v>
      </c>
      <c r="J8" s="87" t="s">
        <v>96</v>
      </c>
      <c r="K8" s="90">
        <v>10</v>
      </c>
      <c r="L8" s="88">
        <f t="shared" si="0"/>
        <v>1240</v>
      </c>
      <c r="M8" s="87" t="s">
        <v>116</v>
      </c>
      <c r="N8" s="91" t="s">
        <v>117</v>
      </c>
    </row>
    <row r="9" spans="1:14" ht="20.05" customHeight="1">
      <c r="A9" s="86">
        <v>43079</v>
      </c>
      <c r="B9" s="87" t="s">
        <v>118</v>
      </c>
      <c r="C9" s="87" t="s">
        <v>119</v>
      </c>
      <c r="D9" s="87" t="s">
        <v>95</v>
      </c>
      <c r="E9" s="88">
        <v>1180</v>
      </c>
      <c r="F9" s="89">
        <v>1</v>
      </c>
      <c r="G9" s="88">
        <v>1180</v>
      </c>
      <c r="H9" s="87" t="s">
        <v>95</v>
      </c>
      <c r="I9" s="87" t="s">
        <v>96</v>
      </c>
      <c r="J9" s="87" t="s">
        <v>96</v>
      </c>
      <c r="K9" s="90">
        <v>10</v>
      </c>
      <c r="L9" s="88">
        <f t="shared" si="0"/>
        <v>1190</v>
      </c>
      <c r="M9" s="87" t="s">
        <v>116</v>
      </c>
      <c r="N9" s="91" t="s">
        <v>120</v>
      </c>
    </row>
    <row r="10" spans="1:14" ht="20.05" customHeight="1">
      <c r="A10" s="86">
        <v>43078</v>
      </c>
      <c r="B10" s="87" t="s">
        <v>121</v>
      </c>
      <c r="C10" s="87" t="s">
        <v>122</v>
      </c>
      <c r="D10" s="87" t="s">
        <v>95</v>
      </c>
      <c r="E10" s="88">
        <v>1230</v>
      </c>
      <c r="F10" s="89">
        <v>1</v>
      </c>
      <c r="G10" s="88">
        <v>1230</v>
      </c>
      <c r="H10" s="87" t="s">
        <v>95</v>
      </c>
      <c r="I10" s="87" t="s">
        <v>96</v>
      </c>
      <c r="J10" s="87" t="s">
        <v>96</v>
      </c>
      <c r="K10" s="90">
        <v>10</v>
      </c>
      <c r="L10" s="88">
        <f t="shared" si="0"/>
        <v>1240</v>
      </c>
      <c r="M10" s="87" t="s">
        <v>123</v>
      </c>
      <c r="N10" s="91" t="s">
        <v>124</v>
      </c>
    </row>
    <row r="11" spans="1:14" ht="20.05" customHeight="1">
      <c r="A11" s="86">
        <v>43079</v>
      </c>
      <c r="B11" s="87" t="s">
        <v>125</v>
      </c>
      <c r="C11" s="87" t="s">
        <v>119</v>
      </c>
      <c r="D11" s="87" t="s">
        <v>95</v>
      </c>
      <c r="E11" s="88">
        <v>1230</v>
      </c>
      <c r="F11" s="89">
        <v>1</v>
      </c>
      <c r="G11" s="88">
        <v>1230</v>
      </c>
      <c r="H11" s="87" t="s">
        <v>95</v>
      </c>
      <c r="I11" s="87" t="s">
        <v>96</v>
      </c>
      <c r="J11" s="87" t="s">
        <v>96</v>
      </c>
      <c r="K11" s="90">
        <v>10</v>
      </c>
      <c r="L11" s="88">
        <f t="shared" si="0"/>
        <v>1240</v>
      </c>
      <c r="M11" s="87" t="s">
        <v>123</v>
      </c>
      <c r="N11" s="91" t="s">
        <v>126</v>
      </c>
    </row>
    <row r="12" spans="1:14" ht="20.05" customHeight="1">
      <c r="A12" s="86">
        <v>43078</v>
      </c>
      <c r="B12" s="87" t="s">
        <v>127</v>
      </c>
      <c r="C12" s="87" t="s">
        <v>128</v>
      </c>
      <c r="D12" s="87" t="s">
        <v>95</v>
      </c>
      <c r="E12" s="88">
        <v>500</v>
      </c>
      <c r="F12" s="89">
        <v>1</v>
      </c>
      <c r="G12" s="88">
        <v>500</v>
      </c>
      <c r="H12" s="87" t="s">
        <v>95</v>
      </c>
      <c r="I12" s="87" t="s">
        <v>96</v>
      </c>
      <c r="J12" s="87" t="s">
        <v>96</v>
      </c>
      <c r="K12" s="90">
        <v>10</v>
      </c>
      <c r="L12" s="88">
        <f t="shared" si="0"/>
        <v>510</v>
      </c>
      <c r="M12" s="87" t="s">
        <v>129</v>
      </c>
      <c r="N12" s="91" t="s">
        <v>130</v>
      </c>
    </row>
    <row r="13" spans="1:14" ht="20.05" customHeight="1">
      <c r="A13" s="86">
        <v>43079</v>
      </c>
      <c r="B13" s="87" t="s">
        <v>131</v>
      </c>
      <c r="C13" s="87" t="s">
        <v>132</v>
      </c>
      <c r="D13" s="87" t="s">
        <v>95</v>
      </c>
      <c r="E13" s="88">
        <v>380</v>
      </c>
      <c r="F13" s="89">
        <v>1</v>
      </c>
      <c r="G13" s="88">
        <v>380</v>
      </c>
      <c r="H13" s="87" t="s">
        <v>95</v>
      </c>
      <c r="I13" s="87" t="s">
        <v>96</v>
      </c>
      <c r="J13" s="87" t="s">
        <v>96</v>
      </c>
      <c r="K13" s="90">
        <v>10</v>
      </c>
      <c r="L13" s="88">
        <f t="shared" si="0"/>
        <v>390</v>
      </c>
      <c r="M13" s="87" t="s">
        <v>133</v>
      </c>
      <c r="N13" s="91" t="s">
        <v>134</v>
      </c>
    </row>
    <row r="14" spans="1:14" ht="20.05" customHeight="1">
      <c r="A14" s="86">
        <v>43079</v>
      </c>
      <c r="B14" s="87" t="s">
        <v>135</v>
      </c>
      <c r="C14" s="87" t="s">
        <v>136</v>
      </c>
      <c r="D14" s="87" t="s">
        <v>95</v>
      </c>
      <c r="E14" s="88">
        <v>930</v>
      </c>
      <c r="F14" s="89">
        <v>1</v>
      </c>
      <c r="G14" s="88">
        <v>930</v>
      </c>
      <c r="H14" s="87" t="s">
        <v>95</v>
      </c>
      <c r="I14" s="87" t="s">
        <v>96</v>
      </c>
      <c r="J14" s="87" t="s">
        <v>96</v>
      </c>
      <c r="K14" s="90">
        <v>10</v>
      </c>
      <c r="L14" s="88">
        <f t="shared" si="0"/>
        <v>940</v>
      </c>
      <c r="M14" s="87" t="s">
        <v>137</v>
      </c>
      <c r="N14" s="91" t="s">
        <v>138</v>
      </c>
    </row>
    <row r="15" spans="1:14" ht="20.05" customHeight="1">
      <c r="A15" s="86">
        <v>43078</v>
      </c>
      <c r="B15" s="87" t="s">
        <v>139</v>
      </c>
      <c r="C15" s="87" t="s">
        <v>140</v>
      </c>
      <c r="D15" s="87" t="s">
        <v>95</v>
      </c>
      <c r="E15" s="88">
        <v>900</v>
      </c>
      <c r="F15" s="89">
        <v>1</v>
      </c>
      <c r="G15" s="88">
        <v>900</v>
      </c>
      <c r="H15" s="87" t="s">
        <v>95</v>
      </c>
      <c r="I15" s="87" t="s">
        <v>96</v>
      </c>
      <c r="J15" s="87" t="s">
        <v>96</v>
      </c>
      <c r="K15" s="90">
        <v>10</v>
      </c>
      <c r="L15" s="88">
        <f t="shared" si="0"/>
        <v>910</v>
      </c>
      <c r="M15" s="87" t="s">
        <v>141</v>
      </c>
      <c r="N15" s="91" t="s">
        <v>142</v>
      </c>
    </row>
    <row r="16" spans="1:14" ht="20.05" customHeight="1">
      <c r="A16" s="86">
        <v>43079</v>
      </c>
      <c r="B16" s="87" t="s">
        <v>143</v>
      </c>
      <c r="C16" s="87" t="s">
        <v>144</v>
      </c>
      <c r="D16" s="87" t="s">
        <v>95</v>
      </c>
      <c r="E16" s="88">
        <v>1300</v>
      </c>
      <c r="F16" s="89">
        <v>1</v>
      </c>
      <c r="G16" s="88">
        <v>1300</v>
      </c>
      <c r="H16" s="87" t="s">
        <v>95</v>
      </c>
      <c r="I16" s="87" t="s">
        <v>96</v>
      </c>
      <c r="J16" s="87" t="s">
        <v>96</v>
      </c>
      <c r="K16" s="90">
        <v>10</v>
      </c>
      <c r="L16" s="88">
        <f t="shared" si="0"/>
        <v>1310</v>
      </c>
      <c r="M16" s="87" t="s">
        <v>141</v>
      </c>
      <c r="N16" s="91" t="s">
        <v>145</v>
      </c>
    </row>
    <row r="17" spans="1:14" ht="20.05" customHeight="1">
      <c r="A17" s="86">
        <v>43078</v>
      </c>
      <c r="B17" s="87" t="s">
        <v>146</v>
      </c>
      <c r="C17" s="87" t="s">
        <v>147</v>
      </c>
      <c r="D17" s="87" t="s">
        <v>95</v>
      </c>
      <c r="E17" s="88">
        <v>560</v>
      </c>
      <c r="F17" s="89">
        <v>1</v>
      </c>
      <c r="G17" s="88">
        <v>560</v>
      </c>
      <c r="H17" s="87" t="s">
        <v>95</v>
      </c>
      <c r="I17" s="87" t="s">
        <v>96</v>
      </c>
      <c r="J17" s="87" t="s">
        <v>96</v>
      </c>
      <c r="K17" s="90">
        <v>10</v>
      </c>
      <c r="L17" s="88">
        <f t="shared" si="0"/>
        <v>570</v>
      </c>
      <c r="M17" s="87" t="s">
        <v>137</v>
      </c>
      <c r="N17" s="91" t="s">
        <v>148</v>
      </c>
    </row>
    <row r="18" spans="1:14" ht="20.05" customHeight="1">
      <c r="A18" s="86">
        <v>43079</v>
      </c>
      <c r="B18" s="87" t="s">
        <v>149</v>
      </c>
      <c r="C18" s="87" t="s">
        <v>150</v>
      </c>
      <c r="D18" s="87" t="s">
        <v>95</v>
      </c>
      <c r="E18" s="88">
        <v>1750</v>
      </c>
      <c r="F18" s="89">
        <v>1</v>
      </c>
      <c r="G18" s="88">
        <v>1750</v>
      </c>
      <c r="H18" s="87" t="s">
        <v>95</v>
      </c>
      <c r="I18" s="87" t="s">
        <v>96</v>
      </c>
      <c r="J18" s="87" t="s">
        <v>96</v>
      </c>
      <c r="K18" s="90">
        <v>10</v>
      </c>
      <c r="L18" s="88">
        <f t="shared" si="0"/>
        <v>1760</v>
      </c>
      <c r="M18" s="87" t="s">
        <v>108</v>
      </c>
      <c r="N18" s="91" t="s">
        <v>151</v>
      </c>
    </row>
    <row r="19" spans="1:14" ht="20.05" customHeight="1">
      <c r="A19" s="86">
        <v>43078</v>
      </c>
      <c r="B19" s="87" t="s">
        <v>106</v>
      </c>
      <c r="C19" s="87" t="s">
        <v>107</v>
      </c>
      <c r="D19" s="87" t="s">
        <v>95</v>
      </c>
      <c r="E19" s="88">
        <v>2150</v>
      </c>
      <c r="F19" s="89">
        <v>1</v>
      </c>
      <c r="G19" s="88">
        <v>2150</v>
      </c>
      <c r="H19" s="87" t="s">
        <v>95</v>
      </c>
      <c r="I19" s="87" t="s">
        <v>96</v>
      </c>
      <c r="J19" s="87" t="s">
        <v>96</v>
      </c>
      <c r="K19" s="90">
        <v>10</v>
      </c>
      <c r="L19" s="88">
        <f t="shared" si="0"/>
        <v>2160</v>
      </c>
      <c r="M19" s="87" t="s">
        <v>152</v>
      </c>
      <c r="N19" s="91" t="s">
        <v>153</v>
      </c>
    </row>
    <row r="20" spans="1:14" ht="20.05" customHeight="1">
      <c r="A20" s="86">
        <v>43079</v>
      </c>
      <c r="B20" s="87" t="s">
        <v>154</v>
      </c>
      <c r="C20" s="87" t="s">
        <v>155</v>
      </c>
      <c r="D20" s="87" t="s">
        <v>95</v>
      </c>
      <c r="E20" s="88">
        <v>2540</v>
      </c>
      <c r="F20" s="89">
        <v>1</v>
      </c>
      <c r="G20" s="88">
        <v>2540</v>
      </c>
      <c r="H20" s="87" t="s">
        <v>95</v>
      </c>
      <c r="I20" s="89">
        <v>1</v>
      </c>
      <c r="J20" s="88">
        <v>2280</v>
      </c>
      <c r="K20" s="90">
        <v>0</v>
      </c>
      <c r="L20" s="88">
        <v>260</v>
      </c>
      <c r="M20" s="87" t="s">
        <v>152</v>
      </c>
      <c r="N20" s="91" t="s">
        <v>156</v>
      </c>
    </row>
    <row r="21" spans="1:14" ht="20.05" customHeight="1">
      <c r="A21" s="86">
        <v>43078</v>
      </c>
      <c r="B21" s="87" t="s">
        <v>157</v>
      </c>
      <c r="C21" s="87" t="s">
        <v>158</v>
      </c>
      <c r="D21" s="87" t="s">
        <v>95</v>
      </c>
      <c r="E21" s="88">
        <v>840</v>
      </c>
      <c r="F21" s="89">
        <v>1</v>
      </c>
      <c r="G21" s="88">
        <v>840</v>
      </c>
      <c r="H21" s="87" t="s">
        <v>95</v>
      </c>
      <c r="I21" s="89">
        <v>1</v>
      </c>
      <c r="J21" s="88">
        <v>680</v>
      </c>
      <c r="K21" s="90">
        <v>10</v>
      </c>
      <c r="L21" s="88">
        <v>170</v>
      </c>
      <c r="M21" s="87" t="s">
        <v>159</v>
      </c>
      <c r="N21" s="91" t="s">
        <v>160</v>
      </c>
    </row>
    <row r="22" spans="1:14" ht="20.05" customHeight="1">
      <c r="A22" s="86">
        <v>43079</v>
      </c>
      <c r="B22" s="87" t="s">
        <v>161</v>
      </c>
      <c r="C22" s="87" t="s">
        <v>162</v>
      </c>
      <c r="D22" s="87" t="s">
        <v>95</v>
      </c>
      <c r="E22" s="88">
        <v>1440</v>
      </c>
      <c r="F22" s="89">
        <v>1</v>
      </c>
      <c r="G22" s="88">
        <v>1440</v>
      </c>
      <c r="H22" s="87" t="s">
        <v>95</v>
      </c>
      <c r="I22" s="87" t="s">
        <v>96</v>
      </c>
      <c r="J22" s="87" t="s">
        <v>96</v>
      </c>
      <c r="K22" s="90">
        <v>10</v>
      </c>
      <c r="L22" s="88">
        <f t="shared" si="0"/>
        <v>1450</v>
      </c>
      <c r="M22" s="87" t="s">
        <v>159</v>
      </c>
      <c r="N22" s="91" t="s">
        <v>163</v>
      </c>
    </row>
    <row r="23" spans="1:14" ht="20.05" customHeight="1">
      <c r="A23" s="86">
        <v>43079</v>
      </c>
      <c r="B23" s="87" t="s">
        <v>164</v>
      </c>
      <c r="C23" s="87" t="s">
        <v>162</v>
      </c>
      <c r="D23" s="87" t="s">
        <v>95</v>
      </c>
      <c r="E23" s="88">
        <v>1440</v>
      </c>
      <c r="F23" s="89">
        <v>1</v>
      </c>
      <c r="G23" s="88">
        <v>1440</v>
      </c>
      <c r="H23" s="87" t="s">
        <v>95</v>
      </c>
      <c r="I23" s="87" t="s">
        <v>96</v>
      </c>
      <c r="J23" s="87" t="s">
        <v>96</v>
      </c>
      <c r="K23" s="90">
        <v>10</v>
      </c>
      <c r="L23" s="88">
        <f t="shared" si="0"/>
        <v>1450</v>
      </c>
      <c r="M23" s="87" t="s">
        <v>165</v>
      </c>
      <c r="N23" s="91" t="s">
        <v>166</v>
      </c>
    </row>
    <row r="24" spans="1:14" ht="20.05" customHeight="1">
      <c r="A24" s="86">
        <v>43078</v>
      </c>
      <c r="B24" s="87" t="s">
        <v>167</v>
      </c>
      <c r="C24" s="87" t="s">
        <v>168</v>
      </c>
      <c r="D24" s="87" t="s">
        <v>95</v>
      </c>
      <c r="E24" s="88">
        <v>1950</v>
      </c>
      <c r="F24" s="89">
        <v>1</v>
      </c>
      <c r="G24" s="88">
        <v>1950</v>
      </c>
      <c r="H24" s="87" t="s">
        <v>95</v>
      </c>
      <c r="I24" s="87" t="s">
        <v>96</v>
      </c>
      <c r="J24" s="87" t="s">
        <v>96</v>
      </c>
      <c r="K24" s="90">
        <v>10</v>
      </c>
      <c r="L24" s="88">
        <f t="shared" si="0"/>
        <v>1960</v>
      </c>
      <c r="M24" s="87" t="s">
        <v>169</v>
      </c>
      <c r="N24" s="91" t="s">
        <v>170</v>
      </c>
    </row>
    <row r="25" spans="1:14" ht="20.05" customHeight="1">
      <c r="A25" s="86">
        <v>43079</v>
      </c>
      <c r="B25" s="87" t="s">
        <v>171</v>
      </c>
      <c r="C25" s="87" t="s">
        <v>172</v>
      </c>
      <c r="D25" s="87" t="s">
        <v>95</v>
      </c>
      <c r="E25" s="88">
        <v>1950</v>
      </c>
      <c r="F25" s="89">
        <v>1</v>
      </c>
      <c r="G25" s="88">
        <v>1950</v>
      </c>
      <c r="H25" s="87" t="s">
        <v>95</v>
      </c>
      <c r="I25" s="87" t="s">
        <v>96</v>
      </c>
      <c r="J25" s="87" t="s">
        <v>96</v>
      </c>
      <c r="K25" s="90">
        <v>10</v>
      </c>
      <c r="L25" s="88">
        <f t="shared" si="0"/>
        <v>1960</v>
      </c>
      <c r="M25" s="87" t="s">
        <v>169</v>
      </c>
      <c r="N25" s="91" t="s">
        <v>173</v>
      </c>
    </row>
    <row r="26" spans="1:14" ht="20.05" customHeight="1">
      <c r="A26" s="86">
        <v>43078</v>
      </c>
      <c r="B26" s="87" t="s">
        <v>174</v>
      </c>
      <c r="C26" s="87" t="s">
        <v>107</v>
      </c>
      <c r="D26" s="87" t="s">
        <v>95</v>
      </c>
      <c r="E26" s="88">
        <v>1750</v>
      </c>
      <c r="F26" s="89">
        <v>1</v>
      </c>
      <c r="G26" s="88">
        <v>1750</v>
      </c>
      <c r="H26" s="87" t="s">
        <v>95</v>
      </c>
      <c r="I26" s="89">
        <v>1</v>
      </c>
      <c r="J26" s="88">
        <v>1410</v>
      </c>
      <c r="K26" s="90">
        <v>10</v>
      </c>
      <c r="L26" s="88">
        <v>350</v>
      </c>
      <c r="M26" s="87" t="s">
        <v>112</v>
      </c>
      <c r="N26" s="91" t="s">
        <v>175</v>
      </c>
    </row>
    <row r="27" spans="1:14" ht="20.05" customHeight="1">
      <c r="A27" s="86">
        <v>43078</v>
      </c>
      <c r="B27" s="87" t="s">
        <v>176</v>
      </c>
      <c r="C27" s="87" t="s">
        <v>177</v>
      </c>
      <c r="D27" s="87" t="s">
        <v>95</v>
      </c>
      <c r="E27" s="88">
        <v>1460</v>
      </c>
      <c r="F27" s="89">
        <v>1</v>
      </c>
      <c r="G27" s="88">
        <v>1460</v>
      </c>
      <c r="H27" s="87" t="s">
        <v>95</v>
      </c>
      <c r="I27" s="87" t="s">
        <v>96</v>
      </c>
      <c r="J27" s="87" t="s">
        <v>96</v>
      </c>
      <c r="K27" s="90">
        <v>10</v>
      </c>
      <c r="L27" s="88">
        <f t="shared" si="0"/>
        <v>1470</v>
      </c>
      <c r="M27" s="87" t="s">
        <v>159</v>
      </c>
      <c r="N27" s="91" t="s">
        <v>178</v>
      </c>
    </row>
    <row r="28" spans="1:14" ht="35.049999999999997" customHeight="1">
      <c r="A28" s="86">
        <v>43079</v>
      </c>
      <c r="B28" s="87" t="s">
        <v>179</v>
      </c>
      <c r="C28" s="87" t="s">
        <v>180</v>
      </c>
      <c r="D28" s="87" t="s">
        <v>95</v>
      </c>
      <c r="E28" s="88">
        <v>2230</v>
      </c>
      <c r="F28" s="89">
        <v>1</v>
      </c>
      <c r="G28" s="88">
        <v>2230</v>
      </c>
      <c r="H28" s="87" t="s">
        <v>95</v>
      </c>
      <c r="I28" s="87" t="s">
        <v>96</v>
      </c>
      <c r="J28" s="87" t="s">
        <v>96</v>
      </c>
      <c r="K28" s="90">
        <v>10</v>
      </c>
      <c r="L28" s="88">
        <f t="shared" si="0"/>
        <v>2240</v>
      </c>
      <c r="M28" s="87" t="s">
        <v>104</v>
      </c>
      <c r="N28" s="91" t="s">
        <v>181</v>
      </c>
    </row>
    <row r="29" spans="1:14" ht="20.05" customHeight="1">
      <c r="A29" s="86">
        <v>43079</v>
      </c>
      <c r="B29" s="87" t="s">
        <v>182</v>
      </c>
      <c r="C29" s="87" t="s">
        <v>183</v>
      </c>
      <c r="D29" s="87" t="s">
        <v>95</v>
      </c>
      <c r="E29" s="88">
        <v>2540</v>
      </c>
      <c r="F29" s="89">
        <v>1</v>
      </c>
      <c r="G29" s="88">
        <v>2540</v>
      </c>
      <c r="H29" s="87" t="s">
        <v>95</v>
      </c>
      <c r="I29" s="87" t="s">
        <v>96</v>
      </c>
      <c r="J29" s="87" t="s">
        <v>96</v>
      </c>
      <c r="K29" s="90">
        <v>10</v>
      </c>
      <c r="L29" s="88">
        <f t="shared" si="0"/>
        <v>2550</v>
      </c>
      <c r="M29" s="87" t="s">
        <v>184</v>
      </c>
      <c r="N29" s="91" t="s">
        <v>185</v>
      </c>
    </row>
    <row r="30" spans="1:14" ht="40" customHeight="1">
      <c r="A30" s="100" t="s">
        <v>287</v>
      </c>
      <c r="B30" s="100" t="s">
        <v>344</v>
      </c>
      <c r="C30" s="100" t="s">
        <v>345</v>
      </c>
      <c r="D30" s="87" t="s">
        <v>95</v>
      </c>
      <c r="E30" s="101">
        <f>348.5+352.5</f>
        <v>701</v>
      </c>
      <c r="F30" s="102">
        <v>1</v>
      </c>
      <c r="G30" s="101">
        <v>701</v>
      </c>
      <c r="H30" s="87" t="s">
        <v>95</v>
      </c>
      <c r="I30" s="100"/>
      <c r="J30" s="100"/>
      <c r="K30" s="103">
        <v>0</v>
      </c>
      <c r="L30" s="101">
        <v>701</v>
      </c>
      <c r="M30" s="105" t="s">
        <v>193</v>
      </c>
      <c r="N30" s="104" t="s">
        <v>196</v>
      </c>
    </row>
    <row r="31" spans="1:14" ht="20.05" customHeight="1">
      <c r="A31" s="86">
        <v>43079</v>
      </c>
      <c r="B31" s="100" t="s">
        <v>296</v>
      </c>
      <c r="C31" s="100" t="s">
        <v>297</v>
      </c>
      <c r="D31" s="87" t="s">
        <v>95</v>
      </c>
      <c r="E31" s="101">
        <v>790</v>
      </c>
      <c r="F31" s="102">
        <v>1</v>
      </c>
      <c r="G31" s="101">
        <v>790</v>
      </c>
      <c r="H31" s="87" t="s">
        <v>95</v>
      </c>
      <c r="I31" s="100"/>
      <c r="J31" s="100"/>
      <c r="K31" s="103">
        <v>0</v>
      </c>
      <c r="L31" s="101">
        <v>790</v>
      </c>
      <c r="M31" s="105" t="s">
        <v>299</v>
      </c>
      <c r="N31" s="104" t="s">
        <v>298</v>
      </c>
    </row>
    <row r="32" spans="1:14" ht="40" customHeight="1">
      <c r="A32" s="100" t="s">
        <v>287</v>
      </c>
      <c r="B32" s="100" t="s">
        <v>288</v>
      </c>
      <c r="C32" s="100" t="s">
        <v>289</v>
      </c>
      <c r="D32" s="87" t="s">
        <v>95</v>
      </c>
      <c r="E32" s="101">
        <v>590</v>
      </c>
      <c r="F32" s="102">
        <v>1</v>
      </c>
      <c r="G32" s="101">
        <v>590</v>
      </c>
      <c r="H32" s="87" t="s">
        <v>95</v>
      </c>
      <c r="I32" s="100"/>
      <c r="J32" s="100"/>
      <c r="K32" s="103">
        <v>0</v>
      </c>
      <c r="L32" s="101">
        <v>590</v>
      </c>
      <c r="M32" s="105" t="s">
        <v>194</v>
      </c>
      <c r="N32" s="104" t="s">
        <v>196</v>
      </c>
    </row>
    <row r="33" spans="1:14" ht="40" customHeight="1">
      <c r="A33" s="100" t="s">
        <v>283</v>
      </c>
      <c r="B33" s="100" t="s">
        <v>284</v>
      </c>
      <c r="C33" s="100" t="s">
        <v>285</v>
      </c>
      <c r="D33" s="87" t="s">
        <v>95</v>
      </c>
      <c r="E33" s="101">
        <f>530+870</f>
        <v>1400</v>
      </c>
      <c r="F33" s="102">
        <v>1</v>
      </c>
      <c r="G33" s="101">
        <v>1400</v>
      </c>
      <c r="H33" s="87" t="s">
        <v>95</v>
      </c>
      <c r="I33" s="100"/>
      <c r="J33" s="100"/>
      <c r="K33" s="103">
        <v>0</v>
      </c>
      <c r="L33" s="101">
        <v>1400</v>
      </c>
      <c r="M33" s="105" t="s">
        <v>195</v>
      </c>
      <c r="N33" s="104" t="s">
        <v>286</v>
      </c>
    </row>
    <row r="34" spans="1:14" ht="40" customHeight="1">
      <c r="A34" s="86">
        <v>43079</v>
      </c>
      <c r="B34" s="100" t="s">
        <v>294</v>
      </c>
      <c r="C34" s="100" t="s">
        <v>295</v>
      </c>
      <c r="D34" s="87" t="s">
        <v>95</v>
      </c>
      <c r="E34" s="101">
        <f>392+392</f>
        <v>784</v>
      </c>
      <c r="F34" s="102">
        <v>1</v>
      </c>
      <c r="G34" s="101">
        <v>784</v>
      </c>
      <c r="H34" s="87" t="s">
        <v>95</v>
      </c>
      <c r="I34" s="100"/>
      <c r="J34" s="100"/>
      <c r="K34" s="103">
        <v>0</v>
      </c>
      <c r="L34" s="101">
        <v>784</v>
      </c>
      <c r="M34" s="105" t="s">
        <v>190</v>
      </c>
      <c r="N34" s="104" t="s">
        <v>196</v>
      </c>
    </row>
    <row r="35" spans="1:14" ht="40" customHeight="1">
      <c r="A35" s="100" t="s">
        <v>287</v>
      </c>
      <c r="B35" s="100" t="s">
        <v>290</v>
      </c>
      <c r="C35" s="100" t="s">
        <v>291</v>
      </c>
      <c r="D35" s="87" t="s">
        <v>95</v>
      </c>
      <c r="E35" s="101">
        <f>218.5+136.5+297</f>
        <v>652</v>
      </c>
      <c r="F35" s="102">
        <v>1</v>
      </c>
      <c r="G35" s="101">
        <v>652</v>
      </c>
      <c r="H35" s="87" t="s">
        <v>95</v>
      </c>
      <c r="I35" s="100"/>
      <c r="J35" s="100"/>
      <c r="K35" s="103">
        <v>0</v>
      </c>
      <c r="L35" s="101">
        <v>652</v>
      </c>
      <c r="M35" s="105" t="s">
        <v>191</v>
      </c>
      <c r="N35" s="104" t="s">
        <v>196</v>
      </c>
    </row>
    <row r="36" spans="1:14" ht="20.05" customHeight="1">
      <c r="A36" s="86">
        <v>43079</v>
      </c>
      <c r="B36" s="100" t="s">
        <v>292</v>
      </c>
      <c r="C36" s="100" t="s">
        <v>293</v>
      </c>
      <c r="D36" s="87" t="s">
        <v>95</v>
      </c>
      <c r="E36" s="101">
        <v>181.5</v>
      </c>
      <c r="F36" s="102">
        <v>1</v>
      </c>
      <c r="G36" s="101">
        <v>181.5</v>
      </c>
      <c r="H36" s="87" t="s">
        <v>95</v>
      </c>
      <c r="I36" s="100"/>
      <c r="J36" s="100"/>
      <c r="K36" s="103">
        <v>0</v>
      </c>
      <c r="L36" s="101">
        <v>181.5</v>
      </c>
      <c r="M36" s="105" t="s">
        <v>192</v>
      </c>
      <c r="N36" s="104" t="s">
        <v>196</v>
      </c>
    </row>
    <row r="37" spans="1:14" ht="20.05" customHeight="1">
      <c r="A37" s="159"/>
      <c r="B37" s="159"/>
      <c r="C37" s="159"/>
      <c r="D37" s="160"/>
      <c r="E37" s="160"/>
      <c r="F37" s="160"/>
      <c r="G37" s="160"/>
      <c r="H37" s="160"/>
      <c r="I37" s="160"/>
      <c r="J37" s="160"/>
      <c r="K37" s="92"/>
      <c r="L37" s="93">
        <f>SUM(L3:L36)</f>
        <v>40448.5</v>
      </c>
      <c r="M37" s="94"/>
      <c r="N37" s="95"/>
    </row>
  </sheetData>
  <mergeCells count="12">
    <mergeCell ref="K1:K2"/>
    <mergeCell ref="L1:L2"/>
    <mergeCell ref="M1:M2"/>
    <mergeCell ref="N1:N2"/>
    <mergeCell ref="A37:C37"/>
    <mergeCell ref="D37:G37"/>
    <mergeCell ref="H37:J37"/>
    <mergeCell ref="A1:A2"/>
    <mergeCell ref="B1:B2"/>
    <mergeCell ref="C1:C2"/>
    <mergeCell ref="D1:G1"/>
    <mergeCell ref="H1:J1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1:L16"/>
  <sheetViews>
    <sheetView topLeftCell="C1" workbookViewId="0">
      <selection activeCell="J19" sqref="J19"/>
    </sheetView>
  </sheetViews>
  <sheetFormatPr defaultRowHeight="20.05" customHeight="1"/>
  <cols>
    <col min="1" max="8" width="9.23046875" style="84"/>
    <col min="9" max="9" width="26.4609375" style="84" customWidth="1"/>
    <col min="10" max="11" width="9.23046875" style="84"/>
    <col min="12" max="12" width="21.3046875" style="84" customWidth="1"/>
    <col min="13" max="16384" width="9.23046875" style="84"/>
  </cols>
  <sheetData>
    <row r="1" spans="3:12" ht="20.05" customHeight="1">
      <c r="C1" s="106" t="s">
        <v>199</v>
      </c>
      <c r="D1" s="106" t="s">
        <v>197</v>
      </c>
      <c r="E1" s="106" t="s">
        <v>200</v>
      </c>
      <c r="F1" s="106" t="s">
        <v>201</v>
      </c>
      <c r="G1" s="106" t="s">
        <v>202</v>
      </c>
      <c r="H1" s="106" t="s">
        <v>203</v>
      </c>
      <c r="I1" s="106" t="s">
        <v>204</v>
      </c>
      <c r="J1" s="106" t="s">
        <v>205</v>
      </c>
      <c r="K1" s="106" t="s">
        <v>206</v>
      </c>
    </row>
    <row r="2" spans="3:12" ht="20.05" customHeight="1">
      <c r="C2" s="107" t="s">
        <v>207</v>
      </c>
      <c r="D2" s="107" t="s">
        <v>97</v>
      </c>
      <c r="E2" s="107" t="s">
        <v>208</v>
      </c>
      <c r="F2" s="107" t="s">
        <v>235</v>
      </c>
      <c r="G2" s="107" t="s">
        <v>236</v>
      </c>
      <c r="H2" s="107" t="s">
        <v>237</v>
      </c>
      <c r="I2" s="107" t="s">
        <v>238</v>
      </c>
      <c r="J2" s="108">
        <v>43078</v>
      </c>
      <c r="K2" s="108">
        <v>43079</v>
      </c>
    </row>
    <row r="3" spans="3:12" ht="20.05" customHeight="1">
      <c r="C3" s="107" t="s">
        <v>239</v>
      </c>
      <c r="D3" s="107" t="s">
        <v>104</v>
      </c>
      <c r="E3" s="107" t="s">
        <v>209</v>
      </c>
      <c r="F3" s="107" t="s">
        <v>210</v>
      </c>
      <c r="G3" s="107" t="s">
        <v>244</v>
      </c>
      <c r="H3" s="107" t="s">
        <v>250</v>
      </c>
      <c r="I3" s="107" t="s">
        <v>211</v>
      </c>
      <c r="J3" s="108">
        <v>43078</v>
      </c>
      <c r="K3" s="108">
        <v>43079</v>
      </c>
    </row>
    <row r="4" spans="3:12" ht="20.05" customHeight="1">
      <c r="C4" s="107" t="s">
        <v>251</v>
      </c>
      <c r="D4" s="107" t="s">
        <v>108</v>
      </c>
      <c r="E4" s="107" t="s">
        <v>208</v>
      </c>
      <c r="F4" s="107" t="s">
        <v>212</v>
      </c>
      <c r="G4" s="107" t="s">
        <v>245</v>
      </c>
      <c r="H4" s="109" t="s">
        <v>252</v>
      </c>
      <c r="I4" s="107" t="s">
        <v>214</v>
      </c>
      <c r="J4" s="108">
        <v>43078</v>
      </c>
      <c r="K4" s="108">
        <v>43079</v>
      </c>
      <c r="L4" s="112"/>
    </row>
    <row r="5" spans="3:12" ht="20.05" customHeight="1">
      <c r="C5" s="107" t="s">
        <v>215</v>
      </c>
      <c r="D5" s="107" t="s">
        <v>216</v>
      </c>
      <c r="E5" s="107" t="s">
        <v>208</v>
      </c>
      <c r="F5" s="107" t="s">
        <v>198</v>
      </c>
      <c r="G5" s="107" t="s">
        <v>213</v>
      </c>
      <c r="H5" s="107" t="s">
        <v>240</v>
      </c>
      <c r="I5" s="107" t="s">
        <v>217</v>
      </c>
      <c r="J5" s="108">
        <v>43078</v>
      </c>
      <c r="K5" s="108">
        <v>43079</v>
      </c>
    </row>
    <row r="6" spans="3:12" ht="20.05" customHeight="1">
      <c r="C6" s="107" t="s">
        <v>218</v>
      </c>
      <c r="D6" s="107" t="s">
        <v>253</v>
      </c>
      <c r="E6" s="107" t="s">
        <v>254</v>
      </c>
      <c r="F6" s="107" t="s">
        <v>255</v>
      </c>
      <c r="G6" s="107" t="s">
        <v>246</v>
      </c>
      <c r="H6" s="107" t="s">
        <v>256</v>
      </c>
      <c r="I6" s="107" t="s">
        <v>257</v>
      </c>
      <c r="J6" s="108">
        <v>43077</v>
      </c>
      <c r="K6" s="110" t="s">
        <v>258</v>
      </c>
    </row>
    <row r="7" spans="3:12" ht="20.05" customHeight="1">
      <c r="C7" s="107" t="s">
        <v>219</v>
      </c>
      <c r="D7" s="107" t="s">
        <v>137</v>
      </c>
      <c r="E7" s="107" t="s">
        <v>208</v>
      </c>
      <c r="F7" s="107" t="s">
        <v>241</v>
      </c>
      <c r="G7" s="107" t="s">
        <v>247</v>
      </c>
      <c r="H7" s="107" t="s">
        <v>259</v>
      </c>
      <c r="I7" s="107" t="s">
        <v>220</v>
      </c>
      <c r="J7" s="111">
        <v>43078</v>
      </c>
      <c r="K7" s="108">
        <v>43079</v>
      </c>
    </row>
    <row r="8" spans="3:12" ht="20.05" customHeight="1">
      <c r="C8" s="107" t="s">
        <v>221</v>
      </c>
      <c r="D8" s="107" t="s">
        <v>260</v>
      </c>
      <c r="E8" s="107" t="s">
        <v>209</v>
      </c>
      <c r="F8" s="107" t="s">
        <v>261</v>
      </c>
      <c r="G8" s="107" t="s">
        <v>248</v>
      </c>
      <c r="H8" s="107" t="s">
        <v>262</v>
      </c>
      <c r="I8" s="107" t="s">
        <v>223</v>
      </c>
      <c r="J8" s="108">
        <v>43078</v>
      </c>
      <c r="K8" s="108">
        <v>43079</v>
      </c>
    </row>
    <row r="9" spans="3:12" ht="20.05" customHeight="1">
      <c r="C9" s="107" t="s">
        <v>263</v>
      </c>
      <c r="D9" s="107" t="s">
        <v>141</v>
      </c>
      <c r="E9" s="107" t="s">
        <v>208</v>
      </c>
      <c r="F9" s="107" t="s">
        <v>224</v>
      </c>
      <c r="G9" s="107" t="s">
        <v>222</v>
      </c>
      <c r="H9" s="107" t="s">
        <v>264</v>
      </c>
      <c r="I9" s="107" t="s">
        <v>226</v>
      </c>
      <c r="J9" s="108">
        <v>43078</v>
      </c>
      <c r="K9" s="108">
        <v>43079</v>
      </c>
    </row>
    <row r="10" spans="3:12" ht="20.05" customHeight="1">
      <c r="C10" s="107" t="s">
        <v>265</v>
      </c>
      <c r="D10" s="107" t="s">
        <v>152</v>
      </c>
      <c r="E10" s="107" t="s">
        <v>209</v>
      </c>
      <c r="F10" s="107" t="s">
        <v>243</v>
      </c>
      <c r="G10" s="107" t="s">
        <v>225</v>
      </c>
      <c r="H10" s="107" t="s">
        <v>266</v>
      </c>
      <c r="I10" s="107" t="s">
        <v>228</v>
      </c>
      <c r="J10" s="108">
        <v>43078</v>
      </c>
      <c r="K10" s="108">
        <v>43079</v>
      </c>
    </row>
    <row r="11" spans="3:12" ht="20.05" customHeight="1">
      <c r="C11" s="107" t="s">
        <v>267</v>
      </c>
      <c r="D11" s="109" t="s">
        <v>159</v>
      </c>
      <c r="E11" s="109" t="s">
        <v>208</v>
      </c>
      <c r="F11" s="109" t="s">
        <v>268</v>
      </c>
      <c r="G11" s="107" t="s">
        <v>227</v>
      </c>
      <c r="H11" s="107" t="s">
        <v>242</v>
      </c>
      <c r="I11" s="109" t="s">
        <v>269</v>
      </c>
      <c r="J11" s="111">
        <v>43078</v>
      </c>
      <c r="K11" s="108">
        <v>43079</v>
      </c>
      <c r="L11" s="112"/>
    </row>
    <row r="12" spans="3:12" ht="20.05" customHeight="1">
      <c r="C12" s="107" t="s">
        <v>270</v>
      </c>
      <c r="D12" s="109" t="s">
        <v>271</v>
      </c>
      <c r="E12" s="109" t="s">
        <v>272</v>
      </c>
      <c r="F12" s="109" t="s">
        <v>268</v>
      </c>
      <c r="G12" s="107" t="s">
        <v>229</v>
      </c>
      <c r="H12" s="107" t="s">
        <v>242</v>
      </c>
      <c r="I12" s="109" t="s">
        <v>269</v>
      </c>
      <c r="J12" s="108">
        <v>43078</v>
      </c>
      <c r="K12" s="108">
        <v>43079</v>
      </c>
    </row>
    <row r="13" spans="3:12" ht="20.05" customHeight="1">
      <c r="C13" s="107" t="s">
        <v>273</v>
      </c>
      <c r="D13" s="109" t="s">
        <v>169</v>
      </c>
      <c r="E13" s="109" t="s">
        <v>208</v>
      </c>
      <c r="F13" s="109" t="s">
        <v>274</v>
      </c>
      <c r="G13" s="107" t="s">
        <v>230</v>
      </c>
      <c r="H13" s="107" t="s">
        <v>242</v>
      </c>
      <c r="I13" s="109" t="s">
        <v>275</v>
      </c>
      <c r="J13" s="108">
        <v>43078</v>
      </c>
      <c r="K13" s="108">
        <v>43079</v>
      </c>
    </row>
    <row r="14" spans="3:12" ht="20.05" customHeight="1">
      <c r="C14" s="107" t="s">
        <v>276</v>
      </c>
      <c r="D14" s="109" t="s">
        <v>277</v>
      </c>
      <c r="E14" s="109" t="s">
        <v>209</v>
      </c>
      <c r="F14" s="109" t="s">
        <v>278</v>
      </c>
      <c r="G14" s="107" t="s">
        <v>231</v>
      </c>
      <c r="H14" s="107" t="s">
        <v>242</v>
      </c>
      <c r="I14" s="109" t="s">
        <v>233</v>
      </c>
      <c r="J14" s="108">
        <v>43078</v>
      </c>
      <c r="K14" s="108">
        <v>43079</v>
      </c>
    </row>
    <row r="15" spans="3:12" ht="20.05" customHeight="1">
      <c r="C15" s="107" t="s">
        <v>279</v>
      </c>
      <c r="D15" s="109" t="s">
        <v>280</v>
      </c>
      <c r="E15" s="109" t="s">
        <v>209</v>
      </c>
      <c r="F15" s="110" t="s">
        <v>281</v>
      </c>
      <c r="G15" s="107" t="s">
        <v>232</v>
      </c>
      <c r="H15" s="107" t="s">
        <v>242</v>
      </c>
      <c r="I15" s="110" t="s">
        <v>282</v>
      </c>
      <c r="J15" s="108">
        <v>43078</v>
      </c>
      <c r="K15" s="108">
        <v>43079</v>
      </c>
    </row>
    <row r="16" spans="3:12" ht="20.05" customHeight="1">
      <c r="C16" s="110">
        <v>21</v>
      </c>
      <c r="D16" s="110" t="s">
        <v>234</v>
      </c>
      <c r="E16" s="109" t="s">
        <v>209</v>
      </c>
      <c r="F16" s="110"/>
      <c r="G16" s="107" t="s">
        <v>249</v>
      </c>
      <c r="H16" s="110">
        <v>1</v>
      </c>
      <c r="I16" s="110"/>
      <c r="J16" s="108">
        <v>43078</v>
      </c>
      <c r="K16" s="108">
        <v>43079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F15"/>
  <sheetViews>
    <sheetView workbookViewId="0">
      <selection activeCell="H8" sqref="H8"/>
    </sheetView>
  </sheetViews>
  <sheetFormatPr defaultRowHeight="20.05" customHeight="1"/>
  <cols>
    <col min="1" max="3" width="9.23046875" style="84"/>
    <col min="4" max="4" width="6.53515625" style="84" bestFit="1" customWidth="1"/>
    <col min="5" max="5" width="30" style="84" customWidth="1"/>
    <col min="6" max="6" width="33" style="84" customWidth="1"/>
    <col min="7" max="16384" width="9.23046875" style="84"/>
  </cols>
  <sheetData>
    <row r="2" spans="2:6" ht="20.05" customHeight="1">
      <c r="B2" s="163" t="s">
        <v>201</v>
      </c>
      <c r="C2" s="163" t="s">
        <v>306</v>
      </c>
      <c r="D2" s="163" t="s">
        <v>307</v>
      </c>
      <c r="E2" s="163" t="s">
        <v>308</v>
      </c>
      <c r="F2" s="163" t="s">
        <v>309</v>
      </c>
    </row>
    <row r="3" spans="2:6" ht="20.05" customHeight="1">
      <c r="B3" s="164" t="s">
        <v>235</v>
      </c>
      <c r="C3" s="164">
        <v>150</v>
      </c>
      <c r="D3" s="164" t="s">
        <v>310</v>
      </c>
      <c r="E3" s="164" t="s">
        <v>311</v>
      </c>
      <c r="F3" s="165" t="s">
        <v>312</v>
      </c>
    </row>
    <row r="4" spans="2:6" ht="20.05" customHeight="1">
      <c r="B4" s="166" t="s">
        <v>313</v>
      </c>
      <c r="C4" s="164">
        <v>200</v>
      </c>
      <c r="D4" s="164" t="s">
        <v>314</v>
      </c>
      <c r="E4" s="164" t="s">
        <v>311</v>
      </c>
      <c r="F4" s="165" t="s">
        <v>315</v>
      </c>
    </row>
    <row r="5" spans="2:6" ht="20.05" customHeight="1">
      <c r="B5" s="166" t="s">
        <v>316</v>
      </c>
      <c r="C5" s="164">
        <v>800</v>
      </c>
      <c r="D5" s="164" t="s">
        <v>317</v>
      </c>
      <c r="E5" s="164" t="s">
        <v>318</v>
      </c>
      <c r="F5" s="165" t="s">
        <v>319</v>
      </c>
    </row>
    <row r="6" spans="2:6" ht="20.05" customHeight="1">
      <c r="B6" s="166" t="s">
        <v>255</v>
      </c>
      <c r="C6" s="164">
        <v>400</v>
      </c>
      <c r="D6" s="164" t="s">
        <v>320</v>
      </c>
      <c r="E6" s="164" t="s">
        <v>311</v>
      </c>
      <c r="F6" s="165" t="s">
        <v>321</v>
      </c>
    </row>
    <row r="7" spans="2:6" ht="20.05" customHeight="1">
      <c r="B7" s="166" t="s">
        <v>241</v>
      </c>
      <c r="C7" s="164">
        <v>500</v>
      </c>
      <c r="D7" s="164" t="s">
        <v>322</v>
      </c>
      <c r="E7" s="164" t="s">
        <v>323</v>
      </c>
      <c r="F7" s="165" t="s">
        <v>324</v>
      </c>
    </row>
    <row r="8" spans="2:6" ht="20.05" customHeight="1">
      <c r="B8" s="166" t="s">
        <v>325</v>
      </c>
      <c r="C8" s="164">
        <v>400.2</v>
      </c>
      <c r="D8" s="164" t="s">
        <v>326</v>
      </c>
      <c r="E8" s="164" t="s">
        <v>311</v>
      </c>
      <c r="F8" s="165" t="s">
        <v>327</v>
      </c>
    </row>
    <row r="9" spans="2:6" ht="20.05" customHeight="1">
      <c r="B9" s="166" t="s">
        <v>243</v>
      </c>
      <c r="C9" s="164">
        <v>205</v>
      </c>
      <c r="D9" s="164" t="s">
        <v>328</v>
      </c>
      <c r="E9" s="164" t="s">
        <v>329</v>
      </c>
      <c r="F9" s="165" t="s">
        <v>330</v>
      </c>
    </row>
    <row r="10" spans="2:6" ht="20.05" customHeight="1">
      <c r="B10" s="166" t="s">
        <v>268</v>
      </c>
      <c r="C10" s="164">
        <v>661.4</v>
      </c>
      <c r="D10" s="164" t="s">
        <v>331</v>
      </c>
      <c r="E10" s="164" t="s">
        <v>311</v>
      </c>
      <c r="F10" s="165" t="s">
        <v>332</v>
      </c>
    </row>
    <row r="11" spans="2:6" ht="20.05" customHeight="1">
      <c r="B11" s="166" t="s">
        <v>278</v>
      </c>
      <c r="C11" s="164">
        <v>300</v>
      </c>
      <c r="D11" s="164" t="s">
        <v>333</v>
      </c>
      <c r="E11" s="164" t="s">
        <v>311</v>
      </c>
      <c r="F11" s="165" t="s">
        <v>334</v>
      </c>
    </row>
    <row r="12" spans="2:6" ht="20.05" customHeight="1">
      <c r="B12" s="164" t="s">
        <v>335</v>
      </c>
      <c r="C12" s="167">
        <v>400</v>
      </c>
      <c r="D12" s="167" t="s">
        <v>336</v>
      </c>
      <c r="E12" s="167" t="s">
        <v>311</v>
      </c>
      <c r="F12" s="168" t="s">
        <v>337</v>
      </c>
    </row>
    <row r="13" spans="2:6" ht="20.05" customHeight="1">
      <c r="B13" s="166" t="s">
        <v>338</v>
      </c>
      <c r="C13" s="169"/>
      <c r="D13" s="169"/>
      <c r="E13" s="169"/>
      <c r="F13" s="170"/>
    </row>
    <row r="14" spans="2:6" ht="20.05" customHeight="1">
      <c r="B14" s="166" t="s">
        <v>339</v>
      </c>
      <c r="C14" s="164">
        <v>352</v>
      </c>
      <c r="D14" s="164" t="s">
        <v>340</v>
      </c>
      <c r="E14" s="164" t="s">
        <v>341</v>
      </c>
      <c r="F14" s="165" t="s">
        <v>342</v>
      </c>
    </row>
    <row r="15" spans="2:6" ht="20.05" customHeight="1">
      <c r="B15" s="171" t="s">
        <v>343</v>
      </c>
      <c r="C15" s="172">
        <f>SUM(C3:C14)</f>
        <v>4368.6000000000004</v>
      </c>
      <c r="D15" s="173"/>
      <c r="E15" s="173"/>
      <c r="F15" s="173"/>
    </row>
  </sheetData>
  <mergeCells count="4">
    <mergeCell ref="C12:C13"/>
    <mergeCell ref="D12:D13"/>
    <mergeCell ref="E12:E13"/>
    <mergeCell ref="F12:F13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结算单</vt:lpstr>
      <vt:lpstr>机票高铁</vt:lpstr>
      <vt:lpstr>房间水单</vt:lpstr>
      <vt:lpstr>各地交通</vt:lpstr>
      <vt:lpstr>结算单!Print_Area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赵峰</cp:lastModifiedBy>
  <cp:lastPrinted>2017-11-27T08:33:49Z</cp:lastPrinted>
  <dcterms:created xsi:type="dcterms:W3CDTF">2017-11-20T07:07:25Z</dcterms:created>
  <dcterms:modified xsi:type="dcterms:W3CDTF">2017-12-19T03:42:29Z</dcterms:modified>
</cp:coreProperties>
</file>