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滴滴差旅\"/>
    </mc:Choice>
  </mc:AlternateContent>
  <xr:revisionPtr revIDLastSave="0" documentId="8_{1C579659-939E-4B88-BD30-E77E921EDD6E}" xr6:coauthVersionLast="47" xr6:coauthVersionMax="47" xr10:uidLastSave="{00000000-0000-0000-0000-000000000000}"/>
  <bookViews>
    <workbookView xWindow="-103" yWindow="-103" windowWidth="16663" windowHeight="8863" xr2:uid="{2649ACB3-F5B8-404B-918F-837E36C09B8D}"/>
  </bookViews>
  <sheets>
    <sheet name="PO1 (3)" sheetId="6" r:id="rId1"/>
    <sheet name="PO1 (2)" sheetId="5" r:id="rId2"/>
    <sheet name="ARTHUR" sheetId="4" r:id="rId3"/>
    <sheet name="KOHL" sheetId="3" r:id="rId4"/>
    <sheet name="VICTOR" sheetId="2" r:id="rId5"/>
    <sheet name="PO1" sheetId="1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6" l="1"/>
  <c r="E5" i="6"/>
  <c r="E4" i="6"/>
  <c r="E3" i="6"/>
  <c r="E2" i="6"/>
  <c r="E7" i="6" s="1"/>
  <c r="E8" i="6" s="1"/>
  <c r="E9" i="6" s="1"/>
  <c r="E4" i="5"/>
  <c r="E3" i="5"/>
  <c r="E2" i="5"/>
  <c r="E5" i="5" s="1"/>
  <c r="E6" i="5" s="1"/>
  <c r="E7" i="5" s="1"/>
  <c r="G9" i="4"/>
  <c r="G8" i="4"/>
  <c r="G7" i="4"/>
  <c r="G6" i="4"/>
  <c r="G11" i="4" s="1"/>
  <c r="G15" i="3"/>
  <c r="G14" i="3"/>
  <c r="G13" i="3"/>
  <c r="G12" i="3"/>
  <c r="G11" i="3"/>
  <c r="G10" i="3"/>
  <c r="G9" i="3"/>
  <c r="G8" i="3"/>
  <c r="G16" i="3" s="1"/>
  <c r="C7" i="3"/>
  <c r="C6" i="3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21" i="2" s="1"/>
  <c r="E10" i="6" l="1"/>
  <c r="E11" i="6" s="1"/>
  <c r="E8" i="5"/>
  <c r="E9" i="5" s="1"/>
  <c r="G12" i="4"/>
  <c r="G13" i="4"/>
  <c r="G17" i="3"/>
  <c r="G18" i="3"/>
  <c r="G22" i="2"/>
  <c r="G23" i="2"/>
  <c r="G14" i="4" l="1"/>
  <c r="G15" i="4" s="1"/>
  <c r="G16" i="4" s="1"/>
  <c r="G19" i="3"/>
  <c r="G20" i="3"/>
  <c r="G21" i="3" s="1"/>
  <c r="G24" i="2"/>
  <c r="G25" i="2" s="1"/>
  <c r="G26" i="2" s="1"/>
  <c r="E3" i="1" l="1"/>
  <c r="E4" i="1"/>
  <c r="E5" i="1"/>
  <c r="E6" i="1"/>
  <c r="E2" i="1"/>
  <c r="E7" i="1"/>
  <c r="E8" i="1"/>
  <c r="E9" i="1"/>
  <c r="E10" i="1"/>
  <c r="E11" i="1"/>
</calcChain>
</file>

<file path=xl/sharedStrings.xml><?xml version="1.0" encoding="utf-8"?>
<sst xmlns="http://schemas.openxmlformats.org/spreadsheetml/2006/main" count="199" uniqueCount="75">
  <si>
    <t>项目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</si>
  <si>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</si>
  <si>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</si>
  <si>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</si>
  <si>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汇总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</si>
  <si>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</si>
  <si>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</si>
  <si>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</si>
  <si>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机票</t>
    <phoneticPr fontId="2" type="noConversion"/>
  </si>
  <si>
    <t>次数</t>
    <phoneticPr fontId="2" type="noConversion"/>
  </si>
  <si>
    <t>人数</t>
    <phoneticPr fontId="2" type="noConversion"/>
  </si>
  <si>
    <t>北京-长沙往返机票</t>
    <phoneticPr fontId="2" type="noConversion"/>
  </si>
  <si>
    <t>住宿</t>
    <phoneticPr fontId="2" type="noConversion"/>
  </si>
  <si>
    <t>餐费</t>
    <phoneticPr fontId="2" type="noConversion"/>
  </si>
  <si>
    <t>交通费</t>
    <phoneticPr fontId="2" type="noConversion"/>
  </si>
  <si>
    <t>接送机</t>
    <phoneticPr fontId="2" type="noConversion"/>
  </si>
  <si>
    <t>服务费10%</t>
    <phoneticPr fontId="2" type="noConversion"/>
  </si>
  <si>
    <t>内部会议—合作伙伴差旅报价单</t>
    <phoneticPr fontId="5" type="noConversion"/>
  </si>
  <si>
    <t>日期：2022年2月25日-2022年3月5日</t>
    <phoneticPr fontId="5" type="noConversion"/>
  </si>
  <si>
    <t>地点：北京-无锡-上海-宁波杭州湾-上海-杭州湾宁波-北京</t>
    <phoneticPr fontId="5" type="noConversion"/>
  </si>
  <si>
    <t>人数：</t>
    <phoneticPr fontId="5" type="noConversion"/>
  </si>
  <si>
    <t>序号</t>
    <phoneticPr fontId="5" type="noConversion"/>
  </si>
  <si>
    <t xml:space="preserve">项目内容                                       </t>
    <phoneticPr fontId="5" type="noConversion"/>
  </si>
  <si>
    <t xml:space="preserve">单价（元）             </t>
    <phoneticPr fontId="5" type="noConversion"/>
  </si>
  <si>
    <t>次数/天数</t>
    <phoneticPr fontId="5" type="noConversion"/>
  </si>
  <si>
    <t>数量</t>
    <phoneticPr fontId="5" type="noConversion"/>
  </si>
  <si>
    <t>单位</t>
    <phoneticPr fontId="5" type="noConversion"/>
  </si>
  <si>
    <t xml:space="preserve">费用                           </t>
    <phoneticPr fontId="5" type="noConversion"/>
  </si>
  <si>
    <t xml:space="preserve">备注                                                  </t>
    <phoneticPr fontId="5" type="noConversion"/>
  </si>
  <si>
    <t>机票</t>
    <phoneticPr fontId="9" type="noConversion"/>
  </si>
  <si>
    <t>张</t>
    <phoneticPr fontId="9" type="noConversion"/>
  </si>
  <si>
    <t>宁波—北京大兴</t>
    <phoneticPr fontId="9" type="noConversion"/>
  </si>
  <si>
    <t>火车票</t>
    <phoneticPr fontId="9" type="noConversion"/>
  </si>
  <si>
    <t>北京南—无锡东</t>
    <phoneticPr fontId="9" type="noConversion"/>
  </si>
  <si>
    <t>无锡东—上海虹桥</t>
    <phoneticPr fontId="9" type="noConversion"/>
  </si>
  <si>
    <t>上海虹桥—杭州东</t>
    <phoneticPr fontId="9" type="noConversion"/>
  </si>
  <si>
    <t>杭州东—余姚北</t>
    <phoneticPr fontId="9" type="noConversion"/>
  </si>
  <si>
    <t>余姚北—上海虹桥</t>
    <phoneticPr fontId="9" type="noConversion"/>
  </si>
  <si>
    <t>上海虹桥—余姚北</t>
    <phoneticPr fontId="9" type="noConversion"/>
  </si>
  <si>
    <t>酒店</t>
    <phoneticPr fontId="9" type="noConversion"/>
  </si>
  <si>
    <t>间夜</t>
    <phoneticPr fontId="9" type="noConversion"/>
  </si>
  <si>
    <t>无锡星程酒店</t>
    <phoneticPr fontId="9" type="noConversion"/>
  </si>
  <si>
    <t>上海全季酒店</t>
    <phoneticPr fontId="9" type="noConversion"/>
  </si>
  <si>
    <t>杭州湾海底温泉酒店</t>
    <phoneticPr fontId="9" type="noConversion"/>
  </si>
  <si>
    <t>市内交通</t>
    <phoneticPr fontId="9" type="noConversion"/>
  </si>
  <si>
    <t>次</t>
    <phoneticPr fontId="9" type="noConversion"/>
  </si>
  <si>
    <t>2.25日-3.5日间市内打车费用汇总</t>
    <phoneticPr fontId="9" type="noConversion"/>
  </si>
  <si>
    <t>接送机/站</t>
    <phoneticPr fontId="9" type="noConversion"/>
  </si>
  <si>
    <t>2.25无锡东到无锡跃科</t>
    <phoneticPr fontId="9" type="noConversion"/>
  </si>
  <si>
    <t>用餐</t>
    <phoneticPr fontId="9" type="noConversion"/>
  </si>
  <si>
    <t>合计：</t>
    <phoneticPr fontId="5" type="noConversion"/>
  </si>
  <si>
    <t xml:space="preserve">10% Service Fee： </t>
    <phoneticPr fontId="5" type="noConversion"/>
  </si>
  <si>
    <t xml:space="preserve">总计： </t>
    <phoneticPr fontId="5" type="noConversion"/>
  </si>
  <si>
    <t>税点6%：</t>
    <phoneticPr fontId="5" type="noConversion"/>
  </si>
  <si>
    <t>以上费用共计：</t>
    <phoneticPr fontId="5" type="noConversion"/>
  </si>
  <si>
    <t>最终执行价格：</t>
    <phoneticPr fontId="5" type="noConversion"/>
  </si>
  <si>
    <t>提供方盖章：</t>
    <phoneticPr fontId="5" type="noConversion"/>
  </si>
  <si>
    <t>日期：</t>
    <phoneticPr fontId="9" type="noConversion"/>
  </si>
  <si>
    <t>人民币账户信息</t>
    <phoneticPr fontId="9" type="noConversion"/>
  </si>
  <si>
    <t>日期：2022年02月27日-2022年03月04日</t>
    <phoneticPr fontId="5" type="noConversion"/>
  </si>
  <si>
    <t>地点：宁波市</t>
    <phoneticPr fontId="5" type="noConversion"/>
  </si>
  <si>
    <t>人数：1人</t>
    <phoneticPr fontId="5" type="noConversion"/>
  </si>
  <si>
    <t>住所—大兴机场往返，栎社机场—酒店往返，住所-北京南站往返，余姚北站—酒店往返</t>
    <phoneticPr fontId="9" type="noConversion"/>
  </si>
  <si>
    <t>宁波</t>
    <phoneticPr fontId="9" type="noConversion"/>
  </si>
  <si>
    <t>宁波栎社——北京大兴</t>
    <phoneticPr fontId="9" type="noConversion"/>
  </si>
  <si>
    <t>北京大兴——宁波栎社</t>
    <phoneticPr fontId="9" type="noConversion"/>
  </si>
  <si>
    <t>杭州湾梦幻温泉水世界</t>
    <phoneticPr fontId="9" type="noConversion"/>
  </si>
  <si>
    <t>北京南站——余姚北站</t>
    <phoneticPr fontId="9" type="noConversion"/>
  </si>
  <si>
    <t>余姚北站——天津南站</t>
    <phoneticPr fontId="9" type="noConversion"/>
  </si>
  <si>
    <t>北京南站——天津站</t>
    <phoneticPr fontId="9" type="noConversion"/>
  </si>
  <si>
    <t>天津站——北京南站</t>
    <phoneticPr fontId="9" type="noConversion"/>
  </si>
  <si>
    <t>居住地—大兴机场，栎社机场—酒店往返</t>
    <phoneticPr fontId="9" type="noConversion"/>
  </si>
  <si>
    <t>北京大兴—宁波栎社</t>
    <phoneticPr fontId="9" type="noConversion"/>
  </si>
  <si>
    <t>宁波栎社—北京大兴</t>
    <phoneticPr fontId="9" type="noConversion"/>
  </si>
  <si>
    <t>高铁票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</si>
</sst>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¥&quot;* #,##0.00_ ;_ &quot;¥&quot;* \-#,##0.00_ ;_ &quot;¥&quot;* &quot;-&quot;??_ ;_ @_ "/>
    <numFmt numFmtId="176" formatCode="0.00_ "/>
    <numFmt numFmtId="177" formatCode="0.00_);[Red]\(0.00\)"/>
    <numFmt numFmtId="178" formatCode="_(&quot;$&quot;* #,##0.00_);_(&quot;$&quot;* \(#,##0.00\);_(&quot;$&quot;* &quot;-&quot;??_);_(@_)"/>
    <numFmt numFmtId="179" formatCode="0_);[Red]\(0\)"/>
  </numFmts>
  <fonts count="15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b/>
      <sz val="18"/>
      <name val="微软雅黑"/>
      <family val="2"/>
      <charset val="134"/>
    </font>
    <font>
      <sz val="9"/>
      <name val="宋体"/>
      <family val="3"/>
      <charset val="134"/>
    </font>
    <font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name val="微软雅黑"/>
      <family val="2"/>
      <charset val="134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sz val="14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u/>
      <sz val="14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left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58" fontId="0" fillId="0" borderId="1" xfId="0" applyNumberFormat="1" applyFill="1" applyBorder="1" applyAlignment="1">
      <alignment horizontal="left"/>
    </xf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/>
    <xf numFmtId="177" fontId="0" fillId="0" borderId="1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8" fillId="0" borderId="1" xfId="2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76" fontId="8" fillId="0" borderId="1" xfId="3" applyNumberFormat="1" applyFont="1" applyFill="1" applyBorder="1" applyAlignment="1">
      <alignment horizontal="center" vertical="center"/>
    </xf>
    <xf numFmtId="44" fontId="8" fillId="0" borderId="1" xfId="2" applyNumberFormat="1" applyFont="1" applyFill="1" applyBorder="1" applyAlignment="1">
      <alignment horizontal="right" vertical="center"/>
    </xf>
    <xf numFmtId="177" fontId="8" fillId="0" borderId="1" xfId="0" applyNumberFormat="1" applyFont="1" applyBorder="1" applyAlignment="1">
      <alignment horizontal="left" vertical="center" wrapText="1"/>
    </xf>
    <xf numFmtId="179" fontId="8" fillId="0" borderId="1" xfId="0" applyNumberFormat="1" applyFont="1" applyBorder="1" applyAlignment="1">
      <alignment horizontal="center" vertical="center"/>
    </xf>
    <xf numFmtId="0" fontId="8" fillId="0" borderId="1" xfId="4" applyFont="1" applyBorder="1" applyAlignment="1">
      <alignment horizontal="left" vertical="center" wrapText="1"/>
    </xf>
    <xf numFmtId="44" fontId="8" fillId="0" borderId="1" xfId="2" applyNumberFormat="1" applyFont="1" applyBorder="1" applyAlignment="1">
      <alignment vertical="center"/>
    </xf>
    <xf numFmtId="44" fontId="8" fillId="0" borderId="1" xfId="2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 wrapText="1"/>
    </xf>
    <xf numFmtId="44" fontId="12" fillId="0" borderId="1" xfId="2" applyNumberFormat="1" applyFont="1" applyBorder="1" applyAlignment="1">
      <alignment horizontal="right" vertical="center" wrapText="1"/>
    </xf>
    <xf numFmtId="44" fontId="6" fillId="0" borderId="0" xfId="0" applyNumberFormat="1" applyFont="1" applyAlignment="1">
      <alignment vertical="center"/>
    </xf>
    <xf numFmtId="0" fontId="12" fillId="3" borderId="1" xfId="5" applyFont="1" applyFill="1" applyBorder="1" applyAlignment="1">
      <alignment horizontal="right" vertical="center" wrapText="1"/>
    </xf>
    <xf numFmtId="44" fontId="12" fillId="2" borderId="1" xfId="5" applyNumberFormat="1" applyFont="1" applyFill="1" applyBorder="1" applyAlignment="1">
      <alignment horizontal="right" vertical="center" wrapText="1"/>
    </xf>
    <xf numFmtId="9" fontId="8" fillId="0" borderId="1" xfId="0" applyNumberFormat="1" applyFont="1" applyBorder="1" applyAlignment="1">
      <alignment horizontal="left" vertical="center" wrapText="1"/>
    </xf>
    <xf numFmtId="44" fontId="12" fillId="2" borderId="1" xfId="5" applyNumberFormat="1" applyFont="1" applyFill="1" applyBorder="1" applyAlignment="1">
      <alignment horizontal="left" vertical="center" wrapText="1"/>
    </xf>
    <xf numFmtId="9" fontId="13" fillId="0" borderId="1" xfId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58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77" fontId="0" fillId="0" borderId="1" xfId="0" applyNumberFormat="1" applyBorder="1"/>
  </cellXfs>
  <cellStyles count="6">
    <cellStyle name="_x000a_shell=progma" xfId="4" xr:uid="{8634D142-4161-47E6-B0C5-0BA38BB863C6}"/>
    <cellStyle name="_x005f_x000a_shell=progma" xfId="5" xr:uid="{1C912701-B983-4847-ACF0-13DDF53B677B}"/>
    <cellStyle name="Currency" xfId="3" xr:uid="{5266E9B8-0725-4481-BD7E-A135FFEE9543}"/>
    <cellStyle name="百分比" xfId="1" builtinId="5"/>
    <cellStyle name="常规" xfId="0" builtinId="0"/>
    <cellStyle name="货币_Beijing event" xfId="2" xr:uid="{54B53143-DA5C-4CDA-8F54-912C6149C8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189D-BFE2-498E-B934-19C3D849B6F2}">
  <sheetPr>
    <pageSetUpPr fitToPage="1"/>
  </sheetPr>
  <dimension ref="A1:F11"/>
  <sheetViews>
    <sheetView tabSelected="1" zoomScaleNormal="100" workbookViewId="0">
      <selection activeCell="F9" sqref="F9"/>
    </sheetView>
  </sheetViews>
  <sheetFormatPr defaultColWidth="8.85546875" defaultRowHeight="14.15" x14ac:dyDescent="0.35"/>
  <cols>
    <col min="1" max="1" width="12.42578125" customWidth="1"/>
    <col min="2" max="2" width="12.42578125" bestFit="1" customWidth="1"/>
    <col min="3" max="3" width="6.7109375" bestFit="1" customWidth="1"/>
    <col min="4" max="4" width="8.140625" customWidth="1"/>
    <col min="5" max="5" width="9.0703125" bestFit="1" customWidth="1"/>
    <col min="6" max="6" width="18.640625" customWidth="1"/>
  </cols>
  <sheetData>
    <row r="1" spans="1:6" x14ac:dyDescent="0.35">
      <c r="A1" s="1" t="s">
        <v>0</v>
      </c>
      <c r="B1" s="9" t="s">
        <v>9</v>
      </c>
      <c r="C1" s="1" t="s">
        <v>10</v>
      </c>
      <c r="D1" s="1" t="s">
        <v>1</v>
      </c>
      <c r="E1" s="1" t="s">
        <v>2</v>
      </c>
      <c r="F1" s="2" t="s">
        <v>3</v>
      </c>
    </row>
    <row r="2" spans="1:6" x14ac:dyDescent="0.35">
      <c r="A2" s="2" t="s">
        <v>8</v>
      </c>
      <c r="B2" s="46">
        <v>2</v>
      </c>
      <c r="C2" s="47">
        <v>1</v>
      </c>
      <c r="D2" s="2">
        <v>1250</v>
      </c>
      <c r="E2" s="2">
        <f>C2*D2*B2</f>
        <v>2500</v>
      </c>
      <c r="F2" s="48"/>
    </row>
    <row r="3" spans="1:6" x14ac:dyDescent="0.35">
      <c r="A3" s="2" t="s">
        <v>12</v>
      </c>
      <c r="B3" s="46">
        <v>4</v>
      </c>
      <c r="C3" s="47">
        <v>1</v>
      </c>
      <c r="D3" s="2">
        <v>350</v>
      </c>
      <c r="E3" s="2">
        <f>C3*D3*B3</f>
        <v>1400</v>
      </c>
      <c r="F3" s="48"/>
    </row>
    <row r="4" spans="1:6" x14ac:dyDescent="0.35">
      <c r="A4" s="2" t="s">
        <v>13</v>
      </c>
      <c r="B4" s="46">
        <v>4</v>
      </c>
      <c r="C4" s="47">
        <v>1</v>
      </c>
      <c r="D4" s="2">
        <v>100</v>
      </c>
      <c r="E4" s="2">
        <f>C4*D4*B4</f>
        <v>400</v>
      </c>
      <c r="F4" s="2"/>
    </row>
    <row r="5" spans="1:6" x14ac:dyDescent="0.35">
      <c r="A5" s="2" t="s">
        <v>14</v>
      </c>
      <c r="B5" s="46">
        <v>4</v>
      </c>
      <c r="C5" s="47">
        <v>1</v>
      </c>
      <c r="D5" s="2">
        <v>150</v>
      </c>
      <c r="E5" s="2">
        <f>C5*D5*B5</f>
        <v>600</v>
      </c>
      <c r="F5" s="2"/>
    </row>
    <row r="6" spans="1:6" x14ac:dyDescent="0.35">
      <c r="A6" s="2" t="s">
        <v>15</v>
      </c>
      <c r="B6" s="46">
        <v>2</v>
      </c>
      <c r="C6" s="47">
        <v>1</v>
      </c>
      <c r="D6" s="2">
        <v>425</v>
      </c>
      <c r="E6" s="2">
        <f>C6*D6*B6</f>
        <v>850</v>
      </c>
      <c r="F6" s="2"/>
    </row>
    <row r="7" spans="1:6" x14ac:dyDescent="0.35">
      <c r="A7" s="49" t="s">
        <v>4</v>
      </c>
      <c r="B7" s="50"/>
      <c r="C7" s="50"/>
      <c r="D7" s="51"/>
      <c r="E7" s="52">
        <f>SUM(E2:E6)</f>
        <v>5750</v>
      </c>
      <c r="F7" s="2"/>
    </row>
    <row r="8" spans="1:6" x14ac:dyDescent="0.35">
      <c r="A8" s="16" t="s">
        <v>16</v>
      </c>
      <c r="B8" s="17"/>
      <c r="C8" s="17"/>
      <c r="D8" s="18"/>
      <c r="E8" s="12">
        <f>(E7)*0.1</f>
        <v>575</v>
      </c>
      <c r="F8" s="2"/>
    </row>
    <row r="9" spans="1:6" x14ac:dyDescent="0.35">
      <c r="A9" s="16" t="s">
        <v>5</v>
      </c>
      <c r="B9" s="17"/>
      <c r="C9" s="17"/>
      <c r="D9" s="18"/>
      <c r="E9" s="12">
        <f>E8+E7</f>
        <v>6325</v>
      </c>
      <c r="F9" s="3"/>
    </row>
    <row r="10" spans="1:6" x14ac:dyDescent="0.35">
      <c r="A10" s="16" t="s">
        <v>6</v>
      </c>
      <c r="B10" s="17"/>
      <c r="C10" s="17"/>
      <c r="D10" s="18"/>
      <c r="E10" s="12">
        <f>E9*0.06</f>
        <v>379.5</v>
      </c>
      <c r="F10" s="4"/>
    </row>
    <row r="11" spans="1:6" x14ac:dyDescent="0.35">
      <c r="A11" s="16" t="s">
        <v>7</v>
      </c>
      <c r="B11" s="17"/>
      <c r="C11" s="17"/>
      <c r="D11" s="18"/>
      <c r="E11" s="12">
        <f>E9+E10</f>
        <v>6704.5</v>
      </c>
      <c r="F11" s="4"/>
    </row>
  </sheetData>
  <mergeCells count="5">
    <mergeCell ref="A7:D7"/>
    <mergeCell ref="A8:D8"/>
    <mergeCell ref="A9:D9"/>
    <mergeCell ref="A10:D10"/>
    <mergeCell ref="A11:D11"/>
  </mergeCells>
  <phoneticPr fontId="2" type="noConversion"/>
  <pageMargins left="0.7" right="0.7" top="0.75" bottom="0.75" header="0.3" footer="0.3"/>
  <pageSetup paperSize="9" scale="9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0C62-0030-4349-9627-35EB7DB95647}">
  <sheetPr>
    <pageSetUpPr fitToPage="1"/>
  </sheetPr>
  <dimension ref="A1:F9"/>
  <sheetViews>
    <sheetView zoomScaleNormal="100" workbookViewId="0">
      <selection activeCell="A6" sqref="A6:D6"/>
    </sheetView>
  </sheetViews>
  <sheetFormatPr defaultColWidth="8.85546875" defaultRowHeight="14.15" x14ac:dyDescent="0.35"/>
  <cols>
    <col min="1" max="1" width="12.42578125" customWidth="1"/>
    <col min="2" max="2" width="12.42578125" bestFit="1" customWidth="1"/>
    <col min="3" max="3" width="6.7109375" bestFit="1" customWidth="1"/>
    <col min="4" max="4" width="8.140625" customWidth="1"/>
    <col min="5" max="5" width="9.0703125" bestFit="1" customWidth="1"/>
    <col min="6" max="6" width="18.640625" customWidth="1"/>
  </cols>
  <sheetData>
    <row r="1" spans="1:6" x14ac:dyDescent="0.35">
      <c r="A1" s="1" t="s">
        <v>0</v>
      </c>
      <c r="B1" s="9" t="s">
        <v>9</v>
      </c>
      <c r="C1" s="1" t="s">
        <v>10</v>
      </c>
      <c r="D1" s="1" t="s">
        <v>1</v>
      </c>
      <c r="E1" s="1" t="s">
        <v>2</v>
      </c>
      <c r="F1" s="2" t="s">
        <v>3</v>
      </c>
    </row>
    <row r="2" spans="1:6" x14ac:dyDescent="0.35">
      <c r="A2" s="2" t="s">
        <v>74</v>
      </c>
      <c r="B2" s="46">
        <v>2</v>
      </c>
      <c r="C2" s="47">
        <v>1</v>
      </c>
      <c r="D2" s="2">
        <v>56</v>
      </c>
      <c r="E2" s="2">
        <f>C2*D2*B2</f>
        <v>112</v>
      </c>
      <c r="F2" s="48"/>
    </row>
    <row r="3" spans="1:6" x14ac:dyDescent="0.35">
      <c r="A3" s="2" t="s">
        <v>13</v>
      </c>
      <c r="B3" s="46">
        <v>1</v>
      </c>
      <c r="C3" s="47">
        <v>1</v>
      </c>
      <c r="D3" s="2">
        <v>100</v>
      </c>
      <c r="E3" s="2">
        <f>C3*D3*B3</f>
        <v>100</v>
      </c>
      <c r="F3" s="2"/>
    </row>
    <row r="4" spans="1:6" x14ac:dyDescent="0.35">
      <c r="A4" s="2" t="s">
        <v>15</v>
      </c>
      <c r="B4" s="46">
        <v>2</v>
      </c>
      <c r="C4" s="47">
        <v>1</v>
      </c>
      <c r="D4" s="2">
        <v>210</v>
      </c>
      <c r="E4" s="2">
        <f>C4*D4*B4</f>
        <v>420</v>
      </c>
      <c r="F4" s="2"/>
    </row>
    <row r="5" spans="1:6" x14ac:dyDescent="0.35">
      <c r="A5" s="49" t="s">
        <v>4</v>
      </c>
      <c r="B5" s="50"/>
      <c r="C5" s="50"/>
      <c r="D5" s="51"/>
      <c r="E5" s="52">
        <f>SUM(E2:E4)</f>
        <v>632</v>
      </c>
      <c r="F5" s="2"/>
    </row>
    <row r="6" spans="1:6" x14ac:dyDescent="0.35">
      <c r="A6" s="16" t="s">
        <v>16</v>
      </c>
      <c r="B6" s="17"/>
      <c r="C6" s="17"/>
      <c r="D6" s="18"/>
      <c r="E6" s="12">
        <f>(E5)*0.1</f>
        <v>63.2</v>
      </c>
      <c r="F6" s="2"/>
    </row>
    <row r="7" spans="1:6" x14ac:dyDescent="0.35">
      <c r="A7" s="16" t="s">
        <v>5</v>
      </c>
      <c r="B7" s="17"/>
      <c r="C7" s="17"/>
      <c r="D7" s="18"/>
      <c r="E7" s="12">
        <f>E6+E5</f>
        <v>695.2</v>
      </c>
      <c r="F7" s="3"/>
    </row>
    <row r="8" spans="1:6" x14ac:dyDescent="0.35">
      <c r="A8" s="16" t="s">
        <v>6</v>
      </c>
      <c r="B8" s="17"/>
      <c r="C8" s="17"/>
      <c r="D8" s="18"/>
      <c r="E8" s="12">
        <f>E7*0.06</f>
        <v>41.712000000000003</v>
      </c>
      <c r="F8" s="4"/>
    </row>
    <row r="9" spans="1:6" x14ac:dyDescent="0.35">
      <c r="A9" s="16" t="s">
        <v>7</v>
      </c>
      <c r="B9" s="17"/>
      <c r="C9" s="17"/>
      <c r="D9" s="18"/>
      <c r="E9" s="12">
        <f>E7+E8</f>
        <v>736.91200000000003</v>
      </c>
      <c r="F9" s="4"/>
    </row>
  </sheetData>
  <mergeCells count="5">
    <mergeCell ref="A5:D5"/>
    <mergeCell ref="A6:D6"/>
    <mergeCell ref="A7:D7"/>
    <mergeCell ref="A8:D8"/>
    <mergeCell ref="A9:D9"/>
  </mergeCells>
  <phoneticPr fontId="2" type="noConversion"/>
  <pageMargins left="0.7" right="0.7" top="0.75" bottom="0.75" header="0.3" footer="0.3"/>
  <pageSetup paperSize="9" scale="9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2AF1-4D2C-4703-BDAF-660190F533C5}">
  <dimension ref="A1:H20"/>
  <sheetViews>
    <sheetView view="pageBreakPreview" topLeftCell="B3" zoomScale="90" zoomScaleNormal="90" zoomScaleSheetLayoutView="90" workbookViewId="0">
      <selection activeCell="B8" sqref="B8"/>
    </sheetView>
  </sheetViews>
  <sheetFormatPr defaultColWidth="8.85546875" defaultRowHeight="19.75" x14ac:dyDescent="0.35"/>
  <cols>
    <col min="1" max="1" width="7.42578125" style="20" customWidth="1"/>
    <col min="2" max="2" width="29.640625" style="20" customWidth="1"/>
    <col min="3" max="3" width="15.42578125" style="20" customWidth="1"/>
    <col min="4" max="4" width="13.640625" style="20" customWidth="1"/>
    <col min="5" max="5" width="9.140625" style="20" customWidth="1"/>
    <col min="6" max="6" width="9.35546875" style="20" customWidth="1"/>
    <col min="7" max="7" width="18.140625" style="20" customWidth="1"/>
    <col min="8" max="8" width="64.78515625" style="20" bestFit="1" customWidth="1"/>
    <col min="9" max="16384" width="8.85546875" style="20"/>
  </cols>
  <sheetData>
    <row r="1" spans="1:8" ht="25.75" x14ac:dyDescent="0.35">
      <c r="A1" s="19" t="s">
        <v>17</v>
      </c>
      <c r="B1" s="19"/>
      <c r="C1" s="19"/>
      <c r="D1" s="19"/>
      <c r="E1" s="19"/>
      <c r="F1" s="19"/>
      <c r="G1" s="19"/>
      <c r="H1" s="19"/>
    </row>
    <row r="2" spans="1:8" ht="20.149999999999999" x14ac:dyDescent="0.35">
      <c r="A2" s="21" t="s">
        <v>59</v>
      </c>
      <c r="B2" s="21"/>
      <c r="C2" s="21"/>
      <c r="D2" s="21"/>
      <c r="E2" s="21"/>
      <c r="F2" s="21"/>
      <c r="G2" s="21"/>
      <c r="H2" s="21"/>
    </row>
    <row r="3" spans="1:8" ht="20.149999999999999" x14ac:dyDescent="0.35">
      <c r="A3" s="21" t="s">
        <v>60</v>
      </c>
      <c r="B3" s="21"/>
      <c r="C3" s="21"/>
      <c r="D3" s="21"/>
      <c r="E3" s="21"/>
      <c r="F3" s="21"/>
      <c r="G3" s="21"/>
      <c r="H3" s="21"/>
    </row>
    <row r="4" spans="1:8" ht="20.149999999999999" x14ac:dyDescent="0.35">
      <c r="A4" s="21" t="s">
        <v>61</v>
      </c>
      <c r="B4" s="21"/>
      <c r="C4" s="21"/>
      <c r="D4" s="21"/>
      <c r="E4" s="21"/>
      <c r="F4" s="21"/>
      <c r="G4" s="21"/>
      <c r="H4" s="21"/>
    </row>
    <row r="5" spans="1:8" ht="20.149999999999999" x14ac:dyDescent="0.35">
      <c r="A5" s="22" t="s">
        <v>21</v>
      </c>
      <c r="B5" s="22" t="s">
        <v>22</v>
      </c>
      <c r="C5" s="23" t="s">
        <v>23</v>
      </c>
      <c r="D5" s="22" t="s">
        <v>24</v>
      </c>
      <c r="E5" s="22" t="s">
        <v>25</v>
      </c>
      <c r="F5" s="22" t="s">
        <v>26</v>
      </c>
      <c r="G5" s="24" t="s">
        <v>27</v>
      </c>
      <c r="H5" s="23" t="s">
        <v>28</v>
      </c>
    </row>
    <row r="6" spans="1:8" x14ac:dyDescent="0.35">
      <c r="A6" s="25">
        <v>1</v>
      </c>
      <c r="B6" s="26" t="s">
        <v>47</v>
      </c>
      <c r="C6" s="27">
        <v>232.32</v>
      </c>
      <c r="D6" s="25">
        <v>1</v>
      </c>
      <c r="E6" s="25">
        <v>1</v>
      </c>
      <c r="F6" s="32" t="s">
        <v>45</v>
      </c>
      <c r="G6" s="30">
        <f>C6*D6*E6</f>
        <v>232.32</v>
      </c>
      <c r="H6" s="31" t="s">
        <v>71</v>
      </c>
    </row>
    <row r="7" spans="1:8" x14ac:dyDescent="0.35">
      <c r="A7" s="25">
        <v>2</v>
      </c>
      <c r="B7" s="26" t="s">
        <v>29</v>
      </c>
      <c r="C7" s="27">
        <v>418</v>
      </c>
      <c r="D7" s="28">
        <v>1</v>
      </c>
      <c r="E7" s="28">
        <v>1</v>
      </c>
      <c r="F7" s="29" t="s">
        <v>30</v>
      </c>
      <c r="G7" s="30">
        <f>C7*D7*E7</f>
        <v>418</v>
      </c>
      <c r="H7" s="31" t="s">
        <v>72</v>
      </c>
    </row>
    <row r="8" spans="1:8" x14ac:dyDescent="0.35">
      <c r="A8" s="25">
        <v>3</v>
      </c>
      <c r="B8" s="26" t="s">
        <v>29</v>
      </c>
      <c r="C8" s="27">
        <v>550</v>
      </c>
      <c r="D8" s="28">
        <v>1</v>
      </c>
      <c r="E8" s="28">
        <v>1</v>
      </c>
      <c r="F8" s="29" t="s">
        <v>30</v>
      </c>
      <c r="G8" s="30">
        <f>C8*D8*E8</f>
        <v>550</v>
      </c>
      <c r="H8" s="31" t="s">
        <v>73</v>
      </c>
    </row>
    <row r="9" spans="1:8" x14ac:dyDescent="0.35">
      <c r="A9" s="25">
        <v>4</v>
      </c>
      <c r="B9" s="26" t="s">
        <v>39</v>
      </c>
      <c r="C9" s="27">
        <v>350</v>
      </c>
      <c r="D9" s="28">
        <v>1</v>
      </c>
      <c r="E9" s="28">
        <v>5</v>
      </c>
      <c r="F9" s="29" t="s">
        <v>40</v>
      </c>
      <c r="G9" s="30">
        <f>C9*D9*E9</f>
        <v>1750</v>
      </c>
      <c r="H9" s="31" t="s">
        <v>66</v>
      </c>
    </row>
    <row r="10" spans="1:8" x14ac:dyDescent="0.35">
      <c r="A10" s="25">
        <v>5</v>
      </c>
      <c r="B10" s="26" t="s">
        <v>49</v>
      </c>
      <c r="C10" s="27">
        <v>110</v>
      </c>
      <c r="D10" s="25">
        <v>1</v>
      </c>
      <c r="E10" s="25">
        <v>5</v>
      </c>
      <c r="F10" s="32" t="s">
        <v>45</v>
      </c>
      <c r="G10" s="30">
        <v>550</v>
      </c>
      <c r="H10" s="31" t="s">
        <v>63</v>
      </c>
    </row>
    <row r="11" spans="1:8" ht="20.149999999999999" x14ac:dyDescent="0.35">
      <c r="A11" s="36" t="s">
        <v>50</v>
      </c>
      <c r="B11" s="36"/>
      <c r="C11" s="36"/>
      <c r="D11" s="36"/>
      <c r="E11" s="36"/>
      <c r="F11" s="36"/>
      <c r="G11" s="37">
        <f>SUM(G6:G10)</f>
        <v>3500.3199999999997</v>
      </c>
      <c r="H11" s="31"/>
    </row>
    <row r="12" spans="1:8" ht="20.149999999999999" x14ac:dyDescent="0.35">
      <c r="A12" s="39" t="s">
        <v>51</v>
      </c>
      <c r="B12" s="39"/>
      <c r="C12" s="39"/>
      <c r="D12" s="39"/>
      <c r="E12" s="39"/>
      <c r="F12" s="39"/>
      <c r="G12" s="40">
        <f>G11*10%</f>
        <v>350.03199999999998</v>
      </c>
      <c r="H12" s="31"/>
    </row>
    <row r="13" spans="1:8" ht="20.149999999999999" x14ac:dyDescent="0.35">
      <c r="A13" s="39" t="s">
        <v>52</v>
      </c>
      <c r="B13" s="39"/>
      <c r="C13" s="39"/>
      <c r="D13" s="39"/>
      <c r="E13" s="39"/>
      <c r="F13" s="39"/>
      <c r="G13" s="40">
        <f>SUM(G11:G12)</f>
        <v>3850.3519999999999</v>
      </c>
      <c r="H13" s="31"/>
    </row>
    <row r="14" spans="1:8" ht="20.149999999999999" x14ac:dyDescent="0.35">
      <c r="A14" s="39" t="s">
        <v>53</v>
      </c>
      <c r="B14" s="39"/>
      <c r="C14" s="39"/>
      <c r="D14" s="39"/>
      <c r="E14" s="39"/>
      <c r="F14" s="39"/>
      <c r="G14" s="40">
        <f>G13*6%</f>
        <v>231.02112</v>
      </c>
      <c r="H14" s="31"/>
    </row>
    <row r="15" spans="1:8" ht="20.149999999999999" x14ac:dyDescent="0.35">
      <c r="A15" s="39" t="s">
        <v>54</v>
      </c>
      <c r="B15" s="39"/>
      <c r="C15" s="39"/>
      <c r="D15" s="39"/>
      <c r="E15" s="39"/>
      <c r="F15" s="39"/>
      <c r="G15" s="40">
        <f>SUM(G13:G14)</f>
        <v>4081.3731199999997</v>
      </c>
      <c r="H15" s="41"/>
    </row>
    <row r="16" spans="1:8" ht="20.149999999999999" x14ac:dyDescent="0.35">
      <c r="A16" s="39" t="s">
        <v>55</v>
      </c>
      <c r="B16" s="39"/>
      <c r="C16" s="39"/>
      <c r="D16" s="39"/>
      <c r="E16" s="39"/>
      <c r="F16" s="39"/>
      <c r="G16" s="42">
        <f>G15</f>
        <v>4081.3731199999997</v>
      </c>
      <c r="H16" s="43"/>
    </row>
    <row r="18" spans="1:3" x14ac:dyDescent="0.35">
      <c r="A18" s="44" t="s">
        <v>56</v>
      </c>
      <c r="B18" s="44"/>
      <c r="C18" s="44"/>
    </row>
    <row r="19" spans="1:3" x14ac:dyDescent="0.35">
      <c r="A19" s="44" t="s">
        <v>57</v>
      </c>
      <c r="B19" s="44"/>
    </row>
    <row r="20" spans="1:3" x14ac:dyDescent="0.35">
      <c r="A20" s="45" t="s">
        <v>58</v>
      </c>
      <c r="B20" s="45"/>
    </row>
  </sheetData>
  <mergeCells count="13">
    <mergeCell ref="A20:B20"/>
    <mergeCell ref="A13:F13"/>
    <mergeCell ref="A14:F14"/>
    <mergeCell ref="A15:F15"/>
    <mergeCell ref="A16:F16"/>
    <mergeCell ref="A18:C18"/>
    <mergeCell ref="A19:B19"/>
    <mergeCell ref="A1:H1"/>
    <mergeCell ref="A2:H2"/>
    <mergeCell ref="A3:H3"/>
    <mergeCell ref="A4:H4"/>
    <mergeCell ref="A11:F11"/>
    <mergeCell ref="A12:F12"/>
  </mergeCells>
  <phoneticPr fontId="2" type="noConversion"/>
  <pageMargins left="0.7" right="0.7" top="0.75" bottom="0.75" header="0.3" footer="0.3"/>
  <pageSetup paperSize="9" scale="44" orientation="portrait" r:id="rId1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72364-68A8-4C06-94D4-C3F99465E89F}">
  <dimension ref="A1:I24"/>
  <sheetViews>
    <sheetView topLeftCell="A7" zoomScale="50" zoomScaleNormal="50" workbookViewId="0">
      <selection activeCell="F22" sqref="F22"/>
    </sheetView>
  </sheetViews>
  <sheetFormatPr defaultColWidth="8.85546875" defaultRowHeight="19.75" x14ac:dyDescent="0.35"/>
  <cols>
    <col min="1" max="1" width="7.42578125" style="20" customWidth="1"/>
    <col min="2" max="2" width="29.640625" style="20" customWidth="1"/>
    <col min="3" max="3" width="15.42578125" style="20" customWidth="1"/>
    <col min="4" max="4" width="13.640625" style="20" customWidth="1"/>
    <col min="5" max="5" width="9.140625" style="20" customWidth="1"/>
    <col min="6" max="6" width="9.35546875" style="20" customWidth="1"/>
    <col min="7" max="7" width="18.140625" style="20" customWidth="1"/>
    <col min="8" max="8" width="64.78515625" style="20" bestFit="1" customWidth="1"/>
    <col min="9" max="9" width="14.35546875" style="20" bestFit="1" customWidth="1"/>
    <col min="10" max="16384" width="8.85546875" style="20"/>
  </cols>
  <sheetData>
    <row r="1" spans="1:9" ht="41.25" customHeight="1" x14ac:dyDescent="0.35">
      <c r="A1" s="19" t="s">
        <v>17</v>
      </c>
      <c r="B1" s="19"/>
      <c r="C1" s="19"/>
      <c r="D1" s="19"/>
      <c r="E1" s="19"/>
      <c r="F1" s="19"/>
      <c r="G1" s="19"/>
      <c r="H1" s="19"/>
    </row>
    <row r="2" spans="1:9" ht="23.25" customHeight="1" x14ac:dyDescent="0.35">
      <c r="A2" s="21" t="s">
        <v>59</v>
      </c>
      <c r="B2" s="21"/>
      <c r="C2" s="21"/>
      <c r="D2" s="21"/>
      <c r="E2" s="21"/>
      <c r="F2" s="21"/>
      <c r="G2" s="21"/>
      <c r="H2" s="21"/>
    </row>
    <row r="3" spans="1:9" ht="23.25" customHeight="1" x14ac:dyDescent="0.35">
      <c r="A3" s="21" t="s">
        <v>60</v>
      </c>
      <c r="B3" s="21"/>
      <c r="C3" s="21"/>
      <c r="D3" s="21"/>
      <c r="E3" s="21"/>
      <c r="F3" s="21"/>
      <c r="G3" s="21"/>
      <c r="H3" s="21"/>
    </row>
    <row r="4" spans="1:9" ht="23.25" customHeight="1" x14ac:dyDescent="0.35">
      <c r="A4" s="21" t="s">
        <v>61</v>
      </c>
      <c r="B4" s="21"/>
      <c r="C4" s="21"/>
      <c r="D4" s="21"/>
      <c r="E4" s="21"/>
      <c r="F4" s="21"/>
      <c r="G4" s="21"/>
      <c r="H4" s="21"/>
    </row>
    <row r="5" spans="1:9" ht="20.149999999999999" x14ac:dyDescent="0.35">
      <c r="A5" s="22" t="s">
        <v>21</v>
      </c>
      <c r="B5" s="22" t="s">
        <v>22</v>
      </c>
      <c r="C5" s="23" t="s">
        <v>23</v>
      </c>
      <c r="D5" s="22" t="s">
        <v>24</v>
      </c>
      <c r="E5" s="22" t="s">
        <v>25</v>
      </c>
      <c r="F5" s="22" t="s">
        <v>26</v>
      </c>
      <c r="G5" s="24" t="s">
        <v>27</v>
      </c>
      <c r="H5" s="23" t="s">
        <v>28</v>
      </c>
    </row>
    <row r="6" spans="1:9" ht="39.450000000000003" x14ac:dyDescent="0.35">
      <c r="A6" s="25">
        <v>1</v>
      </c>
      <c r="B6" s="26" t="s">
        <v>47</v>
      </c>
      <c r="C6" s="27">
        <f>(908+342.69)/8</f>
        <v>156.33625000000001</v>
      </c>
      <c r="D6" s="25">
        <v>1</v>
      </c>
      <c r="E6" s="25">
        <v>8</v>
      </c>
      <c r="F6" s="32" t="s">
        <v>45</v>
      </c>
      <c r="G6" s="30">
        <v>1183.6099999999999</v>
      </c>
      <c r="H6" s="31" t="s">
        <v>62</v>
      </c>
      <c r="I6" s="38"/>
    </row>
    <row r="7" spans="1:9" x14ac:dyDescent="0.35">
      <c r="A7" s="25">
        <v>2</v>
      </c>
      <c r="B7" s="26" t="s">
        <v>44</v>
      </c>
      <c r="C7" s="27">
        <f>(200.4+328.15)/21</f>
        <v>25.169047619047618</v>
      </c>
      <c r="D7" s="25">
        <v>1</v>
      </c>
      <c r="E7" s="25">
        <v>21</v>
      </c>
      <c r="F7" s="32" t="s">
        <v>45</v>
      </c>
      <c r="G7" s="30">
        <v>563.42999999999995</v>
      </c>
      <c r="H7" s="33" t="s">
        <v>63</v>
      </c>
    </row>
    <row r="8" spans="1:9" x14ac:dyDescent="0.35">
      <c r="A8" s="25">
        <v>3</v>
      </c>
      <c r="B8" s="26" t="s">
        <v>29</v>
      </c>
      <c r="C8" s="27">
        <v>618</v>
      </c>
      <c r="D8" s="28">
        <v>1</v>
      </c>
      <c r="E8" s="28">
        <v>1</v>
      </c>
      <c r="F8" s="29" t="s">
        <v>30</v>
      </c>
      <c r="G8" s="30">
        <f>C8*D8*E8</f>
        <v>618</v>
      </c>
      <c r="H8" s="31" t="s">
        <v>64</v>
      </c>
    </row>
    <row r="9" spans="1:9" x14ac:dyDescent="0.35">
      <c r="A9" s="25">
        <v>4</v>
      </c>
      <c r="B9" s="26" t="s">
        <v>29</v>
      </c>
      <c r="C9" s="27">
        <v>418</v>
      </c>
      <c r="D9" s="28">
        <v>1</v>
      </c>
      <c r="E9" s="28">
        <v>1</v>
      </c>
      <c r="F9" s="29" t="s">
        <v>30</v>
      </c>
      <c r="G9" s="30">
        <f>C9*D9*E9</f>
        <v>418</v>
      </c>
      <c r="H9" s="31" t="s">
        <v>65</v>
      </c>
    </row>
    <row r="10" spans="1:9" x14ac:dyDescent="0.35">
      <c r="A10" s="25">
        <v>5</v>
      </c>
      <c r="B10" s="26" t="s">
        <v>39</v>
      </c>
      <c r="C10" s="27">
        <v>350</v>
      </c>
      <c r="D10" s="28">
        <v>1</v>
      </c>
      <c r="E10" s="28">
        <v>18</v>
      </c>
      <c r="F10" s="29" t="s">
        <v>40</v>
      </c>
      <c r="G10" s="30">
        <f>C10*D10*E10</f>
        <v>6300</v>
      </c>
      <c r="H10" s="31" t="s">
        <v>66</v>
      </c>
    </row>
    <row r="11" spans="1:9" x14ac:dyDescent="0.35">
      <c r="A11" s="25">
        <v>6</v>
      </c>
      <c r="B11" s="26" t="s">
        <v>49</v>
      </c>
      <c r="C11" s="27">
        <v>110</v>
      </c>
      <c r="D11" s="25">
        <v>1</v>
      </c>
      <c r="E11" s="25">
        <v>18</v>
      </c>
      <c r="F11" s="32" t="s">
        <v>45</v>
      </c>
      <c r="G11" s="30">
        <f t="shared" ref="G11" si="0">C11*D11*E11</f>
        <v>1980</v>
      </c>
      <c r="H11" s="31" t="s">
        <v>63</v>
      </c>
    </row>
    <row r="12" spans="1:9" x14ac:dyDescent="0.35">
      <c r="A12" s="25">
        <v>7</v>
      </c>
      <c r="B12" s="26" t="s">
        <v>32</v>
      </c>
      <c r="C12" s="27">
        <v>630</v>
      </c>
      <c r="D12" s="28">
        <v>1</v>
      </c>
      <c r="E12" s="28">
        <v>1</v>
      </c>
      <c r="F12" s="29" t="s">
        <v>30</v>
      </c>
      <c r="G12" s="30">
        <f>C12*D12*E12</f>
        <v>630</v>
      </c>
      <c r="H12" s="31" t="s">
        <v>67</v>
      </c>
    </row>
    <row r="13" spans="1:9" x14ac:dyDescent="0.35">
      <c r="A13" s="25">
        <v>8</v>
      </c>
      <c r="B13" s="26" t="s">
        <v>32</v>
      </c>
      <c r="C13" s="27">
        <v>594</v>
      </c>
      <c r="D13" s="28">
        <v>1</v>
      </c>
      <c r="E13" s="28">
        <v>1</v>
      </c>
      <c r="F13" s="29" t="s">
        <v>30</v>
      </c>
      <c r="G13" s="30">
        <f>C13*D13*E13</f>
        <v>594</v>
      </c>
      <c r="H13" s="31" t="s">
        <v>68</v>
      </c>
    </row>
    <row r="14" spans="1:9" x14ac:dyDescent="0.35">
      <c r="A14" s="25">
        <v>9</v>
      </c>
      <c r="B14" s="26" t="s">
        <v>32</v>
      </c>
      <c r="C14" s="27">
        <v>54.5</v>
      </c>
      <c r="D14" s="28">
        <v>1</v>
      </c>
      <c r="E14" s="28">
        <v>1</v>
      </c>
      <c r="F14" s="29" t="s">
        <v>30</v>
      </c>
      <c r="G14" s="30">
        <f>C14*D14*E14</f>
        <v>54.5</v>
      </c>
      <c r="H14" s="31" t="s">
        <v>69</v>
      </c>
    </row>
    <row r="15" spans="1:9" x14ac:dyDescent="0.35">
      <c r="A15" s="25">
        <v>10</v>
      </c>
      <c r="B15" s="26" t="s">
        <v>32</v>
      </c>
      <c r="C15" s="27">
        <v>54.5</v>
      </c>
      <c r="D15" s="28">
        <v>1</v>
      </c>
      <c r="E15" s="28">
        <v>1</v>
      </c>
      <c r="F15" s="29" t="s">
        <v>30</v>
      </c>
      <c r="G15" s="30">
        <f>C15*D15*E15</f>
        <v>54.5</v>
      </c>
      <c r="H15" s="31" t="s">
        <v>70</v>
      </c>
    </row>
    <row r="16" spans="1:9" ht="20.149999999999999" x14ac:dyDescent="0.35">
      <c r="A16" s="36" t="s">
        <v>50</v>
      </c>
      <c r="B16" s="36"/>
      <c r="C16" s="36"/>
      <c r="D16" s="36"/>
      <c r="E16" s="36"/>
      <c r="F16" s="36"/>
      <c r="G16" s="37">
        <f>SUM(G6:G15)</f>
        <v>12396.04</v>
      </c>
      <c r="H16" s="31"/>
      <c r="I16" s="38"/>
    </row>
    <row r="17" spans="1:9" ht="20.149999999999999" x14ac:dyDescent="0.35">
      <c r="A17" s="39" t="s">
        <v>51</v>
      </c>
      <c r="B17" s="39"/>
      <c r="C17" s="39"/>
      <c r="D17" s="39"/>
      <c r="E17" s="39"/>
      <c r="F17" s="39"/>
      <c r="G17" s="40">
        <f>G16*10%</f>
        <v>1239.6040000000003</v>
      </c>
      <c r="H17" s="31"/>
    </row>
    <row r="18" spans="1:9" ht="20.149999999999999" x14ac:dyDescent="0.35">
      <c r="A18" s="39" t="s">
        <v>52</v>
      </c>
      <c r="B18" s="39"/>
      <c r="C18" s="39"/>
      <c r="D18" s="39"/>
      <c r="E18" s="39"/>
      <c r="F18" s="39"/>
      <c r="G18" s="40">
        <f>SUM(G16:G17)</f>
        <v>13635.644</v>
      </c>
      <c r="H18" s="31"/>
      <c r="I18" s="38"/>
    </row>
    <row r="19" spans="1:9" ht="20.149999999999999" x14ac:dyDescent="0.35">
      <c r="A19" s="39" t="s">
        <v>53</v>
      </c>
      <c r="B19" s="39"/>
      <c r="C19" s="39"/>
      <c r="D19" s="39"/>
      <c r="E19" s="39"/>
      <c r="F19" s="39"/>
      <c r="G19" s="40">
        <f>G18*6%</f>
        <v>818.13864000000001</v>
      </c>
      <c r="H19" s="31"/>
    </row>
    <row r="20" spans="1:9" ht="20.149999999999999" x14ac:dyDescent="0.35">
      <c r="A20" s="39" t="s">
        <v>54</v>
      </c>
      <c r="B20" s="39"/>
      <c r="C20" s="39"/>
      <c r="D20" s="39"/>
      <c r="E20" s="39"/>
      <c r="F20" s="39"/>
      <c r="G20" s="40">
        <f>SUM(G18:G19)</f>
        <v>14453.782639999999</v>
      </c>
      <c r="H20" s="41"/>
      <c r="I20" s="38"/>
    </row>
    <row r="21" spans="1:9" ht="20.149999999999999" customHeight="1" x14ac:dyDescent="0.35">
      <c r="A21" s="39" t="s">
        <v>55</v>
      </c>
      <c r="B21" s="39"/>
      <c r="C21" s="39"/>
      <c r="D21" s="39"/>
      <c r="E21" s="39"/>
      <c r="F21" s="39"/>
      <c r="G21" s="42">
        <f>G20</f>
        <v>14453.782639999999</v>
      </c>
      <c r="H21" s="43"/>
    </row>
    <row r="22" spans="1:9" ht="23.25" customHeight="1" x14ac:dyDescent="0.35">
      <c r="A22" s="44" t="s">
        <v>56</v>
      </c>
      <c r="B22" s="44"/>
      <c r="C22" s="44"/>
    </row>
    <row r="23" spans="1:9" ht="23.25" customHeight="1" x14ac:dyDescent="0.35">
      <c r="A23" s="44" t="s">
        <v>57</v>
      </c>
      <c r="B23" s="44"/>
    </row>
    <row r="24" spans="1:9" x14ac:dyDescent="0.35">
      <c r="A24" s="45" t="s">
        <v>58</v>
      </c>
      <c r="B24" s="45"/>
    </row>
  </sheetData>
  <mergeCells count="13">
    <mergeCell ref="A24:B24"/>
    <mergeCell ref="A18:F18"/>
    <mergeCell ref="A19:F19"/>
    <mergeCell ref="A20:F20"/>
    <mergeCell ref="A21:F21"/>
    <mergeCell ref="A22:C22"/>
    <mergeCell ref="A23:B23"/>
    <mergeCell ref="A1:H1"/>
    <mergeCell ref="A2:H2"/>
    <mergeCell ref="A3:H3"/>
    <mergeCell ref="A4:H4"/>
    <mergeCell ref="A16:F16"/>
    <mergeCell ref="A17:F17"/>
  </mergeCells>
  <phoneticPr fontId="2" type="noConversion"/>
  <pageMargins left="0.7" right="0.7" top="0.75" bottom="0.75" header="0.3" footer="0.3"/>
  <picture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AD343-10A1-4B5D-9DED-01A0464D2907}">
  <dimension ref="A1:I30"/>
  <sheetViews>
    <sheetView topLeftCell="A19" zoomScale="60" zoomScaleNormal="60" workbookViewId="0">
      <selection activeCell="A23" sqref="A23:F23"/>
    </sheetView>
  </sheetViews>
  <sheetFormatPr defaultColWidth="8.85546875" defaultRowHeight="19.75" x14ac:dyDescent="0.35"/>
  <cols>
    <col min="1" max="1" width="7.42578125" style="20" customWidth="1"/>
    <col min="2" max="2" width="29.640625" style="20" customWidth="1"/>
    <col min="3" max="3" width="15.42578125" style="20" customWidth="1"/>
    <col min="4" max="4" width="13.640625" style="20" customWidth="1"/>
    <col min="5" max="5" width="9.140625" style="20" customWidth="1"/>
    <col min="6" max="6" width="9.35546875" style="20" customWidth="1"/>
    <col min="7" max="7" width="18.140625" style="20" customWidth="1"/>
    <col min="8" max="8" width="38" style="20" bestFit="1" customWidth="1"/>
    <col min="9" max="9" width="14.35546875" style="20" bestFit="1" customWidth="1"/>
    <col min="10" max="16384" width="8.85546875" style="20"/>
  </cols>
  <sheetData>
    <row r="1" spans="1:8" ht="41.25" customHeight="1" x14ac:dyDescent="0.35">
      <c r="A1" s="19" t="s">
        <v>17</v>
      </c>
      <c r="B1" s="19"/>
      <c r="C1" s="19"/>
      <c r="D1" s="19"/>
      <c r="E1" s="19"/>
      <c r="F1" s="19"/>
      <c r="G1" s="19"/>
      <c r="H1" s="19"/>
    </row>
    <row r="2" spans="1:8" ht="23.25" customHeight="1" x14ac:dyDescent="0.35">
      <c r="A2" s="21" t="s">
        <v>18</v>
      </c>
      <c r="B2" s="21"/>
      <c r="C2" s="21"/>
      <c r="D2" s="21"/>
      <c r="E2" s="21"/>
      <c r="F2" s="21"/>
      <c r="G2" s="21"/>
      <c r="H2" s="21"/>
    </row>
    <row r="3" spans="1:8" ht="42.65" customHeight="1" x14ac:dyDescent="0.35">
      <c r="A3" s="21" t="s">
        <v>19</v>
      </c>
      <c r="B3" s="21"/>
      <c r="C3" s="21"/>
      <c r="D3" s="21"/>
      <c r="E3" s="21"/>
      <c r="F3" s="21"/>
      <c r="G3" s="21"/>
      <c r="H3" s="21"/>
    </row>
    <row r="4" spans="1:8" ht="23.25" customHeight="1" x14ac:dyDescent="0.35">
      <c r="A4" s="21" t="s">
        <v>20</v>
      </c>
      <c r="B4" s="21"/>
      <c r="C4" s="21"/>
      <c r="D4" s="21"/>
      <c r="E4" s="21"/>
      <c r="F4" s="21"/>
      <c r="G4" s="21"/>
      <c r="H4" s="21"/>
    </row>
    <row r="5" spans="1:8" ht="20.149999999999999" x14ac:dyDescent="0.35">
      <c r="A5" s="22" t="s">
        <v>21</v>
      </c>
      <c r="B5" s="22" t="s">
        <v>22</v>
      </c>
      <c r="C5" s="23" t="s">
        <v>23</v>
      </c>
      <c r="D5" s="22" t="s">
        <v>24</v>
      </c>
      <c r="E5" s="22" t="s">
        <v>25</v>
      </c>
      <c r="F5" s="22" t="s">
        <v>26</v>
      </c>
      <c r="G5" s="24" t="s">
        <v>27</v>
      </c>
      <c r="H5" s="23" t="s">
        <v>28</v>
      </c>
    </row>
    <row r="6" spans="1:8" x14ac:dyDescent="0.35">
      <c r="A6" s="25">
        <v>1</v>
      </c>
      <c r="B6" s="26" t="s">
        <v>29</v>
      </c>
      <c r="C6" s="27">
        <v>949</v>
      </c>
      <c r="D6" s="28">
        <v>1</v>
      </c>
      <c r="E6" s="28">
        <v>1</v>
      </c>
      <c r="F6" s="29" t="s">
        <v>30</v>
      </c>
      <c r="G6" s="30">
        <f>C6*D6*E6</f>
        <v>949</v>
      </c>
      <c r="H6" s="31" t="s">
        <v>31</v>
      </c>
    </row>
    <row r="7" spans="1:8" x14ac:dyDescent="0.35">
      <c r="A7" s="25">
        <v>2</v>
      </c>
      <c r="B7" s="26" t="s">
        <v>32</v>
      </c>
      <c r="C7" s="27">
        <v>582</v>
      </c>
      <c r="D7" s="28">
        <v>1</v>
      </c>
      <c r="E7" s="28">
        <v>1</v>
      </c>
      <c r="F7" s="29" t="s">
        <v>30</v>
      </c>
      <c r="G7" s="30">
        <f t="shared" ref="G7:G19" si="0">C7*D7*E7</f>
        <v>582</v>
      </c>
      <c r="H7" s="31" t="s">
        <v>33</v>
      </c>
    </row>
    <row r="8" spans="1:8" x14ac:dyDescent="0.35">
      <c r="A8" s="25">
        <v>3</v>
      </c>
      <c r="B8" s="26" t="s">
        <v>32</v>
      </c>
      <c r="C8" s="27">
        <v>49</v>
      </c>
      <c r="D8" s="28">
        <v>1</v>
      </c>
      <c r="E8" s="28">
        <v>1</v>
      </c>
      <c r="F8" s="29" t="s">
        <v>30</v>
      </c>
      <c r="G8" s="30">
        <f t="shared" si="0"/>
        <v>49</v>
      </c>
      <c r="H8" s="31" t="s">
        <v>34</v>
      </c>
    </row>
    <row r="9" spans="1:8" x14ac:dyDescent="0.35">
      <c r="A9" s="25">
        <v>4</v>
      </c>
      <c r="B9" s="26" t="s">
        <v>32</v>
      </c>
      <c r="C9" s="27">
        <v>73</v>
      </c>
      <c r="D9" s="28">
        <v>1</v>
      </c>
      <c r="E9" s="28">
        <v>1</v>
      </c>
      <c r="F9" s="29" t="s">
        <v>30</v>
      </c>
      <c r="G9" s="30">
        <f t="shared" si="0"/>
        <v>73</v>
      </c>
      <c r="H9" s="31" t="s">
        <v>35</v>
      </c>
    </row>
    <row r="10" spans="1:8" x14ac:dyDescent="0.35">
      <c r="A10" s="25">
        <v>5</v>
      </c>
      <c r="B10" s="26" t="s">
        <v>32</v>
      </c>
      <c r="C10" s="27">
        <v>48.5</v>
      </c>
      <c r="D10" s="28">
        <v>1</v>
      </c>
      <c r="E10" s="28">
        <v>1</v>
      </c>
      <c r="F10" s="29" t="s">
        <v>30</v>
      </c>
      <c r="G10" s="30">
        <f t="shared" si="0"/>
        <v>48.5</v>
      </c>
      <c r="H10" s="31" t="s">
        <v>36</v>
      </c>
    </row>
    <row r="11" spans="1:8" x14ac:dyDescent="0.35">
      <c r="A11" s="25">
        <v>6</v>
      </c>
      <c r="B11" s="26" t="s">
        <v>32</v>
      </c>
      <c r="C11" s="27">
        <v>98</v>
      </c>
      <c r="D11" s="28">
        <v>1</v>
      </c>
      <c r="E11" s="28">
        <v>1</v>
      </c>
      <c r="F11" s="29" t="s">
        <v>30</v>
      </c>
      <c r="G11" s="30">
        <f t="shared" si="0"/>
        <v>98</v>
      </c>
      <c r="H11" s="31" t="s">
        <v>37</v>
      </c>
    </row>
    <row r="12" spans="1:8" x14ac:dyDescent="0.35">
      <c r="A12" s="25">
        <v>7</v>
      </c>
      <c r="B12" s="26" t="s">
        <v>32</v>
      </c>
      <c r="C12" s="27">
        <v>121.5</v>
      </c>
      <c r="D12" s="28">
        <v>1</v>
      </c>
      <c r="E12" s="28">
        <v>1</v>
      </c>
      <c r="F12" s="29" t="s">
        <v>30</v>
      </c>
      <c r="G12" s="30">
        <f t="shared" si="0"/>
        <v>121.5</v>
      </c>
      <c r="H12" s="31" t="s">
        <v>38</v>
      </c>
    </row>
    <row r="13" spans="1:8" ht="17.600000000000001" customHeight="1" x14ac:dyDescent="0.35">
      <c r="A13" s="25">
        <v>8</v>
      </c>
      <c r="B13" s="26" t="s">
        <v>39</v>
      </c>
      <c r="C13" s="27">
        <v>263</v>
      </c>
      <c r="D13" s="28">
        <v>1</v>
      </c>
      <c r="E13" s="28">
        <v>1</v>
      </c>
      <c r="F13" s="29" t="s">
        <v>40</v>
      </c>
      <c r="G13" s="30">
        <f t="shared" si="0"/>
        <v>263</v>
      </c>
      <c r="H13" s="31" t="s">
        <v>41</v>
      </c>
    </row>
    <row r="14" spans="1:8" x14ac:dyDescent="0.35">
      <c r="A14" s="25">
        <v>9</v>
      </c>
      <c r="B14" s="26" t="s">
        <v>39</v>
      </c>
      <c r="C14" s="27">
        <v>228</v>
      </c>
      <c r="D14" s="28">
        <v>1</v>
      </c>
      <c r="E14" s="28">
        <v>1</v>
      </c>
      <c r="F14" s="29" t="s">
        <v>40</v>
      </c>
      <c r="G14" s="30">
        <f t="shared" si="0"/>
        <v>228</v>
      </c>
      <c r="H14" s="31" t="s">
        <v>41</v>
      </c>
    </row>
    <row r="15" spans="1:8" x14ac:dyDescent="0.35">
      <c r="A15" s="25">
        <v>10</v>
      </c>
      <c r="B15" s="26" t="s">
        <v>39</v>
      </c>
      <c r="C15" s="27">
        <v>386</v>
      </c>
      <c r="D15" s="28">
        <v>1</v>
      </c>
      <c r="E15" s="28">
        <v>1</v>
      </c>
      <c r="F15" s="29" t="s">
        <v>40</v>
      </c>
      <c r="G15" s="30">
        <f t="shared" si="0"/>
        <v>386</v>
      </c>
      <c r="H15" s="31" t="s">
        <v>42</v>
      </c>
    </row>
    <row r="16" spans="1:8" x14ac:dyDescent="0.35">
      <c r="A16" s="25">
        <v>11</v>
      </c>
      <c r="B16" s="26" t="s">
        <v>39</v>
      </c>
      <c r="C16" s="27">
        <v>238</v>
      </c>
      <c r="D16" s="28">
        <v>1</v>
      </c>
      <c r="E16" s="28">
        <v>1</v>
      </c>
      <c r="F16" s="29" t="s">
        <v>40</v>
      </c>
      <c r="G16" s="30">
        <f t="shared" si="0"/>
        <v>238</v>
      </c>
      <c r="H16" s="31" t="s">
        <v>43</v>
      </c>
    </row>
    <row r="17" spans="1:9" x14ac:dyDescent="0.35">
      <c r="A17" s="25">
        <v>12</v>
      </c>
      <c r="B17" s="26" t="s">
        <v>39</v>
      </c>
      <c r="C17" s="27">
        <v>350</v>
      </c>
      <c r="D17" s="28">
        <v>3</v>
      </c>
      <c r="E17" s="28">
        <v>1</v>
      </c>
      <c r="F17" s="29" t="s">
        <v>40</v>
      </c>
      <c r="G17" s="30">
        <f t="shared" si="0"/>
        <v>1050</v>
      </c>
      <c r="H17" s="31" t="s">
        <v>43</v>
      </c>
    </row>
    <row r="18" spans="1:9" x14ac:dyDescent="0.35">
      <c r="A18" s="25">
        <v>13</v>
      </c>
      <c r="B18" s="26" t="s">
        <v>44</v>
      </c>
      <c r="C18" s="27">
        <v>295.31</v>
      </c>
      <c r="D18" s="25">
        <v>1</v>
      </c>
      <c r="E18" s="25">
        <v>1</v>
      </c>
      <c r="F18" s="32" t="s">
        <v>45</v>
      </c>
      <c r="G18" s="30">
        <f t="shared" si="0"/>
        <v>295.31</v>
      </c>
      <c r="H18" s="33" t="s">
        <v>46</v>
      </c>
    </row>
    <row r="19" spans="1:9" x14ac:dyDescent="0.35">
      <c r="A19" s="25">
        <v>14</v>
      </c>
      <c r="B19" s="26" t="s">
        <v>47</v>
      </c>
      <c r="C19" s="27">
        <v>118.122</v>
      </c>
      <c r="D19" s="25">
        <v>1</v>
      </c>
      <c r="E19" s="25">
        <v>10</v>
      </c>
      <c r="F19" s="32" t="s">
        <v>45</v>
      </c>
      <c r="G19" s="30">
        <f t="shared" si="0"/>
        <v>1181.22</v>
      </c>
      <c r="H19" s="33" t="s">
        <v>48</v>
      </c>
    </row>
    <row r="20" spans="1:9" x14ac:dyDescent="0.35">
      <c r="A20" s="25">
        <v>15</v>
      </c>
      <c r="B20" s="26" t="s">
        <v>49</v>
      </c>
      <c r="C20" s="34">
        <v>110</v>
      </c>
      <c r="D20" s="25">
        <v>1</v>
      </c>
      <c r="E20" s="25">
        <v>9</v>
      </c>
      <c r="F20" s="32" t="s">
        <v>45</v>
      </c>
      <c r="G20" s="35">
        <v>990</v>
      </c>
      <c r="H20" s="33"/>
    </row>
    <row r="21" spans="1:9" ht="20.149999999999999" x14ac:dyDescent="0.35">
      <c r="A21" s="36" t="s">
        <v>50</v>
      </c>
      <c r="B21" s="36"/>
      <c r="C21" s="36"/>
      <c r="D21" s="36"/>
      <c r="E21" s="36"/>
      <c r="F21" s="36"/>
      <c r="G21" s="37">
        <f>SUM(G6:G20)</f>
        <v>6552.5300000000007</v>
      </c>
      <c r="H21" s="31"/>
      <c r="I21" s="38"/>
    </row>
    <row r="22" spans="1:9" ht="20.149999999999999" x14ac:dyDescent="0.35">
      <c r="A22" s="39" t="s">
        <v>51</v>
      </c>
      <c r="B22" s="39"/>
      <c r="C22" s="39"/>
      <c r="D22" s="39"/>
      <c r="E22" s="39"/>
      <c r="F22" s="39"/>
      <c r="G22" s="40">
        <f>G21*10%</f>
        <v>655.25300000000016</v>
      </c>
      <c r="H22" s="31"/>
    </row>
    <row r="23" spans="1:9" ht="20.149999999999999" x14ac:dyDescent="0.35">
      <c r="A23" s="39" t="s">
        <v>52</v>
      </c>
      <c r="B23" s="39"/>
      <c r="C23" s="39"/>
      <c r="D23" s="39"/>
      <c r="E23" s="39"/>
      <c r="F23" s="39"/>
      <c r="G23" s="40">
        <f>SUM(G21:G22)</f>
        <v>7207.7830000000013</v>
      </c>
      <c r="H23" s="31"/>
      <c r="I23" s="38"/>
    </row>
    <row r="24" spans="1:9" ht="20.149999999999999" x14ac:dyDescent="0.35">
      <c r="A24" s="39" t="s">
        <v>53</v>
      </c>
      <c r="B24" s="39"/>
      <c r="C24" s="39"/>
      <c r="D24" s="39"/>
      <c r="E24" s="39"/>
      <c r="F24" s="39"/>
      <c r="G24" s="40">
        <f>G23*6%</f>
        <v>432.46698000000004</v>
      </c>
      <c r="H24" s="31"/>
    </row>
    <row r="25" spans="1:9" ht="20.149999999999999" x14ac:dyDescent="0.35">
      <c r="A25" s="39" t="s">
        <v>54</v>
      </c>
      <c r="B25" s="39"/>
      <c r="C25" s="39"/>
      <c r="D25" s="39"/>
      <c r="E25" s="39"/>
      <c r="F25" s="39"/>
      <c r="G25" s="40">
        <f>SUM(G23:G24)</f>
        <v>7640.2499800000014</v>
      </c>
      <c r="H25" s="41"/>
      <c r="I25" s="38"/>
    </row>
    <row r="26" spans="1:9" ht="20.149999999999999" customHeight="1" x14ac:dyDescent="0.35">
      <c r="A26" s="39" t="s">
        <v>55</v>
      </c>
      <c r="B26" s="39"/>
      <c r="C26" s="39"/>
      <c r="D26" s="39"/>
      <c r="E26" s="39"/>
      <c r="F26" s="39"/>
      <c r="G26" s="42">
        <f>G25</f>
        <v>7640.2499800000014</v>
      </c>
      <c r="H26" s="43"/>
    </row>
    <row r="28" spans="1:9" ht="16.5" customHeight="1" x14ac:dyDescent="0.35">
      <c r="A28" s="44" t="s">
        <v>56</v>
      </c>
      <c r="B28" s="44"/>
      <c r="C28" s="44"/>
    </row>
    <row r="29" spans="1:9" x14ac:dyDescent="0.35">
      <c r="A29" s="44" t="s">
        <v>57</v>
      </c>
      <c r="B29" s="44"/>
    </row>
    <row r="30" spans="1:9" x14ac:dyDescent="0.35">
      <c r="A30" s="45" t="s">
        <v>58</v>
      </c>
      <c r="B30" s="45"/>
    </row>
  </sheetData>
  <mergeCells count="13">
    <mergeCell ref="A30:B30"/>
    <mergeCell ref="A23:F23"/>
    <mergeCell ref="A24:F24"/>
    <mergeCell ref="A25:F25"/>
    <mergeCell ref="A26:F26"/>
    <mergeCell ref="A28:C28"/>
    <mergeCell ref="A29:B29"/>
    <mergeCell ref="A1:H1"/>
    <mergeCell ref="A2:H2"/>
    <mergeCell ref="A3:H3"/>
    <mergeCell ref="A4:H4"/>
    <mergeCell ref="A21:F21"/>
    <mergeCell ref="A22:F22"/>
  </mergeCells>
  <phoneticPr fontId="2" type="noConversion"/>
  <pageMargins left="0.7" right="0.7" top="0.75" bottom="0.75" header="0.3" footer="0.3"/>
  <pageSetup paperSize="9" orientation="portrait" r:id="rId1"/>
  <picture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BDA3D-AA82-4DD3-BB19-E39ABF27C8D2}">
  <sheetPr>
    <pageSetUpPr fitToPage="1"/>
  </sheetPr>
  <dimension ref="A1:F11"/>
  <sheetViews>
    <sheetView zoomScaleNormal="100" workbookViewId="0">
      <selection activeCell="F8" sqref="F8"/>
    </sheetView>
  </sheetViews>
  <sheetFormatPr defaultColWidth="8.85546875" defaultRowHeight="14.15" x14ac:dyDescent="0.35"/>
  <cols>
    <col min="1" max="1" width="12.42578125" customWidth="1"/>
    <col min="2" max="2" width="12.42578125" bestFit="1" customWidth="1"/>
    <col min="3" max="3" width="6.7109375" bestFit="1" customWidth="1"/>
    <col min="4" max="4" width="8.140625" customWidth="1"/>
    <col min="5" max="5" width="9.0703125" bestFit="1" customWidth="1"/>
    <col min="6" max="6" width="18.640625" customWidth="1"/>
  </cols>
  <sheetData>
    <row r="1" spans="1:6" x14ac:dyDescent="0.35">
      <c r="A1" s="1" t="s">
        <v>0</v>
      </c>
      <c r="B1" s="9" t="s">
        <v>9</v>
      </c>
      <c r="C1" s="1" t="s">
        <v>10</v>
      </c>
      <c r="D1" s="1" t="s">
        <v>1</v>
      </c>
      <c r="E1" s="1" t="s">
        <v>2</v>
      </c>
      <c r="F1" s="2" t="s">
        <v>3</v>
      </c>
    </row>
    <row r="2" spans="1:6" s="8" customFormat="1" x14ac:dyDescent="0.35">
      <c r="A2" s="5" t="s">
        <v>8</v>
      </c>
      <c r="B2" s="10">
        <v>2</v>
      </c>
      <c r="C2" s="6">
        <v>3</v>
      </c>
      <c r="D2" s="5">
        <v>2500</v>
      </c>
      <c r="E2" s="5">
        <f>C2*D2*B2</f>
        <v>15000</v>
      </c>
      <c r="F2" s="7" t="s">
        <v>11</v>
      </c>
    </row>
    <row r="3" spans="1:6" s="8" customFormat="1" x14ac:dyDescent="0.35">
      <c r="A3" s="5" t="s">
        <v>12</v>
      </c>
      <c r="B3" s="10">
        <v>2</v>
      </c>
      <c r="C3" s="6">
        <v>3</v>
      </c>
      <c r="D3" s="5">
        <v>350</v>
      </c>
      <c r="E3" s="5">
        <f>C3*D3*B3</f>
        <v>2100</v>
      </c>
      <c r="F3" s="5"/>
    </row>
    <row r="4" spans="1:6" s="8" customFormat="1" x14ac:dyDescent="0.35">
      <c r="A4" s="5" t="s">
        <v>13</v>
      </c>
      <c r="B4" s="10">
        <v>3</v>
      </c>
      <c r="C4" s="6">
        <v>3</v>
      </c>
      <c r="D4" s="5">
        <v>100</v>
      </c>
      <c r="E4" s="5">
        <f>C4*D4*B4</f>
        <v>900</v>
      </c>
      <c r="F4" s="5"/>
    </row>
    <row r="5" spans="1:6" s="8" customFormat="1" x14ac:dyDescent="0.35">
      <c r="A5" s="5" t="s">
        <v>14</v>
      </c>
      <c r="B5" s="10">
        <v>3</v>
      </c>
      <c r="C5" s="6">
        <v>3</v>
      </c>
      <c r="D5" s="5">
        <v>100</v>
      </c>
      <c r="E5" s="5">
        <f>C5*D5*B5</f>
        <v>900</v>
      </c>
      <c r="F5" s="5"/>
    </row>
    <row r="6" spans="1:6" s="8" customFormat="1" x14ac:dyDescent="0.35">
      <c r="A6" s="5" t="s">
        <v>15</v>
      </c>
      <c r="B6" s="10">
        <v>2</v>
      </c>
      <c r="C6" s="6">
        <v>3</v>
      </c>
      <c r="D6" s="5">
        <v>150</v>
      </c>
      <c r="E6" s="5">
        <f>C6*D6*B6</f>
        <v>900</v>
      </c>
      <c r="F6" s="5"/>
    </row>
    <row r="7" spans="1:6" s="8" customFormat="1" x14ac:dyDescent="0.35">
      <c r="A7" s="13" t="s">
        <v>4</v>
      </c>
      <c r="B7" s="14"/>
      <c r="C7" s="14"/>
      <c r="D7" s="15"/>
      <c r="E7" s="11">
        <f>SUM(E2:E6)</f>
        <v>19800</v>
      </c>
      <c r="F7" s="5"/>
    </row>
    <row r="8" spans="1:6" x14ac:dyDescent="0.35">
      <c r="A8" s="16" t="s">
        <v>16</v>
      </c>
      <c r="B8" s="17"/>
      <c r="C8" s="17"/>
      <c r="D8" s="18"/>
      <c r="E8" s="12">
        <f>(E7)*0.1</f>
        <v>1980</v>
      </c>
      <c r="F8" s="2"/>
    </row>
    <row r="9" spans="1:6" x14ac:dyDescent="0.35">
      <c r="A9" s="16" t="s">
        <v>5</v>
      </c>
      <c r="B9" s="17"/>
      <c r="C9" s="17"/>
      <c r="D9" s="18"/>
      <c r="E9" s="12">
        <f>E8+E7</f>
        <v>21780</v>
      </c>
      <c r="F9" s="3"/>
    </row>
    <row r="10" spans="1:6" x14ac:dyDescent="0.35">
      <c r="A10" s="16" t="s">
        <v>6</v>
      </c>
      <c r="B10" s="17"/>
      <c r="C10" s="17"/>
      <c r="D10" s="18"/>
      <c r="E10" s="12">
        <f>E9*0.06</f>
        <v>1306.8</v>
      </c>
      <c r="F10" s="4"/>
    </row>
    <row r="11" spans="1:6" x14ac:dyDescent="0.35">
      <c r="A11" s="16" t="s">
        <v>7</v>
      </c>
      <c r="B11" s="17"/>
      <c r="C11" s="17"/>
      <c r="D11" s="18"/>
      <c r="E11" s="12">
        <f>E9+E10</f>
        <v>23086.799999999999</v>
      </c>
      <c r="F11" s="4"/>
    </row>
  </sheetData>
  <mergeCells count="5">
    <mergeCell ref="A7:D7"/>
    <mergeCell ref="A8:D8"/>
    <mergeCell ref="A9:D9"/>
    <mergeCell ref="A10:D10"/>
    <mergeCell ref="A11:D11"/>
  </mergeCells>
  <phoneticPr fontId="2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PO1 (3)</vt:lpstr>
      <vt:lpstr>PO1 (2)</vt:lpstr>
      <vt:lpstr>ARTHUR</vt:lpstr>
      <vt:lpstr>KOHL</vt:lpstr>
      <vt:lpstr>VICTOR</vt:lpstr>
      <vt:lpstr>PO1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2021-09-29T09:12:29Z</dcterms:created>
  <dcterms:modified xsi:type="dcterms:W3CDTF">2022-06-24T07:24:08Z</dcterms:modified>
</cp:coreProperties>
</file>