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7区" sheetId="7" r:id="rId3"/>
    <sheet name="华山国际酒店八区报价" sheetId="8" state="hidden" r:id="rId4"/>
  </sheets>
  <calcPr calcId="124519"/>
</workbook>
</file>

<file path=xl/calcChain.xml><?xml version="1.0" encoding="utf-8"?>
<calcChain xmlns="http://schemas.openxmlformats.org/spreadsheetml/2006/main">
  <c r="I37" i="7"/>
  <c r="I36"/>
  <c r="I35"/>
  <c r="I34"/>
  <c r="I33"/>
  <c r="I32"/>
  <c r="I31"/>
  <c r="I30"/>
  <c r="I29"/>
  <c r="I28"/>
  <c r="I27"/>
  <c r="I26"/>
  <c r="I25"/>
  <c r="I24"/>
  <c r="I23"/>
  <c r="I22"/>
  <c r="I20"/>
  <c r="I19"/>
  <c r="I18"/>
  <c r="I17"/>
  <c r="I16"/>
  <c r="I15"/>
  <c r="I14"/>
  <c r="I13"/>
  <c r="I12"/>
  <c r="I11"/>
  <c r="I10"/>
  <c r="I21" l="1"/>
  <c r="I12" i="8"/>
  <c r="I13"/>
  <c r="I15"/>
  <c r="I16"/>
  <c r="I17"/>
  <c r="I18"/>
  <c r="I21"/>
  <c r="I22"/>
  <c r="I23"/>
  <c r="I24"/>
  <c r="I25"/>
  <c r="I28"/>
  <c r="I33"/>
  <c r="I34"/>
  <c r="I35"/>
  <c r="I36"/>
  <c r="I37"/>
  <c r="I12" i="2"/>
  <c r="I13"/>
  <c r="I15"/>
  <c r="I17"/>
  <c r="I18"/>
  <c r="I21"/>
  <c r="I24"/>
  <c r="I25"/>
  <c r="I28"/>
  <c r="I33"/>
  <c r="I34"/>
  <c r="I35"/>
  <c r="I36"/>
  <c r="I37"/>
  <c r="B15" i="1"/>
  <c r="I38" i="7" l="1"/>
  <c r="I39" s="1"/>
  <c r="I40" l="1"/>
  <c r="I41" s="1"/>
</calcChain>
</file>

<file path=xl/sharedStrings.xml><?xml version="1.0" encoding="utf-8"?>
<sst xmlns="http://schemas.openxmlformats.org/spreadsheetml/2006/main" count="354" uniqueCount="175">
  <si>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</si>
  <si>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</si>
  <si>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</si>
  <si>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</si>
  <si>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</si>
  <si>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</si>
  <si>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</si>
  <si>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</si>
  <si>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</si>
  <si>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</si>
  <si>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</si>
  <si>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</si>
  <si>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</si>
  <si>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</si>
  <si>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</si>
  <si>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</si>
  <si>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</si>
  <si>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</si>
  <si>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</si>
  <si>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</si>
  <si>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</si>
  <si>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</si>
  <si>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</si>
  <si>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</si>
  <si>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</si>
  <si>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</si>
  <si>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</si>
  <si>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</si>
  <si>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</si>
  <si>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</si>
  <si>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</si>
  <si>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</si>
  <si>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</si>
  <si>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</si>
  <si>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</si>
  <si>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</si>
  <si>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</si>
  <si>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</si>
  <si>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</si>
  <si>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</si>
  <si>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</si>
  <si>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</si>
  <si>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</si>
  <si>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</si>
  <si>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</si>
  <si>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</si>
  <si>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</si>
  <si>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</si>
  <si>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</si>
  <si>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</si>
  <si>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</si>
  <si>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</si>
  <si>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</si>
  <si>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</si>
  <si>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</si>
  <si>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</si>
  <si>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</si>
  <si>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</si>
  <si>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</si>
  <si>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</si>
  <si>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</si>
  <si>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</si>
  <si>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</si>
  <si>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</si>
  <si>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</si>
  <si>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</si>
  <si>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</si>
  <si>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</si>
  <si>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</si>
  <si>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</si>
  <si>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</si>
  <si>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</si>
  <si>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</si>
  <si>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</si>
  <si>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</si>
  <si>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</si>
  <si>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</si>
  <si>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</si>
  <si>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</si>
  <si>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</si>
  <si>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</si>
  <si>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</si>
  <si>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</si>
  <si>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</si>
  <si>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</si>
  <si>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</si>
  <si>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</si>
  <si>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</si>
  <si>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</si>
  <si>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</si>
  <si>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</si>
  <si>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</si>
  <si>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</si>
  <si>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</si>
  <si>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</si>
  <si>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</si>
  <si>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</si>
  <si>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</si>
  <si>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</si>
  <si>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</si>
  <si>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</si>
  <si>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</si>
  <si>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</si>
  <si>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</si>
  <si>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</si>
  <si>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</si>
  <si>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</si>
  <si>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</si>
  <si>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</si>
  <si>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</si>
  <si>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</si>
  <si>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</si>
  <si>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</si>
  <si>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</si>
  <si>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</si>
  <si>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</si>
  <si>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</si>
  <si>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</si>
  <si>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</si>
  <si>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</si>
  <si>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</si>
  <si>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</si>
  <si>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</si>
  <si>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</si>
  <si>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</si>
  <si>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搭建费用</t>
    <phoneticPr fontId="15" type="noConversion"/>
  </si>
  <si>
    <t>搭建费用合计</t>
    <phoneticPr fontId="15" type="noConversion"/>
  </si>
  <si>
    <t>LED电子屏搭建</t>
    <phoneticPr fontId="15" type="noConversion"/>
  </si>
  <si>
    <t>平米</t>
    <phoneticPr fontId="15" type="noConversion"/>
  </si>
  <si>
    <t>人</t>
    <phoneticPr fontId="15" type="noConversion"/>
  </si>
  <si>
    <t>场</t>
    <phoneticPr fontId="15" type="noConversion"/>
  </si>
  <si>
    <t>大床房/标准间</t>
    <phoneticPr fontId="15" type="noConversion"/>
  </si>
  <si>
    <t>个</t>
    <phoneticPr fontId="15" type="noConversion"/>
  </si>
  <si>
    <t xml:space="preserve">平 </t>
    <phoneticPr fontId="15" type="noConversion"/>
  </si>
  <si>
    <t>次</t>
    <phoneticPr fontId="15" type="noConversion"/>
  </si>
  <si>
    <t xml:space="preserve"> </t>
    <phoneticPr fontId="15" type="noConversion"/>
  </si>
  <si>
    <t>桌</t>
    <phoneticPr fontId="15" type="noConversion"/>
  </si>
  <si>
    <t>酒水-红酒</t>
    <phoneticPr fontId="15" type="noConversion"/>
  </si>
  <si>
    <t>次</t>
    <phoneticPr fontId="15" type="noConversion"/>
  </si>
  <si>
    <t>瓶</t>
    <phoneticPr fontId="15" type="noConversion"/>
  </si>
  <si>
    <t>其他酒水软饮</t>
    <phoneticPr fontId="15" type="noConversion"/>
  </si>
  <si>
    <t>康辉集团北京国际会议展览有限公司</t>
    <phoneticPr fontId="15" type="noConversion"/>
  </si>
  <si>
    <t>2017年Q4雪佛兰七区区域研讨会</t>
    <phoneticPr fontId="15" type="noConversion"/>
  </si>
  <si>
    <t>2017年11月13日-11月14日</t>
    <phoneticPr fontId="15" type="noConversion"/>
  </si>
  <si>
    <t>温州</t>
    <phoneticPr fontId="15" type="noConversion"/>
  </si>
  <si>
    <t>温州喜来登酒店</t>
    <phoneticPr fontId="15" type="noConversion"/>
  </si>
  <si>
    <t>11月13日自助午餐</t>
    <phoneticPr fontId="15" type="noConversion"/>
  </si>
  <si>
    <t>11月14日自助午餐</t>
    <phoneticPr fontId="15" type="noConversion"/>
  </si>
  <si>
    <t>人</t>
    <phoneticPr fontId="15" type="noConversion"/>
  </si>
  <si>
    <t>11月14日晚宴</t>
    <phoneticPr fontId="15" type="noConversion"/>
  </si>
  <si>
    <t>锦绣厅</t>
    <phoneticPr fontId="15" type="noConversion"/>
  </si>
  <si>
    <t>星云厅</t>
    <phoneticPr fontId="15" type="noConversion"/>
  </si>
  <si>
    <t>天</t>
    <phoneticPr fontId="15" type="noConversion"/>
  </si>
  <si>
    <t>场</t>
    <phoneticPr fontId="15" type="noConversion"/>
  </si>
  <si>
    <t>LED电子屏底座</t>
    <phoneticPr fontId="15" type="noConversion"/>
  </si>
  <si>
    <t>个</t>
    <phoneticPr fontId="15" type="noConversion"/>
  </si>
  <si>
    <t>211</t>
    <phoneticPr fontId="15" type="noConversion"/>
  </si>
  <si>
    <t>次</t>
    <phoneticPr fontId="15" type="noConversion"/>
  </si>
  <si>
    <t>趟</t>
    <phoneticPr fontId="15" type="noConversion"/>
  </si>
  <si>
    <t>翻糖蛋糕</t>
    <phoneticPr fontId="15" type="noConversion"/>
  </si>
  <si>
    <t>个</t>
    <phoneticPr fontId="15" type="noConversion"/>
  </si>
  <si>
    <t>X展架</t>
    <phoneticPr fontId="15" type="noConversion"/>
  </si>
  <si>
    <t>背景板</t>
    <phoneticPr fontId="15" type="noConversion"/>
  </si>
  <si>
    <t>场</t>
    <phoneticPr fontId="15" type="noConversion"/>
  </si>
  <si>
    <t>4*2.5</t>
    <phoneticPr fontId="15" type="noConversion"/>
  </si>
  <si>
    <t>P3电子屏，画面16:7，可调整为16:9。</t>
    <phoneticPr fontId="15" type="noConversion"/>
  </si>
  <si>
    <t>人</t>
    <phoneticPr fontId="15" type="noConversion"/>
  </si>
  <si>
    <t>运输</t>
    <phoneticPr fontId="15" type="noConversion"/>
  </si>
  <si>
    <t>搭建人工</t>
    <phoneticPr fontId="15" type="noConversion"/>
  </si>
  <si>
    <t xml:space="preserve"> </t>
    <phoneticPr fontId="15" type="noConversion"/>
  </si>
  <si>
    <t>11月15日晚宴主桌加餐</t>
    <phoneticPr fontId="15" type="noConversion"/>
  </si>
  <si>
    <t>次</t>
    <phoneticPr fontId="15" type="noConversion"/>
  </si>
  <si>
    <t>份</t>
    <phoneticPr fontId="15" type="noConversion"/>
  </si>
  <si>
    <t>11.15客房送餐</t>
    <phoneticPr fontId="15" type="noConversion"/>
  </si>
  <si>
    <t>11.14客房送餐</t>
    <phoneticPr fontId="1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</si>
</sst>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left" vertical="center"/>
    </xf>
    <xf numFmtId="177" fontId="5" fillId="0" borderId="26" xfId="0" applyNumberFormat="1" applyFont="1" applyFill="1" applyBorder="1" applyAlignment="1">
      <alignment horizontal="left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7" fontId="1" fillId="0" borderId="44" xfId="1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14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7" fontId="5" fillId="5" borderId="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3"/>
      <c r="B1" s="103"/>
      <c r="C1" s="103"/>
      <c r="D1" s="139" t="s">
        <v>0</v>
      </c>
      <c r="E1" s="139"/>
      <c r="F1" s="139"/>
      <c r="G1" s="139"/>
      <c r="H1" s="103"/>
      <c r="I1" s="103"/>
      <c r="J1" s="103"/>
      <c r="K1" s="128"/>
    </row>
    <row r="2" spans="1:11" s="99" customFormat="1" ht="18">
      <c r="A2" s="105"/>
      <c r="B2" s="105"/>
      <c r="C2" s="105"/>
      <c r="D2" s="139"/>
      <c r="E2" s="139"/>
      <c r="F2" s="139"/>
      <c r="G2" s="139"/>
      <c r="H2" s="105"/>
      <c r="I2" s="105"/>
      <c r="J2" s="105"/>
    </row>
    <row r="3" spans="1:11" s="99" customFormat="1" ht="31.5">
      <c r="A3" s="105"/>
      <c r="B3" s="105"/>
      <c r="C3" s="105"/>
      <c r="D3" s="104"/>
      <c r="E3" s="104"/>
      <c r="F3" s="104"/>
      <c r="G3" s="104"/>
      <c r="H3" s="105"/>
      <c r="I3" s="105"/>
      <c r="J3" s="105"/>
    </row>
    <row r="4" spans="1:11" s="99" customFormat="1" ht="18">
      <c r="A4" s="106" t="s">
        <v>1</v>
      </c>
      <c r="B4" s="106" t="s">
        <v>2</v>
      </c>
      <c r="C4" s="106"/>
      <c r="D4" s="157" t="s">
        <v>3</v>
      </c>
      <c r="E4" s="157"/>
      <c r="F4" s="157"/>
      <c r="G4" s="157" t="s">
        <v>4</v>
      </c>
      <c r="H4" s="157"/>
      <c r="I4" s="157"/>
      <c r="J4" s="157"/>
      <c r="K4" s="129"/>
    </row>
    <row r="5" spans="1:11" s="99" customFormat="1" ht="18">
      <c r="A5" s="105" t="s">
        <v>5</v>
      </c>
      <c r="B5" s="107" t="s">
        <v>6</v>
      </c>
      <c r="C5" s="108" t="s">
        <v>7</v>
      </c>
      <c r="D5" s="106" t="s">
        <v>8</v>
      </c>
      <c r="E5" s="106"/>
      <c r="F5" s="157" t="s">
        <v>9</v>
      </c>
      <c r="G5" s="157"/>
      <c r="H5" s="158" t="s">
        <v>10</v>
      </c>
      <c r="I5" s="158"/>
      <c r="J5" s="158"/>
      <c r="K5" s="129"/>
    </row>
    <row r="6" spans="1:11" s="99" customFormat="1" ht="18">
      <c r="A6" s="105"/>
      <c r="B6" s="105"/>
      <c r="C6" s="105"/>
      <c r="D6" s="109"/>
      <c r="E6" s="105"/>
      <c r="F6" s="105"/>
      <c r="G6" s="105"/>
      <c r="H6" s="105"/>
      <c r="I6" s="105"/>
      <c r="J6" s="105"/>
    </row>
    <row r="7" spans="1:11" s="99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99" customFormat="1" ht="20.25" customHeight="1">
      <c r="A8" s="149"/>
      <c r="B8" s="141"/>
      <c r="C8" s="141"/>
      <c r="D8" s="110" t="s">
        <v>19</v>
      </c>
      <c r="E8" s="111" t="s">
        <v>20</v>
      </c>
      <c r="F8" s="141"/>
      <c r="G8" s="141"/>
      <c r="H8" s="141"/>
      <c r="I8" s="141"/>
      <c r="J8" s="153"/>
    </row>
    <row r="9" spans="1:11" s="100" customFormat="1" ht="38.25" customHeight="1">
      <c r="A9" s="112"/>
      <c r="B9" s="150" t="s">
        <v>21</v>
      </c>
      <c r="C9" s="113"/>
      <c r="D9" s="114"/>
      <c r="E9" s="114"/>
      <c r="F9" s="154"/>
      <c r="G9" s="142"/>
      <c r="H9" s="115"/>
      <c r="I9" s="115"/>
      <c r="J9" s="130"/>
    </row>
    <row r="10" spans="1:11" s="100" customFormat="1" ht="38.25" customHeight="1">
      <c r="A10" s="112"/>
      <c r="B10" s="151"/>
      <c r="C10" s="113"/>
      <c r="D10" s="114"/>
      <c r="E10" s="114"/>
      <c r="F10" s="155"/>
      <c r="G10" s="156"/>
      <c r="H10" s="115"/>
      <c r="I10" s="115"/>
      <c r="J10" s="130"/>
    </row>
    <row r="11" spans="1:11" s="100" customFormat="1" ht="38.25" customHeight="1">
      <c r="A11" s="112"/>
      <c r="B11" s="151"/>
      <c r="C11" s="113"/>
      <c r="D11" s="114"/>
      <c r="E11" s="114"/>
      <c r="F11" s="154"/>
      <c r="G11" s="142"/>
      <c r="H11" s="115"/>
      <c r="I11" s="115"/>
      <c r="J11" s="130"/>
    </row>
    <row r="12" spans="1:11" s="100" customFormat="1" ht="21.75" customHeight="1">
      <c r="A12" s="112"/>
      <c r="B12" s="151"/>
      <c r="C12" s="113"/>
      <c r="D12" s="114"/>
      <c r="E12" s="114"/>
      <c r="F12" s="142"/>
      <c r="G12" s="142"/>
      <c r="H12" s="115"/>
      <c r="I12" s="115"/>
      <c r="J12" s="130"/>
    </row>
    <row r="13" spans="1:11" s="100" customFormat="1" ht="21.75" customHeight="1">
      <c r="A13" s="112"/>
      <c r="B13" s="151"/>
      <c r="C13" s="113"/>
      <c r="D13" s="114"/>
      <c r="E13" s="114"/>
      <c r="F13" s="142"/>
      <c r="G13" s="142"/>
      <c r="H13" s="115"/>
      <c r="I13" s="115"/>
      <c r="J13" s="130"/>
    </row>
    <row r="14" spans="1:11" s="100" customFormat="1" ht="21.75" customHeight="1">
      <c r="A14" s="112"/>
      <c r="B14" s="151"/>
      <c r="C14" s="113"/>
      <c r="D14" s="114"/>
      <c r="E14" s="114"/>
      <c r="F14" s="142"/>
      <c r="G14" s="142"/>
      <c r="H14" s="115"/>
      <c r="I14" s="115"/>
      <c r="J14" s="130"/>
    </row>
    <row r="15" spans="1:11" s="100" customFormat="1" ht="21.75" customHeight="1">
      <c r="A15" s="116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100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101" customFormat="1" ht="36.75" customHeight="1">
      <c r="A17" s="117" t="s">
        <v>24</v>
      </c>
      <c r="B17" s="118"/>
      <c r="C17" s="118"/>
      <c r="D17" s="119"/>
      <c r="E17" s="118" t="s">
        <v>25</v>
      </c>
      <c r="F17" s="118"/>
      <c r="G17" s="118"/>
      <c r="H17" s="118" t="s">
        <v>26</v>
      </c>
      <c r="I17" s="118"/>
      <c r="J17" s="131"/>
    </row>
    <row r="18" spans="1:10" s="101" customFormat="1" ht="36" customHeight="1">
      <c r="A18" s="120" t="s">
        <v>27</v>
      </c>
      <c r="B18" s="121"/>
      <c r="C18" s="121"/>
      <c r="D18" s="122"/>
      <c r="E18" s="121" t="s">
        <v>28</v>
      </c>
      <c r="F18" s="121"/>
      <c r="G18" s="121"/>
      <c r="H18" s="121"/>
      <c r="I18" s="121"/>
      <c r="J18" s="132"/>
    </row>
    <row r="19" spans="1:10" ht="36" customHeight="1">
      <c r="A19" s="123"/>
      <c r="B19" s="124"/>
      <c r="C19" s="124"/>
      <c r="D19" s="125"/>
      <c r="E19" s="124"/>
      <c r="F19" s="124"/>
      <c r="G19" s="124"/>
      <c r="H19" s="124"/>
      <c r="I19" s="124"/>
      <c r="J19" s="124"/>
    </row>
    <row r="20" spans="1:10" ht="17.25">
      <c r="A20" s="126"/>
      <c r="B20" s="126"/>
      <c r="C20" s="126"/>
      <c r="D20" s="127"/>
      <c r="E20" s="126"/>
      <c r="F20" s="126"/>
      <c r="G20" s="126"/>
      <c r="H20" s="126"/>
      <c r="I20" s="126"/>
      <c r="J20" s="126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" customHeight="1">
      <c r="A3" s="7" t="s">
        <v>33</v>
      </c>
      <c r="B3" s="187" t="s">
        <v>34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0"/>
      <c r="B9" s="201"/>
      <c r="C9" s="20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9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62" t="s">
        <v>50</v>
      </c>
      <c r="B10" s="183" t="s">
        <v>51</v>
      </c>
      <c r="C10" s="18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63"/>
      <c r="B11" s="183" t="s">
        <v>55</v>
      </c>
      <c r="C11" s="184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85" t="s">
        <v>56</v>
      </c>
      <c r="B12" s="186"/>
      <c r="C12" s="18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64"/>
      <c r="B13" s="179" t="s">
        <v>58</v>
      </c>
      <c r="C13" s="180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7" t="s">
        <v>61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64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6" t="s">
        <v>63</v>
      </c>
      <c r="B15" s="177"/>
      <c r="C15" s="177"/>
      <c r="D15" s="18"/>
      <c r="E15" s="18"/>
      <c r="F15" s="18"/>
      <c r="G15" s="18"/>
      <c r="H15" s="18"/>
      <c r="I15" s="53">
        <f>SUM(I13:I14)</f>
        <v>4000</v>
      </c>
      <c r="J15" s="59"/>
    </row>
    <row r="16" spans="1:23" s="3" customFormat="1" ht="23.1" customHeight="1">
      <c r="A16" s="165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v>13000</v>
      </c>
      <c r="J16" s="61" t="s">
        <v>68</v>
      </c>
    </row>
    <row r="17" spans="1:10" s="3" customFormat="1" ht="23.1" customHeight="1">
      <c r="A17" s="166"/>
      <c r="B17" s="181" t="s">
        <v>69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6" t="s">
        <v>71</v>
      </c>
      <c r="B18" s="177"/>
      <c r="C18" s="177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66"/>
      <c r="B19" s="179" t="s">
        <v>72</v>
      </c>
      <c r="C19" s="180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66"/>
      <c r="B20" s="179" t="s">
        <v>76</v>
      </c>
      <c r="C20" s="180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66"/>
      <c r="B21" s="179" t="s">
        <v>78</v>
      </c>
      <c r="C21" s="180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>H21*F21*D21</f>
        <v>400</v>
      </c>
      <c r="J21" s="63" t="s">
        <v>80</v>
      </c>
    </row>
    <row r="22" spans="1:10" s="2" customFormat="1" ht="24" customHeight="1">
      <c r="A22" s="166"/>
      <c r="B22" s="179" t="s">
        <v>81</v>
      </c>
      <c r="C22" s="180"/>
      <c r="D22" s="34">
        <v>2</v>
      </c>
      <c r="E22" s="34" t="s">
        <v>82</v>
      </c>
      <c r="F22" s="34">
        <v>1</v>
      </c>
      <c r="G22" s="34" t="s">
        <v>60</v>
      </c>
      <c r="H22" s="35">
        <v>50</v>
      </c>
      <c r="I22" s="24">
        <v>100</v>
      </c>
      <c r="J22" s="63"/>
    </row>
    <row r="23" spans="1:10" s="2" customFormat="1" ht="24" customHeight="1">
      <c r="A23" s="166"/>
      <c r="B23" s="179" t="s">
        <v>83</v>
      </c>
      <c r="C23" s="180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v>100</v>
      </c>
      <c r="J23" s="63"/>
    </row>
    <row r="24" spans="1:10" s="2" customFormat="1" ht="24" customHeight="1">
      <c r="A24" s="166"/>
      <c r="B24" s="179" t="s">
        <v>85</v>
      </c>
      <c r="C24" s="180"/>
      <c r="D24" s="34">
        <v>10</v>
      </c>
      <c r="E24" s="34" t="s">
        <v>73</v>
      </c>
      <c r="F24" s="34">
        <v>1</v>
      </c>
      <c r="G24" s="34" t="s">
        <v>60</v>
      </c>
      <c r="H24" s="35">
        <v>100</v>
      </c>
      <c r="I24" s="24">
        <f>H24*F24*D24</f>
        <v>1000</v>
      </c>
      <c r="J24" s="63" t="s">
        <v>86</v>
      </c>
    </row>
    <row r="25" spans="1:10" s="2" customFormat="1" ht="24" customHeight="1">
      <c r="A25" s="166"/>
      <c r="B25" s="171" t="s">
        <v>87</v>
      </c>
      <c r="C25" s="172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66"/>
      <c r="B26" s="171" t="s">
        <v>89</v>
      </c>
      <c r="C26" s="172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66"/>
      <c r="B27" s="171" t="s">
        <v>91</v>
      </c>
      <c r="C27" s="172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6" t="s">
        <v>93</v>
      </c>
      <c r="B28" s="177"/>
      <c r="C28" s="177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67" t="s">
        <v>94</v>
      </c>
      <c r="B29" s="178" t="s">
        <v>95</v>
      </c>
      <c r="C29" s="178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68"/>
      <c r="B30" s="169" t="s">
        <v>97</v>
      </c>
      <c r="C30" s="170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68"/>
      <c r="B31" s="169" t="s">
        <v>94</v>
      </c>
      <c r="C31" s="170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68"/>
      <c r="B32" s="171" t="s">
        <v>99</v>
      </c>
      <c r="C32" s="172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73"/>
      <c r="C33" s="173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29558</v>
      </c>
      <c r="J34" s="67"/>
    </row>
    <row r="35" spans="1:10" s="2" customFormat="1">
      <c r="A35" s="174" t="s">
        <v>102</v>
      </c>
      <c r="B35" s="175"/>
      <c r="C35" s="175"/>
      <c r="D35" s="45"/>
      <c r="E35" s="46"/>
      <c r="F35" s="46"/>
      <c r="G35" s="46"/>
      <c r="H35" s="46"/>
      <c r="I35" s="68">
        <f>SUM(I34-I33)*10%</f>
        <v>2595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1929.1799999999998</v>
      </c>
      <c r="J36" s="69"/>
    </row>
    <row r="37" spans="1:10" s="2" customFormat="1" ht="23.1" customHeight="1">
      <c r="A37" s="159" t="s">
        <v>104</v>
      </c>
      <c r="B37" s="160"/>
      <c r="C37" s="161"/>
      <c r="D37" s="48"/>
      <c r="E37" s="49"/>
      <c r="F37" s="49"/>
      <c r="G37" s="49"/>
      <c r="H37" s="49"/>
      <c r="I37" s="70">
        <f>I34+I35+I36</f>
        <v>34082.18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3"/>
  <sheetViews>
    <sheetView showGridLines="0" tabSelected="1" topLeftCell="A18" zoomScale="70" zoomScaleNormal="70" workbookViewId="0">
      <selection activeCell="H30" sqref="H3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1" t="s">
        <v>105</v>
      </c>
      <c r="B1" s="72" t="s">
        <v>141</v>
      </c>
      <c r="C1" s="72"/>
      <c r="D1" s="72"/>
      <c r="E1" s="72"/>
      <c r="F1" s="72"/>
      <c r="G1" s="72"/>
      <c r="H1" s="72"/>
      <c r="I1" s="85"/>
      <c r="J1" s="86"/>
    </row>
    <row r="2" spans="1:23" s="1" customFormat="1" ht="26.1" customHeight="1">
      <c r="A2" s="51" t="s">
        <v>106</v>
      </c>
      <c r="B2" s="72" t="s">
        <v>142</v>
      </c>
      <c r="C2" s="72"/>
      <c r="D2" s="72"/>
      <c r="E2" s="72"/>
      <c r="F2" s="72"/>
      <c r="G2" s="72"/>
      <c r="H2" s="72"/>
      <c r="I2" s="85"/>
      <c r="J2" s="86"/>
    </row>
    <row r="3" spans="1:23" s="1" customFormat="1" ht="21" customHeight="1">
      <c r="A3" s="51" t="s">
        <v>107</v>
      </c>
      <c r="B3" s="73" t="s">
        <v>143</v>
      </c>
      <c r="C3" s="72"/>
      <c r="D3" s="73"/>
      <c r="E3" s="73"/>
      <c r="F3" s="73"/>
      <c r="G3" s="73"/>
      <c r="H3" s="73"/>
      <c r="I3" s="87"/>
      <c r="J3" s="73"/>
    </row>
    <row r="4" spans="1:23" s="1" customFormat="1" ht="21" customHeight="1">
      <c r="A4" s="51" t="s">
        <v>108</v>
      </c>
      <c r="B4" s="73" t="s">
        <v>144</v>
      </c>
      <c r="C4" s="72"/>
      <c r="D4" s="73"/>
      <c r="E4" s="73"/>
      <c r="F4" s="73"/>
      <c r="G4" s="73"/>
      <c r="H4" s="73"/>
      <c r="I4" s="87"/>
      <c r="J4" s="73"/>
    </row>
    <row r="5" spans="1:23" s="1" customFormat="1" ht="20.100000000000001" customHeight="1">
      <c r="A5" s="51" t="s">
        <v>37</v>
      </c>
      <c r="B5" s="74" t="s">
        <v>145</v>
      </c>
      <c r="C5" s="72"/>
      <c r="D5" s="75"/>
      <c r="E5" s="75"/>
      <c r="F5" s="75"/>
      <c r="G5" s="75"/>
      <c r="H5" s="76"/>
      <c r="I5" s="76"/>
      <c r="J5" s="75"/>
    </row>
    <row r="6" spans="1:23" s="1" customFormat="1" ht="26.1" customHeight="1">
      <c r="A6" s="51" t="s">
        <v>39</v>
      </c>
      <c r="B6" s="77" t="s">
        <v>156</v>
      </c>
      <c r="C6" s="77"/>
      <c r="D6" s="77"/>
      <c r="E6" s="77"/>
      <c r="F6" s="77"/>
      <c r="G6" s="77"/>
      <c r="H6" s="77"/>
      <c r="I6" s="88"/>
      <c r="J6" s="77"/>
    </row>
    <row r="7" spans="1:23" ht="16.5" customHeight="1">
      <c r="A7" s="12" t="s">
        <v>41</v>
      </c>
      <c r="B7" s="13"/>
      <c r="C7" s="14"/>
      <c r="D7" s="78" t="s">
        <v>42</v>
      </c>
      <c r="E7" s="79"/>
      <c r="F7" s="79"/>
      <c r="G7" s="79"/>
      <c r="H7" s="79"/>
      <c r="I7" s="89"/>
      <c r="J7" s="90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5" t="s">
        <v>124</v>
      </c>
      <c r="B8" s="16"/>
      <c r="C8" s="17"/>
      <c r="D8" s="80" t="s">
        <v>44</v>
      </c>
      <c r="E8" s="81"/>
      <c r="F8" s="81"/>
      <c r="G8" s="82"/>
      <c r="H8" s="83" t="s">
        <v>45</v>
      </c>
      <c r="I8" s="91"/>
      <c r="J8" s="9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9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203" t="s">
        <v>109</v>
      </c>
      <c r="B10" s="179" t="s">
        <v>146</v>
      </c>
      <c r="C10" s="180"/>
      <c r="D10" s="215">
        <v>38</v>
      </c>
      <c r="E10" s="28" t="s">
        <v>129</v>
      </c>
      <c r="F10" s="28">
        <v>1</v>
      </c>
      <c r="G10" s="28" t="s">
        <v>60</v>
      </c>
      <c r="H10" s="29">
        <v>120</v>
      </c>
      <c r="I10" s="24">
        <f>H10*F10*D10</f>
        <v>4560</v>
      </c>
      <c r="J10" s="57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204"/>
      <c r="B11" s="179" t="s">
        <v>147</v>
      </c>
      <c r="C11" s="180"/>
      <c r="D11" s="215">
        <v>189</v>
      </c>
      <c r="E11" s="28" t="s">
        <v>148</v>
      </c>
      <c r="F11" s="28">
        <v>1</v>
      </c>
      <c r="G11" s="28" t="s">
        <v>60</v>
      </c>
      <c r="H11" s="29">
        <v>120</v>
      </c>
      <c r="I11" s="24">
        <f>H11*F11*D11</f>
        <v>22680</v>
      </c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21.95" customHeight="1">
      <c r="A12" s="204"/>
      <c r="B12" s="179" t="s">
        <v>149</v>
      </c>
      <c r="C12" s="180"/>
      <c r="D12" s="28">
        <v>18</v>
      </c>
      <c r="E12" s="28" t="s">
        <v>136</v>
      </c>
      <c r="F12" s="28">
        <v>1</v>
      </c>
      <c r="G12" s="28" t="s">
        <v>134</v>
      </c>
      <c r="H12" s="29">
        <v>2500</v>
      </c>
      <c r="I12" s="24">
        <f>D12*F12*H12</f>
        <v>45000</v>
      </c>
      <c r="J12" s="57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204"/>
      <c r="B13" s="179" t="s">
        <v>170</v>
      </c>
      <c r="C13" s="180"/>
      <c r="D13" s="28">
        <v>1</v>
      </c>
      <c r="E13" s="28" t="s">
        <v>136</v>
      </c>
      <c r="F13" s="28">
        <v>1</v>
      </c>
      <c r="G13" s="28" t="s">
        <v>134</v>
      </c>
      <c r="H13" s="29">
        <v>800</v>
      </c>
      <c r="I13" s="24">
        <f>D13*H13</f>
        <v>800</v>
      </c>
      <c r="J13" s="57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204"/>
      <c r="B14" s="179" t="s">
        <v>137</v>
      </c>
      <c r="C14" s="180"/>
      <c r="D14" s="28">
        <v>74</v>
      </c>
      <c r="E14" s="28" t="s">
        <v>139</v>
      </c>
      <c r="F14" s="28">
        <v>1</v>
      </c>
      <c r="G14" s="28" t="s">
        <v>138</v>
      </c>
      <c r="H14" s="29">
        <v>100</v>
      </c>
      <c r="I14" s="24">
        <f>D14*F14*H14</f>
        <v>7400</v>
      </c>
      <c r="J14" s="57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s="2" customFormat="1" ht="21.95" customHeight="1">
      <c r="A15" s="204"/>
      <c r="B15" s="179" t="s">
        <v>159</v>
      </c>
      <c r="C15" s="180"/>
      <c r="D15" s="28">
        <v>1</v>
      </c>
      <c r="E15" s="28" t="s">
        <v>132</v>
      </c>
      <c r="F15" s="28">
        <v>1</v>
      </c>
      <c r="G15" s="28" t="s">
        <v>157</v>
      </c>
      <c r="H15" s="29">
        <v>3500</v>
      </c>
      <c r="I15" s="24">
        <f>D15*F15*H15</f>
        <v>3500</v>
      </c>
      <c r="J15" s="57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s="219" customFormat="1" ht="21.95" customHeight="1">
      <c r="A16" s="204"/>
      <c r="B16" s="213" t="s">
        <v>140</v>
      </c>
      <c r="C16" s="214"/>
      <c r="D16" s="215">
        <v>18</v>
      </c>
      <c r="E16" s="215" t="s">
        <v>134</v>
      </c>
      <c r="F16" s="215">
        <v>2</v>
      </c>
      <c r="G16" s="215" t="s">
        <v>134</v>
      </c>
      <c r="H16" s="216">
        <v>20</v>
      </c>
      <c r="I16" s="217">
        <f>D16*F16*H16</f>
        <v>720</v>
      </c>
      <c r="J16" s="137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</row>
    <row r="17" spans="1:23" s="219" customFormat="1" ht="21.95" customHeight="1">
      <c r="A17" s="204"/>
      <c r="B17" s="213" t="s">
        <v>174</v>
      </c>
      <c r="C17" s="214"/>
      <c r="D17" s="215">
        <v>1</v>
      </c>
      <c r="E17" s="215" t="s">
        <v>172</v>
      </c>
      <c r="F17" s="215">
        <v>1</v>
      </c>
      <c r="G17" s="215" t="s">
        <v>171</v>
      </c>
      <c r="H17" s="216">
        <v>168</v>
      </c>
      <c r="I17" s="217">
        <f>D17*F17*H17</f>
        <v>168</v>
      </c>
      <c r="J17" s="137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</row>
    <row r="18" spans="1:23" s="219" customFormat="1" ht="21.95" customHeight="1">
      <c r="A18" s="205"/>
      <c r="B18" s="213" t="s">
        <v>173</v>
      </c>
      <c r="C18" s="214"/>
      <c r="D18" s="215">
        <v>1</v>
      </c>
      <c r="E18" s="215" t="s">
        <v>172</v>
      </c>
      <c r="F18" s="215">
        <v>1</v>
      </c>
      <c r="G18" s="215" t="s">
        <v>134</v>
      </c>
      <c r="H18" s="216">
        <v>320</v>
      </c>
      <c r="I18" s="217">
        <f>D18*F18*H18</f>
        <v>320</v>
      </c>
      <c r="J18" s="137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</row>
    <row r="19" spans="1:23" s="2" customFormat="1" ht="16.5" customHeight="1">
      <c r="A19" s="176" t="s">
        <v>63</v>
      </c>
      <c r="B19" s="177"/>
      <c r="C19" s="177"/>
      <c r="D19" s="18"/>
      <c r="E19" s="18"/>
      <c r="F19" s="18"/>
      <c r="G19" s="18"/>
      <c r="H19" s="18"/>
      <c r="I19" s="53">
        <f>SUM(I10:I18)</f>
        <v>85148</v>
      </c>
      <c r="J19" s="59"/>
    </row>
    <row r="20" spans="1:23" s="2" customFormat="1" ht="21.95" customHeight="1">
      <c r="A20" s="133" t="s">
        <v>111</v>
      </c>
      <c r="B20" s="179" t="s">
        <v>131</v>
      </c>
      <c r="C20" s="180"/>
      <c r="D20" s="28">
        <v>1</v>
      </c>
      <c r="E20" s="28" t="s">
        <v>52</v>
      </c>
      <c r="F20" s="28">
        <v>2</v>
      </c>
      <c r="G20" s="28" t="s">
        <v>53</v>
      </c>
      <c r="H20" s="29">
        <v>150</v>
      </c>
      <c r="I20" s="24">
        <f>D20*F20*H20</f>
        <v>300</v>
      </c>
      <c r="J20" s="57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s="2" customFormat="1" ht="16.5" customHeight="1">
      <c r="A21" s="176" t="s">
        <v>112</v>
      </c>
      <c r="B21" s="177"/>
      <c r="C21" s="177"/>
      <c r="D21" s="18"/>
      <c r="E21" s="18"/>
      <c r="F21" s="18"/>
      <c r="G21" s="18"/>
      <c r="H21" s="18"/>
      <c r="I21" s="53">
        <f>SUM(I20:I20)</f>
        <v>300</v>
      </c>
      <c r="J21" s="59"/>
    </row>
    <row r="22" spans="1:23" s="2" customFormat="1" ht="23.1" customHeight="1">
      <c r="A22" s="165" t="s">
        <v>65</v>
      </c>
      <c r="B22" s="179" t="s">
        <v>150</v>
      </c>
      <c r="C22" s="180"/>
      <c r="D22" s="34">
        <v>1</v>
      </c>
      <c r="E22" s="28" t="s">
        <v>66</v>
      </c>
      <c r="F22" s="34">
        <v>1</v>
      </c>
      <c r="G22" s="28" t="s">
        <v>67</v>
      </c>
      <c r="H22" s="84">
        <v>15000</v>
      </c>
      <c r="I22" s="94">
        <f>D22*F22*H22</f>
        <v>15000</v>
      </c>
      <c r="J22" s="95" t="s">
        <v>135</v>
      </c>
    </row>
    <row r="23" spans="1:23" s="2" customFormat="1" ht="23.1" customHeight="1">
      <c r="A23" s="209"/>
      <c r="B23" s="179" t="s">
        <v>151</v>
      </c>
      <c r="C23" s="180"/>
      <c r="D23" s="34">
        <v>1</v>
      </c>
      <c r="E23" s="28" t="s">
        <v>152</v>
      </c>
      <c r="F23" s="34">
        <v>1</v>
      </c>
      <c r="G23" s="28" t="s">
        <v>153</v>
      </c>
      <c r="H23" s="84">
        <v>4500</v>
      </c>
      <c r="I23" s="94">
        <f>D23*F23*H23</f>
        <v>4500</v>
      </c>
      <c r="J23" s="136"/>
    </row>
    <row r="24" spans="1:23" s="2" customFormat="1" ht="16.5" customHeight="1">
      <c r="A24" s="176" t="s">
        <v>71</v>
      </c>
      <c r="B24" s="177"/>
      <c r="C24" s="177"/>
      <c r="D24" s="18"/>
      <c r="E24" s="18"/>
      <c r="F24" s="18"/>
      <c r="G24" s="18"/>
      <c r="H24" s="18"/>
      <c r="I24" s="53">
        <f>SUM(I22:I23)</f>
        <v>19500</v>
      </c>
      <c r="J24" s="59"/>
    </row>
    <row r="25" spans="1:23" s="2" customFormat="1" ht="23.1" customHeight="1">
      <c r="A25" s="30" t="s">
        <v>125</v>
      </c>
      <c r="B25" s="179" t="s">
        <v>127</v>
      </c>
      <c r="C25" s="180"/>
      <c r="D25" s="34">
        <v>32</v>
      </c>
      <c r="E25" s="28" t="s">
        <v>128</v>
      </c>
      <c r="F25" s="34">
        <v>1</v>
      </c>
      <c r="G25" s="28" t="s">
        <v>130</v>
      </c>
      <c r="H25" s="84">
        <v>400</v>
      </c>
      <c r="I25" s="94">
        <f>D25*F25*H25</f>
        <v>12800</v>
      </c>
      <c r="J25" s="137" t="s">
        <v>165</v>
      </c>
    </row>
    <row r="26" spans="1:23" s="2" customFormat="1" ht="23.1" customHeight="1">
      <c r="A26" s="135"/>
      <c r="B26" s="179" t="s">
        <v>154</v>
      </c>
      <c r="C26" s="180"/>
      <c r="D26" s="34">
        <v>1</v>
      </c>
      <c r="E26" s="28" t="s">
        <v>155</v>
      </c>
      <c r="F26" s="34">
        <v>1</v>
      </c>
      <c r="G26" s="28" t="s">
        <v>153</v>
      </c>
      <c r="H26" s="84">
        <v>1000</v>
      </c>
      <c r="I26" s="94">
        <f>D26*F26*H26</f>
        <v>1000</v>
      </c>
      <c r="J26" s="57"/>
    </row>
    <row r="27" spans="1:23" s="2" customFormat="1" ht="23.1" customHeight="1">
      <c r="A27" s="138"/>
      <c r="B27" s="179" t="s">
        <v>162</v>
      </c>
      <c r="C27" s="180"/>
      <c r="D27" s="34">
        <v>1</v>
      </c>
      <c r="E27" s="28" t="s">
        <v>160</v>
      </c>
      <c r="F27" s="34">
        <v>1</v>
      </c>
      <c r="G27" s="28" t="s">
        <v>163</v>
      </c>
      <c r="H27" s="84">
        <v>1800</v>
      </c>
      <c r="I27" s="94">
        <f>D27*F27*H27</f>
        <v>1800</v>
      </c>
      <c r="J27" s="57" t="s">
        <v>164</v>
      </c>
    </row>
    <row r="28" spans="1:23" s="2" customFormat="1" ht="23.1" customHeight="1">
      <c r="A28" s="138"/>
      <c r="B28" s="179" t="s">
        <v>168</v>
      </c>
      <c r="C28" s="180"/>
      <c r="D28" s="34">
        <v>5</v>
      </c>
      <c r="E28" s="28" t="s">
        <v>166</v>
      </c>
      <c r="F28" s="34">
        <v>1</v>
      </c>
      <c r="G28" s="28" t="s">
        <v>157</v>
      </c>
      <c r="H28" s="84">
        <v>600</v>
      </c>
      <c r="I28" s="94">
        <f>D28*F28*H28</f>
        <v>3000</v>
      </c>
      <c r="J28" s="57" t="s">
        <v>169</v>
      </c>
    </row>
    <row r="29" spans="1:23" s="2" customFormat="1" ht="23.1" customHeight="1">
      <c r="A29" s="138"/>
      <c r="B29" s="179" t="s">
        <v>167</v>
      </c>
      <c r="C29" s="180"/>
      <c r="D29" s="34">
        <v>1</v>
      </c>
      <c r="E29" s="28" t="s">
        <v>158</v>
      </c>
      <c r="F29" s="34">
        <v>2</v>
      </c>
      <c r="G29" s="28" t="s">
        <v>157</v>
      </c>
      <c r="H29" s="84">
        <v>1000</v>
      </c>
      <c r="I29" s="94">
        <f>D29*F29*H29</f>
        <v>2000</v>
      </c>
      <c r="J29" s="57"/>
    </row>
    <row r="30" spans="1:23" s="2" customFormat="1" ht="23.1" customHeight="1">
      <c r="A30" s="134"/>
      <c r="B30" s="179" t="s">
        <v>161</v>
      </c>
      <c r="C30" s="180"/>
      <c r="D30" s="34">
        <v>1</v>
      </c>
      <c r="E30" s="28" t="s">
        <v>133</v>
      </c>
      <c r="F30" s="34">
        <v>1</v>
      </c>
      <c r="G30" s="28" t="s">
        <v>132</v>
      </c>
      <c r="H30" s="84">
        <v>300</v>
      </c>
      <c r="I30" s="94">
        <f>D30*F30*H30</f>
        <v>300</v>
      </c>
      <c r="J30" s="57"/>
    </row>
    <row r="31" spans="1:23" s="2" customFormat="1" ht="16.5" customHeight="1">
      <c r="A31" s="176" t="s">
        <v>126</v>
      </c>
      <c r="B31" s="177"/>
      <c r="C31" s="177"/>
      <c r="D31" s="18"/>
      <c r="E31" s="18"/>
      <c r="F31" s="18"/>
      <c r="G31" s="18"/>
      <c r="H31" s="18"/>
      <c r="I31" s="53">
        <f>SUM(I25:I30)</f>
        <v>20900</v>
      </c>
      <c r="J31" s="59"/>
    </row>
    <row r="32" spans="1:23" s="2" customFormat="1" ht="24" customHeight="1">
      <c r="A32" s="167" t="s">
        <v>94</v>
      </c>
      <c r="B32" s="178" t="s">
        <v>113</v>
      </c>
      <c r="C32" s="178"/>
      <c r="D32" s="36">
        <v>2</v>
      </c>
      <c r="E32" s="36" t="s">
        <v>59</v>
      </c>
      <c r="F32" s="36">
        <v>2</v>
      </c>
      <c r="G32" s="36" t="s">
        <v>60</v>
      </c>
      <c r="H32" s="37">
        <v>800</v>
      </c>
      <c r="I32" s="37">
        <f>H32*F32*D32</f>
        <v>3200</v>
      </c>
      <c r="J32" s="206" t="s">
        <v>114</v>
      </c>
    </row>
    <row r="33" spans="1:10" s="2" customFormat="1" ht="24" customHeight="1">
      <c r="A33" s="168"/>
      <c r="B33" s="169" t="s">
        <v>115</v>
      </c>
      <c r="C33" s="170"/>
      <c r="D33" s="36">
        <v>1</v>
      </c>
      <c r="E33" s="36" t="s">
        <v>52</v>
      </c>
      <c r="F33" s="36">
        <v>3</v>
      </c>
      <c r="G33" s="36" t="s">
        <v>53</v>
      </c>
      <c r="H33" s="37">
        <v>600</v>
      </c>
      <c r="I33" s="37">
        <f>H33*F33*D33</f>
        <v>1800</v>
      </c>
      <c r="J33" s="207"/>
    </row>
    <row r="34" spans="1:10" s="2" customFormat="1" ht="24" customHeight="1">
      <c r="A34" s="168"/>
      <c r="B34" s="169" t="s">
        <v>116</v>
      </c>
      <c r="C34" s="170"/>
      <c r="D34" s="36">
        <v>2</v>
      </c>
      <c r="E34" s="36" t="s">
        <v>59</v>
      </c>
      <c r="F34" s="36">
        <v>4</v>
      </c>
      <c r="G34" s="36" t="s">
        <v>66</v>
      </c>
      <c r="H34" s="37">
        <v>100</v>
      </c>
      <c r="I34" s="37">
        <f>H34*F34*D34</f>
        <v>800</v>
      </c>
      <c r="J34" s="207"/>
    </row>
    <row r="35" spans="1:10" s="2" customFormat="1" ht="24" customHeight="1">
      <c r="A35" s="168"/>
      <c r="B35" s="169" t="s">
        <v>117</v>
      </c>
      <c r="C35" s="170"/>
      <c r="D35" s="36">
        <v>2</v>
      </c>
      <c r="E35" s="36" t="s">
        <v>59</v>
      </c>
      <c r="F35" s="36">
        <v>4</v>
      </c>
      <c r="G35" s="36" t="s">
        <v>66</v>
      </c>
      <c r="H35" s="37">
        <v>500</v>
      </c>
      <c r="I35" s="37">
        <f>H35*F35*D35</f>
        <v>4000</v>
      </c>
      <c r="J35" s="208"/>
    </row>
    <row r="36" spans="1:10" s="2" customFormat="1" ht="16.5" customHeight="1">
      <c r="A36" s="176" t="s">
        <v>100</v>
      </c>
      <c r="B36" s="177"/>
      <c r="C36" s="177"/>
      <c r="D36" s="18"/>
      <c r="E36" s="18"/>
      <c r="F36" s="18"/>
      <c r="G36" s="18"/>
      <c r="H36" s="18"/>
      <c r="I36" s="53">
        <f>SUM(I32:I35)</f>
        <v>9800</v>
      </c>
      <c r="J36" s="59"/>
    </row>
    <row r="37" spans="1:10" s="2" customFormat="1" ht="24" customHeight="1">
      <c r="A37" s="40" t="s">
        <v>49</v>
      </c>
      <c r="B37" s="41"/>
      <c r="C37" s="41"/>
      <c r="D37" s="42"/>
      <c r="E37" s="42"/>
      <c r="F37" s="42"/>
      <c r="G37" s="42"/>
      <c r="H37" s="43"/>
      <c r="I37" s="66">
        <f>I19+I21+I24+I31+I36</f>
        <v>135648</v>
      </c>
      <c r="J37" s="67"/>
    </row>
    <row r="38" spans="1:10" s="2" customFormat="1" ht="24" customHeight="1">
      <c r="A38" s="40" t="s">
        <v>118</v>
      </c>
      <c r="B38" s="41"/>
      <c r="C38" s="41"/>
      <c r="D38" s="42"/>
      <c r="E38" s="42"/>
      <c r="F38" s="42"/>
      <c r="G38" s="42"/>
      <c r="H38" s="42"/>
      <c r="I38" s="66">
        <f>I37*0.1</f>
        <v>13564.800000000001</v>
      </c>
      <c r="J38" s="67"/>
    </row>
    <row r="39" spans="1:10" s="2" customFormat="1" ht="24" customHeight="1">
      <c r="A39" s="42" t="s">
        <v>101</v>
      </c>
      <c r="B39" s="41"/>
      <c r="C39" s="41"/>
      <c r="D39" s="42"/>
      <c r="E39" s="42"/>
      <c r="F39" s="42"/>
      <c r="G39" s="42"/>
      <c r="H39" s="42"/>
      <c r="I39" s="96">
        <f>SUM(I37:I38)</f>
        <v>149212.79999999999</v>
      </c>
      <c r="J39" s="97"/>
    </row>
    <row r="40" spans="1:10" s="2" customFormat="1" ht="24" customHeight="1">
      <c r="A40" s="210" t="s">
        <v>103</v>
      </c>
      <c r="B40" s="211"/>
      <c r="C40" s="211"/>
      <c r="D40" s="211"/>
      <c r="E40" s="211"/>
      <c r="F40" s="211"/>
      <c r="G40" s="211"/>
      <c r="H40" s="212"/>
      <c r="I40" s="98">
        <f>I39*0.06</f>
        <v>8952.7679999999982</v>
      </c>
      <c r="J40" s="97"/>
    </row>
    <row r="41" spans="1:10" s="2" customFormat="1" ht="24" customHeight="1">
      <c r="A41" s="210" t="s">
        <v>119</v>
      </c>
      <c r="B41" s="211"/>
      <c r="C41" s="211"/>
      <c r="D41" s="211"/>
      <c r="E41" s="211"/>
      <c r="F41" s="211"/>
      <c r="G41" s="211"/>
      <c r="H41" s="212"/>
      <c r="I41" s="98">
        <f>SUM(I39:I40)</f>
        <v>158165.568</v>
      </c>
      <c r="J41" s="97"/>
    </row>
    <row r="43" spans="1:10">
      <c r="I43" s="5" t="s">
        <v>110</v>
      </c>
      <c r="J43" s="4"/>
    </row>
  </sheetData>
  <mergeCells count="33">
    <mergeCell ref="A41:H41"/>
    <mergeCell ref="A32:A35"/>
    <mergeCell ref="B33:C33"/>
    <mergeCell ref="B34:C34"/>
    <mergeCell ref="B35:C35"/>
    <mergeCell ref="A36:C36"/>
    <mergeCell ref="A40:H40"/>
    <mergeCell ref="B32:C32"/>
    <mergeCell ref="J32:J35"/>
    <mergeCell ref="A21:C21"/>
    <mergeCell ref="B22:C22"/>
    <mergeCell ref="A19:C19"/>
    <mergeCell ref="A22:A23"/>
    <mergeCell ref="B23:C23"/>
    <mergeCell ref="B26:C26"/>
    <mergeCell ref="B27:C27"/>
    <mergeCell ref="B28:C28"/>
    <mergeCell ref="B29:C29"/>
    <mergeCell ref="B25:C25"/>
    <mergeCell ref="A31:C31"/>
    <mergeCell ref="A24:C24"/>
    <mergeCell ref="B30:C30"/>
    <mergeCell ref="B20:C20"/>
    <mergeCell ref="A10:A18"/>
    <mergeCell ref="B18:C18"/>
    <mergeCell ref="B10:C10"/>
    <mergeCell ref="B11:C11"/>
    <mergeCell ref="B12:C12"/>
    <mergeCell ref="B15:C15"/>
    <mergeCell ref="B13:C13"/>
    <mergeCell ref="B14:C14"/>
    <mergeCell ref="B16:C16"/>
    <mergeCell ref="B17:C17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" customHeight="1">
      <c r="A3" s="7" t="s">
        <v>33</v>
      </c>
      <c r="B3" s="187" t="s">
        <v>120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0"/>
      <c r="B9" s="201"/>
      <c r="C9" s="20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9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62" t="s">
        <v>50</v>
      </c>
      <c r="B10" s="183" t="s">
        <v>51</v>
      </c>
      <c r="C10" s="18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63"/>
      <c r="B11" s="183" t="s">
        <v>55</v>
      </c>
      <c r="C11" s="184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85" t="s">
        <v>56</v>
      </c>
      <c r="B12" s="186"/>
      <c r="C12" s="18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64"/>
      <c r="B13" s="179" t="s">
        <v>58</v>
      </c>
      <c r="C13" s="180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7" t="s">
        <v>122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64"/>
      <c r="B14" s="179" t="s">
        <v>62</v>
      </c>
      <c r="C14" s="180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6" t="s">
        <v>63</v>
      </c>
      <c r="B15" s="177"/>
      <c r="C15" s="177"/>
      <c r="D15" s="18"/>
      <c r="E15" s="18"/>
      <c r="F15" s="18"/>
      <c r="G15" s="18"/>
      <c r="H15" s="18"/>
      <c r="I15" s="53">
        <f>SUM(I13:I14)</f>
        <v>8000</v>
      </c>
      <c r="J15" s="59"/>
    </row>
    <row r="16" spans="1:23" s="3" customFormat="1" ht="23.1" customHeight="1">
      <c r="A16" s="165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f>H16*F16*D16</f>
        <v>13000</v>
      </c>
      <c r="J16" s="61" t="s">
        <v>68</v>
      </c>
    </row>
    <row r="17" spans="1:10" s="3" customFormat="1" ht="23.1" customHeight="1">
      <c r="A17" s="166"/>
      <c r="B17" s="181" t="s">
        <v>123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6" t="s">
        <v>71</v>
      </c>
      <c r="B18" s="177"/>
      <c r="C18" s="177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66"/>
      <c r="B19" s="179" t="s">
        <v>72</v>
      </c>
      <c r="C19" s="180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66"/>
      <c r="B20" s="179" t="s">
        <v>76</v>
      </c>
      <c r="C20" s="180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66"/>
      <c r="B21" s="179" t="s">
        <v>78</v>
      </c>
      <c r="C21" s="180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 t="shared" ref="I21:I24" si="0">H21*F21*D21</f>
        <v>400</v>
      </c>
      <c r="J21" s="63" t="s">
        <v>80</v>
      </c>
    </row>
    <row r="22" spans="1:10" s="2" customFormat="1" ht="24" customHeight="1">
      <c r="A22" s="166"/>
      <c r="B22" s="179" t="s">
        <v>85</v>
      </c>
      <c r="C22" s="180"/>
      <c r="D22" s="34">
        <v>10</v>
      </c>
      <c r="E22" s="34" t="s">
        <v>73</v>
      </c>
      <c r="F22" s="34">
        <v>1</v>
      </c>
      <c r="G22" s="34" t="s">
        <v>60</v>
      </c>
      <c r="H22" s="35">
        <v>100</v>
      </c>
      <c r="I22" s="24">
        <f t="shared" si="0"/>
        <v>1000</v>
      </c>
      <c r="J22" s="63" t="s">
        <v>86</v>
      </c>
    </row>
    <row r="23" spans="1:10" s="2" customFormat="1" ht="24" customHeight="1">
      <c r="A23" s="166"/>
      <c r="B23" s="179" t="s">
        <v>83</v>
      </c>
      <c r="C23" s="180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f t="shared" si="0"/>
        <v>100</v>
      </c>
      <c r="J23" s="63"/>
    </row>
    <row r="24" spans="1:10" s="2" customFormat="1" ht="24" customHeight="1">
      <c r="A24" s="166"/>
      <c r="B24" s="179" t="s">
        <v>81</v>
      </c>
      <c r="C24" s="180"/>
      <c r="D24" s="34">
        <v>2</v>
      </c>
      <c r="E24" s="34" t="s">
        <v>82</v>
      </c>
      <c r="F24" s="34">
        <v>1</v>
      </c>
      <c r="G24" s="34" t="s">
        <v>60</v>
      </c>
      <c r="H24" s="35">
        <v>50</v>
      </c>
      <c r="I24" s="24">
        <f t="shared" si="0"/>
        <v>100</v>
      </c>
      <c r="J24" s="63"/>
    </row>
    <row r="25" spans="1:10" s="2" customFormat="1" ht="24" customHeight="1">
      <c r="A25" s="166"/>
      <c r="B25" s="171" t="s">
        <v>87</v>
      </c>
      <c r="C25" s="172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66"/>
      <c r="B26" s="171" t="s">
        <v>89</v>
      </c>
      <c r="C26" s="172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66"/>
      <c r="B27" s="171" t="s">
        <v>91</v>
      </c>
      <c r="C27" s="172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6" t="s">
        <v>93</v>
      </c>
      <c r="B28" s="177"/>
      <c r="C28" s="177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67" t="s">
        <v>94</v>
      </c>
      <c r="B29" s="178" t="s">
        <v>95</v>
      </c>
      <c r="C29" s="178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68"/>
      <c r="B30" s="169" t="s">
        <v>97</v>
      </c>
      <c r="C30" s="170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68"/>
      <c r="B31" s="169" t="s">
        <v>94</v>
      </c>
      <c r="C31" s="170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68"/>
      <c r="B32" s="171" t="s">
        <v>99</v>
      </c>
      <c r="C32" s="172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73"/>
      <c r="C33" s="173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33558</v>
      </c>
      <c r="J34" s="67"/>
    </row>
    <row r="35" spans="1:10" s="2" customFormat="1">
      <c r="A35" s="174" t="s">
        <v>102</v>
      </c>
      <c r="B35" s="175"/>
      <c r="C35" s="175"/>
      <c r="D35" s="45"/>
      <c r="E35" s="46"/>
      <c r="F35" s="46"/>
      <c r="G35" s="46"/>
      <c r="H35" s="46"/>
      <c r="I35" s="68">
        <f>SUM(I34-I33)*10%</f>
        <v>2995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2193.1799999999998</v>
      </c>
      <c r="J36" s="69"/>
    </row>
    <row r="37" spans="1:10" s="2" customFormat="1" ht="23.1" customHeight="1">
      <c r="A37" s="159" t="s">
        <v>104</v>
      </c>
      <c r="B37" s="160"/>
      <c r="C37" s="161"/>
      <c r="D37" s="48"/>
      <c r="E37" s="49"/>
      <c r="F37" s="49"/>
      <c r="G37" s="49"/>
      <c r="H37" s="49"/>
      <c r="I37" s="70">
        <f>I34+I35+I36</f>
        <v>38746.18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7区</vt:lpstr>
      <vt:lpstr>华山国际酒店八区报价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2017-11-22T03:24:44Z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