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别克西南营销中心\南部大区2025年区域会\"/>
    </mc:Choice>
  </mc:AlternateContent>
  <xr:revisionPtr revIDLastSave="0" documentId="13_ncr:1_{E5BC2AA2-7935-4E33-AA96-EA091F311AB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广州" sheetId="5" r:id="rId1"/>
    <sheet name="成都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G36" i="5"/>
  <c r="H6" i="6"/>
  <c r="H7" i="6"/>
  <c r="H8" i="6"/>
  <c r="H9" i="6"/>
  <c r="H21" i="6"/>
  <c r="H20" i="6"/>
  <c r="H19" i="6"/>
  <c r="H18" i="6"/>
  <c r="H16" i="6"/>
  <c r="H15" i="6"/>
  <c r="H13" i="6"/>
  <c r="H12" i="6"/>
  <c r="H11" i="6"/>
  <c r="H10" i="6"/>
  <c r="H5" i="6"/>
  <c r="H4" i="6"/>
  <c r="H17" i="6" l="1"/>
  <c r="H22" i="6"/>
  <c r="H14" i="6"/>
  <c r="H23" i="6" l="1"/>
  <c r="H24" i="6" s="1"/>
  <c r="H25" i="6" s="1"/>
  <c r="G21" i="5" l="1"/>
  <c r="G33" i="5" l="1"/>
  <c r="G40" i="5" l="1"/>
  <c r="G39" i="5"/>
  <c r="G38" i="5"/>
  <c r="G37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41" i="5" l="1"/>
  <c r="G42" i="5" l="1"/>
  <c r="G43" i="5" s="1"/>
</calcChain>
</file>

<file path=xl/sharedStrings.xml><?xml version="1.0" encoding="utf-8"?>
<sst xmlns="http://schemas.openxmlformats.org/spreadsheetml/2006/main" count="115" uniqueCount="101">
  <si>
    <t>报价项目：</t>
  </si>
  <si>
    <t>别克南部战区MPV突破暨签约大会</t>
  </si>
  <si>
    <t>报价单位：</t>
  </si>
  <si>
    <t>康辉集团北京国际会议展览有限公司</t>
  </si>
  <si>
    <t>项目时间：</t>
  </si>
  <si>
    <t>报价联系人：</t>
  </si>
  <si>
    <t>马可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</si>
  <si>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</si>
  <si>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</si>
  <si>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</si>
  <si>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</si>
  <si>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</si>
  <si>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</si>
  <si>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</si>
  <si>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</si>
  <si>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</si>
  <si>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酒店会场</t>
  </si>
  <si>
    <t>3楼C+D厅</t>
  </si>
  <si>
    <t>用餐</t>
  </si>
  <si>
    <t>会议晚宴</t>
  </si>
  <si>
    <t>活动日晚宴12人桌</t>
  </si>
  <si>
    <t>活动日晚宴16人桌</t>
  </si>
  <si>
    <t>加菜、加鲜榨饮料、水等</t>
  </si>
  <si>
    <t>红酒</t>
  </si>
  <si>
    <t>啤酒</t>
  </si>
  <si>
    <t>会议及搭建</t>
  </si>
  <si>
    <t>战旗+旗杆</t>
  </si>
  <si>
    <t>96*144cm</t>
  </si>
  <si>
    <t>战旗</t>
  </si>
  <si>
    <t>换图重印，96*144cm</t>
  </si>
  <si>
    <t>横幅</t>
  </si>
  <si>
    <t>650*50cm</t>
  </si>
  <si>
    <t>军令状KT板</t>
  </si>
  <si>
    <t>200*150cm</t>
  </si>
  <si>
    <t>铁架</t>
  </si>
  <si>
    <t>/</t>
  </si>
  <si>
    <t>台卡</t>
  </si>
  <si>
    <t>A4</t>
  </si>
  <si>
    <t>A5</t>
  </si>
  <si>
    <t>日程</t>
  </si>
  <si>
    <t>A4,荷兰白纸</t>
  </si>
  <si>
    <t>议程</t>
  </si>
  <si>
    <t>A4，铜版纸</t>
  </si>
  <si>
    <t>桁架灯布</t>
  </si>
  <si>
    <t>加急，400*250cm</t>
  </si>
  <si>
    <t>地毯</t>
  </si>
  <si>
    <t>732*244cm</t>
  </si>
  <si>
    <t>讲台KT板</t>
  </si>
  <si>
    <t>165*120cm</t>
  </si>
  <si>
    <t>战鼓</t>
  </si>
  <si>
    <t>1.5m*2 1m*1，共计3个</t>
  </si>
  <si>
    <t>文具</t>
  </si>
  <si>
    <t>黑色金色签字笔</t>
  </si>
  <si>
    <t>工作人员</t>
  </si>
  <si>
    <t>用餐合计</t>
  </si>
  <si>
    <t>酒店工作人员</t>
  </si>
  <si>
    <t>2月13日2人，2月14日5人</t>
  </si>
  <si>
    <t>超时交通费</t>
  </si>
  <si>
    <t>其他</t>
  </si>
  <si>
    <t>制作物料运输费</t>
  </si>
  <si>
    <t>物料闪送费</t>
  </si>
  <si>
    <t>酒运费</t>
  </si>
  <si>
    <t>战鼓运输费</t>
  </si>
  <si>
    <t>工作人员用餐</t>
  </si>
  <si>
    <t>总计（Net）</t>
  </si>
  <si>
    <t>服务费：10%</t>
  </si>
  <si>
    <t>合计</t>
  </si>
  <si>
    <t>报销</t>
    <phoneticPr fontId="30" type="noConversion"/>
  </si>
  <si>
    <t>桌花</t>
    <phoneticPr fontId="30" type="noConversion"/>
  </si>
  <si>
    <t>小计</t>
  </si>
  <si>
    <t>酒店</t>
    <phoneticPr fontId="34" type="noConversion"/>
  </si>
  <si>
    <t>酒店房间</t>
    <phoneticPr fontId="34" type="noConversion"/>
  </si>
  <si>
    <t>会议室</t>
    <phoneticPr fontId="34" type="noConversion"/>
  </si>
  <si>
    <t>会议设备</t>
    <phoneticPr fontId="34" type="noConversion"/>
  </si>
  <si>
    <t>主会场（会议及晚宴）P3LED、音响、混响、调音、分屏器、电脑等相关设备，含提前1天彩排</t>
  </si>
  <si>
    <t>指示牌</t>
  </si>
  <si>
    <t>议程及会议地点指示牌</t>
  </si>
  <si>
    <t>会议物料</t>
  </si>
  <si>
    <t>讲台LOGO封，麦克话筒套，台卡，席卡，翻页笔，激光器，投影转接器，签到笔等</t>
  </si>
  <si>
    <t>设计费用</t>
  </si>
  <si>
    <t>kv以及延展设计</t>
  </si>
  <si>
    <t>运费</t>
  </si>
  <si>
    <t>人员</t>
  </si>
  <si>
    <t>会务人员</t>
  </si>
  <si>
    <t>全程会务人员管理费</t>
  </si>
  <si>
    <t>会务人员住宿</t>
  </si>
  <si>
    <t>全程会务人员住宿费（2人1间）</t>
  </si>
  <si>
    <t>会务人员交通费及餐费</t>
  </si>
  <si>
    <t>全程会务人员交通费、餐费、电话费</t>
  </si>
  <si>
    <t>会务人员往返机票</t>
  </si>
  <si>
    <t>全程会务人员机票</t>
  </si>
  <si>
    <t>服务费</t>
  </si>
  <si>
    <t>总价合计</t>
  </si>
  <si>
    <t>新营销能力提升培训会</t>
    <phoneticPr fontId="34" type="noConversion"/>
  </si>
  <si>
    <t>世纪城假日</t>
    <phoneticPr fontId="34" type="noConversion"/>
  </si>
  <si>
    <t>茶歇</t>
    <phoneticPr fontId="34" type="noConversion"/>
  </si>
  <si>
    <t>工作餐</t>
    <phoneticPr fontId="34" type="noConversion"/>
  </si>
  <si>
    <t>金芙蓉</t>
    <phoneticPr fontId="34" type="noConversion"/>
  </si>
  <si>
    <t>共3次</t>
    <phoneticPr fontId="30" type="noConversion"/>
  </si>
  <si>
    <t>自助晚餐</t>
    <phoneticPr fontId="34" type="noConversion"/>
  </si>
  <si>
    <t>总价合计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</si>
</sst>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0_ "/>
  </numFmts>
  <fonts count="4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name val="方正悠黑 简 W450W3H3"/>
      <charset val="134"/>
    </font>
    <font>
      <sz val="9"/>
      <name val="宋体"/>
      <family val="3"/>
      <charset val="134"/>
      <scheme val="minor"/>
    </font>
    <font>
      <sz val="9"/>
      <name val="Microsoft YaHei UI"/>
      <family val="2"/>
      <charset val="134"/>
    </font>
    <font>
      <sz val="9"/>
      <name val="方正悠黑 简 W450W3H3"/>
      <charset val="134"/>
    </font>
    <font>
      <b/>
      <sz val="9"/>
      <name val="方正悠黑 简 W450W3H3"/>
      <charset val="134"/>
    </font>
    <font>
      <sz val="9"/>
      <color rgb="FF000000"/>
      <name val="宋体"/>
      <family val="2"/>
      <charset val="134"/>
    </font>
    <font>
      <sz val="9"/>
      <color rgb="FF000000"/>
      <name val="宋体"/>
      <family val="3"/>
      <charset val="134"/>
    </font>
    <font>
      <sz val="9"/>
      <color indexed="8"/>
      <name val="方正悠黑 简 W450W3H3"/>
      <charset val="134"/>
    </font>
    <font>
      <sz val="9"/>
      <color theme="1"/>
      <name val="方正悠黑 简 W450W3H3"/>
      <charset val="134"/>
    </font>
    <font>
      <sz val="11"/>
      <color theme="1"/>
      <name val="方正悠黑 简 W450W3H3"/>
      <charset val="134"/>
    </font>
    <font>
      <b/>
      <sz val="12"/>
      <name val="Microsoft YaHei UI"/>
      <family val="2"/>
      <charset val="134"/>
    </font>
    <font>
      <sz val="9"/>
      <name val="宋体"/>
      <family val="3"/>
      <charset val="134"/>
    </font>
    <font>
      <sz val="9"/>
      <name val="宋体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3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Protection="0">
      <alignment vertical="center"/>
    </xf>
    <xf numFmtId="0" fontId="13" fillId="13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13" fillId="19" borderId="0" applyNumberFormat="0" applyBorder="0" applyProtection="0">
      <alignment vertical="center"/>
    </xf>
    <xf numFmtId="0" fontId="13" fillId="19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4" fillId="4" borderId="0" applyNumberFormat="0" applyBorder="0" applyProtection="0">
      <alignment vertical="center"/>
    </xf>
    <xf numFmtId="0" fontId="14" fillId="4" borderId="0" applyNumberFormat="0" applyBorder="0" applyProtection="0">
      <alignment vertical="center"/>
    </xf>
    <xf numFmtId="0" fontId="15" fillId="22" borderId="7" applyNumberFormat="0" applyProtection="0">
      <alignment vertical="center"/>
    </xf>
    <xf numFmtId="0" fontId="15" fillId="22" borderId="7" applyNumberFormat="0" applyProtection="0">
      <alignment vertical="center"/>
    </xf>
    <xf numFmtId="0" fontId="16" fillId="23" borderId="8" applyNumberFormat="0" applyProtection="0">
      <alignment vertical="center"/>
    </xf>
    <xf numFmtId="0" fontId="16" fillId="23" borderId="8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19" fillId="0" borderId="9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10" applyNumberFormat="0" applyProtection="0">
      <alignment vertical="center"/>
    </xf>
    <xf numFmtId="0" fontId="21" fillId="0" borderId="11" applyNumberFormat="0" applyProtection="0">
      <alignment vertical="center"/>
    </xf>
    <xf numFmtId="0" fontId="21" fillId="0" borderId="11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8" borderId="7" applyNumberFormat="0" applyProtection="0">
      <alignment vertical="center"/>
    </xf>
    <xf numFmtId="0" fontId="22" fillId="8" borderId="7" applyNumberFormat="0" applyProtection="0">
      <alignment vertical="center"/>
    </xf>
    <xf numFmtId="0" fontId="23" fillId="0" borderId="12" applyNumberFormat="0" applyProtection="0">
      <alignment vertical="center"/>
    </xf>
    <xf numFmtId="0" fontId="23" fillId="0" borderId="12" applyNumberFormat="0" applyProtection="0">
      <alignment vertical="center"/>
    </xf>
    <xf numFmtId="0" fontId="24" fillId="24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25" fillId="25" borderId="13" applyNumberFormat="0" applyProtection="0">
      <alignment vertical="center"/>
    </xf>
    <xf numFmtId="0" fontId="25" fillId="25" borderId="13" applyNumberFormat="0" applyProtection="0">
      <alignment vertical="center"/>
    </xf>
    <xf numFmtId="0" fontId="26" fillId="22" borderId="14" applyNumberFormat="0" applyProtection="0">
      <alignment vertical="center"/>
    </xf>
    <xf numFmtId="0" fontId="26" fillId="22" borderId="14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8" fillId="0" borderId="15" applyNumberFormat="0" applyProtection="0">
      <alignment vertical="center"/>
    </xf>
    <xf numFmtId="0" fontId="28" fillId="0" borderId="1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5" fillId="25" borderId="13" applyNumberFormat="0" applyFont="0" applyAlignment="0" applyProtection="0">
      <alignment vertical="center"/>
    </xf>
    <xf numFmtId="0" fontId="25" fillId="25" borderId="13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33" applyFont="1" applyBorder="1" applyAlignment="1">
      <alignment horizontal="center" vertical="center" wrapText="1"/>
    </xf>
    <xf numFmtId="176" fontId="6" fillId="0" borderId="2" xfId="133" applyNumberFormat="1" applyFont="1" applyBorder="1" applyAlignment="1">
      <alignment horizontal="center" vertical="center" wrapText="1"/>
    </xf>
    <xf numFmtId="0" fontId="7" fillId="0" borderId="3" xfId="133" applyFont="1" applyBorder="1" applyAlignment="1">
      <alignment horizontal="center" vertical="center" wrapText="1"/>
    </xf>
    <xf numFmtId="0" fontId="7" fillId="0" borderId="2" xfId="133" applyFont="1" applyBorder="1" applyAlignment="1">
      <alignment vertical="center" wrapText="1"/>
    </xf>
    <xf numFmtId="0" fontId="1" fillId="0" borderId="2" xfId="133" applyFont="1" applyBorder="1" applyAlignment="1">
      <alignment horizontal="left" vertical="center" wrapText="1"/>
    </xf>
    <xf numFmtId="176" fontId="8" fillId="0" borderId="2" xfId="133" applyNumberFormat="1" applyFont="1" applyBorder="1" applyAlignment="1">
      <alignment horizontal="center" vertical="center" wrapText="1"/>
    </xf>
    <xf numFmtId="176" fontId="8" fillId="0" borderId="4" xfId="133" applyNumberFormat="1" applyFont="1" applyBorder="1" applyAlignment="1">
      <alignment horizontal="center" vertical="center" wrapText="1"/>
    </xf>
    <xf numFmtId="0" fontId="8" fillId="0" borderId="2" xfId="133" applyFont="1" applyBorder="1" applyAlignment="1">
      <alignment horizontal="left" vertical="center" wrapText="1"/>
    </xf>
    <xf numFmtId="0" fontId="8" fillId="0" borderId="2" xfId="133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138" applyFont="1" applyBorder="1" applyAlignment="1">
      <alignment horizontal="left" vertical="center" wrapText="1"/>
    </xf>
    <xf numFmtId="0" fontId="8" fillId="0" borderId="2" xfId="138" applyFont="1" applyBorder="1" applyAlignment="1">
      <alignment vertical="center" wrapText="1"/>
    </xf>
    <xf numFmtId="176" fontId="8" fillId="0" borderId="2" xfId="138" applyNumberFormat="1" applyFont="1" applyBorder="1" applyAlignment="1">
      <alignment horizontal="center" vertical="center" wrapText="1"/>
    </xf>
    <xf numFmtId="176" fontId="8" fillId="0" borderId="2" xfId="133" applyNumberFormat="1" applyFont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7" fontId="8" fillId="2" borderId="2" xfId="133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0" fontId="31" fillId="26" borderId="2" xfId="138" applyFont="1" applyFill="1" applyBorder="1" applyAlignment="1">
      <alignment horizontal="left" vertical="center" wrapText="1"/>
    </xf>
    <xf numFmtId="0" fontId="8" fillId="26" borderId="2" xfId="138" applyFont="1" applyFill="1" applyBorder="1" applyAlignment="1">
      <alignment vertical="center" wrapText="1"/>
    </xf>
    <xf numFmtId="176" fontId="8" fillId="26" borderId="2" xfId="133" applyNumberFormat="1" applyFont="1" applyFill="1" applyBorder="1" applyAlignment="1">
      <alignment horizontal="center" vertical="center" wrapText="1"/>
    </xf>
    <xf numFmtId="176" fontId="8" fillId="26" borderId="2" xfId="138" applyNumberFormat="1" applyFont="1" applyFill="1" applyBorder="1" applyAlignment="1">
      <alignment horizontal="center" vertical="center" wrapText="1"/>
    </xf>
    <xf numFmtId="0" fontId="32" fillId="0" borderId="5" xfId="133" applyFont="1" applyBorder="1" applyAlignment="1">
      <alignment vertical="center" wrapText="1"/>
    </xf>
    <xf numFmtId="0" fontId="37" fillId="27" borderId="2" xfId="133" applyFont="1" applyFill="1" applyBorder="1" applyAlignment="1">
      <alignment horizontal="center" vertical="center" wrapText="1"/>
    </xf>
    <xf numFmtId="176" fontId="37" fillId="27" borderId="2" xfId="133" applyNumberFormat="1" applyFont="1" applyFill="1" applyBorder="1" applyAlignment="1">
      <alignment horizontal="center" vertical="center"/>
    </xf>
    <xf numFmtId="176" fontId="36" fillId="28" borderId="2" xfId="133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6" fillId="28" borderId="2" xfId="133" applyFont="1" applyFill="1" applyBorder="1" applyAlignment="1">
      <alignment horizontal="left" vertical="center" wrapText="1"/>
    </xf>
    <xf numFmtId="0" fontId="42" fillId="29" borderId="2" xfId="0" applyFont="1" applyFill="1" applyBorder="1" applyAlignment="1">
      <alignment horizontal="center" vertical="center"/>
    </xf>
    <xf numFmtId="0" fontId="36" fillId="28" borderId="2" xfId="133" applyFont="1" applyFill="1" applyBorder="1" applyAlignment="1">
      <alignment vertical="center" wrapText="1"/>
    </xf>
    <xf numFmtId="0" fontId="41" fillId="0" borderId="2" xfId="0" applyFont="1" applyBorder="1">
      <alignment vertical="center"/>
    </xf>
    <xf numFmtId="9" fontId="41" fillId="0" borderId="2" xfId="0" applyNumberFormat="1" applyFont="1" applyBorder="1">
      <alignment vertical="center"/>
    </xf>
    <xf numFmtId="178" fontId="41" fillId="0" borderId="2" xfId="0" applyNumberFormat="1" applyFont="1" applyBorder="1" applyAlignment="1">
      <alignment horizontal="center" vertical="center"/>
    </xf>
    <xf numFmtId="0" fontId="45" fillId="28" borderId="2" xfId="133" applyFont="1" applyFill="1" applyBorder="1" applyAlignment="1">
      <alignment horizontal="left" vertical="center" wrapText="1"/>
    </xf>
    <xf numFmtId="0" fontId="44" fillId="28" borderId="2" xfId="133" applyFont="1" applyFill="1" applyBorder="1" applyAlignment="1">
      <alignment horizontal="left" vertical="center" wrapText="1"/>
    </xf>
    <xf numFmtId="58" fontId="36" fillId="28" borderId="2" xfId="133" applyNumberFormat="1" applyFont="1" applyFill="1" applyBorder="1" applyAlignment="1">
      <alignment horizontal="left" vertical="center" wrapText="1"/>
    </xf>
    <xf numFmtId="176" fontId="44" fillId="28" borderId="2" xfId="133" applyNumberFormat="1" applyFont="1" applyFill="1" applyBorder="1" applyAlignment="1">
      <alignment horizontal="center" vertical="center"/>
    </xf>
    <xf numFmtId="176" fontId="36" fillId="26" borderId="2" xfId="133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4" xfId="133" applyFont="1" applyBorder="1" applyAlignment="1">
      <alignment horizontal="center" vertical="center" wrapText="1"/>
    </xf>
    <xf numFmtId="0" fontId="7" fillId="0" borderId="3" xfId="133" applyFont="1" applyBorder="1" applyAlignment="1">
      <alignment horizontal="center" vertical="center" wrapText="1"/>
    </xf>
    <xf numFmtId="0" fontId="7" fillId="0" borderId="2" xfId="138" applyFont="1" applyBorder="1" applyAlignment="1">
      <alignment horizontal="center" vertical="center" wrapText="1"/>
    </xf>
    <xf numFmtId="0" fontId="7" fillId="0" borderId="4" xfId="133" applyFont="1" applyBorder="1" applyAlignment="1">
      <alignment horizontal="left" vertical="center" wrapText="1"/>
    </xf>
    <xf numFmtId="0" fontId="7" fillId="0" borderId="5" xfId="133" applyFont="1" applyBorder="1" applyAlignment="1">
      <alignment horizontal="left" vertical="center" wrapText="1"/>
    </xf>
    <xf numFmtId="0" fontId="7" fillId="0" borderId="4" xfId="133" applyFont="1" applyBorder="1" applyAlignment="1">
      <alignment vertical="center" wrapText="1"/>
    </xf>
    <xf numFmtId="0" fontId="7" fillId="0" borderId="5" xfId="133" applyFont="1" applyBorder="1" applyAlignment="1">
      <alignment vertical="center" wrapText="1"/>
    </xf>
    <xf numFmtId="0" fontId="40" fillId="29" borderId="2" xfId="133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39" fillId="28" borderId="16" xfId="133" applyFont="1" applyFill="1" applyBorder="1" applyAlignment="1">
      <alignment horizontal="center" vertical="center" wrapText="1"/>
    </xf>
    <xf numFmtId="0" fontId="40" fillId="28" borderId="17" xfId="133" applyFont="1" applyFill="1" applyBorder="1" applyAlignment="1">
      <alignment horizontal="center" vertical="center" wrapText="1"/>
    </xf>
    <xf numFmtId="0" fontId="40" fillId="29" borderId="5" xfId="133" applyFont="1" applyFill="1" applyBorder="1" applyAlignment="1">
      <alignment horizontal="center" vertical="center" wrapText="1"/>
    </xf>
    <xf numFmtId="0" fontId="40" fillId="28" borderId="4" xfId="133" applyFont="1" applyFill="1" applyBorder="1" applyAlignment="1">
      <alignment horizontal="center" vertical="center" wrapText="1"/>
    </xf>
    <xf numFmtId="0" fontId="40" fillId="28" borderId="3" xfId="133" applyFont="1" applyFill="1" applyBorder="1" applyAlignment="1">
      <alignment horizontal="center" vertical="center" wrapText="1"/>
    </xf>
    <xf numFmtId="0" fontId="36" fillId="28" borderId="2" xfId="133" applyFont="1" applyFill="1" applyBorder="1" applyAlignment="1">
      <alignment horizontal="center" vertical="center" wrapText="1"/>
    </xf>
    <xf numFmtId="0" fontId="36" fillId="0" borderId="2" xfId="133" applyFont="1" applyBorder="1" applyAlignment="1">
      <alignment horizontal="center" vertical="center" wrapText="1"/>
    </xf>
    <xf numFmtId="0" fontId="40" fillId="28" borderId="16" xfId="133" applyFont="1" applyFill="1" applyBorder="1" applyAlignment="1">
      <alignment horizontal="center" vertical="center" wrapText="1"/>
    </xf>
    <xf numFmtId="0" fontId="40" fillId="29" borderId="4" xfId="133" applyFont="1" applyFill="1" applyBorder="1" applyAlignment="1">
      <alignment horizontal="center" vertical="center" wrapText="1"/>
    </xf>
    <xf numFmtId="0" fontId="46" fillId="28" borderId="3" xfId="133" applyFont="1" applyFill="1" applyBorder="1" applyAlignment="1">
      <alignment horizontal="center" vertical="center" wrapText="1"/>
    </xf>
    <xf numFmtId="0" fontId="47" fillId="28" borderId="3" xfId="133" applyFont="1" applyFill="1" applyBorder="1" applyAlignment="1">
      <alignment horizontal="center" vertical="center" wrapText="1"/>
    </xf>
    <xf numFmtId="0" fontId="39" fillId="28" borderId="2" xfId="133" applyFont="1" applyFill="1" applyBorder="1" applyAlignment="1">
      <alignment horizontal="center" vertical="center"/>
    </xf>
    <xf numFmtId="0" fontId="40" fillId="28" borderId="2" xfId="133" applyFont="1" applyFill="1" applyBorder="1" applyAlignment="1">
      <alignment horizontal="center" vertical="center"/>
    </xf>
    <xf numFmtId="0" fontId="43" fillId="0" borderId="2" xfId="137" applyFont="1" applyBorder="1" applyAlignment="1">
      <alignment horizontal="center" vertical="center"/>
    </xf>
    <xf numFmtId="0" fontId="33" fillId="0" borderId="2" xfId="137" applyFont="1" applyBorder="1" applyAlignment="1">
      <alignment horizontal="center" vertical="center"/>
    </xf>
    <xf numFmtId="0" fontId="35" fillId="0" borderId="16" xfId="137" applyFont="1" applyBorder="1" applyAlignment="1">
      <alignment horizontal="left" vertical="center"/>
    </xf>
    <xf numFmtId="0" fontId="36" fillId="0" borderId="6" xfId="137" applyFont="1" applyBorder="1" applyAlignment="1">
      <alignment horizontal="left" vertical="center"/>
    </xf>
    <xf numFmtId="0" fontId="36" fillId="0" borderId="17" xfId="137" applyFont="1" applyBorder="1" applyAlignment="1">
      <alignment horizontal="left" vertical="center"/>
    </xf>
    <xf numFmtId="0" fontId="37" fillId="27" borderId="2" xfId="133" applyFont="1" applyFill="1" applyBorder="1" applyAlignment="1">
      <alignment horizontal="center" vertical="center" wrapText="1"/>
    </xf>
    <xf numFmtId="0" fontId="38" fillId="28" borderId="2" xfId="133" applyFont="1" applyFill="1" applyBorder="1" applyAlignment="1">
      <alignment horizontal="center" vertical="center" wrapText="1"/>
    </xf>
    <xf numFmtId="0" fontId="40" fillId="28" borderId="2" xfId="133" applyFont="1" applyFill="1" applyBorder="1" applyAlignment="1">
      <alignment horizontal="center" vertical="center" wrapText="1"/>
    </xf>
  </cellXfs>
  <cellStyles count="171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强调文字颜色 1 2" xfId="151" xr:uid="{00000000-0005-0000-0000-0000C7000000}"/>
    <cellStyle name="强调文字颜色 1 3" xfId="152" xr:uid="{00000000-0005-0000-0000-0000C8000000}"/>
    <cellStyle name="强调文字颜色 2 2" xfId="153" xr:uid="{00000000-0005-0000-0000-0000C9000000}"/>
    <cellStyle name="强调文字颜色 2 3" xfId="154" xr:uid="{00000000-0005-0000-0000-0000CA000000}"/>
    <cellStyle name="强调文字颜色 3 2" xfId="155" xr:uid="{00000000-0005-0000-0000-0000CB000000}"/>
    <cellStyle name="强调文字颜色 3 3" xfId="156" xr:uid="{00000000-0005-0000-0000-0000CC000000}"/>
    <cellStyle name="强调文字颜色 4 2" xfId="157" xr:uid="{00000000-0005-0000-0000-0000CD000000}"/>
    <cellStyle name="强调文字颜色 4 3" xfId="158" xr:uid="{00000000-0005-0000-0000-0000CE000000}"/>
    <cellStyle name="强调文字颜色 5 2" xfId="159" xr:uid="{00000000-0005-0000-0000-0000CF000000}"/>
    <cellStyle name="强调文字颜色 5 3" xfId="160" xr:uid="{00000000-0005-0000-0000-0000D0000000}"/>
    <cellStyle name="强调文字颜色 6 2" xfId="161" xr:uid="{00000000-0005-0000-0000-0000D1000000}"/>
    <cellStyle name="强调文字颜色 6 3" xfId="162" xr:uid="{00000000-0005-0000-0000-0000D2000000}"/>
    <cellStyle name="输出 2" xfId="163" xr:uid="{00000000-0005-0000-0000-0000D3000000}"/>
    <cellStyle name="输出 3" xfId="164" xr:uid="{00000000-0005-0000-0000-0000D4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3" zoomScale="80" zoomScaleNormal="80" workbookViewId="0">
      <selection activeCell="H36" sqref="H36"/>
    </sheetView>
  </sheetViews>
  <sheetFormatPr defaultColWidth="8.796875" defaultRowHeight="15"/>
  <cols>
    <col min="1" max="1" width="14.06640625" style="1" customWidth="1"/>
    <col min="2" max="2" width="47.265625" style="1" customWidth="1"/>
    <col min="3" max="3" width="59.9296875" style="1" customWidth="1"/>
    <col min="4" max="4" width="15.9296875" style="1" customWidth="1"/>
    <col min="5" max="5" width="7" style="1" customWidth="1"/>
    <col min="6" max="6" width="7.9296875" style="1" customWidth="1"/>
    <col min="7" max="7" width="11" style="1" customWidth="1"/>
    <col min="8" max="8" width="21.796875" style="2" customWidth="1"/>
    <col min="9" max="16384" width="8.796875" style="2"/>
  </cols>
  <sheetData>
    <row r="1" spans="1:8">
      <c r="A1" s="3" t="s">
        <v>0</v>
      </c>
      <c r="B1" s="1" t="s">
        <v>1</v>
      </c>
    </row>
    <row r="2" spans="1:8">
      <c r="A2" s="3" t="s">
        <v>2</v>
      </c>
      <c r="B2" s="1" t="s">
        <v>3</v>
      </c>
    </row>
    <row r="3" spans="1:8">
      <c r="A3" s="3" t="s">
        <v>4</v>
      </c>
      <c r="B3" s="4">
        <v>2.14</v>
      </c>
    </row>
    <row r="4" spans="1:8">
      <c r="A4" s="3" t="s">
        <v>5</v>
      </c>
      <c r="B4" s="4" t="s">
        <v>6</v>
      </c>
    </row>
    <row r="5" spans="1:8">
      <c r="A5" s="3" t="s">
        <v>7</v>
      </c>
      <c r="B5" s="4">
        <v>15801778313</v>
      </c>
    </row>
    <row r="6" spans="1:8" ht="32" customHeight="1">
      <c r="A6" s="46" t="s">
        <v>1</v>
      </c>
      <c r="B6" s="46"/>
      <c r="C6" s="46"/>
      <c r="D6" s="46"/>
      <c r="E6" s="46"/>
      <c r="F6" s="46"/>
      <c r="G6" s="46"/>
      <c r="H6" s="46"/>
    </row>
    <row r="7" spans="1:8">
      <c r="A7" s="5" t="s">
        <v>8</v>
      </c>
      <c r="B7" s="6" t="s">
        <v>9</v>
      </c>
      <c r="C7" s="6" t="s">
        <v>10</v>
      </c>
      <c r="D7" s="6" t="s">
        <v>11</v>
      </c>
      <c r="E7" s="7" t="s">
        <v>12</v>
      </c>
      <c r="F7" s="7" t="s">
        <v>13</v>
      </c>
      <c r="G7" s="7" t="s">
        <v>14</v>
      </c>
      <c r="H7" s="7" t="s">
        <v>15</v>
      </c>
    </row>
    <row r="8" spans="1:8">
      <c r="A8" s="8" t="s">
        <v>16</v>
      </c>
      <c r="B8" s="9" t="s">
        <v>17</v>
      </c>
      <c r="C8" s="10"/>
      <c r="D8" s="11">
        <v>6000</v>
      </c>
      <c r="E8" s="11">
        <v>1</v>
      </c>
      <c r="F8" s="11">
        <v>1</v>
      </c>
      <c r="G8" s="11">
        <f t="shared" ref="G8:G13" si="0">D8*E8*F8</f>
        <v>6000</v>
      </c>
      <c r="H8" s="12"/>
    </row>
    <row r="9" spans="1:8">
      <c r="A9" s="47" t="s">
        <v>18</v>
      </c>
      <c r="B9" s="50" t="s">
        <v>19</v>
      </c>
      <c r="C9" s="10" t="s">
        <v>20</v>
      </c>
      <c r="D9" s="11">
        <v>3840</v>
      </c>
      <c r="E9" s="11">
        <v>1</v>
      </c>
      <c r="F9" s="11">
        <v>9</v>
      </c>
      <c r="G9" s="11">
        <f t="shared" si="0"/>
        <v>34560</v>
      </c>
      <c r="H9" s="12"/>
    </row>
    <row r="10" spans="1:8">
      <c r="A10" s="48"/>
      <c r="B10" s="51"/>
      <c r="C10" s="10" t="s">
        <v>21</v>
      </c>
      <c r="D10" s="11">
        <v>5760</v>
      </c>
      <c r="E10" s="11">
        <v>1</v>
      </c>
      <c r="F10" s="11">
        <v>2</v>
      </c>
      <c r="G10" s="11">
        <f t="shared" si="0"/>
        <v>11520</v>
      </c>
      <c r="H10" s="12"/>
    </row>
    <row r="11" spans="1:8">
      <c r="A11" s="48"/>
      <c r="B11" s="9" t="s">
        <v>22</v>
      </c>
      <c r="C11" s="10"/>
      <c r="D11" s="11">
        <v>550</v>
      </c>
      <c r="E11" s="11">
        <v>1</v>
      </c>
      <c r="F11" s="11">
        <v>1</v>
      </c>
      <c r="G11" s="11">
        <f t="shared" si="0"/>
        <v>550</v>
      </c>
      <c r="H11" s="12"/>
    </row>
    <row r="12" spans="1:8">
      <c r="A12" s="48"/>
      <c r="B12" s="9" t="s">
        <v>23</v>
      </c>
      <c r="C12" s="10"/>
      <c r="D12" s="11">
        <v>179.9</v>
      </c>
      <c r="E12" s="11">
        <v>1</v>
      </c>
      <c r="F12" s="11">
        <v>60</v>
      </c>
      <c r="G12" s="11">
        <f t="shared" si="0"/>
        <v>10794</v>
      </c>
      <c r="H12" s="12"/>
    </row>
    <row r="13" spans="1:8">
      <c r="A13" s="48"/>
      <c r="B13" s="9" t="s">
        <v>24</v>
      </c>
      <c r="C13" s="10"/>
      <c r="D13" s="11">
        <v>813</v>
      </c>
      <c r="E13" s="11">
        <v>1</v>
      </c>
      <c r="F13" s="11">
        <v>1</v>
      </c>
      <c r="G13" s="11">
        <f t="shared" si="0"/>
        <v>813</v>
      </c>
      <c r="H13" s="12"/>
    </row>
    <row r="14" spans="1:8">
      <c r="A14" s="47" t="s">
        <v>25</v>
      </c>
      <c r="B14" s="9" t="s">
        <v>26</v>
      </c>
      <c r="C14" s="10" t="s">
        <v>27</v>
      </c>
      <c r="D14" s="11">
        <v>150</v>
      </c>
      <c r="E14" s="11">
        <v>1</v>
      </c>
      <c r="F14" s="11">
        <v>6</v>
      </c>
      <c r="G14" s="11">
        <f t="shared" ref="G14:G40" si="1">D14*E14*F14</f>
        <v>900</v>
      </c>
      <c r="H14" s="11"/>
    </row>
    <row r="15" spans="1:8">
      <c r="A15" s="48"/>
      <c r="B15" s="9" t="s">
        <v>28</v>
      </c>
      <c r="C15" s="10" t="s">
        <v>29</v>
      </c>
      <c r="D15" s="11">
        <v>120</v>
      </c>
      <c r="E15" s="11">
        <v>1</v>
      </c>
      <c r="F15" s="11">
        <v>1</v>
      </c>
      <c r="G15" s="11">
        <f t="shared" si="1"/>
        <v>120</v>
      </c>
      <c r="H15" s="11"/>
    </row>
    <row r="16" spans="1:8">
      <c r="A16" s="48"/>
      <c r="B16" s="9" t="s">
        <v>30</v>
      </c>
      <c r="C16" s="10" t="s">
        <v>31</v>
      </c>
      <c r="D16" s="11">
        <v>500</v>
      </c>
      <c r="E16" s="11">
        <v>1</v>
      </c>
      <c r="F16" s="11">
        <v>1</v>
      </c>
      <c r="G16" s="11">
        <f t="shared" si="1"/>
        <v>500</v>
      </c>
      <c r="H16" s="11"/>
    </row>
    <row r="17" spans="1:8">
      <c r="A17" s="48"/>
      <c r="B17" s="9" t="s">
        <v>32</v>
      </c>
      <c r="C17" s="10" t="s">
        <v>33</v>
      </c>
      <c r="D17" s="11">
        <v>200</v>
      </c>
      <c r="E17" s="11">
        <v>1</v>
      </c>
      <c r="F17" s="11">
        <v>6</v>
      </c>
      <c r="G17" s="11">
        <f t="shared" si="1"/>
        <v>1200</v>
      </c>
      <c r="H17" s="11"/>
    </row>
    <row r="18" spans="1:8">
      <c r="A18" s="48"/>
      <c r="B18" s="9" t="s">
        <v>34</v>
      </c>
      <c r="C18" s="10" t="s">
        <v>35</v>
      </c>
      <c r="D18" s="11">
        <v>120</v>
      </c>
      <c r="E18" s="11">
        <v>1</v>
      </c>
      <c r="F18" s="11">
        <v>12</v>
      </c>
      <c r="G18" s="11">
        <f t="shared" si="1"/>
        <v>1440</v>
      </c>
      <c r="H18" s="11"/>
    </row>
    <row r="19" spans="1:8">
      <c r="A19" s="48"/>
      <c r="B19" s="52" t="s">
        <v>36</v>
      </c>
      <c r="C19" s="10" t="s">
        <v>37</v>
      </c>
      <c r="D19" s="11">
        <v>10</v>
      </c>
      <c r="E19" s="11">
        <v>1</v>
      </c>
      <c r="F19" s="11">
        <v>34</v>
      </c>
      <c r="G19" s="11">
        <f t="shared" si="1"/>
        <v>340</v>
      </c>
      <c r="H19" s="11"/>
    </row>
    <row r="20" spans="1:8">
      <c r="A20" s="48"/>
      <c r="B20" s="53"/>
      <c r="C20" s="10" t="s">
        <v>38</v>
      </c>
      <c r="D20" s="11">
        <v>8</v>
      </c>
      <c r="E20" s="11">
        <v>1</v>
      </c>
      <c r="F20" s="11">
        <v>38</v>
      </c>
      <c r="G20" s="11">
        <f t="shared" si="1"/>
        <v>304</v>
      </c>
      <c r="H20" s="11"/>
    </row>
    <row r="21" spans="1:8">
      <c r="A21" s="48"/>
      <c r="B21" s="27" t="s">
        <v>68</v>
      </c>
      <c r="C21" s="10"/>
      <c r="D21" s="11">
        <v>300</v>
      </c>
      <c r="E21" s="11">
        <v>1</v>
      </c>
      <c r="F21" s="11">
        <v>2</v>
      </c>
      <c r="G21" s="11">
        <f t="shared" si="1"/>
        <v>600</v>
      </c>
      <c r="H21" s="11"/>
    </row>
    <row r="22" spans="1:8">
      <c r="A22" s="48"/>
      <c r="B22" s="9" t="s">
        <v>39</v>
      </c>
      <c r="C22" s="10" t="s">
        <v>40</v>
      </c>
      <c r="D22" s="11">
        <v>12</v>
      </c>
      <c r="E22" s="11">
        <v>1</v>
      </c>
      <c r="F22" s="11">
        <v>30</v>
      </c>
      <c r="G22" s="11">
        <f t="shared" si="1"/>
        <v>360</v>
      </c>
      <c r="H22" s="11"/>
    </row>
    <row r="23" spans="1:8">
      <c r="A23" s="48"/>
      <c r="B23" s="9" t="s">
        <v>41</v>
      </c>
      <c r="C23" s="10" t="s">
        <v>42</v>
      </c>
      <c r="D23" s="11">
        <v>12</v>
      </c>
      <c r="E23" s="11">
        <v>1</v>
      </c>
      <c r="F23" s="11">
        <v>24</v>
      </c>
      <c r="G23" s="11">
        <f t="shared" si="1"/>
        <v>288</v>
      </c>
      <c r="H23" s="11"/>
    </row>
    <row r="24" spans="1:8">
      <c r="A24" s="48"/>
      <c r="B24" s="9" t="s">
        <v>43</v>
      </c>
      <c r="C24" s="10" t="s">
        <v>44</v>
      </c>
      <c r="D24" s="11">
        <v>3000</v>
      </c>
      <c r="E24" s="11">
        <v>1</v>
      </c>
      <c r="F24" s="11">
        <v>1</v>
      </c>
      <c r="G24" s="11">
        <f t="shared" si="1"/>
        <v>3000</v>
      </c>
      <c r="H24" s="11"/>
    </row>
    <row r="25" spans="1:8">
      <c r="A25" s="48"/>
      <c r="B25" s="9" t="s">
        <v>45</v>
      </c>
      <c r="C25" s="10" t="s">
        <v>46</v>
      </c>
      <c r="D25" s="11">
        <v>800</v>
      </c>
      <c r="E25" s="11">
        <v>1</v>
      </c>
      <c r="F25" s="11">
        <v>1</v>
      </c>
      <c r="G25" s="11">
        <f t="shared" si="1"/>
        <v>800</v>
      </c>
      <c r="H25" s="11"/>
    </row>
    <row r="26" spans="1:8">
      <c r="A26" s="48"/>
      <c r="B26" s="9" t="s">
        <v>47</v>
      </c>
      <c r="C26" s="10" t="s">
        <v>48</v>
      </c>
      <c r="D26" s="11">
        <v>150</v>
      </c>
      <c r="E26" s="11">
        <v>1</v>
      </c>
      <c r="F26" s="11">
        <v>2</v>
      </c>
      <c r="G26" s="11">
        <f t="shared" si="1"/>
        <v>300</v>
      </c>
      <c r="H26" s="11"/>
    </row>
    <row r="27" spans="1:8">
      <c r="A27" s="48"/>
      <c r="B27" s="9" t="s">
        <v>49</v>
      </c>
      <c r="C27" s="10" t="s">
        <v>50</v>
      </c>
      <c r="D27" s="11">
        <v>800</v>
      </c>
      <c r="E27" s="11">
        <v>1</v>
      </c>
      <c r="F27" s="11">
        <v>3</v>
      </c>
      <c r="G27" s="11">
        <f t="shared" si="1"/>
        <v>2400</v>
      </c>
      <c r="H27" s="11"/>
    </row>
    <row r="28" spans="1:8">
      <c r="A28" s="48"/>
      <c r="B28" s="9" t="s">
        <v>51</v>
      </c>
      <c r="C28" s="13" t="s">
        <v>52</v>
      </c>
      <c r="D28" s="11">
        <v>50</v>
      </c>
      <c r="E28" s="11">
        <v>1</v>
      </c>
      <c r="F28" s="11">
        <v>1</v>
      </c>
      <c r="G28" s="11">
        <f t="shared" si="1"/>
        <v>50</v>
      </c>
      <c r="H28" s="11"/>
    </row>
    <row r="29" spans="1:8" ht="14.2" customHeight="1">
      <c r="A29" s="47" t="s">
        <v>53</v>
      </c>
      <c r="B29" s="13" t="s">
        <v>54</v>
      </c>
      <c r="C29" s="14" t="s">
        <v>55</v>
      </c>
      <c r="D29" s="11">
        <v>100</v>
      </c>
      <c r="E29" s="11">
        <v>1</v>
      </c>
      <c r="F29" s="11">
        <v>14</v>
      </c>
      <c r="G29" s="11">
        <f t="shared" si="1"/>
        <v>1400</v>
      </c>
      <c r="H29" s="11"/>
    </row>
    <row r="30" spans="1:8">
      <c r="A30" s="48"/>
      <c r="B30" s="13" t="s">
        <v>55</v>
      </c>
      <c r="C30" s="13" t="s">
        <v>56</v>
      </c>
      <c r="D30" s="11">
        <v>600</v>
      </c>
      <c r="E30" s="11">
        <v>1</v>
      </c>
      <c r="F30" s="11">
        <v>7</v>
      </c>
      <c r="G30" s="11">
        <f t="shared" si="1"/>
        <v>4200</v>
      </c>
      <c r="H30" s="15"/>
    </row>
    <row r="31" spans="1:8">
      <c r="A31" s="48"/>
      <c r="B31" s="13" t="s">
        <v>57</v>
      </c>
      <c r="C31" s="13"/>
      <c r="D31" s="11">
        <v>200</v>
      </c>
      <c r="E31" s="11">
        <v>1</v>
      </c>
      <c r="F31" s="11">
        <v>1</v>
      </c>
      <c r="G31" s="11">
        <f t="shared" si="1"/>
        <v>200</v>
      </c>
      <c r="H31" s="15"/>
    </row>
    <row r="32" spans="1:8">
      <c r="A32" s="49" t="s">
        <v>58</v>
      </c>
      <c r="B32" s="16" t="s">
        <v>59</v>
      </c>
      <c r="C32" s="17"/>
      <c r="D32" s="11">
        <v>600</v>
      </c>
      <c r="E32" s="18">
        <v>1</v>
      </c>
      <c r="F32" s="18">
        <v>1</v>
      </c>
      <c r="G32" s="11">
        <f t="shared" si="1"/>
        <v>600</v>
      </c>
      <c r="H32" s="11"/>
    </row>
    <row r="33" spans="1:8">
      <c r="A33" s="49"/>
      <c r="B33" s="23" t="s">
        <v>67</v>
      </c>
      <c r="C33" s="24"/>
      <c r="D33" s="25">
        <v>34134</v>
      </c>
      <c r="E33" s="26">
        <v>1</v>
      </c>
      <c r="F33" s="26">
        <v>1</v>
      </c>
      <c r="G33" s="25">
        <f t="shared" si="1"/>
        <v>34134</v>
      </c>
      <c r="H33" s="25"/>
    </row>
    <row r="34" spans="1:8">
      <c r="A34" s="49"/>
      <c r="B34" s="23" t="s">
        <v>67</v>
      </c>
      <c r="C34" s="24"/>
      <c r="D34" s="25">
        <v>62700</v>
      </c>
      <c r="E34" s="26">
        <v>1</v>
      </c>
      <c r="F34" s="26">
        <v>1</v>
      </c>
      <c r="G34" s="25">
        <f>D34*E34*F34*1.06</f>
        <v>66462</v>
      </c>
      <c r="H34" s="25"/>
    </row>
    <row r="35" spans="1:8">
      <c r="A35" s="49"/>
      <c r="B35" s="23" t="s">
        <v>67</v>
      </c>
      <c r="C35" s="24"/>
      <c r="D35" s="25">
        <v>25000</v>
      </c>
      <c r="E35" s="26">
        <v>1</v>
      </c>
      <c r="F35" s="26">
        <v>1</v>
      </c>
      <c r="G35" s="25">
        <f>D35*E35*F35*1.06</f>
        <v>26500</v>
      </c>
      <c r="H35" s="25"/>
    </row>
    <row r="36" spans="1:8">
      <c r="A36" s="49"/>
      <c r="B36" s="23"/>
      <c r="C36" s="24"/>
      <c r="D36" s="25">
        <v>20000</v>
      </c>
      <c r="E36" s="26">
        <v>1</v>
      </c>
      <c r="F36" s="26">
        <v>1</v>
      </c>
      <c r="G36" s="25">
        <f>D36*E36*F36</f>
        <v>20000</v>
      </c>
      <c r="H36" s="25"/>
    </row>
    <row r="37" spans="1:8">
      <c r="A37" s="49"/>
      <c r="B37" s="16" t="s">
        <v>60</v>
      </c>
      <c r="C37" s="17"/>
      <c r="D37" s="11">
        <v>50</v>
      </c>
      <c r="E37" s="18">
        <v>1</v>
      </c>
      <c r="F37" s="18">
        <v>1</v>
      </c>
      <c r="G37" s="11">
        <f t="shared" si="1"/>
        <v>50</v>
      </c>
      <c r="H37" s="11"/>
    </row>
    <row r="38" spans="1:8">
      <c r="A38" s="49"/>
      <c r="B38" s="16" t="s">
        <v>61</v>
      </c>
      <c r="C38" s="17"/>
      <c r="D38" s="11">
        <v>18</v>
      </c>
      <c r="E38" s="18">
        <v>1</v>
      </c>
      <c r="F38" s="18">
        <v>1</v>
      </c>
      <c r="G38" s="11">
        <f t="shared" si="1"/>
        <v>18</v>
      </c>
      <c r="H38" s="19"/>
    </row>
    <row r="39" spans="1:8">
      <c r="A39" s="49"/>
      <c r="B39" s="16" t="s">
        <v>62</v>
      </c>
      <c r="C39" s="17"/>
      <c r="D39" s="11">
        <v>500</v>
      </c>
      <c r="E39" s="18">
        <v>1</v>
      </c>
      <c r="F39" s="18">
        <v>5</v>
      </c>
      <c r="G39" s="11">
        <f t="shared" si="1"/>
        <v>2500</v>
      </c>
      <c r="H39" s="19"/>
    </row>
    <row r="40" spans="1:8">
      <c r="A40" s="49"/>
      <c r="B40" s="16" t="s">
        <v>63</v>
      </c>
      <c r="C40" s="17"/>
      <c r="D40" s="11">
        <v>200</v>
      </c>
      <c r="E40" s="18">
        <v>2</v>
      </c>
      <c r="F40" s="18">
        <v>4</v>
      </c>
      <c r="G40" s="11">
        <f t="shared" si="1"/>
        <v>1600</v>
      </c>
      <c r="H40" s="19"/>
    </row>
    <row r="41" spans="1:8">
      <c r="A41" s="45" t="s">
        <v>64</v>
      </c>
      <c r="B41" s="45"/>
      <c r="C41" s="45"/>
      <c r="D41" s="45"/>
      <c r="E41" s="45"/>
      <c r="F41" s="45"/>
      <c r="G41" s="20">
        <f>SUM(G8:G40)</f>
        <v>234503</v>
      </c>
      <c r="H41" s="21"/>
    </row>
    <row r="42" spans="1:8">
      <c r="A42" s="45" t="s">
        <v>65</v>
      </c>
      <c r="B42" s="45"/>
      <c r="C42" s="45"/>
      <c r="D42" s="45"/>
      <c r="E42" s="45"/>
      <c r="F42" s="45"/>
      <c r="G42" s="22">
        <f>G41*10%</f>
        <v>23450.300000000003</v>
      </c>
      <c r="H42" s="21"/>
    </row>
    <row r="43" spans="1:8">
      <c r="A43" s="44" t="s">
        <v>100</v>
      </c>
      <c r="B43" s="45"/>
      <c r="C43" s="45"/>
      <c r="D43" s="45"/>
      <c r="E43" s="45"/>
      <c r="F43" s="45"/>
      <c r="G43" s="22">
        <f>SUM(G41:G42)</f>
        <v>257953.3</v>
      </c>
      <c r="H43" s="21"/>
    </row>
  </sheetData>
  <mergeCells count="10">
    <mergeCell ref="A43:F43"/>
    <mergeCell ref="A6:H6"/>
    <mergeCell ref="A41:F41"/>
    <mergeCell ref="A42:F42"/>
    <mergeCell ref="A9:A13"/>
    <mergeCell ref="A14:A28"/>
    <mergeCell ref="A29:A31"/>
    <mergeCell ref="A32:A40"/>
    <mergeCell ref="B9:B10"/>
    <mergeCell ref="B19:B20"/>
  </mergeCells>
  <phoneticPr fontId="30" type="noConversion"/>
  <pageMargins left="0.25" right="0.25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5EB3-1186-4698-8BD2-FD016987C8C7}">
  <dimension ref="A1:H25"/>
  <sheetViews>
    <sheetView workbookViewId="0">
      <selection activeCell="J16" sqref="J16"/>
    </sheetView>
  </sheetViews>
  <sheetFormatPr defaultRowHeight="13.5"/>
  <cols>
    <col min="1" max="1" width="20.33203125" customWidth="1"/>
    <col min="3" max="3" width="16.3984375" customWidth="1"/>
    <col min="4" max="4" width="29.73046875" customWidth="1"/>
    <col min="8" max="8" width="12.265625" customWidth="1"/>
  </cols>
  <sheetData>
    <row r="1" spans="1:8" ht="16.899999999999999">
      <c r="A1" s="69" t="s">
        <v>93</v>
      </c>
      <c r="B1" s="70"/>
      <c r="C1" s="70"/>
      <c r="D1" s="70"/>
      <c r="E1" s="70"/>
      <c r="F1" s="70"/>
      <c r="G1" s="70"/>
      <c r="H1" s="70"/>
    </row>
    <row r="2" spans="1:8">
      <c r="A2" s="71"/>
      <c r="B2" s="72"/>
      <c r="C2" s="72"/>
      <c r="D2" s="72"/>
      <c r="E2" s="72"/>
      <c r="F2" s="72"/>
      <c r="G2" s="72"/>
      <c r="H2" s="73"/>
    </row>
    <row r="3" spans="1:8">
      <c r="A3" s="74" t="s">
        <v>8</v>
      </c>
      <c r="B3" s="74"/>
      <c r="C3" s="74"/>
      <c r="D3" s="28" t="s">
        <v>10</v>
      </c>
      <c r="E3" s="29" t="s">
        <v>12</v>
      </c>
      <c r="F3" s="29" t="s">
        <v>13</v>
      </c>
      <c r="G3" s="29" t="s">
        <v>11</v>
      </c>
      <c r="H3" s="29" t="s">
        <v>69</v>
      </c>
    </row>
    <row r="4" spans="1:8">
      <c r="A4" s="75" t="s">
        <v>70</v>
      </c>
      <c r="B4" s="56" t="s">
        <v>71</v>
      </c>
      <c r="C4" s="57"/>
      <c r="D4" s="38" t="s">
        <v>94</v>
      </c>
      <c r="E4" s="30">
        <v>1</v>
      </c>
      <c r="F4" s="30">
        <v>27</v>
      </c>
      <c r="G4" s="31">
        <v>370</v>
      </c>
      <c r="H4" s="31">
        <f>E4*F4*G4</f>
        <v>9990</v>
      </c>
    </row>
    <row r="5" spans="1:8">
      <c r="A5" s="76"/>
      <c r="B5" s="56" t="s">
        <v>72</v>
      </c>
      <c r="C5" s="57"/>
      <c r="D5" s="39" t="s">
        <v>97</v>
      </c>
      <c r="E5" s="30">
        <v>1</v>
      </c>
      <c r="F5" s="30">
        <v>1</v>
      </c>
      <c r="G5" s="31">
        <v>25000</v>
      </c>
      <c r="H5" s="31">
        <f t="shared" ref="H5:H13" si="0">E5*F5*G5</f>
        <v>25000</v>
      </c>
    </row>
    <row r="6" spans="1:8">
      <c r="A6" s="76"/>
      <c r="B6" s="56" t="s">
        <v>95</v>
      </c>
      <c r="C6" s="57"/>
      <c r="D6" s="39" t="s">
        <v>98</v>
      </c>
      <c r="E6" s="30">
        <v>3</v>
      </c>
      <c r="F6" s="30">
        <v>45</v>
      </c>
      <c r="G6" s="31">
        <v>68</v>
      </c>
      <c r="H6" s="31">
        <f t="shared" si="0"/>
        <v>9180</v>
      </c>
    </row>
    <row r="7" spans="1:8">
      <c r="A7" s="76"/>
      <c r="B7" s="56" t="s">
        <v>96</v>
      </c>
      <c r="C7" s="57"/>
      <c r="D7" s="40">
        <v>45734</v>
      </c>
      <c r="E7" s="30">
        <v>1</v>
      </c>
      <c r="F7" s="30">
        <v>80</v>
      </c>
      <c r="G7" s="31">
        <v>70</v>
      </c>
      <c r="H7" s="31">
        <f t="shared" si="0"/>
        <v>5600</v>
      </c>
    </row>
    <row r="8" spans="1:8">
      <c r="A8" s="76"/>
      <c r="B8" s="56" t="s">
        <v>99</v>
      </c>
      <c r="C8" s="57"/>
      <c r="D8" s="40">
        <v>45733</v>
      </c>
      <c r="E8" s="30">
        <v>1</v>
      </c>
      <c r="F8" s="30">
        <v>70</v>
      </c>
      <c r="G8" s="31">
        <v>118</v>
      </c>
      <c r="H8" s="31">
        <f t="shared" si="0"/>
        <v>8260</v>
      </c>
    </row>
    <row r="9" spans="1:8" ht="33.75">
      <c r="A9" s="76"/>
      <c r="B9" s="56" t="s">
        <v>73</v>
      </c>
      <c r="C9" s="57"/>
      <c r="D9" s="32" t="s">
        <v>74</v>
      </c>
      <c r="E9" s="41">
        <v>1</v>
      </c>
      <c r="F9" s="30">
        <v>1</v>
      </c>
      <c r="G9" s="31">
        <v>4000</v>
      </c>
      <c r="H9" s="31">
        <f t="shared" si="0"/>
        <v>4000</v>
      </c>
    </row>
    <row r="10" spans="1:8">
      <c r="A10" s="76"/>
      <c r="B10" s="63" t="s">
        <v>75</v>
      </c>
      <c r="C10" s="57"/>
      <c r="D10" s="32" t="s">
        <v>76</v>
      </c>
      <c r="E10" s="30">
        <v>1</v>
      </c>
      <c r="F10" s="30">
        <v>6</v>
      </c>
      <c r="G10" s="31">
        <v>200</v>
      </c>
      <c r="H10" s="31">
        <f t="shared" si="0"/>
        <v>1200</v>
      </c>
    </row>
    <row r="11" spans="1:8" ht="22.5">
      <c r="A11" s="76"/>
      <c r="B11" s="63" t="s">
        <v>77</v>
      </c>
      <c r="C11" s="57"/>
      <c r="D11" s="32" t="s">
        <v>78</v>
      </c>
      <c r="E11" s="30">
        <v>1</v>
      </c>
      <c r="F11" s="30">
        <v>1</v>
      </c>
      <c r="G11" s="31">
        <v>5000</v>
      </c>
      <c r="H11" s="31">
        <f t="shared" si="0"/>
        <v>5000</v>
      </c>
    </row>
    <row r="12" spans="1:8">
      <c r="A12" s="76"/>
      <c r="B12" s="63" t="s">
        <v>79</v>
      </c>
      <c r="C12" s="57"/>
      <c r="D12" s="32" t="s">
        <v>80</v>
      </c>
      <c r="E12" s="30">
        <v>1</v>
      </c>
      <c r="F12" s="30">
        <v>1</v>
      </c>
      <c r="G12" s="31">
        <v>2000</v>
      </c>
      <c r="H12" s="31">
        <f t="shared" si="0"/>
        <v>2000</v>
      </c>
    </row>
    <row r="13" spans="1:8">
      <c r="A13" s="76"/>
      <c r="B13" s="63" t="s">
        <v>81</v>
      </c>
      <c r="C13" s="57"/>
      <c r="D13" s="32" t="s">
        <v>81</v>
      </c>
      <c r="E13" s="30">
        <v>1</v>
      </c>
      <c r="F13" s="30">
        <v>1</v>
      </c>
      <c r="G13" s="31">
        <v>1500</v>
      </c>
      <c r="H13" s="31">
        <f t="shared" si="0"/>
        <v>1500</v>
      </c>
    </row>
    <row r="14" spans="1:8">
      <c r="A14" s="54"/>
      <c r="B14" s="64"/>
      <c r="C14" s="64"/>
      <c r="D14" s="54"/>
      <c r="E14" s="54"/>
      <c r="F14" s="54"/>
      <c r="G14" s="29" t="s">
        <v>69</v>
      </c>
      <c r="H14" s="33">
        <f>SUM(H4:H13)</f>
        <v>71730</v>
      </c>
    </row>
    <row r="15" spans="1:8">
      <c r="A15" s="65" t="s">
        <v>67</v>
      </c>
      <c r="B15" s="67"/>
      <c r="C15" s="68"/>
      <c r="D15" s="32"/>
      <c r="E15" s="42">
        <v>1</v>
      </c>
      <c r="F15" s="42">
        <v>1</v>
      </c>
      <c r="G15" s="43">
        <v>5485.6</v>
      </c>
      <c r="H15" s="43">
        <f>E15*F15*G15</f>
        <v>5485.6</v>
      </c>
    </row>
    <row r="16" spans="1:8">
      <c r="A16" s="66"/>
      <c r="B16" s="67"/>
      <c r="C16" s="68"/>
      <c r="D16" s="32"/>
      <c r="E16" s="42">
        <v>1</v>
      </c>
      <c r="F16" s="42">
        <v>1</v>
      </c>
      <c r="G16" s="43">
        <v>1604</v>
      </c>
      <c r="H16" s="43">
        <f>E16*F16*G16</f>
        <v>1604</v>
      </c>
    </row>
    <row r="17" spans="1:8">
      <c r="A17" s="54"/>
      <c r="B17" s="58"/>
      <c r="C17" s="58"/>
      <c r="D17" s="54"/>
      <c r="E17" s="54"/>
      <c r="F17" s="54"/>
      <c r="G17" s="29" t="s">
        <v>69</v>
      </c>
      <c r="H17" s="33">
        <f>SUM(H15:H16)</f>
        <v>7089.6</v>
      </c>
    </row>
    <row r="18" spans="1:8">
      <c r="A18" s="59" t="s">
        <v>82</v>
      </c>
      <c r="B18" s="61" t="s">
        <v>83</v>
      </c>
      <c r="C18" s="61"/>
      <c r="D18" s="34" t="s">
        <v>84</v>
      </c>
      <c r="E18" s="30">
        <v>2</v>
      </c>
      <c r="F18" s="30">
        <v>2</v>
      </c>
      <c r="G18" s="31">
        <v>500</v>
      </c>
      <c r="H18" s="31">
        <f>E18*F18*G18</f>
        <v>2000</v>
      </c>
    </row>
    <row r="19" spans="1:8">
      <c r="A19" s="60"/>
      <c r="B19" s="61" t="s">
        <v>85</v>
      </c>
      <c r="C19" s="61"/>
      <c r="D19" s="34" t="s">
        <v>86</v>
      </c>
      <c r="E19" s="30">
        <v>2</v>
      </c>
      <c r="F19" s="30">
        <v>1</v>
      </c>
      <c r="G19" s="31">
        <v>400</v>
      </c>
      <c r="H19" s="31">
        <f t="shared" ref="H19:H21" si="1">E19*F19*G19</f>
        <v>800</v>
      </c>
    </row>
    <row r="20" spans="1:8">
      <c r="A20" s="60"/>
      <c r="B20" s="61" t="s">
        <v>87</v>
      </c>
      <c r="C20" s="61"/>
      <c r="D20" s="34" t="s">
        <v>88</v>
      </c>
      <c r="E20" s="30">
        <v>1</v>
      </c>
      <c r="F20" s="30">
        <v>2</v>
      </c>
      <c r="G20" s="31">
        <v>300</v>
      </c>
      <c r="H20" s="31">
        <f t="shared" si="1"/>
        <v>600</v>
      </c>
    </row>
    <row r="21" spans="1:8">
      <c r="A21" s="60"/>
      <c r="B21" s="62" t="s">
        <v>89</v>
      </c>
      <c r="C21" s="62"/>
      <c r="D21" s="34" t="s">
        <v>90</v>
      </c>
      <c r="E21" s="30">
        <v>1</v>
      </c>
      <c r="F21" s="30">
        <v>2</v>
      </c>
      <c r="G21" s="31">
        <v>1000</v>
      </c>
      <c r="H21" s="31">
        <f t="shared" si="1"/>
        <v>2000</v>
      </c>
    </row>
    <row r="22" spans="1:8">
      <c r="A22" s="54"/>
      <c r="B22" s="54"/>
      <c r="C22" s="54"/>
      <c r="D22" s="54"/>
      <c r="E22" s="54"/>
      <c r="F22" s="54"/>
      <c r="G22" s="29" t="s">
        <v>69</v>
      </c>
      <c r="H22" s="33">
        <f>SUM(H18:H21)</f>
        <v>5400</v>
      </c>
    </row>
    <row r="23" spans="1:8">
      <c r="A23" s="55" t="s">
        <v>66</v>
      </c>
      <c r="B23" s="55"/>
      <c r="C23" s="55"/>
      <c r="D23" s="55"/>
      <c r="E23" s="55"/>
      <c r="F23" s="55"/>
      <c r="G23" s="35"/>
      <c r="H23" s="31">
        <f>H14+H17+H22</f>
        <v>84219.6</v>
      </c>
    </row>
    <row r="24" spans="1:8">
      <c r="A24" s="55" t="s">
        <v>91</v>
      </c>
      <c r="B24" s="55"/>
      <c r="C24" s="55"/>
      <c r="D24" s="55"/>
      <c r="E24" s="55"/>
      <c r="F24" s="55"/>
      <c r="G24" s="36">
        <v>0.1</v>
      </c>
      <c r="H24" s="37">
        <f>H23*0.1</f>
        <v>8421.9600000000009</v>
      </c>
    </row>
    <row r="25" spans="1:8">
      <c r="A25" s="55" t="s">
        <v>92</v>
      </c>
      <c r="B25" s="55"/>
      <c r="C25" s="55"/>
      <c r="D25" s="55"/>
      <c r="E25" s="55"/>
      <c r="F25" s="55"/>
      <c r="G25" s="35"/>
      <c r="H25" s="37">
        <f>H23+H24</f>
        <v>92641.560000000012</v>
      </c>
    </row>
  </sheetData>
  <mergeCells count="28">
    <mergeCell ref="A15:A16"/>
    <mergeCell ref="B15:C15"/>
    <mergeCell ref="B16:C16"/>
    <mergeCell ref="A1:H1"/>
    <mergeCell ref="A2:H2"/>
    <mergeCell ref="A3:C3"/>
    <mergeCell ref="A4:A13"/>
    <mergeCell ref="B4:C4"/>
    <mergeCell ref="B5:C5"/>
    <mergeCell ref="B9:C9"/>
    <mergeCell ref="B10:C10"/>
    <mergeCell ref="B11:C11"/>
    <mergeCell ref="A22:F22"/>
    <mergeCell ref="A23:F23"/>
    <mergeCell ref="A24:F24"/>
    <mergeCell ref="A25:F25"/>
    <mergeCell ref="B6:C6"/>
    <mergeCell ref="B7:C7"/>
    <mergeCell ref="B8:C8"/>
    <mergeCell ref="A17:F17"/>
    <mergeCell ref="A18:A21"/>
    <mergeCell ref="B18:C18"/>
    <mergeCell ref="B19:C19"/>
    <mergeCell ref="B20:C20"/>
    <mergeCell ref="B21:C21"/>
    <mergeCell ref="B12:C12"/>
    <mergeCell ref="B13:C13"/>
    <mergeCell ref="A14:F14"/>
  </mergeCells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</vt:lpstr>
      <vt:lpstr>成都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2024-11-01T07:56:00Z</cp:lastPrinted>
  <dcterms:created xsi:type="dcterms:W3CDTF">2014-11-26T23:00:00Z</dcterms:created>
  <dcterms:modified xsi:type="dcterms:W3CDTF">2025-04-08T06:23:57Z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2052-12.1.0.20305</vt:lpwstr>
  </property>
  <property fmtid="{D5CDD505-2E9C-101B-9397-08002B2CF9AE}" pid="5" name="ICV">
    <vt:lpwstr>E7A002DC57E24064923399A42C21F6BC_13</vt:lpwstr>
  </property>
</Properties>
</file>