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mn\Desktop\"/>
    </mc:Choice>
  </mc:AlternateContent>
  <xr:revisionPtr revIDLastSave="0" documentId="13_ncr:1_{606DF924-84DA-4267-9E06-17DBBDF4BF0B}" xr6:coauthVersionLast="38" xr6:coauthVersionMax="38" xr10:uidLastSave="{00000000-0000-0000-0000-000000000000}"/>
  <bookViews>
    <workbookView xWindow="0" yWindow="0" windowWidth="20490" windowHeight="7500" xr2:uid="{9A82CABC-9702-4608-8423-A48EC9DDD137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54" i="1" l="1"/>
  <c r="I54" i="1"/>
  <c r="O53" i="1"/>
  <c r="I53" i="1"/>
  <c r="O52" i="1"/>
  <c r="I52" i="1"/>
  <c r="O51" i="1"/>
  <c r="I51" i="1"/>
  <c r="O50" i="1"/>
  <c r="O55" i="1" s="1"/>
  <c r="I50" i="1"/>
  <c r="I55" i="1" s="1"/>
  <c r="P55" i="1" s="1"/>
  <c r="O48" i="1"/>
  <c r="O47" i="1"/>
  <c r="I47" i="1"/>
  <c r="N46" i="1"/>
  <c r="O46" i="1" s="1"/>
  <c r="O49" i="1" s="1"/>
  <c r="I46" i="1"/>
  <c r="I49" i="1" s="1"/>
  <c r="O44" i="1"/>
  <c r="I44" i="1"/>
  <c r="O43" i="1"/>
  <c r="O42" i="1"/>
  <c r="I42" i="1"/>
  <c r="O41" i="1"/>
  <c r="O40" i="1"/>
  <c r="I40" i="1"/>
  <c r="I45" i="1" s="1"/>
  <c r="O39" i="1"/>
  <c r="O38" i="1"/>
  <c r="I38" i="1"/>
  <c r="O37" i="1"/>
  <c r="I37" i="1"/>
  <c r="O36" i="1"/>
  <c r="O45" i="1" s="1"/>
  <c r="I36" i="1"/>
  <c r="O34" i="1"/>
  <c r="O33" i="1"/>
  <c r="O32" i="1"/>
  <c r="I32" i="1"/>
  <c r="O31" i="1"/>
  <c r="I31" i="1"/>
  <c r="O30" i="1"/>
  <c r="O29" i="1"/>
  <c r="I29" i="1"/>
  <c r="O28" i="1"/>
  <c r="O27" i="1"/>
  <c r="O26" i="1"/>
  <c r="I26" i="1"/>
  <c r="O25" i="1"/>
  <c r="O24" i="1"/>
  <c r="I24" i="1"/>
  <c r="O23" i="1"/>
  <c r="I23" i="1"/>
  <c r="O22" i="1"/>
  <c r="I22" i="1"/>
  <c r="O21" i="1"/>
  <c r="I21" i="1"/>
  <c r="O20" i="1"/>
  <c r="I20" i="1"/>
  <c r="O19" i="1"/>
  <c r="I19" i="1"/>
  <c r="O18" i="1"/>
  <c r="I18" i="1"/>
  <c r="O17" i="1"/>
  <c r="O35" i="1" s="1"/>
  <c r="I17" i="1"/>
  <c r="I35" i="1" s="1"/>
  <c r="O15" i="1"/>
  <c r="O14" i="1"/>
  <c r="O13" i="1"/>
  <c r="I13" i="1"/>
  <c r="O12" i="1"/>
  <c r="I12" i="1"/>
  <c r="O11" i="1"/>
  <c r="O10" i="1"/>
  <c r="O9" i="1"/>
  <c r="I9" i="1"/>
  <c r="O8" i="1"/>
  <c r="I8" i="1"/>
  <c r="O7" i="1"/>
  <c r="I7" i="1"/>
  <c r="O6" i="1"/>
  <c r="I6" i="1"/>
  <c r="O5" i="1"/>
  <c r="O16" i="1" s="1"/>
  <c r="I5" i="1"/>
  <c r="I16" i="1" s="1"/>
  <c r="P35" i="1" l="1"/>
  <c r="I56" i="1"/>
  <c r="P16" i="1"/>
  <c r="O56" i="1"/>
  <c r="P45" i="1"/>
  <c r="P49" i="1"/>
  <c r="O57" i="1" l="1"/>
  <c r="O58" i="1" s="1"/>
  <c r="I57" i="1"/>
  <c r="I58" i="1" s="1"/>
  <c r="P58" i="1" l="1"/>
</calcChain>
</file>

<file path=xl/sharedStrings.xml><?xml version="1.0" encoding="utf-8"?>
<sst xmlns="http://schemas.openxmlformats.org/spreadsheetml/2006/main" count="271" uniqueCount="118">
  <si>
    <t>顺逛精英微店主线下培训会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</si>
  <si>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</si>
  <si>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</si>
  <si>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</si>
  <si>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</si>
  <si>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</si>
  <si>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</si>
  <si>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</si>
  <si>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</si>
  <si>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</si>
  <si>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</si>
  <si>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</si>
  <si>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</si>
  <si>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贵阳丽港酒店</t>
  </si>
  <si>
    <t>10.23-24 大床</t>
  </si>
  <si>
    <t>间</t>
  </si>
  <si>
    <t>晚</t>
  </si>
  <si>
    <t>10.23-24 标间</t>
  </si>
  <si>
    <t>格兰云天国际</t>
  </si>
  <si>
    <t>10.22-10.27标间 双早</t>
  </si>
  <si>
    <t>2标 4大，10.23-10.27</t>
    <phoneticPr fontId="6" type="noConversion"/>
  </si>
  <si>
    <t>10.24-10.27标间 双早</t>
  </si>
  <si>
    <t>184标 84大，10.24</t>
    <phoneticPr fontId="6" type="noConversion"/>
  </si>
  <si>
    <t>10.24-10.27大床 单早</t>
  </si>
  <si>
    <t>184标 85大，10.25</t>
    <phoneticPr fontId="6" type="noConversion"/>
  </si>
  <si>
    <t>184标 80大，10.26</t>
    <phoneticPr fontId="6" type="noConversion"/>
  </si>
  <si>
    <t>项</t>
    <phoneticPr fontId="6" type="noConversion"/>
  </si>
  <si>
    <t>次</t>
    <phoneticPr fontId="6" type="noConversion"/>
  </si>
  <si>
    <t>酒店赔偿</t>
    <phoneticPr fontId="6" type="noConversion"/>
  </si>
  <si>
    <t>重美大酒店</t>
    <phoneticPr fontId="6" type="noConversion"/>
  </si>
  <si>
    <t>24日</t>
    <phoneticPr fontId="6" type="noConversion"/>
  </si>
  <si>
    <t>25日</t>
  </si>
  <si>
    <t>26日</t>
  </si>
  <si>
    <t>个</t>
    <phoneticPr fontId="6" type="noConversion"/>
  </si>
  <si>
    <t>酒店合计</t>
  </si>
  <si>
    <t>餐饮</t>
  </si>
  <si>
    <t>10.22日中午自助</t>
  </si>
  <si>
    <t>酒店</t>
  </si>
  <si>
    <t>人</t>
  </si>
  <si>
    <t>餐</t>
  </si>
  <si>
    <t>10.22日晚餐自助</t>
  </si>
  <si>
    <t>10.23日中午自助</t>
  </si>
  <si>
    <t>10.23日晚餐自助</t>
  </si>
  <si>
    <t>10.24日中午自助</t>
  </si>
  <si>
    <t>10.24日晚餐自助</t>
  </si>
  <si>
    <t>10.24日桌餐晚餐</t>
  </si>
  <si>
    <t>桌</t>
  </si>
  <si>
    <t>10.25日中午自助</t>
  </si>
  <si>
    <t>餐</t>
    <phoneticPr fontId="6" type="noConversion"/>
  </si>
  <si>
    <t>10.25日晚餐自助</t>
  </si>
  <si>
    <t>茶歇+早餐</t>
    <phoneticPr fontId="6" type="noConversion"/>
  </si>
  <si>
    <t>自助晚餐3人</t>
    <phoneticPr fontId="6" type="noConversion"/>
  </si>
  <si>
    <t>间</t>
    <phoneticPr fontId="6" type="noConversion"/>
  </si>
  <si>
    <t>房间点餐 饺子</t>
    <phoneticPr fontId="6" type="noConversion"/>
  </si>
  <si>
    <t>10.26日拓展午餐</t>
  </si>
  <si>
    <t>社会餐厅</t>
  </si>
  <si>
    <t>人</t>
    <phoneticPr fontId="6" type="noConversion"/>
  </si>
  <si>
    <t>桌</t>
    <phoneticPr fontId="6" type="noConversion"/>
  </si>
  <si>
    <t>26日午餐 围桌</t>
    <phoneticPr fontId="6" type="noConversion"/>
  </si>
  <si>
    <t>10.26日晚餐桌餐</t>
  </si>
  <si>
    <t>酒店晚宴</t>
  </si>
  <si>
    <t>酒水</t>
  </si>
  <si>
    <t>项</t>
  </si>
  <si>
    <t>次</t>
  </si>
  <si>
    <t>27日午餐</t>
    <phoneticPr fontId="6" type="noConversion"/>
  </si>
  <si>
    <t>酒水</t>
    <phoneticPr fontId="6" type="noConversion"/>
  </si>
  <si>
    <t>份</t>
    <phoneticPr fontId="6" type="noConversion"/>
  </si>
  <si>
    <t>伴手礼</t>
    <phoneticPr fontId="6" type="noConversion"/>
  </si>
  <si>
    <t>用餐合计</t>
  </si>
  <si>
    <t>交通</t>
  </si>
  <si>
    <t>12座接机</t>
  </si>
  <si>
    <t>23日贵阳机场-遵义酒店</t>
  </si>
  <si>
    <t>辆</t>
  </si>
  <si>
    <t>趟</t>
  </si>
  <si>
    <t>23日 酒店-遵义机场 考斯特</t>
    <phoneticPr fontId="6" type="noConversion"/>
  </si>
  <si>
    <t>51座接机</t>
  </si>
  <si>
    <t>24日贵阳机场-遵义酒店</t>
  </si>
  <si>
    <t>24日遵义机场-遵义酒店</t>
  </si>
  <si>
    <t>25日 酒店-遵义机场 GL8</t>
    <phoneticPr fontId="6" type="noConversion"/>
  </si>
  <si>
    <t>51座全天包车</t>
  </si>
  <si>
    <t>26日酒店-会址-娄山关-酒店</t>
  </si>
  <si>
    <t>天</t>
  </si>
  <si>
    <t>26日 外出拓展 50座</t>
    <phoneticPr fontId="6" type="noConversion"/>
  </si>
  <si>
    <t>辆</t>
    <phoneticPr fontId="6" type="noConversion"/>
  </si>
  <si>
    <t>天</t>
    <phoneticPr fontId="6" type="noConversion"/>
  </si>
  <si>
    <t>26日 外出拓展 30座</t>
    <phoneticPr fontId="6" type="noConversion"/>
  </si>
  <si>
    <t>51座送机</t>
  </si>
  <si>
    <t>27日遵义酒店-遵义/贵阳机场</t>
  </si>
  <si>
    <t>趟</t>
    <phoneticPr fontId="6" type="noConversion"/>
  </si>
  <si>
    <t>27日 酒店-贵阳机场</t>
    <phoneticPr fontId="6" type="noConversion"/>
  </si>
  <si>
    <t>27日 酒店-遵义机场 50座</t>
    <phoneticPr fontId="6" type="noConversion"/>
  </si>
  <si>
    <t>27日遵义酒店-机场</t>
  </si>
  <si>
    <t>27日 会址+送机 30座</t>
    <phoneticPr fontId="6" type="noConversion"/>
  </si>
  <si>
    <t>交通费合计</t>
  </si>
  <si>
    <t>会议</t>
  </si>
  <si>
    <t>25日全天会议1200平</t>
  </si>
  <si>
    <t>5.18日下午会议</t>
  </si>
  <si>
    <t>场</t>
  </si>
  <si>
    <t>26日晚宴使用led屏幕</t>
  </si>
  <si>
    <t>5.18日上午会议</t>
  </si>
  <si>
    <t>26日增加全天小会议室</t>
    <phoneticPr fontId="6" type="noConversion"/>
  </si>
  <si>
    <t>会议费用合计</t>
  </si>
  <si>
    <t>人工费</t>
  </si>
  <si>
    <t>重美酒店</t>
    <phoneticPr fontId="6" type="noConversion"/>
  </si>
  <si>
    <t>全程陪同工作人员交通往返</t>
  </si>
  <si>
    <t>补贴</t>
  </si>
  <si>
    <t>全程陪同2人6天 22-27日</t>
    <phoneticPr fontId="6" type="noConversion"/>
  </si>
  <si>
    <t>当地工作人员 3人6天 22-27日</t>
    <phoneticPr fontId="6" type="noConversion"/>
  </si>
  <si>
    <t>接机工作人员 遵义2人 贵阳5人</t>
    <phoneticPr fontId="6" type="noConversion"/>
  </si>
  <si>
    <t>其他合计</t>
  </si>
  <si>
    <t>净价合计</t>
  </si>
  <si>
    <r>
      <rPr>
        <b/>
        <sz val="9"/>
        <color theme="1"/>
        <rFont val="微软雅黑"/>
        <family val="2"/>
        <charset val="134"/>
      </rPr>
      <t>服务费</t>
    </r>
    <r>
      <rPr>
        <b/>
        <sz val="9"/>
        <color indexed="10"/>
        <rFont val="微软雅黑"/>
        <family val="2"/>
        <charset val="134"/>
      </rPr>
      <t>16</t>
    </r>
    <r>
      <rPr>
        <b/>
        <sz val="9"/>
        <color indexed="8"/>
        <rFont val="微软雅黑"/>
        <family val="2"/>
        <charset val="134"/>
      </rPr>
      <t>%收取</t>
    </r>
  </si>
  <si>
    <t>服务费16%收取</t>
  </si>
  <si>
    <t>最终预算金额</t>
  </si>
  <si>
    <t>餐</t>
    <phoneticPr fontId="2" type="noConversion"/>
  </si>
  <si>
    <t>次</t>
    <phoneticPr fontId="2" type="noConversion"/>
  </si>
  <si>
    <t>1082=8人*135.25</t>
    <phoneticPr fontId="2" type="noConversion"/>
  </si>
  <si>
    <t>1573.2=10人157.3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</si>
</sst>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[Red]\¥\-#,##0.00"/>
  </numFmts>
  <fonts count="13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color rgb="FF00000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9"/>
      <color rgb="FF000000"/>
      <name val="华文细黑"/>
      <family val="3"/>
      <charset val="134"/>
    </font>
    <font>
      <b/>
      <sz val="9"/>
      <color theme="1"/>
      <name val="华文细黑"/>
      <family val="3"/>
      <charset val="134"/>
    </font>
    <font>
      <b/>
      <sz val="9"/>
      <color indexed="10"/>
      <name val="微软雅黑"/>
      <family val="2"/>
      <charset val="134"/>
    </font>
    <font>
      <b/>
      <sz val="9"/>
      <color indexed="8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/>
    <xf numFmtId="0" fontId="5" fillId="0" borderId="2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/>
    <xf numFmtId="0" fontId="9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176" fontId="3" fillId="0" borderId="3" xfId="0" applyNumberFormat="1" applyFont="1" applyBorder="1" applyAlignment="1"/>
    <xf numFmtId="0" fontId="10" fillId="4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176" fontId="5" fillId="7" borderId="1" xfId="0" applyNumberFormat="1" applyFont="1" applyFill="1" applyBorder="1" applyAlignment="1">
      <alignment horizontal="center" vertical="center"/>
    </xf>
    <xf numFmtId="176" fontId="5" fillId="7" borderId="5" xfId="0" applyNumberFormat="1" applyFont="1" applyFill="1" applyBorder="1" applyAlignment="1">
      <alignment horizontal="center" vertical="center"/>
    </xf>
    <xf numFmtId="176" fontId="5" fillId="7" borderId="6" xfId="0" applyNumberFormat="1" applyFont="1" applyFill="1" applyBorder="1" applyAlignment="1">
      <alignment horizontal="center" vertical="center"/>
    </xf>
    <xf numFmtId="176" fontId="5" fillId="7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B9338-C0AB-4762-95E6-C361749A1035}">
  <dimension ref="A1:P58"/>
  <sheetViews>
    <sheetView tabSelected="1" workbookViewId="0">
      <selection activeCell="K7" sqref="K7"/>
    </sheetView>
  </sheetViews>
  <sheetFormatPr defaultRowHeight="14.25" x14ac:dyDescent="0.2"/>
  <cols>
    <col min="2" max="2" width="13.125" bestFit="1" customWidth="1"/>
    <col min="3" max="3" width="22.25" style="59" bestFit="1" customWidth="1"/>
    <col min="4" max="4" width="7.25" customWidth="1"/>
    <col min="5" max="7" width="6.75" customWidth="1"/>
    <col min="8" max="8" width="7.25" customWidth="1"/>
    <col min="9" max="9" width="11.5" bestFit="1" customWidth="1"/>
    <col min="10" max="10" width="7.25" customWidth="1"/>
    <col min="11" max="13" width="6.875" customWidth="1"/>
    <col min="14" max="14" width="5.875" bestFit="1" customWidth="1"/>
    <col min="15" max="15" width="11.5" bestFit="1" customWidth="1"/>
    <col min="16" max="16" width="23.625" bestFit="1" customWidth="1"/>
  </cols>
  <sheetData>
    <row r="1" spans="1:16" ht="2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</row>
    <row r="2" spans="1:16" ht="21" x14ac:dyDescent="0.3">
      <c r="A2" s="4"/>
      <c r="B2" s="5"/>
      <c r="C2" s="56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</row>
    <row r="3" spans="1:16" x14ac:dyDescent="0.2">
      <c r="A3" s="6" t="s">
        <v>1</v>
      </c>
      <c r="B3" s="6"/>
      <c r="C3" s="57" t="s">
        <v>2</v>
      </c>
      <c r="D3" s="6" t="s">
        <v>3</v>
      </c>
      <c r="E3" s="6"/>
      <c r="F3" s="6"/>
      <c r="G3" s="6"/>
      <c r="H3" s="6" t="s">
        <v>4</v>
      </c>
      <c r="I3" s="6"/>
      <c r="J3" s="7" t="s">
        <v>5</v>
      </c>
      <c r="K3" s="7"/>
      <c r="L3" s="7"/>
      <c r="M3" s="7"/>
      <c r="N3" s="7" t="s">
        <v>6</v>
      </c>
      <c r="O3" s="7"/>
      <c r="P3" s="7" t="s">
        <v>7</v>
      </c>
    </row>
    <row r="4" spans="1:16" x14ac:dyDescent="0.2">
      <c r="A4" s="6"/>
      <c r="B4" s="6"/>
      <c r="C4" s="8"/>
      <c r="D4" s="9" t="s">
        <v>8</v>
      </c>
      <c r="E4" s="9" t="s">
        <v>9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8</v>
      </c>
      <c r="K4" s="10" t="s">
        <v>9</v>
      </c>
      <c r="L4" s="10" t="s">
        <v>8</v>
      </c>
      <c r="M4" s="10" t="s">
        <v>9</v>
      </c>
      <c r="N4" s="10" t="s">
        <v>10</v>
      </c>
      <c r="O4" s="10" t="s">
        <v>11</v>
      </c>
      <c r="P4" s="7"/>
    </row>
    <row r="5" spans="1:16" x14ac:dyDescent="0.2">
      <c r="A5" s="11" t="s">
        <v>12</v>
      </c>
      <c r="B5" s="12" t="s">
        <v>13</v>
      </c>
      <c r="C5" s="13" t="s">
        <v>14</v>
      </c>
      <c r="D5" s="13">
        <v>10</v>
      </c>
      <c r="E5" s="14" t="s">
        <v>15</v>
      </c>
      <c r="F5" s="13">
        <v>1</v>
      </c>
      <c r="G5" s="14" t="s">
        <v>16</v>
      </c>
      <c r="H5" s="13">
        <v>480</v>
      </c>
      <c r="I5" s="13">
        <f t="shared" ref="I5:I13" si="0">D5*F5*H5</f>
        <v>4800</v>
      </c>
      <c r="J5" s="13"/>
      <c r="K5" s="14" t="s">
        <v>15</v>
      </c>
      <c r="L5" s="13">
        <v>1</v>
      </c>
      <c r="M5" s="14" t="s">
        <v>16</v>
      </c>
      <c r="N5" s="13"/>
      <c r="O5" s="13">
        <f t="shared" ref="O5:O15" si="1">J5*L5*N5</f>
        <v>0</v>
      </c>
      <c r="P5" s="15"/>
    </row>
    <row r="6" spans="1:16" x14ac:dyDescent="0.2">
      <c r="A6" s="16"/>
      <c r="B6" s="17"/>
      <c r="C6" s="18" t="s">
        <v>17</v>
      </c>
      <c r="D6" s="13">
        <v>2</v>
      </c>
      <c r="E6" s="14" t="s">
        <v>15</v>
      </c>
      <c r="F6" s="13">
        <v>1</v>
      </c>
      <c r="G6" s="14" t="s">
        <v>16</v>
      </c>
      <c r="H6" s="13">
        <v>480</v>
      </c>
      <c r="I6" s="13">
        <f t="shared" si="0"/>
        <v>960</v>
      </c>
      <c r="J6" s="13">
        <v>10</v>
      </c>
      <c r="K6" s="14" t="s">
        <v>15</v>
      </c>
      <c r="L6" s="13">
        <v>1</v>
      </c>
      <c r="M6" s="14" t="s">
        <v>16</v>
      </c>
      <c r="N6" s="13">
        <v>328</v>
      </c>
      <c r="O6" s="19">
        <f t="shared" si="1"/>
        <v>3280</v>
      </c>
      <c r="P6" s="15"/>
    </row>
    <row r="7" spans="1:16" x14ac:dyDescent="0.3">
      <c r="A7" s="16"/>
      <c r="B7" s="20" t="s">
        <v>18</v>
      </c>
      <c r="C7" s="58" t="s">
        <v>19</v>
      </c>
      <c r="D7" s="14">
        <v>5</v>
      </c>
      <c r="E7" s="14" t="s">
        <v>15</v>
      </c>
      <c r="F7" s="14">
        <v>5</v>
      </c>
      <c r="G7" s="14" t="s">
        <v>16</v>
      </c>
      <c r="H7" s="14">
        <v>350</v>
      </c>
      <c r="I7" s="13">
        <f t="shared" si="0"/>
        <v>8750</v>
      </c>
      <c r="J7" s="14">
        <v>6</v>
      </c>
      <c r="K7" s="14" t="s">
        <v>15</v>
      </c>
      <c r="L7" s="14">
        <v>1</v>
      </c>
      <c r="M7" s="14" t="s">
        <v>16</v>
      </c>
      <c r="N7" s="14">
        <v>350</v>
      </c>
      <c r="O7" s="21">
        <f t="shared" si="1"/>
        <v>2100</v>
      </c>
      <c r="P7" s="22" t="s">
        <v>20</v>
      </c>
    </row>
    <row r="8" spans="1:16" x14ac:dyDescent="0.3">
      <c r="A8" s="16"/>
      <c r="B8" s="23"/>
      <c r="C8" s="58" t="s">
        <v>21</v>
      </c>
      <c r="D8" s="14">
        <v>275</v>
      </c>
      <c r="E8" s="14" t="s">
        <v>15</v>
      </c>
      <c r="F8" s="14">
        <v>3</v>
      </c>
      <c r="G8" s="14" t="s">
        <v>16</v>
      </c>
      <c r="H8" s="14">
        <v>350</v>
      </c>
      <c r="I8" s="14">
        <f t="shared" si="0"/>
        <v>288750</v>
      </c>
      <c r="J8" s="14">
        <v>268</v>
      </c>
      <c r="K8" s="14" t="s">
        <v>15</v>
      </c>
      <c r="L8" s="14">
        <v>1</v>
      </c>
      <c r="M8" s="14" t="s">
        <v>16</v>
      </c>
      <c r="N8" s="14">
        <v>350</v>
      </c>
      <c r="O8" s="21">
        <f t="shared" si="1"/>
        <v>93800</v>
      </c>
      <c r="P8" s="22" t="s">
        <v>22</v>
      </c>
    </row>
    <row r="9" spans="1:16" x14ac:dyDescent="0.3">
      <c r="A9" s="16"/>
      <c r="B9" s="23"/>
      <c r="C9" s="14" t="s">
        <v>23</v>
      </c>
      <c r="D9" s="14">
        <v>10</v>
      </c>
      <c r="E9" s="14" t="s">
        <v>15</v>
      </c>
      <c r="F9" s="14">
        <v>3</v>
      </c>
      <c r="G9" s="14" t="s">
        <v>16</v>
      </c>
      <c r="H9" s="14">
        <v>350</v>
      </c>
      <c r="I9" s="14">
        <f t="shared" si="0"/>
        <v>10500</v>
      </c>
      <c r="J9" s="14">
        <v>269</v>
      </c>
      <c r="K9" s="14" t="s">
        <v>15</v>
      </c>
      <c r="L9" s="14">
        <v>1</v>
      </c>
      <c r="M9" s="14" t="s">
        <v>16</v>
      </c>
      <c r="N9" s="14">
        <v>350</v>
      </c>
      <c r="O9" s="21">
        <f t="shared" si="1"/>
        <v>94150</v>
      </c>
      <c r="P9" s="22" t="s">
        <v>24</v>
      </c>
    </row>
    <row r="10" spans="1:16" x14ac:dyDescent="0.3">
      <c r="A10" s="16"/>
      <c r="B10" s="23"/>
      <c r="C10" s="58"/>
      <c r="D10" s="14"/>
      <c r="E10" s="14"/>
      <c r="F10" s="14"/>
      <c r="G10" s="14"/>
      <c r="H10" s="14"/>
      <c r="I10" s="14"/>
      <c r="J10" s="14">
        <v>264</v>
      </c>
      <c r="K10" s="14" t="s">
        <v>15</v>
      </c>
      <c r="L10" s="14">
        <v>1</v>
      </c>
      <c r="M10" s="14" t="s">
        <v>16</v>
      </c>
      <c r="N10" s="14">
        <v>350</v>
      </c>
      <c r="O10" s="21">
        <f t="shared" si="1"/>
        <v>92400</v>
      </c>
      <c r="P10" s="22" t="s">
        <v>25</v>
      </c>
    </row>
    <row r="11" spans="1:16" x14ac:dyDescent="0.3">
      <c r="A11" s="16"/>
      <c r="B11" s="24"/>
      <c r="C11" s="58"/>
      <c r="D11" s="14"/>
      <c r="E11" s="14"/>
      <c r="F11" s="14"/>
      <c r="G11" s="14"/>
      <c r="H11" s="14"/>
      <c r="I11" s="14"/>
      <c r="J11" s="14">
        <v>1</v>
      </c>
      <c r="K11" s="14" t="s">
        <v>26</v>
      </c>
      <c r="L11" s="14">
        <v>1</v>
      </c>
      <c r="M11" s="14" t="s">
        <v>27</v>
      </c>
      <c r="N11" s="14">
        <v>1910</v>
      </c>
      <c r="O11" s="21">
        <f t="shared" si="1"/>
        <v>1910</v>
      </c>
      <c r="P11" s="22" t="s">
        <v>28</v>
      </c>
    </row>
    <row r="12" spans="1:16" x14ac:dyDescent="0.3">
      <c r="A12" s="16"/>
      <c r="B12" s="20" t="s">
        <v>29</v>
      </c>
      <c r="C12" s="58" t="s">
        <v>19</v>
      </c>
      <c r="D12" s="14"/>
      <c r="E12" s="14" t="s">
        <v>15</v>
      </c>
      <c r="F12" s="14">
        <v>5</v>
      </c>
      <c r="G12" s="14" t="s">
        <v>16</v>
      </c>
      <c r="H12" s="14"/>
      <c r="I12" s="13">
        <f t="shared" si="0"/>
        <v>0</v>
      </c>
      <c r="J12" s="14">
        <v>6</v>
      </c>
      <c r="K12" s="14" t="s">
        <v>15</v>
      </c>
      <c r="L12" s="14">
        <v>1</v>
      </c>
      <c r="M12" s="14" t="s">
        <v>16</v>
      </c>
      <c r="N12" s="14">
        <v>228</v>
      </c>
      <c r="O12" s="25">
        <f t="shared" si="1"/>
        <v>1368</v>
      </c>
      <c r="P12" s="22" t="s">
        <v>30</v>
      </c>
    </row>
    <row r="13" spans="1:16" x14ac:dyDescent="0.3">
      <c r="A13" s="16"/>
      <c r="B13" s="23"/>
      <c r="C13" s="58" t="s">
        <v>21</v>
      </c>
      <c r="D13" s="14"/>
      <c r="E13" s="14" t="s">
        <v>15</v>
      </c>
      <c r="F13" s="14">
        <v>3</v>
      </c>
      <c r="G13" s="14" t="s">
        <v>16</v>
      </c>
      <c r="H13" s="14"/>
      <c r="I13" s="14">
        <f t="shared" si="0"/>
        <v>0</v>
      </c>
      <c r="J13" s="14">
        <v>4.5</v>
      </c>
      <c r="K13" s="14" t="s">
        <v>15</v>
      </c>
      <c r="L13" s="14">
        <v>1</v>
      </c>
      <c r="M13" s="14" t="s">
        <v>16</v>
      </c>
      <c r="N13" s="14">
        <v>228</v>
      </c>
      <c r="O13" s="25">
        <f t="shared" si="1"/>
        <v>1026</v>
      </c>
      <c r="P13" s="22" t="s">
        <v>31</v>
      </c>
    </row>
    <row r="14" spans="1:16" x14ac:dyDescent="0.3">
      <c r="A14" s="26"/>
      <c r="B14" s="23"/>
      <c r="C14" s="58"/>
      <c r="D14" s="14"/>
      <c r="E14" s="14"/>
      <c r="F14" s="14"/>
      <c r="G14" s="14"/>
      <c r="H14" s="14"/>
      <c r="I14" s="14"/>
      <c r="J14" s="14">
        <v>4</v>
      </c>
      <c r="K14" s="14" t="s">
        <v>15</v>
      </c>
      <c r="L14" s="14">
        <v>1</v>
      </c>
      <c r="M14" s="14" t="s">
        <v>16</v>
      </c>
      <c r="N14" s="14">
        <v>228</v>
      </c>
      <c r="O14" s="25">
        <f t="shared" si="1"/>
        <v>912</v>
      </c>
      <c r="P14" s="22" t="s">
        <v>32</v>
      </c>
    </row>
    <row r="15" spans="1:16" x14ac:dyDescent="0.3">
      <c r="A15" s="26"/>
      <c r="B15" s="24"/>
      <c r="C15" s="58"/>
      <c r="D15" s="14"/>
      <c r="E15" s="14"/>
      <c r="F15" s="14"/>
      <c r="G15" s="14"/>
      <c r="H15" s="14"/>
      <c r="I15" s="14"/>
      <c r="J15" s="14">
        <v>1</v>
      </c>
      <c r="K15" s="14" t="s">
        <v>33</v>
      </c>
      <c r="L15" s="14">
        <v>1</v>
      </c>
      <c r="M15" s="14" t="s">
        <v>27</v>
      </c>
      <c r="N15" s="14">
        <v>10</v>
      </c>
      <c r="O15" s="25">
        <f t="shared" si="1"/>
        <v>10</v>
      </c>
      <c r="P15" s="22" t="s">
        <v>28</v>
      </c>
    </row>
    <row r="16" spans="1:16" x14ac:dyDescent="0.3">
      <c r="A16" s="6" t="s">
        <v>34</v>
      </c>
      <c r="B16" s="6"/>
      <c r="C16" s="6"/>
      <c r="D16" s="6"/>
      <c r="E16" s="6"/>
      <c r="F16" s="6"/>
      <c r="G16" s="6"/>
      <c r="H16" s="6"/>
      <c r="I16" s="27">
        <f>SUM(I5:I13)</f>
        <v>313760</v>
      </c>
      <c r="J16" s="28"/>
      <c r="K16" s="28"/>
      <c r="L16" s="28"/>
      <c r="M16" s="28"/>
      <c r="N16" s="28"/>
      <c r="O16" s="28">
        <f>SUM(O5:O15)</f>
        <v>290956</v>
      </c>
      <c r="P16" s="29">
        <f>I16-O16</f>
        <v>22804</v>
      </c>
    </row>
    <row r="17" spans="1:16" x14ac:dyDescent="0.2">
      <c r="A17" s="30" t="s">
        <v>35</v>
      </c>
      <c r="B17" s="31" t="s">
        <v>36</v>
      </c>
      <c r="C17" s="58" t="s">
        <v>37</v>
      </c>
      <c r="D17" s="14">
        <v>10</v>
      </c>
      <c r="E17" s="14" t="s">
        <v>38</v>
      </c>
      <c r="F17" s="14">
        <v>1</v>
      </c>
      <c r="G17" s="14" t="s">
        <v>39</v>
      </c>
      <c r="H17" s="14">
        <v>100</v>
      </c>
      <c r="I17" s="14">
        <f>D17*F17*H17</f>
        <v>1000</v>
      </c>
      <c r="J17" s="14"/>
      <c r="K17" s="14" t="s">
        <v>38</v>
      </c>
      <c r="L17" s="14">
        <v>1</v>
      </c>
      <c r="M17" s="14" t="s">
        <v>39</v>
      </c>
      <c r="N17" s="14"/>
      <c r="O17" s="14">
        <f t="shared" ref="O17:O34" si="2">J17*L17*N17</f>
        <v>0</v>
      </c>
      <c r="P17" s="32"/>
    </row>
    <row r="18" spans="1:16" x14ac:dyDescent="0.2">
      <c r="A18" s="33"/>
      <c r="B18" s="31" t="s">
        <v>40</v>
      </c>
      <c r="C18" s="58" t="s">
        <v>37</v>
      </c>
      <c r="D18" s="14">
        <v>10</v>
      </c>
      <c r="E18" s="14" t="s">
        <v>38</v>
      </c>
      <c r="F18" s="14">
        <v>1</v>
      </c>
      <c r="G18" s="14" t="s">
        <v>39</v>
      </c>
      <c r="H18" s="14">
        <v>100</v>
      </c>
      <c r="I18" s="14">
        <f t="shared" ref="I18:I32" si="3">D18*F18*H18</f>
        <v>1000</v>
      </c>
      <c r="J18" s="14"/>
      <c r="K18" s="14" t="s">
        <v>38</v>
      </c>
      <c r="L18" s="14">
        <v>1</v>
      </c>
      <c r="M18" s="14" t="s">
        <v>39</v>
      </c>
      <c r="N18" s="14"/>
      <c r="O18" s="13">
        <f t="shared" si="2"/>
        <v>0</v>
      </c>
      <c r="P18" s="32"/>
    </row>
    <row r="19" spans="1:16" x14ac:dyDescent="0.2">
      <c r="A19" s="33"/>
      <c r="B19" s="31" t="s">
        <v>41</v>
      </c>
      <c r="C19" s="58" t="s">
        <v>37</v>
      </c>
      <c r="D19" s="14">
        <v>10</v>
      </c>
      <c r="E19" s="14" t="s">
        <v>38</v>
      </c>
      <c r="F19" s="14">
        <v>1</v>
      </c>
      <c r="G19" s="14" t="s">
        <v>39</v>
      </c>
      <c r="H19" s="14">
        <v>100</v>
      </c>
      <c r="I19" s="14">
        <f t="shared" si="3"/>
        <v>1000</v>
      </c>
      <c r="J19" s="14"/>
      <c r="K19" s="14" t="s">
        <v>38</v>
      </c>
      <c r="L19" s="14">
        <v>1</v>
      </c>
      <c r="M19" s="14" t="s">
        <v>39</v>
      </c>
      <c r="N19" s="14"/>
      <c r="O19" s="13">
        <f t="shared" si="2"/>
        <v>0</v>
      </c>
      <c r="P19" s="32"/>
    </row>
    <row r="20" spans="1:16" x14ac:dyDescent="0.2">
      <c r="A20" s="33"/>
      <c r="B20" s="31" t="s">
        <v>42</v>
      </c>
      <c r="C20" s="58" t="s">
        <v>37</v>
      </c>
      <c r="D20" s="14">
        <v>10</v>
      </c>
      <c r="E20" s="14" t="s">
        <v>38</v>
      </c>
      <c r="F20" s="14">
        <v>1</v>
      </c>
      <c r="G20" s="14" t="s">
        <v>39</v>
      </c>
      <c r="H20" s="14">
        <v>100</v>
      </c>
      <c r="I20" s="14">
        <f t="shared" si="3"/>
        <v>1000</v>
      </c>
      <c r="J20" s="14">
        <v>1</v>
      </c>
      <c r="K20" s="14" t="s">
        <v>114</v>
      </c>
      <c r="L20" s="14">
        <v>1</v>
      </c>
      <c r="M20" s="14" t="s">
        <v>115</v>
      </c>
      <c r="N20" s="14">
        <v>1082</v>
      </c>
      <c r="O20" s="21">
        <f t="shared" si="2"/>
        <v>1082</v>
      </c>
      <c r="P20" s="32" t="s">
        <v>116</v>
      </c>
    </row>
    <row r="21" spans="1:16" x14ac:dyDescent="0.2">
      <c r="A21" s="33"/>
      <c r="B21" s="31" t="s">
        <v>43</v>
      </c>
      <c r="C21" s="58" t="s">
        <v>37</v>
      </c>
      <c r="D21" s="14">
        <v>100</v>
      </c>
      <c r="E21" s="14" t="s">
        <v>38</v>
      </c>
      <c r="F21" s="14">
        <v>1</v>
      </c>
      <c r="G21" s="14" t="s">
        <v>39</v>
      </c>
      <c r="H21" s="14">
        <v>100</v>
      </c>
      <c r="I21" s="14">
        <f t="shared" si="3"/>
        <v>10000</v>
      </c>
      <c r="J21" s="14">
        <v>1</v>
      </c>
      <c r="K21" s="14" t="s">
        <v>114</v>
      </c>
      <c r="L21" s="14">
        <v>1</v>
      </c>
      <c r="M21" s="14" t="s">
        <v>115</v>
      </c>
      <c r="N21" s="14">
        <v>1573</v>
      </c>
      <c r="O21" s="21">
        <f t="shared" si="2"/>
        <v>1573</v>
      </c>
      <c r="P21" s="32" t="s">
        <v>117</v>
      </c>
    </row>
    <row r="22" spans="1:16" x14ac:dyDescent="0.2">
      <c r="A22" s="33"/>
      <c r="B22" s="31" t="s">
        <v>44</v>
      </c>
      <c r="C22" s="58" t="s">
        <v>37</v>
      </c>
      <c r="D22" s="14">
        <v>550</v>
      </c>
      <c r="E22" s="14" t="s">
        <v>38</v>
      </c>
      <c r="F22" s="14">
        <v>1</v>
      </c>
      <c r="G22" s="14" t="s">
        <v>39</v>
      </c>
      <c r="H22" s="14">
        <v>100</v>
      </c>
      <c r="I22" s="14">
        <f t="shared" si="3"/>
        <v>55000</v>
      </c>
      <c r="J22" s="14">
        <v>438</v>
      </c>
      <c r="K22" s="14" t="s">
        <v>38</v>
      </c>
      <c r="L22" s="14">
        <v>1</v>
      </c>
      <c r="M22" s="14" t="s">
        <v>39</v>
      </c>
      <c r="N22" s="14">
        <v>80</v>
      </c>
      <c r="O22" s="21">
        <f t="shared" si="2"/>
        <v>35040</v>
      </c>
      <c r="P22" s="32"/>
    </row>
    <row r="23" spans="1:16" x14ac:dyDescent="0.2">
      <c r="A23" s="33"/>
      <c r="B23" s="31" t="s">
        <v>45</v>
      </c>
      <c r="C23" s="58" t="s">
        <v>37</v>
      </c>
      <c r="D23" s="14">
        <v>20</v>
      </c>
      <c r="E23" s="14" t="s">
        <v>38</v>
      </c>
      <c r="F23" s="14">
        <v>1</v>
      </c>
      <c r="G23" s="14" t="s">
        <v>39</v>
      </c>
      <c r="H23" s="14">
        <v>150</v>
      </c>
      <c r="I23" s="14">
        <f t="shared" si="3"/>
        <v>3000</v>
      </c>
      <c r="J23" s="14"/>
      <c r="K23" s="14" t="s">
        <v>46</v>
      </c>
      <c r="L23" s="14">
        <v>1</v>
      </c>
      <c r="M23" s="14" t="s">
        <v>39</v>
      </c>
      <c r="N23" s="14"/>
      <c r="O23" s="13">
        <f t="shared" si="2"/>
        <v>0</v>
      </c>
      <c r="P23" s="32"/>
    </row>
    <row r="24" spans="1:16" x14ac:dyDescent="0.2">
      <c r="A24" s="33"/>
      <c r="B24" s="31" t="s">
        <v>47</v>
      </c>
      <c r="C24" s="58" t="s">
        <v>37</v>
      </c>
      <c r="D24" s="14">
        <v>570</v>
      </c>
      <c r="E24" s="14" t="s">
        <v>38</v>
      </c>
      <c r="F24" s="14">
        <v>1</v>
      </c>
      <c r="G24" s="14" t="s">
        <v>39</v>
      </c>
      <c r="H24" s="14">
        <v>100</v>
      </c>
      <c r="I24" s="14">
        <f t="shared" si="3"/>
        <v>57000</v>
      </c>
      <c r="J24" s="14">
        <v>530</v>
      </c>
      <c r="K24" s="14" t="s">
        <v>38</v>
      </c>
      <c r="L24" s="14">
        <v>1</v>
      </c>
      <c r="M24" s="14" t="s">
        <v>39</v>
      </c>
      <c r="N24" s="14">
        <v>80</v>
      </c>
      <c r="O24" s="21">
        <f t="shared" si="2"/>
        <v>42400</v>
      </c>
      <c r="P24" s="32"/>
    </row>
    <row r="25" spans="1:16" x14ac:dyDescent="0.2">
      <c r="A25" s="33"/>
      <c r="B25" s="31"/>
      <c r="C25" s="58"/>
      <c r="D25" s="14"/>
      <c r="E25" s="14"/>
      <c r="F25" s="14"/>
      <c r="G25" s="14"/>
      <c r="H25" s="14"/>
      <c r="I25" s="14"/>
      <c r="J25" s="14">
        <v>1</v>
      </c>
      <c r="K25" s="14" t="s">
        <v>48</v>
      </c>
      <c r="L25" s="14">
        <v>1</v>
      </c>
      <c r="M25" s="14" t="s">
        <v>27</v>
      </c>
      <c r="N25" s="14">
        <v>899</v>
      </c>
      <c r="O25" s="21">
        <f t="shared" si="2"/>
        <v>899</v>
      </c>
      <c r="P25" s="32"/>
    </row>
    <row r="26" spans="1:16" x14ac:dyDescent="0.2">
      <c r="A26" s="33"/>
      <c r="B26" s="31" t="s">
        <v>49</v>
      </c>
      <c r="C26" s="58" t="s">
        <v>37</v>
      </c>
      <c r="D26" s="14">
        <v>570</v>
      </c>
      <c r="E26" s="14" t="s">
        <v>38</v>
      </c>
      <c r="F26" s="14">
        <v>1</v>
      </c>
      <c r="G26" s="14" t="s">
        <v>39</v>
      </c>
      <c r="H26" s="14">
        <v>100</v>
      </c>
      <c r="I26" s="14">
        <f t="shared" si="3"/>
        <v>57000</v>
      </c>
      <c r="J26" s="14">
        <v>550</v>
      </c>
      <c r="K26" s="14" t="s">
        <v>38</v>
      </c>
      <c r="L26" s="14">
        <v>1</v>
      </c>
      <c r="M26" s="14" t="s">
        <v>39</v>
      </c>
      <c r="N26" s="14">
        <v>25</v>
      </c>
      <c r="O26" s="13">
        <f t="shared" si="2"/>
        <v>13750</v>
      </c>
      <c r="P26" s="32" t="s">
        <v>50</v>
      </c>
    </row>
    <row r="27" spans="1:16" x14ac:dyDescent="0.2">
      <c r="A27" s="33"/>
      <c r="B27" s="31"/>
      <c r="C27" s="58"/>
      <c r="D27" s="14"/>
      <c r="E27" s="14"/>
      <c r="F27" s="14"/>
      <c r="G27" s="14"/>
      <c r="H27" s="14"/>
      <c r="I27" s="14"/>
      <c r="J27" s="14">
        <v>1</v>
      </c>
      <c r="K27" s="14" t="s">
        <v>27</v>
      </c>
      <c r="L27" s="14">
        <v>1</v>
      </c>
      <c r="M27" s="14" t="s">
        <v>48</v>
      </c>
      <c r="N27" s="14">
        <v>406</v>
      </c>
      <c r="O27" s="21">
        <f t="shared" si="2"/>
        <v>406</v>
      </c>
      <c r="P27" s="32" t="s">
        <v>51</v>
      </c>
    </row>
    <row r="28" spans="1:16" x14ac:dyDescent="0.2">
      <c r="A28" s="33"/>
      <c r="B28" s="31"/>
      <c r="C28" s="58"/>
      <c r="D28" s="14"/>
      <c r="E28" s="14"/>
      <c r="F28" s="14"/>
      <c r="G28" s="14"/>
      <c r="H28" s="14"/>
      <c r="I28" s="14"/>
      <c r="J28" s="14">
        <v>4</v>
      </c>
      <c r="K28" s="14" t="s">
        <v>52</v>
      </c>
      <c r="L28" s="14">
        <v>1</v>
      </c>
      <c r="M28" s="14" t="s">
        <v>48</v>
      </c>
      <c r="N28" s="14">
        <v>43.75</v>
      </c>
      <c r="O28" s="21">
        <f t="shared" si="2"/>
        <v>175</v>
      </c>
      <c r="P28" s="32" t="s">
        <v>53</v>
      </c>
    </row>
    <row r="29" spans="1:16" x14ac:dyDescent="0.2">
      <c r="A29" s="33"/>
      <c r="B29" s="31" t="s">
        <v>54</v>
      </c>
      <c r="C29" s="58" t="s">
        <v>55</v>
      </c>
      <c r="D29" s="14">
        <v>570</v>
      </c>
      <c r="E29" s="14" t="s">
        <v>46</v>
      </c>
      <c r="F29" s="14">
        <v>1</v>
      </c>
      <c r="G29" s="14" t="s">
        <v>39</v>
      </c>
      <c r="H29" s="14">
        <v>200</v>
      </c>
      <c r="I29" s="14">
        <f t="shared" si="3"/>
        <v>114000</v>
      </c>
      <c r="J29" s="14">
        <v>520</v>
      </c>
      <c r="K29" s="14" t="s">
        <v>56</v>
      </c>
      <c r="L29" s="14">
        <v>1</v>
      </c>
      <c r="M29" s="14" t="s">
        <v>39</v>
      </c>
      <c r="N29" s="14">
        <v>200</v>
      </c>
      <c r="O29" s="13">
        <f t="shared" si="2"/>
        <v>104000</v>
      </c>
      <c r="P29" s="32"/>
    </row>
    <row r="30" spans="1:16" x14ac:dyDescent="0.2">
      <c r="A30" s="33"/>
      <c r="B30" s="31"/>
      <c r="C30" s="58"/>
      <c r="D30" s="14"/>
      <c r="E30" s="14"/>
      <c r="F30" s="14"/>
      <c r="G30" s="14"/>
      <c r="H30" s="14"/>
      <c r="I30" s="14"/>
      <c r="J30" s="14">
        <v>1</v>
      </c>
      <c r="K30" s="14" t="s">
        <v>57</v>
      </c>
      <c r="L30" s="14">
        <v>1</v>
      </c>
      <c r="M30" s="14" t="s">
        <v>48</v>
      </c>
      <c r="N30" s="14">
        <v>2898</v>
      </c>
      <c r="O30" s="21">
        <f t="shared" si="2"/>
        <v>2898</v>
      </c>
      <c r="P30" s="32" t="s">
        <v>58</v>
      </c>
    </row>
    <row r="31" spans="1:16" x14ac:dyDescent="0.2">
      <c r="A31" s="33"/>
      <c r="B31" s="31" t="s">
        <v>59</v>
      </c>
      <c r="C31" s="58" t="s">
        <v>60</v>
      </c>
      <c r="D31" s="14">
        <v>570</v>
      </c>
      <c r="E31" s="14" t="s">
        <v>46</v>
      </c>
      <c r="F31" s="14">
        <v>1</v>
      </c>
      <c r="G31" s="14" t="s">
        <v>39</v>
      </c>
      <c r="H31" s="14">
        <v>250</v>
      </c>
      <c r="I31" s="14">
        <f t="shared" si="3"/>
        <v>142500</v>
      </c>
      <c r="J31" s="14">
        <v>530</v>
      </c>
      <c r="K31" s="14" t="s">
        <v>46</v>
      </c>
      <c r="L31" s="14">
        <v>1</v>
      </c>
      <c r="M31" s="14" t="s">
        <v>39</v>
      </c>
      <c r="N31" s="14">
        <v>180</v>
      </c>
      <c r="O31" s="21">
        <f t="shared" si="2"/>
        <v>95400</v>
      </c>
      <c r="P31" s="32"/>
    </row>
    <row r="32" spans="1:16" x14ac:dyDescent="0.2">
      <c r="A32" s="33"/>
      <c r="B32" s="31" t="s">
        <v>61</v>
      </c>
      <c r="C32" s="58"/>
      <c r="D32" s="14">
        <v>1</v>
      </c>
      <c r="E32" s="14" t="s">
        <v>62</v>
      </c>
      <c r="F32" s="14"/>
      <c r="G32" s="14" t="s">
        <v>63</v>
      </c>
      <c r="H32" s="14">
        <v>15000</v>
      </c>
      <c r="I32" s="14">
        <f t="shared" si="3"/>
        <v>0</v>
      </c>
      <c r="J32" s="14">
        <v>1</v>
      </c>
      <c r="K32" s="14" t="s">
        <v>48</v>
      </c>
      <c r="L32" s="14">
        <v>1</v>
      </c>
      <c r="M32" s="14" t="s">
        <v>63</v>
      </c>
      <c r="N32" s="14">
        <v>2200</v>
      </c>
      <c r="O32" s="13">
        <f t="shared" si="2"/>
        <v>2200</v>
      </c>
      <c r="P32" s="32" t="s">
        <v>64</v>
      </c>
    </row>
    <row r="33" spans="1:16" x14ac:dyDescent="0.2">
      <c r="A33" s="33"/>
      <c r="B33" s="31"/>
      <c r="C33" s="58"/>
      <c r="D33" s="14"/>
      <c r="E33" s="14"/>
      <c r="F33" s="14"/>
      <c r="G33" s="14"/>
      <c r="H33" s="14"/>
      <c r="I33" s="14"/>
      <c r="J33" s="14">
        <v>1</v>
      </c>
      <c r="K33" s="14" t="s">
        <v>48</v>
      </c>
      <c r="L33" s="14">
        <v>1</v>
      </c>
      <c r="M33" s="14" t="s">
        <v>63</v>
      </c>
      <c r="N33" s="14">
        <v>70460</v>
      </c>
      <c r="O33" s="13">
        <f t="shared" si="2"/>
        <v>70460</v>
      </c>
      <c r="P33" s="32" t="s">
        <v>65</v>
      </c>
    </row>
    <row r="34" spans="1:16" x14ac:dyDescent="0.2">
      <c r="A34" s="33"/>
      <c r="B34" s="31"/>
      <c r="C34" s="58"/>
      <c r="D34" s="14"/>
      <c r="E34" s="14"/>
      <c r="F34" s="14"/>
      <c r="G34" s="14"/>
      <c r="H34" s="14"/>
      <c r="I34" s="14"/>
      <c r="J34" s="14">
        <v>100</v>
      </c>
      <c r="K34" s="14" t="s">
        <v>66</v>
      </c>
      <c r="L34" s="14">
        <v>1</v>
      </c>
      <c r="M34" s="14" t="s">
        <v>27</v>
      </c>
      <c r="N34" s="14">
        <v>180</v>
      </c>
      <c r="O34" s="13">
        <f t="shared" si="2"/>
        <v>18000</v>
      </c>
      <c r="P34" s="32" t="s">
        <v>67</v>
      </c>
    </row>
    <row r="35" spans="1:16" x14ac:dyDescent="0.3">
      <c r="A35" s="6" t="s">
        <v>68</v>
      </c>
      <c r="B35" s="6"/>
      <c r="C35" s="6"/>
      <c r="D35" s="6"/>
      <c r="E35" s="6"/>
      <c r="F35" s="6"/>
      <c r="G35" s="6"/>
      <c r="H35" s="6"/>
      <c r="I35" s="27">
        <f>SUM(I17:I34)</f>
        <v>442500</v>
      </c>
      <c r="J35" s="34"/>
      <c r="K35" s="34"/>
      <c r="L35" s="34"/>
      <c r="M35" s="34"/>
      <c r="N35" s="34"/>
      <c r="O35" s="35">
        <f>SUM(O17:O34)</f>
        <v>388283</v>
      </c>
      <c r="P35" s="29">
        <f>I35-O35</f>
        <v>54217</v>
      </c>
    </row>
    <row r="36" spans="1:16" x14ac:dyDescent="0.2">
      <c r="A36" s="36" t="s">
        <v>69</v>
      </c>
      <c r="B36" s="31" t="s">
        <v>70</v>
      </c>
      <c r="C36" s="13" t="s">
        <v>71</v>
      </c>
      <c r="D36" s="13">
        <v>1</v>
      </c>
      <c r="E36" s="13" t="s">
        <v>72</v>
      </c>
      <c r="F36" s="13">
        <v>1</v>
      </c>
      <c r="G36" s="13" t="s">
        <v>73</v>
      </c>
      <c r="H36" s="38">
        <v>2000</v>
      </c>
      <c r="I36" s="14">
        <f t="shared" ref="I36:I44" si="4">D36*F36*H36</f>
        <v>2000</v>
      </c>
      <c r="J36" s="13">
        <v>1</v>
      </c>
      <c r="K36" s="13" t="s">
        <v>72</v>
      </c>
      <c r="L36" s="13">
        <v>1</v>
      </c>
      <c r="M36" s="13" t="s">
        <v>73</v>
      </c>
      <c r="N36" s="38">
        <v>1700</v>
      </c>
      <c r="O36" s="14">
        <f>J36*L36*N36</f>
        <v>1700</v>
      </c>
      <c r="P36" s="32" t="s">
        <v>74</v>
      </c>
    </row>
    <row r="37" spans="1:16" x14ac:dyDescent="0.3">
      <c r="A37" s="36"/>
      <c r="B37" s="31" t="s">
        <v>75</v>
      </c>
      <c r="C37" s="13" t="s">
        <v>76</v>
      </c>
      <c r="D37" s="13">
        <v>9</v>
      </c>
      <c r="E37" s="13" t="s">
        <v>72</v>
      </c>
      <c r="F37" s="13">
        <v>1</v>
      </c>
      <c r="G37" s="13" t="s">
        <v>73</v>
      </c>
      <c r="H37" s="38">
        <v>3800</v>
      </c>
      <c r="I37" s="14">
        <f t="shared" si="4"/>
        <v>34200</v>
      </c>
      <c r="J37" s="13">
        <v>8</v>
      </c>
      <c r="K37" s="13" t="s">
        <v>72</v>
      </c>
      <c r="L37" s="13">
        <v>1</v>
      </c>
      <c r="M37" s="13" t="s">
        <v>73</v>
      </c>
      <c r="N37" s="38">
        <v>3000</v>
      </c>
      <c r="O37" s="14">
        <f t="shared" ref="O37:O44" si="5">J37*L37*N37</f>
        <v>24000</v>
      </c>
      <c r="P37" s="39"/>
    </row>
    <row r="38" spans="1:16" x14ac:dyDescent="0.3">
      <c r="A38" s="36"/>
      <c r="B38" s="31" t="s">
        <v>75</v>
      </c>
      <c r="C38" s="13" t="s">
        <v>77</v>
      </c>
      <c r="D38" s="13">
        <v>2</v>
      </c>
      <c r="E38" s="13" t="s">
        <v>72</v>
      </c>
      <c r="F38" s="13">
        <v>1</v>
      </c>
      <c r="G38" s="13" t="s">
        <v>73</v>
      </c>
      <c r="H38" s="38">
        <v>2800</v>
      </c>
      <c r="I38" s="14">
        <f t="shared" si="4"/>
        <v>5600</v>
      </c>
      <c r="J38" s="13">
        <v>3</v>
      </c>
      <c r="K38" s="13" t="s">
        <v>72</v>
      </c>
      <c r="L38" s="13">
        <v>1</v>
      </c>
      <c r="M38" s="13" t="s">
        <v>73</v>
      </c>
      <c r="N38" s="38">
        <v>2000</v>
      </c>
      <c r="O38" s="14">
        <f t="shared" si="5"/>
        <v>6000</v>
      </c>
      <c r="P38" s="39"/>
    </row>
    <row r="39" spans="1:16" x14ac:dyDescent="0.2">
      <c r="A39" s="36"/>
      <c r="B39" s="31"/>
      <c r="C39" s="13"/>
      <c r="D39" s="13"/>
      <c r="E39" s="13"/>
      <c r="F39" s="13"/>
      <c r="G39" s="13"/>
      <c r="H39" s="38"/>
      <c r="I39" s="14"/>
      <c r="J39" s="13">
        <v>1</v>
      </c>
      <c r="K39" s="13" t="s">
        <v>72</v>
      </c>
      <c r="L39" s="13">
        <v>1</v>
      </c>
      <c r="M39" s="13" t="s">
        <v>73</v>
      </c>
      <c r="N39" s="38">
        <v>500</v>
      </c>
      <c r="O39" s="14">
        <f t="shared" si="5"/>
        <v>500</v>
      </c>
      <c r="P39" s="32" t="s">
        <v>78</v>
      </c>
    </row>
    <row r="40" spans="1:16" x14ac:dyDescent="0.2">
      <c r="A40" s="36"/>
      <c r="B40" s="31" t="s">
        <v>79</v>
      </c>
      <c r="C40" s="13" t="s">
        <v>80</v>
      </c>
      <c r="D40" s="13">
        <v>11</v>
      </c>
      <c r="E40" s="13" t="s">
        <v>72</v>
      </c>
      <c r="F40" s="13">
        <v>1</v>
      </c>
      <c r="G40" s="13" t="s">
        <v>81</v>
      </c>
      <c r="H40" s="38">
        <v>4500</v>
      </c>
      <c r="I40" s="14">
        <f t="shared" si="4"/>
        <v>49500</v>
      </c>
      <c r="J40" s="13">
        <v>11</v>
      </c>
      <c r="K40" s="13" t="s">
        <v>72</v>
      </c>
      <c r="L40" s="13">
        <v>1</v>
      </c>
      <c r="M40" s="13" t="s">
        <v>81</v>
      </c>
      <c r="N40" s="38">
        <v>4300</v>
      </c>
      <c r="O40" s="14">
        <f t="shared" si="5"/>
        <v>47300</v>
      </c>
      <c r="P40" s="32" t="s">
        <v>82</v>
      </c>
    </row>
    <row r="41" spans="1:16" x14ac:dyDescent="0.2">
      <c r="A41" s="36"/>
      <c r="B41" s="31"/>
      <c r="C41" s="13"/>
      <c r="D41" s="13"/>
      <c r="E41" s="13"/>
      <c r="F41" s="13"/>
      <c r="G41" s="13"/>
      <c r="H41" s="38"/>
      <c r="I41" s="14"/>
      <c r="J41" s="13">
        <v>1</v>
      </c>
      <c r="K41" s="13" t="s">
        <v>83</v>
      </c>
      <c r="L41" s="13">
        <v>1</v>
      </c>
      <c r="M41" s="13" t="s">
        <v>84</v>
      </c>
      <c r="N41" s="38">
        <v>3300</v>
      </c>
      <c r="O41" s="14">
        <f t="shared" si="5"/>
        <v>3300</v>
      </c>
      <c r="P41" s="32" t="s">
        <v>85</v>
      </c>
    </row>
    <row r="42" spans="1:16" x14ac:dyDescent="0.2">
      <c r="A42" s="36"/>
      <c r="B42" s="31" t="s">
        <v>86</v>
      </c>
      <c r="C42" s="13" t="s">
        <v>87</v>
      </c>
      <c r="D42" s="13">
        <v>11</v>
      </c>
      <c r="E42" s="13" t="s">
        <v>72</v>
      </c>
      <c r="F42" s="13">
        <v>1</v>
      </c>
      <c r="G42" s="13" t="s">
        <v>81</v>
      </c>
      <c r="H42" s="38">
        <v>3800</v>
      </c>
      <c r="I42" s="14">
        <f t="shared" si="4"/>
        <v>41800</v>
      </c>
      <c r="J42" s="13">
        <v>8</v>
      </c>
      <c r="K42" s="13" t="s">
        <v>72</v>
      </c>
      <c r="L42" s="13">
        <v>1</v>
      </c>
      <c r="M42" s="13" t="s">
        <v>88</v>
      </c>
      <c r="N42" s="38">
        <v>3000</v>
      </c>
      <c r="O42" s="14">
        <f t="shared" si="5"/>
        <v>24000</v>
      </c>
      <c r="P42" s="32" t="s">
        <v>89</v>
      </c>
    </row>
    <row r="43" spans="1:16" x14ac:dyDescent="0.2">
      <c r="A43" s="36"/>
      <c r="B43" s="31"/>
      <c r="C43" s="13"/>
      <c r="D43" s="13"/>
      <c r="E43" s="13"/>
      <c r="F43" s="13"/>
      <c r="G43" s="13"/>
      <c r="H43" s="38"/>
      <c r="I43" s="14"/>
      <c r="J43" s="13">
        <v>1</v>
      </c>
      <c r="K43" s="13" t="s">
        <v>83</v>
      </c>
      <c r="L43" s="13">
        <v>1</v>
      </c>
      <c r="M43" s="13" t="s">
        <v>88</v>
      </c>
      <c r="N43" s="38">
        <v>2000</v>
      </c>
      <c r="O43" s="14">
        <f t="shared" si="5"/>
        <v>2000</v>
      </c>
      <c r="P43" s="32" t="s">
        <v>90</v>
      </c>
    </row>
    <row r="44" spans="1:16" x14ac:dyDescent="0.2">
      <c r="A44" s="36"/>
      <c r="B44" s="31" t="s">
        <v>70</v>
      </c>
      <c r="C44" s="13" t="s">
        <v>91</v>
      </c>
      <c r="D44" s="13">
        <v>1</v>
      </c>
      <c r="E44" s="13" t="s">
        <v>72</v>
      </c>
      <c r="F44" s="13">
        <v>1</v>
      </c>
      <c r="G44" s="13" t="s">
        <v>81</v>
      </c>
      <c r="H44" s="38">
        <v>2000</v>
      </c>
      <c r="I44" s="14">
        <f t="shared" si="4"/>
        <v>2000</v>
      </c>
      <c r="J44" s="13">
        <v>1</v>
      </c>
      <c r="K44" s="13" t="s">
        <v>72</v>
      </c>
      <c r="L44" s="13">
        <v>1</v>
      </c>
      <c r="M44" s="13" t="s">
        <v>88</v>
      </c>
      <c r="N44" s="38">
        <v>3550</v>
      </c>
      <c r="O44" s="14">
        <f t="shared" si="5"/>
        <v>3550</v>
      </c>
      <c r="P44" s="32" t="s">
        <v>92</v>
      </c>
    </row>
    <row r="45" spans="1:16" x14ac:dyDescent="0.3">
      <c r="A45" s="6" t="s">
        <v>93</v>
      </c>
      <c r="B45" s="6"/>
      <c r="C45" s="6"/>
      <c r="D45" s="6"/>
      <c r="E45" s="6"/>
      <c r="F45" s="6"/>
      <c r="G45" s="6"/>
      <c r="H45" s="6"/>
      <c r="I45" s="27">
        <f>SUM(I36:I44)</f>
        <v>135100</v>
      </c>
      <c r="J45" s="28"/>
      <c r="K45" s="28"/>
      <c r="L45" s="28"/>
      <c r="M45" s="28"/>
      <c r="N45" s="28"/>
      <c r="O45" s="28">
        <f>SUM(O36:O44)</f>
        <v>112350</v>
      </c>
      <c r="P45" s="29">
        <f>I45-O45</f>
        <v>22750</v>
      </c>
    </row>
    <row r="46" spans="1:16" ht="28.5" x14ac:dyDescent="0.3">
      <c r="A46" s="40" t="s">
        <v>94</v>
      </c>
      <c r="B46" s="41" t="s">
        <v>95</v>
      </c>
      <c r="C46" s="32" t="s">
        <v>96</v>
      </c>
      <c r="D46" s="14">
        <v>1</v>
      </c>
      <c r="E46" s="14" t="s">
        <v>97</v>
      </c>
      <c r="F46" s="14">
        <v>1</v>
      </c>
      <c r="G46" s="14" t="s">
        <v>63</v>
      </c>
      <c r="H46" s="14">
        <v>100000</v>
      </c>
      <c r="I46" s="14">
        <f>D46*F46*H46</f>
        <v>100000</v>
      </c>
      <c r="J46" s="14">
        <v>1</v>
      </c>
      <c r="K46" s="14" t="s">
        <v>97</v>
      </c>
      <c r="L46" s="14">
        <v>1</v>
      </c>
      <c r="M46" s="14" t="s">
        <v>63</v>
      </c>
      <c r="N46" s="14">
        <f>61600+35000</f>
        <v>96600</v>
      </c>
      <c r="O46" s="21">
        <f>J46*L46*N46</f>
        <v>96600</v>
      </c>
      <c r="P46" s="22"/>
    </row>
    <row r="47" spans="1:16" ht="28.5" x14ac:dyDescent="0.3">
      <c r="A47" s="40"/>
      <c r="B47" s="41" t="s">
        <v>98</v>
      </c>
      <c r="C47" s="32" t="s">
        <v>99</v>
      </c>
      <c r="D47" s="14">
        <v>1</v>
      </c>
      <c r="E47" s="14" t="s">
        <v>97</v>
      </c>
      <c r="F47" s="14">
        <v>1</v>
      </c>
      <c r="G47" s="14" t="s">
        <v>63</v>
      </c>
      <c r="H47" s="14">
        <v>20000</v>
      </c>
      <c r="I47" s="14">
        <f>D47*F47*H47</f>
        <v>20000</v>
      </c>
      <c r="J47" s="14">
        <v>1</v>
      </c>
      <c r="K47" s="14" t="s">
        <v>97</v>
      </c>
      <c r="L47" s="14">
        <v>1</v>
      </c>
      <c r="M47" s="14" t="s">
        <v>63</v>
      </c>
      <c r="N47" s="14">
        <v>10500</v>
      </c>
      <c r="O47" s="21">
        <f t="shared" ref="O47:O48" si="6">J47*L47*N47</f>
        <v>10500</v>
      </c>
      <c r="P47" s="22"/>
    </row>
    <row r="48" spans="1:16" x14ac:dyDescent="0.3">
      <c r="A48" s="42"/>
      <c r="B48" s="41"/>
      <c r="C48" s="32"/>
      <c r="D48" s="14"/>
      <c r="E48" s="14"/>
      <c r="F48" s="14"/>
      <c r="G48" s="14"/>
      <c r="H48" s="14"/>
      <c r="I48" s="14"/>
      <c r="J48" s="14">
        <v>1</v>
      </c>
      <c r="K48" s="14" t="s">
        <v>97</v>
      </c>
      <c r="L48" s="14">
        <v>1</v>
      </c>
      <c r="M48" s="14" t="s">
        <v>63</v>
      </c>
      <c r="N48" s="14">
        <v>3000</v>
      </c>
      <c r="O48" s="21">
        <f t="shared" si="6"/>
        <v>3000</v>
      </c>
      <c r="P48" s="22" t="s">
        <v>100</v>
      </c>
    </row>
    <row r="49" spans="1:16" x14ac:dyDescent="0.3">
      <c r="A49" s="8" t="s">
        <v>101</v>
      </c>
      <c r="B49" s="43"/>
      <c r="C49" s="43"/>
      <c r="D49" s="43"/>
      <c r="E49" s="43"/>
      <c r="F49" s="43"/>
      <c r="G49" s="43"/>
      <c r="H49" s="43"/>
      <c r="I49" s="44">
        <f>SUM(I46:I48)</f>
        <v>120000</v>
      </c>
      <c r="J49" s="34"/>
      <c r="K49" s="34"/>
      <c r="L49" s="34"/>
      <c r="M49" s="34"/>
      <c r="N49" s="34"/>
      <c r="O49" s="45">
        <f>SUM(O46:O48)</f>
        <v>110100</v>
      </c>
      <c r="P49" s="46">
        <f>I49-O49</f>
        <v>9900</v>
      </c>
    </row>
    <row r="50" spans="1:16" x14ac:dyDescent="0.3">
      <c r="A50" s="47" t="s">
        <v>102</v>
      </c>
      <c r="B50" s="48" t="s">
        <v>12</v>
      </c>
      <c r="C50" s="31"/>
      <c r="D50" s="13">
        <v>2</v>
      </c>
      <c r="E50" s="37" t="s">
        <v>15</v>
      </c>
      <c r="F50" s="13">
        <v>7</v>
      </c>
      <c r="G50" s="13" t="s">
        <v>16</v>
      </c>
      <c r="H50" s="38">
        <v>350</v>
      </c>
      <c r="I50" s="13">
        <f>D50*F50*H50</f>
        <v>4900</v>
      </c>
      <c r="J50" s="13">
        <v>1</v>
      </c>
      <c r="K50" s="37" t="s">
        <v>15</v>
      </c>
      <c r="L50" s="13">
        <v>2</v>
      </c>
      <c r="M50" s="13" t="s">
        <v>16</v>
      </c>
      <c r="N50" s="38">
        <v>228</v>
      </c>
      <c r="O50" s="25">
        <f>J50*L50*N50</f>
        <v>456</v>
      </c>
      <c r="P50" s="22" t="s">
        <v>103</v>
      </c>
    </row>
    <row r="51" spans="1:16" x14ac:dyDescent="0.3">
      <c r="A51" s="49"/>
      <c r="B51" s="48" t="s">
        <v>69</v>
      </c>
      <c r="C51" s="31"/>
      <c r="D51" s="13">
        <v>4</v>
      </c>
      <c r="E51" s="37" t="s">
        <v>38</v>
      </c>
      <c r="F51" s="13">
        <v>1</v>
      </c>
      <c r="G51" s="13" t="s">
        <v>81</v>
      </c>
      <c r="H51" s="38">
        <v>2600</v>
      </c>
      <c r="I51" s="13">
        <f t="shared" ref="I51:I54" si="7">D51*F51*H51</f>
        <v>10400</v>
      </c>
      <c r="J51" s="13">
        <v>2</v>
      </c>
      <c r="K51" s="37" t="s">
        <v>38</v>
      </c>
      <c r="L51" s="13">
        <v>1</v>
      </c>
      <c r="M51" s="13" t="s">
        <v>81</v>
      </c>
      <c r="N51" s="38">
        <v>2720</v>
      </c>
      <c r="O51" s="14">
        <f>J51*L51*N51</f>
        <v>5440</v>
      </c>
      <c r="P51" s="22" t="s">
        <v>104</v>
      </c>
    </row>
    <row r="52" spans="1:16" x14ac:dyDescent="0.3">
      <c r="A52" s="49"/>
      <c r="B52" s="48" t="s">
        <v>105</v>
      </c>
      <c r="C52" s="31"/>
      <c r="D52" s="13">
        <v>62</v>
      </c>
      <c r="E52" s="13" t="s">
        <v>38</v>
      </c>
      <c r="F52" s="13">
        <v>1</v>
      </c>
      <c r="G52" s="13" t="s">
        <v>63</v>
      </c>
      <c r="H52" s="38">
        <v>800</v>
      </c>
      <c r="I52" s="13">
        <f t="shared" si="7"/>
        <v>49600</v>
      </c>
      <c r="J52" s="13">
        <v>12</v>
      </c>
      <c r="K52" s="13" t="s">
        <v>38</v>
      </c>
      <c r="L52" s="13">
        <v>1</v>
      </c>
      <c r="M52" s="13" t="s">
        <v>63</v>
      </c>
      <c r="N52" s="38">
        <v>800</v>
      </c>
      <c r="O52" s="14">
        <f t="shared" ref="O52:O54" si="8">J52*L52*N52</f>
        <v>9600</v>
      </c>
      <c r="P52" s="22" t="s">
        <v>106</v>
      </c>
    </row>
    <row r="53" spans="1:16" x14ac:dyDescent="0.3">
      <c r="A53" s="49"/>
      <c r="B53" s="48"/>
      <c r="C53" s="31"/>
      <c r="D53" s="13"/>
      <c r="E53" s="13"/>
      <c r="F53" s="13"/>
      <c r="G53" s="13"/>
      <c r="H53" s="38"/>
      <c r="I53" s="13">
        <f t="shared" si="7"/>
        <v>0</v>
      </c>
      <c r="J53" s="13">
        <v>18</v>
      </c>
      <c r="K53" s="13" t="s">
        <v>38</v>
      </c>
      <c r="L53" s="13">
        <v>1</v>
      </c>
      <c r="M53" s="13" t="s">
        <v>63</v>
      </c>
      <c r="N53" s="38">
        <v>800</v>
      </c>
      <c r="O53" s="14">
        <f t="shared" si="8"/>
        <v>14400</v>
      </c>
      <c r="P53" s="22" t="s">
        <v>107</v>
      </c>
    </row>
    <row r="54" spans="1:16" x14ac:dyDescent="0.3">
      <c r="A54" s="50"/>
      <c r="B54" s="48"/>
      <c r="C54" s="31"/>
      <c r="D54" s="13"/>
      <c r="E54" s="13"/>
      <c r="F54" s="13"/>
      <c r="G54" s="13"/>
      <c r="H54" s="38"/>
      <c r="I54" s="13">
        <f t="shared" si="7"/>
        <v>0</v>
      </c>
      <c r="J54" s="13">
        <v>7</v>
      </c>
      <c r="K54" s="13" t="s">
        <v>38</v>
      </c>
      <c r="L54" s="13">
        <v>1</v>
      </c>
      <c r="M54" s="13" t="s">
        <v>63</v>
      </c>
      <c r="N54" s="38">
        <v>800</v>
      </c>
      <c r="O54" s="14">
        <f t="shared" si="8"/>
        <v>5600</v>
      </c>
      <c r="P54" s="22" t="s">
        <v>108</v>
      </c>
    </row>
    <row r="55" spans="1:16" x14ac:dyDescent="0.3">
      <c r="A55" s="6" t="s">
        <v>109</v>
      </c>
      <c r="B55" s="6"/>
      <c r="C55" s="6"/>
      <c r="D55" s="6"/>
      <c r="E55" s="6"/>
      <c r="F55" s="6"/>
      <c r="G55" s="6"/>
      <c r="H55" s="6"/>
      <c r="I55" s="27">
        <f>SUM(I50:I54)</f>
        <v>64900</v>
      </c>
      <c r="J55" s="34"/>
      <c r="K55" s="34"/>
      <c r="L55" s="34"/>
      <c r="M55" s="34"/>
      <c r="N55" s="34"/>
      <c r="O55" s="28">
        <f>SUM(O50:O54)</f>
        <v>35496</v>
      </c>
      <c r="P55" s="29">
        <f>I55-O55</f>
        <v>29404</v>
      </c>
    </row>
    <row r="56" spans="1:16" x14ac:dyDescent="0.3">
      <c r="A56" s="51" t="s">
        <v>110</v>
      </c>
      <c r="B56" s="51"/>
      <c r="C56" s="51"/>
      <c r="D56" s="51"/>
      <c r="E56" s="51"/>
      <c r="F56" s="51"/>
      <c r="G56" s="51"/>
      <c r="H56" s="51"/>
      <c r="I56" s="52">
        <f>I16+I35+I45+I49+I55</f>
        <v>1076260</v>
      </c>
      <c r="J56" s="53" t="s">
        <v>110</v>
      </c>
      <c r="K56" s="54"/>
      <c r="L56" s="54"/>
      <c r="M56" s="54"/>
      <c r="N56" s="55"/>
      <c r="O56" s="52">
        <f>O16+O35+O45+O49+O55</f>
        <v>937185</v>
      </c>
      <c r="P56" s="22"/>
    </row>
    <row r="57" spans="1:16" x14ac:dyDescent="0.3">
      <c r="A57" s="51" t="s">
        <v>111</v>
      </c>
      <c r="B57" s="51"/>
      <c r="C57" s="51"/>
      <c r="D57" s="51"/>
      <c r="E57" s="51"/>
      <c r="F57" s="51"/>
      <c r="G57" s="51"/>
      <c r="H57" s="51"/>
      <c r="I57" s="52">
        <f>I56*16%</f>
        <v>172201.60000000001</v>
      </c>
      <c r="J57" s="53" t="s">
        <v>112</v>
      </c>
      <c r="K57" s="54"/>
      <c r="L57" s="54"/>
      <c r="M57" s="54"/>
      <c r="N57" s="55"/>
      <c r="O57" s="52">
        <f>O56*16%</f>
        <v>149949.6</v>
      </c>
      <c r="P57" s="22"/>
    </row>
    <row r="58" spans="1:16" x14ac:dyDescent="0.3">
      <c r="A58" s="51" t="s">
        <v>113</v>
      </c>
      <c r="B58" s="51"/>
      <c r="C58" s="51"/>
      <c r="D58" s="51"/>
      <c r="E58" s="51"/>
      <c r="F58" s="51"/>
      <c r="G58" s="51"/>
      <c r="H58" s="51"/>
      <c r="I58" s="52">
        <f>I56+I57</f>
        <v>1248461.6000000001</v>
      </c>
      <c r="J58" s="53" t="s">
        <v>113</v>
      </c>
      <c r="K58" s="54"/>
      <c r="L58" s="54"/>
      <c r="M58" s="54"/>
      <c r="N58" s="55"/>
      <c r="O58" s="52">
        <f>O56+O57</f>
        <v>1087134.6000000001</v>
      </c>
      <c r="P58" s="29">
        <f>I58-O58</f>
        <v>161327</v>
      </c>
    </row>
  </sheetData>
  <mergeCells count="27">
    <mergeCell ref="A58:H58"/>
    <mergeCell ref="J58:N58"/>
    <mergeCell ref="A49:H49"/>
    <mergeCell ref="A50:A54"/>
    <mergeCell ref="A55:H55"/>
    <mergeCell ref="A56:H56"/>
    <mergeCell ref="J56:N56"/>
    <mergeCell ref="A57:H57"/>
    <mergeCell ref="J57:N57"/>
    <mergeCell ref="A16:H16"/>
    <mergeCell ref="A17:A34"/>
    <mergeCell ref="A35:H35"/>
    <mergeCell ref="A36:A44"/>
    <mergeCell ref="A45:H45"/>
    <mergeCell ref="A46:A47"/>
    <mergeCell ref="N3:O3"/>
    <mergeCell ref="P3:P4"/>
    <mergeCell ref="A5:A13"/>
    <mergeCell ref="B5:B6"/>
    <mergeCell ref="B7:B11"/>
    <mergeCell ref="B12:B15"/>
    <mergeCell ref="A1:I1"/>
    <mergeCell ref="A3:B4"/>
    <mergeCell ref="C3:C4"/>
    <mergeCell ref="D3:G3"/>
    <mergeCell ref="H3:I3"/>
    <mergeCell ref="J3:M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2018-11-24T19:41:35Z</dcterms:created>
  <dcterms:modified xsi:type="dcterms:W3CDTF">2018-11-24T19:48:02Z</dcterms:modified>
</cp:coreProperties>
</file>