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655" tabRatio="538"/>
  </bookViews>
  <sheets>
    <sheet name="结算单-地接社" sheetId="21" r:id="rId1"/>
    <sheet name="机票明细单" sheetId="22" r:id="rId2"/>
  </sheets>
  <calcPr calcId="144525"/>
</workbook>
</file>

<file path=xl/sharedStrings.xml><?xml version="1.0" encoding="utf-8"?>
<sst xmlns="http://schemas.openxmlformats.org/spreadsheetml/2006/main" count="120" uniqueCount="105">
  <si>
    <t>先声再明会务服务报价单-地接社</t>
  </si>
  <si>
    <t>项目名称：11.11再明孟可通化会PUR2310049</t>
  </si>
  <si>
    <t>供应商:</t>
  </si>
  <si>
    <t>康辉集团北京国际会议展览有限公司</t>
  </si>
  <si>
    <t>活动时间：2023年11月11日</t>
  </si>
  <si>
    <t>联络人:</t>
  </si>
  <si>
    <t>王凤雨</t>
  </si>
  <si>
    <t>活动地点：长春、梅河口</t>
  </si>
  <si>
    <t>手机:</t>
  </si>
  <si>
    <t>15210370021</t>
  </si>
  <si>
    <t>实际参加人数：40</t>
  </si>
  <si>
    <t xml:space="preserve">邮箱:
</t>
  </si>
  <si>
    <t>wangfengyu@cct.cn</t>
  </si>
  <si>
    <t>服务内容</t>
  </si>
  <si>
    <t>服务描述</t>
  </si>
  <si>
    <t>单价</t>
  </si>
  <si>
    <t>数量1</t>
  </si>
  <si>
    <t>数量2</t>
  </si>
  <si>
    <t>报价小计</t>
  </si>
  <si>
    <t>结算小计</t>
  </si>
  <si>
    <t>差异金额</t>
  </si>
  <si>
    <t>差异说明</t>
  </si>
  <si>
    <r>
      <rPr>
        <b/>
        <sz val="9"/>
        <rFont val="Arial"/>
        <charset val="134"/>
      </rPr>
      <t xml:space="preserve">A. </t>
    </r>
    <r>
      <rPr>
        <b/>
        <sz val="9"/>
        <rFont val="宋体"/>
        <charset val="134"/>
      </rPr>
      <t>主要费用</t>
    </r>
    <r>
      <rPr>
        <b/>
        <sz val="9"/>
        <rFont val="Arial"/>
        <charset val="134"/>
      </rPr>
      <t>-</t>
    </r>
    <r>
      <rPr>
        <b/>
        <sz val="9"/>
        <rFont val="宋体"/>
        <charset val="134"/>
      </rPr>
      <t>酒店</t>
    </r>
  </si>
  <si>
    <t>住宿酒店名称</t>
  </si>
  <si>
    <t>自采</t>
  </si>
  <si>
    <t>酒店费用总计</t>
  </si>
  <si>
    <r>
      <rPr>
        <b/>
        <sz val="9"/>
        <rFont val="Arial"/>
        <charset val="134"/>
      </rPr>
      <t xml:space="preserve">B. </t>
    </r>
    <r>
      <rPr>
        <b/>
        <sz val="9"/>
        <rFont val="宋体"/>
        <charset val="134"/>
      </rPr>
      <t>主要费用-地接社</t>
    </r>
  </si>
  <si>
    <t>大交通</t>
  </si>
  <si>
    <t>以实际发生为准</t>
  </si>
  <si>
    <t>机票/高铁</t>
  </si>
  <si>
    <t>详见明细单</t>
  </si>
  <si>
    <t>跨城交通</t>
  </si>
  <si>
    <t>长春-梅河口/梅河口-长春，约180km</t>
  </si>
  <si>
    <t>37座大巴</t>
  </si>
  <si>
    <t>10日，7座商务车，长春-梅河口</t>
  </si>
  <si>
    <t>11日，45座，长春-梅河口+梅河口市内</t>
  </si>
  <si>
    <t>12日，考斯特*2，梅河口-长春</t>
  </si>
  <si>
    <t>用餐</t>
  </si>
  <si>
    <t>新增11.11晚餐</t>
  </si>
  <si>
    <t>陪同人员</t>
  </si>
  <si>
    <t>11月11日，跟会服务人员</t>
  </si>
  <si>
    <t>含餐补及交通补贴</t>
  </si>
  <si>
    <t>小车合计</t>
  </si>
  <si>
    <t>费用合计</t>
  </si>
  <si>
    <r>
      <rPr>
        <b/>
        <sz val="9"/>
        <rFont val="Arial"/>
        <charset val="134"/>
      </rPr>
      <t xml:space="preserve">C. </t>
    </r>
    <r>
      <rPr>
        <b/>
        <sz val="9"/>
        <rFont val="宋体"/>
        <charset val="134"/>
      </rPr>
      <t>其余费用</t>
    </r>
  </si>
  <si>
    <t>KV背板</t>
  </si>
  <si>
    <t>4m*2.5m，快幕秀</t>
  </si>
  <si>
    <t>按照实际发生结算</t>
  </si>
  <si>
    <t>取消使用</t>
  </si>
  <si>
    <t>横幅</t>
  </si>
  <si>
    <t>10m*0.67m</t>
  </si>
  <si>
    <t>席卡</t>
  </si>
  <si>
    <t>250g铜版纸</t>
  </si>
  <si>
    <t>日程单页</t>
  </si>
  <si>
    <t>A4，157g铜版纸</t>
  </si>
  <si>
    <t>串场文件</t>
  </si>
  <si>
    <t>普通A4彩印，以实际发生为准</t>
  </si>
  <si>
    <t>27页/份*4份</t>
  </si>
  <si>
    <t>LED</t>
  </si>
  <si>
    <t>新增LED屏租赁</t>
  </si>
  <si>
    <t>其余部分合计</t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</si>
  <si>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服务费</t>
    </r>
  </si>
  <si>
    <t>服务费</t>
  </si>
  <si>
    <r>
      <rPr>
        <b/>
        <sz val="9"/>
        <rFont val="微软雅黑"/>
        <charset val="134"/>
      </rPr>
      <t>A-D</t>
    </r>
    <r>
      <rPr>
        <b/>
        <sz val="9"/>
        <rFont val="微软雅黑"/>
        <charset val="134"/>
      </rPr>
      <t>费用合计</t>
    </r>
  </si>
  <si>
    <r>
      <rPr>
        <b/>
        <sz val="9"/>
        <rFont val="Arial"/>
        <charset val="134"/>
      </rPr>
      <t xml:space="preserve">E. </t>
    </r>
    <r>
      <rPr>
        <b/>
        <sz val="9"/>
        <rFont val="宋体"/>
        <charset val="134"/>
      </rPr>
      <t>税</t>
    </r>
  </si>
  <si>
    <t>增值税</t>
  </si>
  <si>
    <r>
      <rPr>
        <b/>
        <sz val="9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</si>
  <si>
    <r>
      <rPr>
        <b/>
        <sz val="9"/>
        <color theme="0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地接社费用人均</t>
    </r>
  </si>
  <si>
    <t>机票明细单</t>
  </si>
  <si>
    <t>序号</t>
  </si>
  <si>
    <t>姓名</t>
  </si>
  <si>
    <t>航班时刻</t>
  </si>
  <si>
    <t>出票价格</t>
  </si>
  <si>
    <t>退票价格</t>
  </si>
  <si>
    <t>票号</t>
  </si>
  <si>
    <t>苏占华</t>
  </si>
  <si>
    <t xml:space="preserve">FM9485 V   FR10NOV  DATCGQ DK1   1910 2120 </t>
  </si>
  <si>
    <t>781-3054798355</t>
  </si>
  <si>
    <t>FM9486 V   SU12NOV  CGQDAT HK1   0800 102</t>
  </si>
  <si>
    <t>781-3054798356</t>
  </si>
  <si>
    <t>李加起</t>
  </si>
  <si>
    <t xml:space="preserve">HO1075 E   FR10NOV  TAOCGQ HK1   1825 2030  </t>
  </si>
  <si>
    <t>018-3054798357</t>
  </si>
  <si>
    <t>SC4728 S   SU12NOV  CGQTAO HK1   1540 1730</t>
  </si>
  <si>
    <t>324-3054798624</t>
  </si>
  <si>
    <t>丁维宝</t>
  </si>
  <si>
    <t xml:space="preserve">HO1075 E   FR10NOV  TAOCGQ HK1   1825 2030 </t>
  </si>
  <si>
    <t>018-3054798358</t>
  </si>
  <si>
    <t xml:space="preserve">SC4728 L   SU12NOV  CGQTAO HK1   1540 1730  </t>
  </si>
  <si>
    <t xml:space="preserve">324-3054798359 </t>
  </si>
  <si>
    <t>吕鹏飞</t>
  </si>
  <si>
    <t>SC2267 S   FR10NOV  TYNCGQ HK1   1055 1325</t>
  </si>
  <si>
    <t>324-3054798360</t>
  </si>
  <si>
    <t xml:space="preserve">SC2268 S   SU12NOV  CGQTYN HK1   1415 1655 </t>
  </si>
  <si>
    <t>324-3054798362</t>
  </si>
  <si>
    <t xml:space="preserve">何强 </t>
  </si>
  <si>
    <t xml:space="preserve">ZH9695 P   FR10NOV  LYICGQ HK1   1455 1715  </t>
  </si>
  <si>
    <t>479-3054798363</t>
  </si>
  <si>
    <t xml:space="preserve"> GJ8872 U   SU12NOV  CGQLYI HK1   1755 2015  </t>
  </si>
  <si>
    <t xml:space="preserve">891-3054798364 </t>
  </si>
  <si>
    <t>栗一帆</t>
  </si>
  <si>
    <t>324-3054798626</t>
  </si>
  <si>
    <t xml:space="preserve">SC2268 S   SU12NOV  CGQTYN HK1   1415 1655  </t>
  </si>
  <si>
    <t>324-3054798627</t>
  </si>
  <si>
    <t>费用小计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</si>
</sst>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0.00_);[Red]\(0.00\)"/>
    <numFmt numFmtId="179" formatCode="0.00;[Red]0.00"/>
  </numFmts>
  <fonts count="37">
    <font>
      <sz val="12"/>
      <name val="宋体"/>
      <charset val="134"/>
    </font>
    <font>
      <sz val="12"/>
      <name val="微软雅黑"/>
      <charset val="134"/>
    </font>
    <font>
      <b/>
      <sz val="8"/>
      <color theme="1"/>
      <name val="微软雅黑"/>
      <charset val="134"/>
    </font>
    <font>
      <sz val="8"/>
      <color theme="1"/>
      <name val="微软雅黑"/>
      <charset val="134"/>
    </font>
    <font>
      <sz val="8"/>
      <color rgb="FFFF0000"/>
      <name val="微软雅黑"/>
      <charset val="134"/>
    </font>
    <font>
      <sz val="10"/>
      <name val="Arial"/>
      <charset val="134"/>
    </font>
    <font>
      <sz val="9"/>
      <name val="Arial"/>
      <charset val="134"/>
    </font>
    <font>
      <b/>
      <sz val="9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color theme="0"/>
      <name val="微软雅黑"/>
      <charset val="134"/>
    </font>
    <font>
      <b/>
      <sz val="9"/>
      <name val="微软雅黑"/>
      <charset val="134"/>
    </font>
    <font>
      <b/>
      <sz val="9"/>
      <color theme="0"/>
      <name val="Arial"/>
      <charset val="134"/>
    </font>
    <font>
      <sz val="9"/>
      <color rgb="FFFF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9" borderId="5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5" applyNumberFormat="0" applyFill="0" applyAlignment="0" applyProtection="0">
      <alignment vertical="center"/>
    </xf>
    <xf numFmtId="0" fontId="24" fillId="0" borderId="55" applyNumberFormat="0" applyFill="0" applyAlignment="0" applyProtection="0">
      <alignment vertical="center"/>
    </xf>
    <xf numFmtId="0" fontId="25" fillId="0" borderId="5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0" borderId="57" applyNumberFormat="0" applyAlignment="0" applyProtection="0">
      <alignment vertical="center"/>
    </xf>
    <xf numFmtId="0" fontId="27" fillId="11" borderId="58" applyNumberFormat="0" applyAlignment="0" applyProtection="0">
      <alignment vertical="center"/>
    </xf>
    <xf numFmtId="0" fontId="28" fillId="11" borderId="57" applyNumberFormat="0" applyAlignment="0" applyProtection="0">
      <alignment vertical="center"/>
    </xf>
    <xf numFmtId="0" fontId="29" fillId="12" borderId="59" applyNumberFormat="0" applyAlignment="0" applyProtection="0">
      <alignment vertical="center"/>
    </xf>
    <xf numFmtId="0" fontId="30" fillId="0" borderId="60" applyNumberFormat="0" applyFill="0" applyAlignment="0" applyProtection="0">
      <alignment vertical="center"/>
    </xf>
    <xf numFmtId="0" fontId="31" fillId="0" borderId="61" applyNumberFormat="0" applyFill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</cellStyleXfs>
  <cellXfs count="129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177" fontId="2" fillId="0" borderId="3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right" vertical="top" wrapText="1"/>
    </xf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right" vertical="top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0" fillId="2" borderId="6" xfId="0" applyFont="1" applyFill="1" applyBorder="1" applyAlignment="1">
      <alignment vertical="top"/>
    </xf>
    <xf numFmtId="0" fontId="10" fillId="2" borderId="0" xfId="0" applyFont="1" applyFill="1" applyBorder="1" applyAlignment="1">
      <alignment vertical="top"/>
    </xf>
    <xf numFmtId="0" fontId="5" fillId="2" borderId="0" xfId="0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horizontal="left" vertical="top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1" fillId="3" borderId="7" xfId="0" applyFont="1" applyFill="1" applyBorder="1" applyAlignment="1">
      <alignment vertical="center" wrapText="1"/>
    </xf>
    <xf numFmtId="0" fontId="7" fillId="3" borderId="8" xfId="0" applyFont="1" applyFill="1" applyBorder="1" applyAlignment="1">
      <alignment vertical="center" wrapText="1"/>
    </xf>
    <xf numFmtId="0" fontId="11" fillId="3" borderId="9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/>
    </xf>
    <xf numFmtId="0" fontId="7" fillId="4" borderId="13" xfId="0" applyFont="1" applyFill="1" applyBorder="1" applyAlignment="1">
      <alignment horizontal="left" vertical="center"/>
    </xf>
    <xf numFmtId="0" fontId="11" fillId="5" borderId="14" xfId="0" applyFont="1" applyFill="1" applyBorder="1" applyAlignment="1">
      <alignment horizontal="center" vertical="center" wrapText="1"/>
    </xf>
    <xf numFmtId="0" fontId="12" fillId="5" borderId="15" xfId="0" applyFont="1" applyFill="1" applyBorder="1" applyAlignment="1">
      <alignment horizontal="left" vertical="center" wrapText="1"/>
    </xf>
    <xf numFmtId="0" fontId="12" fillId="5" borderId="16" xfId="0" applyFont="1" applyFill="1" applyBorder="1" applyAlignment="1">
      <alignment horizontal="left" vertical="center" wrapText="1"/>
    </xf>
    <xf numFmtId="0" fontId="6" fillId="5" borderId="16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13" fillId="6" borderId="18" xfId="0" applyFont="1" applyFill="1" applyBorder="1" applyAlignment="1">
      <alignment horizontal="right" vertical="center" wrapText="1"/>
    </xf>
    <xf numFmtId="0" fontId="13" fillId="6" borderId="19" xfId="0" applyFont="1" applyFill="1" applyBorder="1" applyAlignment="1">
      <alignment horizontal="right" vertical="center" wrapText="1"/>
    </xf>
    <xf numFmtId="0" fontId="13" fillId="6" borderId="20" xfId="0" applyFont="1" applyFill="1" applyBorder="1" applyAlignment="1">
      <alignment horizontal="right" vertical="center" wrapText="1"/>
    </xf>
    <xf numFmtId="0" fontId="6" fillId="6" borderId="21" xfId="0" applyFont="1" applyFill="1" applyBorder="1" applyAlignment="1">
      <alignment horizontal="center" vertical="center"/>
    </xf>
    <xf numFmtId="0" fontId="14" fillId="6" borderId="18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left" vertical="center" wrapText="1"/>
    </xf>
    <xf numFmtId="0" fontId="12" fillId="2" borderId="15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left" vertical="center" wrapText="1"/>
    </xf>
    <xf numFmtId="0" fontId="6" fillId="0" borderId="23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left" vertical="center" wrapText="1"/>
    </xf>
    <xf numFmtId="0" fontId="12" fillId="2" borderId="25" xfId="0" applyFont="1" applyFill="1" applyBorder="1" applyAlignment="1">
      <alignment horizontal="left" vertical="center" wrapText="1"/>
    </xf>
    <xf numFmtId="0" fontId="12" fillId="2" borderId="26" xfId="0" applyFont="1" applyFill="1" applyBorder="1" applyAlignment="1">
      <alignment horizontal="left" vertical="center" wrapText="1"/>
    </xf>
    <xf numFmtId="0" fontId="6" fillId="0" borderId="27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right" vertical="center"/>
    </xf>
    <xf numFmtId="0" fontId="7" fillId="2" borderId="30" xfId="0" applyFont="1" applyFill="1" applyBorder="1" applyAlignment="1">
      <alignment horizontal="right" vertical="center"/>
    </xf>
    <xf numFmtId="0" fontId="7" fillId="2" borderId="1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right" vertical="center" wrapText="1"/>
    </xf>
    <xf numFmtId="0" fontId="7" fillId="2" borderId="19" xfId="0" applyFont="1" applyFill="1" applyBorder="1" applyAlignment="1">
      <alignment horizontal="right" vertical="center" wrapText="1"/>
    </xf>
    <xf numFmtId="0" fontId="7" fillId="2" borderId="32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left" vertical="center"/>
    </xf>
    <xf numFmtId="0" fontId="6" fillId="0" borderId="16" xfId="0" applyFont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11" fillId="2" borderId="34" xfId="0" applyFont="1" applyFill="1" applyBorder="1" applyAlignment="1">
      <alignment horizontal="center" vertical="center" wrapText="1"/>
    </xf>
    <xf numFmtId="0" fontId="12" fillId="2" borderId="35" xfId="0" applyFont="1" applyFill="1" applyBorder="1" applyAlignment="1">
      <alignment vertical="center" wrapText="1"/>
    </xf>
    <xf numFmtId="0" fontId="6" fillId="2" borderId="36" xfId="0" applyFont="1" applyFill="1" applyBorder="1" applyAlignment="1">
      <alignment vertical="center"/>
    </xf>
    <xf numFmtId="9" fontId="7" fillId="2" borderId="37" xfId="0" applyNumberFormat="1" applyFont="1" applyFill="1" applyBorder="1" applyAlignment="1">
      <alignment horizontal="center" vertical="center"/>
    </xf>
    <xf numFmtId="9" fontId="7" fillId="2" borderId="38" xfId="0" applyNumberFormat="1" applyFont="1" applyFill="1" applyBorder="1" applyAlignment="1">
      <alignment horizontal="center" vertical="center"/>
    </xf>
    <xf numFmtId="9" fontId="7" fillId="2" borderId="39" xfId="0" applyNumberFormat="1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14" fillId="6" borderId="18" xfId="0" applyFont="1" applyFill="1" applyBorder="1" applyAlignment="1">
      <alignment horizontal="right" vertical="center" wrapText="1"/>
    </xf>
    <xf numFmtId="0" fontId="7" fillId="7" borderId="11" xfId="0" applyFont="1" applyFill="1" applyBorder="1" applyAlignment="1">
      <alignment horizontal="left" vertical="center"/>
    </xf>
    <xf numFmtId="0" fontId="7" fillId="7" borderId="12" xfId="0" applyFont="1" applyFill="1" applyBorder="1" applyAlignment="1">
      <alignment horizontal="left" vertical="center"/>
    </xf>
    <xf numFmtId="0" fontId="7" fillId="7" borderId="13" xfId="0" applyFont="1" applyFill="1" applyBorder="1" applyAlignment="1">
      <alignment horizontal="left" vertical="center"/>
    </xf>
    <xf numFmtId="0" fontId="12" fillId="0" borderId="35" xfId="0" applyFont="1" applyFill="1" applyBorder="1" applyAlignment="1">
      <alignment vertical="center" wrapText="1"/>
    </xf>
    <xf numFmtId="0" fontId="6" fillId="0" borderId="36" xfId="0" applyFont="1" applyFill="1" applyBorder="1" applyAlignment="1">
      <alignment vertical="center"/>
    </xf>
    <xf numFmtId="178" fontId="6" fillId="0" borderId="40" xfId="0" applyNumberFormat="1" applyFont="1" applyFill="1" applyBorder="1" applyAlignment="1">
      <alignment horizontal="center" vertical="center"/>
    </xf>
    <xf numFmtId="179" fontId="6" fillId="2" borderId="14" xfId="0" applyNumberFormat="1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right" vertical="center" wrapText="1"/>
    </xf>
    <xf numFmtId="0" fontId="7" fillId="4" borderId="19" xfId="0" applyFont="1" applyFill="1" applyBorder="1" applyAlignment="1">
      <alignment horizontal="right" vertical="center" wrapText="1"/>
    </xf>
    <xf numFmtId="177" fontId="7" fillId="8" borderId="41" xfId="0" applyNumberFormat="1" applyFont="1" applyFill="1" applyBorder="1" applyAlignment="1">
      <alignment horizontal="center" vertical="center"/>
    </xf>
    <xf numFmtId="0" fontId="15" fillId="4" borderId="42" xfId="0" applyFont="1" applyFill="1" applyBorder="1" applyAlignment="1">
      <alignment horizontal="right" vertical="center" wrapText="1"/>
    </xf>
    <xf numFmtId="0" fontId="15" fillId="4" borderId="43" xfId="0" applyFont="1" applyFill="1" applyBorder="1" applyAlignment="1">
      <alignment horizontal="right" vertical="center" wrapText="1"/>
    </xf>
    <xf numFmtId="0" fontId="16" fillId="2" borderId="0" xfId="0" applyFont="1" applyFill="1" applyBorder="1" applyAlignment="1">
      <alignment horizontal="left" vertical="center" wrapText="1"/>
    </xf>
    <xf numFmtId="0" fontId="5" fillId="2" borderId="44" xfId="0" applyFont="1" applyFill="1" applyBorder="1" applyAlignment="1">
      <alignment vertical="center"/>
    </xf>
    <xf numFmtId="0" fontId="5" fillId="2" borderId="45" xfId="0" applyFont="1" applyFill="1" applyBorder="1" applyAlignment="1">
      <alignment vertical="center"/>
    </xf>
    <xf numFmtId="0" fontId="9" fillId="2" borderId="45" xfId="0" applyFont="1" applyFill="1" applyBorder="1" applyAlignment="1">
      <alignment horizontal="center" vertical="center" wrapText="1"/>
    </xf>
    <xf numFmtId="0" fontId="6" fillId="2" borderId="45" xfId="0" applyFont="1" applyFill="1" applyBorder="1" applyAlignment="1">
      <alignment vertical="center"/>
    </xf>
    <xf numFmtId="0" fontId="10" fillId="2" borderId="0" xfId="0" applyFont="1" applyFill="1" applyBorder="1" applyAlignment="1">
      <alignment vertical="top" wrapText="1"/>
    </xf>
    <xf numFmtId="0" fontId="6" fillId="2" borderId="0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11" fillId="3" borderId="46" xfId="0" applyFont="1" applyFill="1" applyBorder="1" applyAlignment="1">
      <alignment horizontal="left" vertical="center"/>
    </xf>
    <xf numFmtId="0" fontId="16" fillId="5" borderId="15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left" vertical="center"/>
    </xf>
    <xf numFmtId="0" fontId="14" fillId="6" borderId="19" xfId="0" applyFont="1" applyFill="1" applyBorder="1" applyAlignment="1">
      <alignment vertical="center" wrapText="1"/>
    </xf>
    <xf numFmtId="0" fontId="14" fillId="6" borderId="47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/>
    </xf>
    <xf numFmtId="0" fontId="12" fillId="0" borderId="17" xfId="0" applyFont="1" applyFill="1" applyBorder="1" applyAlignment="1">
      <alignment horizontal="left" vertical="center"/>
    </xf>
    <xf numFmtId="0" fontId="6" fillId="2" borderId="48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47" xfId="0" applyFont="1" applyFill="1" applyBorder="1" applyAlignment="1">
      <alignment horizontal="left" vertical="center" wrapText="1"/>
    </xf>
    <xf numFmtId="0" fontId="6" fillId="2" borderId="50" xfId="0" applyFont="1" applyFill="1" applyBorder="1" applyAlignment="1">
      <alignment horizontal="left" vertical="center"/>
    </xf>
    <xf numFmtId="0" fontId="6" fillId="2" borderId="51" xfId="0" applyFont="1" applyFill="1" applyBorder="1" applyAlignment="1">
      <alignment horizontal="center" vertical="center"/>
    </xf>
    <xf numFmtId="0" fontId="6" fillId="2" borderId="52" xfId="0" applyFont="1" applyFill="1" applyBorder="1" applyAlignment="1">
      <alignment horizontal="left" vertical="center"/>
    </xf>
    <xf numFmtId="0" fontId="7" fillId="4" borderId="19" xfId="0" applyFont="1" applyFill="1" applyBorder="1" applyAlignment="1">
      <alignment vertical="center" wrapText="1"/>
    </xf>
    <xf numFmtId="0" fontId="7" fillId="4" borderId="47" xfId="0" applyFont="1" applyFill="1" applyBorder="1" applyAlignment="1">
      <alignment horizontal="left" vertical="center" wrapText="1"/>
    </xf>
    <xf numFmtId="0" fontId="7" fillId="4" borderId="43" xfId="0" applyFont="1" applyFill="1" applyBorder="1" applyAlignment="1">
      <alignment vertical="center" wrapText="1"/>
    </xf>
    <xf numFmtId="0" fontId="7" fillId="4" borderId="53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95251</xdr:colOff>
      <xdr:row>0</xdr:row>
      <xdr:rowOff>127000</xdr:rowOff>
    </xdr:from>
    <xdr:to>
      <xdr:col>1</xdr:col>
      <xdr:colOff>928371</xdr:colOff>
      <xdr:row>2</xdr:row>
      <xdr:rowOff>158750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127000"/>
          <a:ext cx="1823720" cy="3644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M38"/>
  <sheetViews>
    <sheetView tabSelected="1" zoomScale="70" zoomScaleNormal="70" workbookViewId="0">
      <selection activeCell="A13" sqref="A13:G13"/>
    </sheetView>
  </sheetViews>
  <sheetFormatPr defaultColWidth="9" defaultRowHeight="12.75"/>
  <cols>
    <col min="1" max="1" width="13" style="18" customWidth="1"/>
    <col min="2" max="2" width="41.75" style="18" customWidth="1"/>
    <col min="3" max="3" width="13.3333333333333" style="19" customWidth="1"/>
    <col min="4" max="6" width="9.66666666666667" style="20" customWidth="1"/>
    <col min="7" max="7" width="20.25" style="20" customWidth="1"/>
    <col min="8" max="8" width="9.91666666666667" style="18"/>
    <col min="9" max="11" width="9" style="18"/>
    <col min="12" max="12" width="10.425" style="18"/>
    <col min="13" max="13" width="28.7" style="18" customWidth="1"/>
    <col min="14" max="16384" width="9" style="18"/>
  </cols>
  <sheetData>
    <row r="1" s="13" customFormat="1" ht="13.1" spans="1:13">
      <c r="A1" s="21"/>
      <c r="B1" s="22"/>
      <c r="C1" s="23"/>
      <c r="D1" s="24"/>
      <c r="E1" s="25"/>
      <c r="F1" s="25"/>
      <c r="G1" s="25"/>
      <c r="H1" s="25"/>
      <c r="I1" s="25"/>
      <c r="J1" s="25"/>
      <c r="K1" s="25"/>
      <c r="L1" s="25"/>
      <c r="M1" s="102"/>
    </row>
    <row r="2" s="13" customFormat="1" ht="13.1" spans="1:13">
      <c r="A2" s="26"/>
      <c r="B2" s="27"/>
      <c r="C2" s="28"/>
      <c r="D2" s="29"/>
      <c r="M2" s="103"/>
    </row>
    <row r="3" s="13" customFormat="1" ht="51" customHeight="1" spans="1:13">
      <c r="A3" s="30" t="s">
        <v>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104"/>
    </row>
    <row r="4" s="14" customFormat="1" ht="17.25" customHeight="1" spans="1:13">
      <c r="A4" s="32" t="s">
        <v>1</v>
      </c>
      <c r="B4" s="33"/>
      <c r="C4" s="34"/>
      <c r="J4" s="33" t="s">
        <v>2</v>
      </c>
      <c r="K4" s="14" t="s">
        <v>3</v>
      </c>
      <c r="M4" s="105"/>
    </row>
    <row r="5" s="14" customFormat="1" ht="17.25" customHeight="1" spans="1:13">
      <c r="A5" s="32" t="s">
        <v>4</v>
      </c>
      <c r="B5" s="33"/>
      <c r="C5" s="35"/>
      <c r="J5" s="33" t="s">
        <v>5</v>
      </c>
      <c r="K5" s="14" t="s">
        <v>6</v>
      </c>
      <c r="M5" s="105"/>
    </row>
    <row r="6" s="14" customFormat="1" ht="17.25" customHeight="1" spans="1:13">
      <c r="A6" s="32" t="s">
        <v>7</v>
      </c>
      <c r="B6" s="33"/>
      <c r="C6" s="36"/>
      <c r="J6" s="33" t="s">
        <v>8</v>
      </c>
      <c r="K6" s="14" t="s">
        <v>9</v>
      </c>
      <c r="M6" s="105"/>
    </row>
    <row r="7" s="14" customFormat="1" ht="17.25" customHeight="1" spans="1:13">
      <c r="A7" s="32" t="s">
        <v>10</v>
      </c>
      <c r="B7" s="33"/>
      <c r="C7" s="36"/>
      <c r="J7" s="106" t="s">
        <v>11</v>
      </c>
      <c r="K7" s="14" t="s">
        <v>12</v>
      </c>
      <c r="M7" s="105"/>
    </row>
    <row r="8" s="15" customFormat="1" ht="12.35" spans="1:13">
      <c r="A8" s="37"/>
      <c r="C8" s="38"/>
      <c r="J8" s="107"/>
      <c r="K8" s="107"/>
      <c r="L8" s="107"/>
      <c r="M8" s="108"/>
    </row>
    <row r="9" s="16" customFormat="1" ht="27.75" customHeight="1" spans="1:13">
      <c r="A9" s="39" t="s">
        <v>13</v>
      </c>
      <c r="B9" s="40"/>
      <c r="C9" s="41" t="s">
        <v>14</v>
      </c>
      <c r="D9" s="41" t="s">
        <v>15</v>
      </c>
      <c r="E9" s="41" t="s">
        <v>16</v>
      </c>
      <c r="F9" s="41" t="s">
        <v>17</v>
      </c>
      <c r="G9" s="42" t="s">
        <v>18</v>
      </c>
      <c r="H9" s="41" t="s">
        <v>19</v>
      </c>
      <c r="I9" s="41" t="s">
        <v>15</v>
      </c>
      <c r="J9" s="41" t="s">
        <v>16</v>
      </c>
      <c r="K9" s="41" t="s">
        <v>17</v>
      </c>
      <c r="L9" s="41" t="s">
        <v>20</v>
      </c>
      <c r="M9" s="109" t="s">
        <v>21</v>
      </c>
    </row>
    <row r="10" s="16" customFormat="1" ht="21" customHeight="1" spans="1:13">
      <c r="A10" s="43" t="s">
        <v>22</v>
      </c>
      <c r="B10" s="44"/>
      <c r="C10" s="44"/>
      <c r="D10" s="44"/>
      <c r="E10" s="44"/>
      <c r="F10" s="44"/>
      <c r="G10" s="45"/>
      <c r="H10" s="43"/>
      <c r="I10" s="44"/>
      <c r="J10" s="44"/>
      <c r="K10" s="44"/>
      <c r="L10" s="44"/>
      <c r="M10" s="45"/>
    </row>
    <row r="11" s="15" customFormat="1" ht="21" customHeight="1" spans="1:13">
      <c r="A11" s="46" t="s">
        <v>23</v>
      </c>
      <c r="B11" s="47" t="s">
        <v>24</v>
      </c>
      <c r="C11" s="48"/>
      <c r="D11" s="49"/>
      <c r="E11" s="49"/>
      <c r="F11" s="49"/>
      <c r="G11" s="50">
        <f>D11*E11*F11</f>
        <v>0</v>
      </c>
      <c r="H11" s="49">
        <f>I11*J11*K11</f>
        <v>0</v>
      </c>
      <c r="I11" s="49"/>
      <c r="J11" s="49"/>
      <c r="K11" s="49"/>
      <c r="L11" s="110">
        <f>G11-H11</f>
        <v>0</v>
      </c>
      <c r="M11" s="111"/>
    </row>
    <row r="12" s="15" customFormat="1" ht="21" customHeight="1" spans="1:13">
      <c r="A12" s="51" t="s">
        <v>25</v>
      </c>
      <c r="B12" s="52"/>
      <c r="C12" s="52"/>
      <c r="D12" s="52"/>
      <c r="E12" s="52"/>
      <c r="F12" s="53"/>
      <c r="G12" s="54">
        <f>SUM(G11:G11)</f>
        <v>0</v>
      </c>
      <c r="H12" s="55">
        <f>SUM(H11:H11)</f>
        <v>0</v>
      </c>
      <c r="I12" s="112"/>
      <c r="J12" s="112"/>
      <c r="K12" s="112"/>
      <c r="L12" s="112"/>
      <c r="M12" s="113"/>
    </row>
    <row r="13" s="16" customFormat="1" ht="18" customHeight="1" spans="1:13">
      <c r="A13" s="43" t="s">
        <v>26</v>
      </c>
      <c r="B13" s="44"/>
      <c r="C13" s="44"/>
      <c r="D13" s="44"/>
      <c r="E13" s="44"/>
      <c r="F13" s="44"/>
      <c r="G13" s="45"/>
      <c r="H13" s="43"/>
      <c r="I13" s="44"/>
      <c r="J13" s="44"/>
      <c r="K13" s="44"/>
      <c r="L13" s="44"/>
      <c r="M13" s="45"/>
    </row>
    <row r="14" s="15" customFormat="1" ht="18" customHeight="1" spans="1:13">
      <c r="A14" s="56" t="s">
        <v>27</v>
      </c>
      <c r="B14" s="57" t="s">
        <v>28</v>
      </c>
      <c r="C14" s="57" t="s">
        <v>29</v>
      </c>
      <c r="D14" s="58">
        <v>800</v>
      </c>
      <c r="E14" s="58">
        <v>26</v>
      </c>
      <c r="F14" s="58">
        <v>1</v>
      </c>
      <c r="G14" s="59">
        <f>D14*E14*F14</f>
        <v>20800</v>
      </c>
      <c r="H14" s="60">
        <f>机票明细单!D16</f>
        <v>7610</v>
      </c>
      <c r="I14" s="114">
        <v>7570</v>
      </c>
      <c r="J14" s="114">
        <v>1</v>
      </c>
      <c r="K14" s="114">
        <v>1</v>
      </c>
      <c r="L14" s="60">
        <f>H14-G14</f>
        <v>-13190</v>
      </c>
      <c r="M14" s="115" t="s">
        <v>30</v>
      </c>
    </row>
    <row r="15" s="15" customFormat="1" ht="18" customHeight="1" spans="1:13">
      <c r="A15" s="56" t="s">
        <v>31</v>
      </c>
      <c r="B15" s="61" t="s">
        <v>32</v>
      </c>
      <c r="C15" s="61" t="s">
        <v>33</v>
      </c>
      <c r="D15" s="60">
        <v>3600</v>
      </c>
      <c r="E15" s="60">
        <v>1</v>
      </c>
      <c r="F15" s="60">
        <v>2</v>
      </c>
      <c r="G15" s="62">
        <f>D15*E15*F15</f>
        <v>7200</v>
      </c>
      <c r="H15" s="60">
        <f t="shared" ref="H14:H19" si="0">I15*J15*K15</f>
        <v>2000</v>
      </c>
      <c r="I15" s="78">
        <v>2000</v>
      </c>
      <c r="J15" s="78">
        <v>1</v>
      </c>
      <c r="K15" s="78">
        <v>1</v>
      </c>
      <c r="L15" s="60">
        <f>H15-G15</f>
        <v>-5200</v>
      </c>
      <c r="M15" s="115" t="s">
        <v>34</v>
      </c>
    </row>
    <row r="16" s="15" customFormat="1" ht="18" customHeight="1" spans="1:13">
      <c r="A16" s="56"/>
      <c r="B16" s="63"/>
      <c r="C16" s="63"/>
      <c r="D16" s="63"/>
      <c r="E16" s="63"/>
      <c r="F16" s="63"/>
      <c r="G16" s="62"/>
      <c r="H16" s="60">
        <f t="shared" si="0"/>
        <v>3000</v>
      </c>
      <c r="I16" s="114">
        <v>3000</v>
      </c>
      <c r="J16" s="78">
        <v>1</v>
      </c>
      <c r="K16" s="78">
        <v>1</v>
      </c>
      <c r="L16" s="60">
        <f>H16-G16</f>
        <v>3000</v>
      </c>
      <c r="M16" s="115" t="s">
        <v>35</v>
      </c>
    </row>
    <row r="17" s="15" customFormat="1" ht="18" customHeight="1" spans="1:13">
      <c r="A17" s="56"/>
      <c r="B17" s="63"/>
      <c r="C17" s="63"/>
      <c r="D17" s="63"/>
      <c r="E17" s="63"/>
      <c r="F17" s="63"/>
      <c r="G17" s="62"/>
      <c r="H17" s="60">
        <f t="shared" si="0"/>
        <v>5200</v>
      </c>
      <c r="I17" s="114">
        <v>2600</v>
      </c>
      <c r="J17" s="78">
        <v>2</v>
      </c>
      <c r="K17" s="78">
        <v>1</v>
      </c>
      <c r="L17" s="60">
        <f>H17-G17</f>
        <v>5200</v>
      </c>
      <c r="M17" s="115" t="s">
        <v>36</v>
      </c>
    </row>
    <row r="18" s="15" customFormat="1" ht="18" customHeight="1" spans="1:13">
      <c r="A18" s="56" t="s">
        <v>37</v>
      </c>
      <c r="B18" s="63"/>
      <c r="C18" s="63"/>
      <c r="D18" s="60"/>
      <c r="E18" s="63"/>
      <c r="F18" s="63"/>
      <c r="G18" s="62"/>
      <c r="H18" s="60">
        <f t="shared" si="0"/>
        <v>3871</v>
      </c>
      <c r="I18" s="114">
        <v>3871</v>
      </c>
      <c r="J18" s="78">
        <v>1</v>
      </c>
      <c r="K18" s="78">
        <v>1</v>
      </c>
      <c r="L18" s="60">
        <f t="shared" ref="L18:L28" si="1">H18-G18</f>
        <v>3871</v>
      </c>
      <c r="M18" s="115" t="s">
        <v>38</v>
      </c>
    </row>
    <row r="19" s="15" customFormat="1" ht="18" customHeight="1" spans="1:13">
      <c r="A19" s="64" t="s">
        <v>39</v>
      </c>
      <c r="B19" s="65" t="s">
        <v>40</v>
      </c>
      <c r="C19" s="65" t="s">
        <v>41</v>
      </c>
      <c r="D19" s="66">
        <v>400</v>
      </c>
      <c r="E19" s="67">
        <v>1</v>
      </c>
      <c r="F19" s="67">
        <v>1</v>
      </c>
      <c r="G19" s="68">
        <f>D19*E19*F19</f>
        <v>400</v>
      </c>
      <c r="H19" s="60">
        <f t="shared" si="0"/>
        <v>400</v>
      </c>
      <c r="I19" s="58">
        <v>400</v>
      </c>
      <c r="J19" s="60">
        <v>1</v>
      </c>
      <c r="K19" s="60">
        <v>1</v>
      </c>
      <c r="L19" s="60">
        <f t="shared" si="1"/>
        <v>0</v>
      </c>
      <c r="M19" s="115"/>
    </row>
    <row r="20" s="15" customFormat="1" ht="17.25" customHeight="1" spans="1:13">
      <c r="A20" s="69" t="s">
        <v>42</v>
      </c>
      <c r="B20" s="70"/>
      <c r="C20" s="70"/>
      <c r="D20" s="70"/>
      <c r="E20" s="70"/>
      <c r="F20" s="70"/>
      <c r="G20" s="71">
        <f>G15</f>
        <v>7200</v>
      </c>
      <c r="H20" s="72">
        <f>SUM(H15:H17)</f>
        <v>10200</v>
      </c>
      <c r="I20" s="116"/>
      <c r="J20" s="117"/>
      <c r="K20" s="117"/>
      <c r="L20" s="117"/>
      <c r="M20" s="118"/>
    </row>
    <row r="21" s="15" customFormat="1" ht="17.25" customHeight="1" spans="1:13">
      <c r="A21" s="73" t="s">
        <v>43</v>
      </c>
      <c r="B21" s="74"/>
      <c r="C21" s="74"/>
      <c r="D21" s="74"/>
      <c r="E21" s="74"/>
      <c r="F21" s="74"/>
      <c r="G21" s="75">
        <f>SUM(G14:G19)</f>
        <v>28400</v>
      </c>
      <c r="H21" s="76">
        <f>SUM(H14:H19)</f>
        <v>22081</v>
      </c>
      <c r="I21" s="119"/>
      <c r="J21" s="120"/>
      <c r="K21" s="120"/>
      <c r="L21" s="120"/>
      <c r="M21" s="121"/>
    </row>
    <row r="22" s="16" customFormat="1" ht="17.25" customHeight="1" spans="1:13">
      <c r="A22" s="43" t="s">
        <v>44</v>
      </c>
      <c r="B22" s="44"/>
      <c r="C22" s="44"/>
      <c r="D22" s="44"/>
      <c r="E22" s="44"/>
      <c r="F22" s="44"/>
      <c r="G22" s="45"/>
      <c r="H22" s="43"/>
      <c r="I22" s="44"/>
      <c r="J22" s="44"/>
      <c r="K22" s="44"/>
      <c r="L22" s="44"/>
      <c r="M22" s="45"/>
    </row>
    <row r="23" s="15" customFormat="1" ht="17.25" customHeight="1" spans="1:13">
      <c r="A23" s="77" t="s">
        <v>45</v>
      </c>
      <c r="B23" s="57" t="s">
        <v>46</v>
      </c>
      <c r="C23" s="57" t="s">
        <v>47</v>
      </c>
      <c r="D23" s="78">
        <v>2000</v>
      </c>
      <c r="E23" s="60">
        <v>1</v>
      </c>
      <c r="F23" s="60">
        <v>1</v>
      </c>
      <c r="G23" s="79">
        <v>2000</v>
      </c>
      <c r="H23" s="60">
        <f t="shared" ref="H23:H28" si="2">I23*J23*K23</f>
        <v>0</v>
      </c>
      <c r="I23" s="60">
        <v>0</v>
      </c>
      <c r="J23" s="60">
        <v>0</v>
      </c>
      <c r="K23" s="60">
        <v>0</v>
      </c>
      <c r="L23" s="60">
        <f t="shared" si="1"/>
        <v>-2000</v>
      </c>
      <c r="M23" s="115" t="s">
        <v>48</v>
      </c>
    </row>
    <row r="24" s="17" customFormat="1" ht="17.25" customHeight="1" spans="1:13">
      <c r="A24" s="77" t="s">
        <v>49</v>
      </c>
      <c r="B24" s="57" t="s">
        <v>50</v>
      </c>
      <c r="C24" s="57" t="s">
        <v>47</v>
      </c>
      <c r="D24" s="60">
        <v>200</v>
      </c>
      <c r="E24" s="60">
        <v>1</v>
      </c>
      <c r="F24" s="60">
        <v>1</v>
      </c>
      <c r="G24" s="79">
        <v>200</v>
      </c>
      <c r="H24" s="60">
        <f t="shared" si="2"/>
        <v>200</v>
      </c>
      <c r="I24" s="60">
        <v>200</v>
      </c>
      <c r="J24" s="60">
        <v>1</v>
      </c>
      <c r="K24" s="60">
        <v>1</v>
      </c>
      <c r="L24" s="60">
        <f t="shared" si="1"/>
        <v>0</v>
      </c>
      <c r="M24" s="115"/>
    </row>
    <row r="25" s="17" customFormat="1" ht="17.25" customHeight="1" spans="1:13">
      <c r="A25" s="77" t="s">
        <v>51</v>
      </c>
      <c r="B25" s="57" t="s">
        <v>52</v>
      </c>
      <c r="C25" s="57" t="s">
        <v>47</v>
      </c>
      <c r="D25" s="60">
        <v>8</v>
      </c>
      <c r="E25" s="60">
        <v>40</v>
      </c>
      <c r="F25" s="60">
        <v>1</v>
      </c>
      <c r="G25" s="79">
        <v>160</v>
      </c>
      <c r="H25" s="60">
        <f t="shared" si="2"/>
        <v>144</v>
      </c>
      <c r="I25" s="60">
        <v>8</v>
      </c>
      <c r="J25" s="60">
        <v>18</v>
      </c>
      <c r="K25" s="60">
        <v>1</v>
      </c>
      <c r="L25" s="60">
        <f t="shared" si="1"/>
        <v>-16</v>
      </c>
      <c r="M25" s="115"/>
    </row>
    <row r="26" s="15" customFormat="1" ht="17.25" customHeight="1" spans="1:13">
      <c r="A26" s="77" t="s">
        <v>53</v>
      </c>
      <c r="B26" s="57" t="s">
        <v>54</v>
      </c>
      <c r="C26" s="57" t="s">
        <v>47</v>
      </c>
      <c r="D26" s="78">
        <v>5</v>
      </c>
      <c r="E26" s="60">
        <v>40</v>
      </c>
      <c r="F26" s="60">
        <v>1</v>
      </c>
      <c r="G26" s="79">
        <v>100</v>
      </c>
      <c r="H26" s="60">
        <f t="shared" si="2"/>
        <v>250</v>
      </c>
      <c r="I26" s="60">
        <v>5</v>
      </c>
      <c r="J26" s="60">
        <v>50</v>
      </c>
      <c r="K26" s="60">
        <v>1</v>
      </c>
      <c r="L26" s="60">
        <f t="shared" si="1"/>
        <v>150</v>
      </c>
      <c r="M26" s="115"/>
    </row>
    <row r="27" s="17" customFormat="1" ht="17.25" customHeight="1" spans="1:13">
      <c r="A27" s="77" t="s">
        <v>55</v>
      </c>
      <c r="B27" s="57" t="s">
        <v>56</v>
      </c>
      <c r="C27" s="57" t="s">
        <v>47</v>
      </c>
      <c r="D27" s="60">
        <v>1.2</v>
      </c>
      <c r="E27" s="60">
        <v>100</v>
      </c>
      <c r="F27" s="60">
        <v>1</v>
      </c>
      <c r="G27" s="79">
        <v>336</v>
      </c>
      <c r="H27" s="60">
        <f t="shared" si="2"/>
        <v>129.6</v>
      </c>
      <c r="I27" s="60">
        <v>1.2</v>
      </c>
      <c r="J27" s="60">
        <f>27*4</f>
        <v>108</v>
      </c>
      <c r="K27" s="60">
        <v>1</v>
      </c>
      <c r="L27" s="60">
        <f t="shared" si="1"/>
        <v>-206.4</v>
      </c>
      <c r="M27" s="115" t="s">
        <v>57</v>
      </c>
    </row>
    <row r="28" s="15" customFormat="1" ht="17.25" customHeight="1" spans="1:13">
      <c r="A28" s="77" t="s">
        <v>58</v>
      </c>
      <c r="B28" s="57"/>
      <c r="C28" s="57"/>
      <c r="D28" s="60"/>
      <c r="E28" s="60"/>
      <c r="F28" s="60"/>
      <c r="G28" s="79"/>
      <c r="H28" s="60">
        <f t="shared" si="2"/>
        <v>2250</v>
      </c>
      <c r="I28" s="60">
        <v>2250</v>
      </c>
      <c r="J28" s="60">
        <v>1</v>
      </c>
      <c r="K28" s="60">
        <v>1</v>
      </c>
      <c r="L28" s="60">
        <f t="shared" si="1"/>
        <v>2250</v>
      </c>
      <c r="M28" s="115" t="s">
        <v>59</v>
      </c>
    </row>
    <row r="29" s="15" customFormat="1" ht="17.25" customHeight="1" spans="1:13">
      <c r="A29" s="73" t="s">
        <v>60</v>
      </c>
      <c r="B29" s="74"/>
      <c r="C29" s="74"/>
      <c r="D29" s="74"/>
      <c r="E29" s="74"/>
      <c r="F29" s="74"/>
      <c r="G29" s="75">
        <f>SUM(G23:G27)</f>
        <v>2796</v>
      </c>
      <c r="H29" s="80">
        <f>SUM(H23:H28)</f>
        <v>2973.6</v>
      </c>
      <c r="I29" s="120"/>
      <c r="J29" s="120"/>
      <c r="K29" s="120"/>
      <c r="L29" s="120"/>
      <c r="M29" s="121"/>
    </row>
    <row r="30" s="16" customFormat="1" ht="17.25" customHeight="1" spans="1:13">
      <c r="A30" s="43" t="s">
        <v>61</v>
      </c>
      <c r="B30" s="44"/>
      <c r="C30" s="44"/>
      <c r="D30" s="44"/>
      <c r="E30" s="44"/>
      <c r="F30" s="44"/>
      <c r="G30" s="45"/>
      <c r="H30" s="43"/>
      <c r="I30" s="44"/>
      <c r="J30" s="44"/>
      <c r="K30" s="44"/>
      <c r="L30" s="44"/>
      <c r="M30" s="45"/>
    </row>
    <row r="31" s="15" customFormat="1" ht="17.25" customHeight="1" spans="1:13">
      <c r="A31" s="81" t="s">
        <v>62</v>
      </c>
      <c r="B31" s="82"/>
      <c r="C31" s="83">
        <v>0.06</v>
      </c>
      <c r="D31" s="84"/>
      <c r="E31" s="84"/>
      <c r="F31" s="85"/>
      <c r="G31" s="86">
        <f>(G21+G29+G12)*C31</f>
        <v>1871.76</v>
      </c>
      <c r="H31" s="87">
        <f>(H29+H21+H12)*C31</f>
        <v>1503.276</v>
      </c>
      <c r="M31" s="122"/>
    </row>
    <row r="32" s="15" customFormat="1" ht="21" customHeight="1" spans="1:13">
      <c r="A32" s="88" t="s">
        <v>63</v>
      </c>
      <c r="B32" s="52"/>
      <c r="C32" s="52"/>
      <c r="D32" s="52"/>
      <c r="E32" s="52"/>
      <c r="F32" s="53"/>
      <c r="G32" s="54">
        <f>G21+G29+G31+G12</f>
        <v>33067.76</v>
      </c>
      <c r="H32" s="55">
        <f>H31+H29+H21+H12</f>
        <v>26557.876</v>
      </c>
      <c r="I32" s="112"/>
      <c r="J32" s="112"/>
      <c r="K32" s="112"/>
      <c r="L32" s="112"/>
      <c r="M32" s="113"/>
    </row>
    <row r="33" s="16" customFormat="1" ht="17.25" customHeight="1" spans="1:13">
      <c r="A33" s="89" t="s">
        <v>64</v>
      </c>
      <c r="B33" s="90"/>
      <c r="C33" s="90"/>
      <c r="D33" s="90"/>
      <c r="E33" s="90"/>
      <c r="F33" s="90"/>
      <c r="G33" s="91"/>
      <c r="H33" s="89"/>
      <c r="I33" s="90"/>
      <c r="J33" s="90"/>
      <c r="K33" s="90"/>
      <c r="L33" s="90"/>
      <c r="M33" s="91"/>
    </row>
    <row r="34" s="15" customFormat="1" ht="17.25" customHeight="1" spans="1:13">
      <c r="A34" s="92" t="s">
        <v>65</v>
      </c>
      <c r="B34" s="93"/>
      <c r="C34" s="83">
        <v>0.06</v>
      </c>
      <c r="D34" s="84"/>
      <c r="E34" s="84"/>
      <c r="F34" s="85"/>
      <c r="G34" s="94">
        <f>G32*C34</f>
        <v>1984.0656</v>
      </c>
      <c r="H34" s="95">
        <f>H32*C34</f>
        <v>1593.47256</v>
      </c>
      <c r="I34" s="123"/>
      <c r="J34" s="123"/>
      <c r="K34" s="123"/>
      <c r="L34" s="123"/>
      <c r="M34" s="124"/>
    </row>
    <row r="35" s="15" customFormat="1" ht="17.25" customHeight="1" spans="1:13">
      <c r="A35" s="96" t="s">
        <v>66</v>
      </c>
      <c r="B35" s="97"/>
      <c r="C35" s="97"/>
      <c r="D35" s="97"/>
      <c r="E35" s="97"/>
      <c r="F35" s="97"/>
      <c r="G35" s="98">
        <f>G32+G34</f>
        <v>35051.8256</v>
      </c>
      <c r="H35" s="98">
        <f>H32+H34</f>
        <v>28151.34856</v>
      </c>
      <c r="I35" s="125"/>
      <c r="J35" s="125"/>
      <c r="K35" s="125"/>
      <c r="L35" s="125"/>
      <c r="M35" s="126"/>
    </row>
    <row r="36" s="15" customFormat="1" ht="17.25" customHeight="1" spans="1:13">
      <c r="A36" s="99" t="s">
        <v>67</v>
      </c>
      <c r="B36" s="100"/>
      <c r="C36" s="100"/>
      <c r="D36" s="100"/>
      <c r="E36" s="100"/>
      <c r="F36" s="100"/>
      <c r="G36" s="98">
        <f>G35/40</f>
        <v>876.29564</v>
      </c>
      <c r="H36" s="98">
        <f>H35/40</f>
        <v>703.783714</v>
      </c>
      <c r="I36" s="127"/>
      <c r="J36" s="127"/>
      <c r="K36" s="127"/>
      <c r="L36" s="127"/>
      <c r="M36" s="128"/>
    </row>
    <row r="37" s="15" customFormat="1" customHeight="1" spans="1:7">
      <c r="A37" s="101"/>
      <c r="B37" s="101"/>
      <c r="C37" s="101"/>
      <c r="D37" s="101"/>
      <c r="E37" s="101"/>
      <c r="F37" s="101"/>
      <c r="G37" s="101"/>
    </row>
    <row r="38" s="15" customFormat="1" ht="11.6" spans="1:7">
      <c r="A38" s="101"/>
      <c r="B38" s="101"/>
      <c r="C38" s="101"/>
      <c r="D38" s="101"/>
      <c r="E38" s="101"/>
      <c r="F38" s="101"/>
      <c r="G38" s="101"/>
    </row>
  </sheetData>
  <mergeCells count="32">
    <mergeCell ref="A3:M3"/>
    <mergeCell ref="A4:B4"/>
    <mergeCell ref="A5:B5"/>
    <mergeCell ref="A6:B6"/>
    <mergeCell ref="A7:B7"/>
    <mergeCell ref="A9:B9"/>
    <mergeCell ref="A10:G10"/>
    <mergeCell ref="H10:M10"/>
    <mergeCell ref="A12:F12"/>
    <mergeCell ref="A13:G13"/>
    <mergeCell ref="H13:M13"/>
    <mergeCell ref="A20:F20"/>
    <mergeCell ref="I20:M20"/>
    <mergeCell ref="A21:F21"/>
    <mergeCell ref="I21:M21"/>
    <mergeCell ref="A22:G22"/>
    <mergeCell ref="H22:M22"/>
    <mergeCell ref="A29:F29"/>
    <mergeCell ref="I29:M29"/>
    <mergeCell ref="A30:G30"/>
    <mergeCell ref="H30:M30"/>
    <mergeCell ref="A31:B31"/>
    <mergeCell ref="C31:F31"/>
    <mergeCell ref="A32:F32"/>
    <mergeCell ref="A33:G33"/>
    <mergeCell ref="H33:M33"/>
    <mergeCell ref="A34:B34"/>
    <mergeCell ref="C34:F34"/>
    <mergeCell ref="I34:M34"/>
    <mergeCell ref="A35:F35"/>
    <mergeCell ref="A36:F36"/>
    <mergeCell ref="A37:G38"/>
  </mergeCells>
  <printOptions horizontalCentered="1"/>
  <pageMargins left="0.357638888888889" right="0.357638888888889" top="1" bottom="1" header="0.5" footer="0.5"/>
  <pageSetup paperSize="9" scale="68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6"/>
  <sheetViews>
    <sheetView workbookViewId="0">
      <selection activeCell="K11" sqref="K11"/>
    </sheetView>
  </sheetViews>
  <sheetFormatPr defaultColWidth="8.96666666666667" defaultRowHeight="15.75" outlineLevelCol="5"/>
  <cols>
    <col min="3" max="3" width="32.4416666666667" customWidth="1"/>
    <col min="6" max="6" width="13.125" customWidth="1"/>
  </cols>
  <sheetData>
    <row r="1" ht="25" customHeight="1" spans="1:6">
      <c r="A1" s="1" t="s">
        <v>68</v>
      </c>
      <c r="B1" s="1"/>
      <c r="C1" s="1"/>
      <c r="D1" s="1"/>
      <c r="E1" s="1"/>
      <c r="F1" s="1"/>
    </row>
    <row r="2" spans="1:6">
      <c r="A2" s="2" t="s">
        <v>69</v>
      </c>
      <c r="B2" s="2" t="s">
        <v>70</v>
      </c>
      <c r="C2" s="2" t="s">
        <v>71</v>
      </c>
      <c r="D2" s="2" t="s">
        <v>72</v>
      </c>
      <c r="E2" s="2" t="s">
        <v>73</v>
      </c>
      <c r="F2" s="2" t="s">
        <v>74</v>
      </c>
    </row>
    <row r="3" spans="1:6">
      <c r="A3" s="3">
        <v>1</v>
      </c>
      <c r="B3" s="4" t="s">
        <v>75</v>
      </c>
      <c r="C3" s="5" t="s">
        <v>76</v>
      </c>
      <c r="D3" s="4">
        <v>0</v>
      </c>
      <c r="E3" s="4">
        <v>430</v>
      </c>
      <c r="F3" s="5" t="s">
        <v>77</v>
      </c>
    </row>
    <row r="4" spans="1:6">
      <c r="A4" s="3">
        <v>2</v>
      </c>
      <c r="B4" s="4" t="s">
        <v>75</v>
      </c>
      <c r="C4" s="4" t="s">
        <v>78</v>
      </c>
      <c r="D4" s="4">
        <v>0</v>
      </c>
      <c r="E4" s="4">
        <v>430</v>
      </c>
      <c r="F4" s="5" t="s">
        <v>79</v>
      </c>
    </row>
    <row r="5" spans="1:6">
      <c r="A5" s="3">
        <v>3</v>
      </c>
      <c r="B5" s="3" t="s">
        <v>80</v>
      </c>
      <c r="C5" s="3" t="s">
        <v>81</v>
      </c>
      <c r="D5" s="3">
        <v>300</v>
      </c>
      <c r="E5" s="6"/>
      <c r="F5" s="7" t="s">
        <v>82</v>
      </c>
    </row>
    <row r="6" spans="1:6">
      <c r="A6" s="3">
        <v>4</v>
      </c>
      <c r="B6" s="3" t="s">
        <v>80</v>
      </c>
      <c r="C6" s="3" t="s">
        <v>83</v>
      </c>
      <c r="D6" s="3">
        <v>680</v>
      </c>
      <c r="E6" s="6"/>
      <c r="F6" s="7" t="s">
        <v>84</v>
      </c>
    </row>
    <row r="7" spans="1:6">
      <c r="A7" s="3">
        <v>5</v>
      </c>
      <c r="B7" s="3" t="s">
        <v>85</v>
      </c>
      <c r="C7" s="3" t="s">
        <v>86</v>
      </c>
      <c r="D7" s="3">
        <v>300</v>
      </c>
      <c r="E7" s="6"/>
      <c r="F7" s="7" t="s">
        <v>87</v>
      </c>
    </row>
    <row r="8" spans="1:6">
      <c r="A8" s="3">
        <v>6</v>
      </c>
      <c r="B8" s="3" t="s">
        <v>85</v>
      </c>
      <c r="C8" s="3" t="s">
        <v>88</v>
      </c>
      <c r="D8" s="3">
        <v>660</v>
      </c>
      <c r="E8" s="6"/>
      <c r="F8" s="7" t="s">
        <v>89</v>
      </c>
    </row>
    <row r="9" spans="1:6">
      <c r="A9" s="3">
        <v>7</v>
      </c>
      <c r="B9" s="3" t="s">
        <v>90</v>
      </c>
      <c r="C9" s="3" t="s">
        <v>91</v>
      </c>
      <c r="D9" s="3">
        <v>870</v>
      </c>
      <c r="E9" s="6"/>
      <c r="F9" s="7" t="s">
        <v>92</v>
      </c>
    </row>
    <row r="10" spans="1:6">
      <c r="A10" s="3">
        <v>8</v>
      </c>
      <c r="B10" s="3" t="s">
        <v>90</v>
      </c>
      <c r="C10" s="3" t="s">
        <v>93</v>
      </c>
      <c r="D10" s="3">
        <v>870</v>
      </c>
      <c r="E10" s="6"/>
      <c r="F10" s="7" t="s">
        <v>94</v>
      </c>
    </row>
    <row r="11" spans="1:6">
      <c r="A11" s="3">
        <v>9</v>
      </c>
      <c r="B11" s="3" t="s">
        <v>95</v>
      </c>
      <c r="C11" s="3" t="s">
        <v>96</v>
      </c>
      <c r="D11" s="3">
        <v>540</v>
      </c>
      <c r="E11" s="6"/>
      <c r="F11" s="7" t="s">
        <v>97</v>
      </c>
    </row>
    <row r="12" spans="1:6">
      <c r="A12" s="3">
        <v>10</v>
      </c>
      <c r="B12" s="3" t="s">
        <v>95</v>
      </c>
      <c r="C12" s="3" t="s">
        <v>98</v>
      </c>
      <c r="D12" s="3">
        <v>790</v>
      </c>
      <c r="E12" s="6"/>
      <c r="F12" s="7" t="s">
        <v>99</v>
      </c>
    </row>
    <row r="13" spans="1:6">
      <c r="A13" s="3">
        <v>11</v>
      </c>
      <c r="B13" s="3" t="s">
        <v>100</v>
      </c>
      <c r="C13" s="3" t="s">
        <v>91</v>
      </c>
      <c r="D13" s="3">
        <v>870</v>
      </c>
      <c r="E13" s="6"/>
      <c r="F13" s="7" t="s">
        <v>101</v>
      </c>
    </row>
    <row r="14" spans="1:6">
      <c r="A14" s="3">
        <v>12</v>
      </c>
      <c r="B14" s="3" t="s">
        <v>100</v>
      </c>
      <c r="C14" s="3" t="s">
        <v>102</v>
      </c>
      <c r="D14" s="3">
        <v>870</v>
      </c>
      <c r="E14" s="6"/>
      <c r="F14" s="7" t="s">
        <v>103</v>
      </c>
    </row>
    <row r="15" spans="1:6">
      <c r="A15" s="8" t="s">
        <v>104</v>
      </c>
      <c r="B15" s="8"/>
      <c r="C15" s="8"/>
      <c r="D15" s="9">
        <f>SUM(D3:D14)</f>
        <v>6750</v>
      </c>
      <c r="E15" s="9">
        <f>SUM(E3:E14)</f>
        <v>860</v>
      </c>
      <c r="F15" s="9"/>
    </row>
    <row r="16" spans="1:6">
      <c r="A16" s="8" t="s">
        <v>43</v>
      </c>
      <c r="B16" s="8"/>
      <c r="C16" s="8"/>
      <c r="D16" s="10">
        <f>SUM(D15:E15)</f>
        <v>7610</v>
      </c>
      <c r="E16" s="11"/>
      <c r="F16" s="12"/>
    </row>
  </sheetData>
  <mergeCells count="4">
    <mergeCell ref="A1:F1"/>
    <mergeCell ref="A15:C15"/>
    <mergeCell ref="A16:C16"/>
    <mergeCell ref="D16:E16"/>
  </mergeCells>
  <pageMargins left="0.751388888888889" right="0.751388888888889" top="1" bottom="1" header="0.5" footer="0.5"/>
  <pageSetup paperSize="9" scale="99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0 F B 0 3 2 8 C 8 B 3 D 4 E 4 E 8 0 F 6 6 7 F 8 2 1 3 9 D 1 8 1 "   m a : c o n t e n t T y p e V e r s i o n = " 0 "   m a : c o n t e n t T y p e D e s c r i p t i o n = " C r e a t e   a   n e w   d o c u m e n t . "   m a : c o n t e n t T y p e S c o p e = " "   m a : v e r s i o n I D = " e 2 f 2 8 8 f f 1 f b 6 f 2 3 3 b e 4 0 e 2 c 8 1 a 7 f 2 8 1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a e b 2 0 c 0 e 3 4 4 2 6 7 3 a f 7 e e 1 0 7 8 6 4 5 8 7 6 4 "   x m l n s : x s d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o f f i c e / i n t e r n a l / 2 0 0 5 / i n t e r n a l D o c u m e n t a t i o n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  m a : r e a d O n l y = " t r u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l a s t P r i n t e d "   m i n O c c u r s = " 0 "   m a x O c c u r s = " 1 "   t y p e = " x s d : d a t e T i m e " / >  
 < x s d : e l e m e n t   n a m e = " c o n t e n t S t a t u s "   m i n O c c u r s = " 0 "   m a x O c c u r s = " 1 "   t y p e = " x s d : s t r i n g " / >  
 < / x s d : a l l >  
 < / x s d : c o m p l e x T y p e >  
 < / x s d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711010CF-846B-4647-BE51-90ECE8CE17D3}">
  <ds:schemaRefs/>
</ds:datastoreItem>
</file>

<file path=customXml/itemProps2.xml><?xml version="1.0" encoding="utf-8"?>
<ds:datastoreItem xmlns:ds="http://schemas.openxmlformats.org/officeDocument/2006/customXml" ds:itemID="{19651E71-4D08-4EE2-A9AD-8098F7449E07}">
  <ds:schemaRefs/>
</ds:datastoreItem>
</file>

<file path=customXml/itemProps3.xml><?xml version="1.0" encoding="utf-8"?>
<ds:datastoreItem xmlns:ds="http://schemas.openxmlformats.org/officeDocument/2006/customXml" ds:itemID="{FF9DB3E2-5EFC-4DB1-B30B-B42B244623E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结算单-地接社</vt:lpstr>
      <vt:lpstr>机票明细单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dolphinbobo</cp:lastModifiedBy>
  <dcterms:created xsi:type="dcterms:W3CDTF">2005-03-26T15:37:00Z</dcterms:created>
  <cp:lastPrinted>2020-07-01T09:21:00Z</cp:lastPrinted>
  <dcterms:modified xsi:type="dcterms:W3CDTF">2023-11-20T08:53:25Z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ICV">
    <vt:lpwstr>2B56D6D9DD5941B9B4636ECEE56D1268_13</vt:lpwstr>
  </property>
  <property fmtid="{D5CDD505-2E9C-101B-9397-08002B2CF9AE}" pid="6" name="KSOProductBuildVer">
    <vt:lpwstr>2052-12.1.0.15712</vt:lpwstr>
  </property>
</Properties>
</file>