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4F0EB16A-B87A-41FB-A8CD-24333183F40D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昆明温德姆酒店" sheetId="18" r:id="rId1"/>
    <sheet name="昆明温德姆酒店 (修改)" sheetId="21" r:id="rId2"/>
    <sheet name="成都东方美豪丽致" sheetId="15" r:id="rId3"/>
    <sheet name="成都总府皇冠假日" sheetId="16" r:id="rId4"/>
    <sheet name="成都武侯渝江皇冠假日" sheetId="14" r:id="rId5"/>
    <sheet name="成都缦道" sheetId="13" r:id="rId6"/>
    <sheet name="苏州希尔顿欢朋" sheetId="12" r:id="rId7"/>
    <sheet name="杭州维景" sheetId="8" r:id="rId8"/>
    <sheet name="浙江宾馆" sheetId="9" r:id="rId9"/>
    <sheet name="杭州万合" sheetId="10" r:id="rId10"/>
    <sheet name="华辰国际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1" l="1"/>
  <c r="J22" i="21" s="1"/>
  <c r="I22" i="21"/>
  <c r="I23" i="21"/>
  <c r="H23" i="21"/>
  <c r="J23" i="21" s="1"/>
  <c r="I13" i="21"/>
  <c r="H13" i="21"/>
  <c r="J13" i="21" l="1"/>
  <c r="H24" i="21" l="1"/>
  <c r="I15" i="11"/>
  <c r="H15" i="11"/>
  <c r="J15" i="11" s="1"/>
  <c r="I14" i="11"/>
  <c r="H14" i="11"/>
  <c r="J14" i="11" s="1"/>
  <c r="I13" i="11"/>
  <c r="H13" i="11"/>
  <c r="J13" i="11" s="1"/>
  <c r="I12" i="11"/>
  <c r="H12" i="11"/>
  <c r="J12" i="11" s="1"/>
  <c r="I11" i="11"/>
  <c r="H11" i="11"/>
  <c r="J11" i="11" s="1"/>
  <c r="I10" i="11"/>
  <c r="H10" i="11"/>
  <c r="J10" i="11" s="1"/>
  <c r="J9" i="11"/>
  <c r="I9" i="11"/>
  <c r="H9" i="11"/>
  <c r="J8" i="11"/>
  <c r="I8" i="11"/>
  <c r="H8" i="11"/>
  <c r="J7" i="11"/>
  <c r="I7" i="11"/>
  <c r="H7" i="11"/>
  <c r="I6" i="11"/>
  <c r="H6" i="11"/>
  <c r="J6" i="11" s="1"/>
  <c r="I5" i="11"/>
  <c r="H5" i="11"/>
  <c r="J5" i="11" s="1"/>
  <c r="I4" i="11"/>
  <c r="H4" i="11"/>
  <c r="J4" i="11" s="1"/>
  <c r="I3" i="11"/>
  <c r="I16" i="11" s="1"/>
  <c r="I19" i="11" s="1"/>
  <c r="H3" i="11"/>
  <c r="H16" i="11" s="1"/>
  <c r="I15" i="10"/>
  <c r="H15" i="10"/>
  <c r="J15" i="10" s="1"/>
  <c r="I14" i="10"/>
  <c r="J14" i="10" s="1"/>
  <c r="H14" i="10"/>
  <c r="I13" i="10"/>
  <c r="H13" i="10"/>
  <c r="J13" i="10" s="1"/>
  <c r="I12" i="10"/>
  <c r="H12" i="10"/>
  <c r="J12" i="10" s="1"/>
  <c r="I11" i="10"/>
  <c r="J11" i="10" s="1"/>
  <c r="H11" i="10"/>
  <c r="I10" i="10"/>
  <c r="H10" i="10"/>
  <c r="J10" i="10" s="1"/>
  <c r="I9" i="10"/>
  <c r="H9" i="10"/>
  <c r="J9" i="10" s="1"/>
  <c r="J8" i="10"/>
  <c r="I8" i="10"/>
  <c r="H8" i="10"/>
  <c r="I7" i="10"/>
  <c r="H7" i="10"/>
  <c r="J7" i="10" s="1"/>
  <c r="I6" i="10"/>
  <c r="H6" i="10"/>
  <c r="J6" i="10" s="1"/>
  <c r="I5" i="10"/>
  <c r="H5" i="10"/>
  <c r="J5" i="10" s="1"/>
  <c r="J4" i="10"/>
  <c r="I4" i="10"/>
  <c r="H4" i="10"/>
  <c r="H16" i="10" s="1"/>
  <c r="J3" i="10"/>
  <c r="I3" i="10"/>
  <c r="I16" i="10" s="1"/>
  <c r="I19" i="10" s="1"/>
  <c r="H3" i="10"/>
  <c r="J15" i="9"/>
  <c r="I15" i="9"/>
  <c r="H15" i="9"/>
  <c r="J14" i="9"/>
  <c r="I14" i="9"/>
  <c r="H14" i="9"/>
  <c r="I13" i="9"/>
  <c r="J13" i="9" s="1"/>
  <c r="H13" i="9"/>
  <c r="J12" i="9"/>
  <c r="I12" i="9"/>
  <c r="H12" i="9"/>
  <c r="J11" i="9"/>
  <c r="I11" i="9"/>
  <c r="H11" i="9"/>
  <c r="I10" i="9"/>
  <c r="H10" i="9"/>
  <c r="J10" i="9" s="1"/>
  <c r="I9" i="9"/>
  <c r="J9" i="9" s="1"/>
  <c r="H9" i="9"/>
  <c r="I8" i="9"/>
  <c r="H8" i="9"/>
  <c r="J8" i="9" s="1"/>
  <c r="I7" i="9"/>
  <c r="H7" i="9"/>
  <c r="J7" i="9" s="1"/>
  <c r="I6" i="9"/>
  <c r="J6" i="9" s="1"/>
  <c r="H6" i="9"/>
  <c r="I5" i="9"/>
  <c r="H5" i="9"/>
  <c r="J5" i="9" s="1"/>
  <c r="I4" i="9"/>
  <c r="I16" i="9" s="1"/>
  <c r="I19" i="9" s="1"/>
  <c r="H4" i="9"/>
  <c r="H16" i="9" s="1"/>
  <c r="I3" i="9"/>
  <c r="H3" i="9"/>
  <c r="J3" i="9" s="1"/>
  <c r="I16" i="8"/>
  <c r="J15" i="8"/>
  <c r="I15" i="8"/>
  <c r="K15" i="8" s="1"/>
  <c r="J14" i="8"/>
  <c r="I14" i="8"/>
  <c r="K14" i="8" s="1"/>
  <c r="J13" i="8"/>
  <c r="I13" i="8"/>
  <c r="K13" i="8" s="1"/>
  <c r="J12" i="8"/>
  <c r="I12" i="8"/>
  <c r="K12" i="8" s="1"/>
  <c r="J11" i="8"/>
  <c r="I11" i="8"/>
  <c r="K11" i="8" s="1"/>
  <c r="K10" i="8"/>
  <c r="J10" i="8"/>
  <c r="I10" i="8"/>
  <c r="K9" i="8"/>
  <c r="J9" i="8"/>
  <c r="I9" i="8"/>
  <c r="K8" i="8"/>
  <c r="J8" i="8"/>
  <c r="I8" i="8"/>
  <c r="J7" i="8"/>
  <c r="I7" i="8"/>
  <c r="K7" i="8" s="1"/>
  <c r="K6" i="8"/>
  <c r="J6" i="8"/>
  <c r="I6" i="8"/>
  <c r="J5" i="8"/>
  <c r="K5" i="8" s="1"/>
  <c r="I5" i="8"/>
  <c r="J4" i="8"/>
  <c r="J16" i="8" s="1"/>
  <c r="J19" i="8" s="1"/>
  <c r="I4" i="8"/>
  <c r="J3" i="8"/>
  <c r="I3" i="8"/>
  <c r="K3" i="8" s="1"/>
  <c r="I18" i="12"/>
  <c r="I21" i="12" s="1"/>
  <c r="I17" i="12"/>
  <c r="J17" i="12" s="1"/>
  <c r="H17" i="12"/>
  <c r="J16" i="12"/>
  <c r="I16" i="12"/>
  <c r="H16" i="12"/>
  <c r="I15" i="12"/>
  <c r="H15" i="12"/>
  <c r="J15" i="12" s="1"/>
  <c r="I14" i="12"/>
  <c r="J14" i="12" s="1"/>
  <c r="H14" i="12"/>
  <c r="I13" i="12"/>
  <c r="H13" i="12"/>
  <c r="J13" i="12" s="1"/>
  <c r="I12" i="12"/>
  <c r="H12" i="12"/>
  <c r="J12" i="12" s="1"/>
  <c r="I11" i="12"/>
  <c r="J11" i="12" s="1"/>
  <c r="H11" i="12"/>
  <c r="I10" i="12"/>
  <c r="H10" i="12"/>
  <c r="J10" i="12" s="1"/>
  <c r="I9" i="12"/>
  <c r="H9" i="12"/>
  <c r="J9" i="12" s="1"/>
  <c r="I8" i="12"/>
  <c r="H8" i="12"/>
  <c r="J8" i="12" s="1"/>
  <c r="I7" i="12"/>
  <c r="H7" i="12"/>
  <c r="I6" i="12"/>
  <c r="H6" i="12"/>
  <c r="H18" i="12" s="1"/>
  <c r="I5" i="12"/>
  <c r="H5" i="12"/>
  <c r="J5" i="12" s="1"/>
  <c r="I4" i="12"/>
  <c r="H4" i="12"/>
  <c r="J4" i="12" s="1"/>
  <c r="I3" i="12"/>
  <c r="H3" i="12"/>
  <c r="J3" i="12" s="1"/>
  <c r="I17" i="13"/>
  <c r="H17" i="13"/>
  <c r="J17" i="13" s="1"/>
  <c r="I16" i="13"/>
  <c r="H16" i="13"/>
  <c r="J16" i="13" s="1"/>
  <c r="I15" i="13"/>
  <c r="H15" i="13"/>
  <c r="J15" i="13" s="1"/>
  <c r="I14" i="13"/>
  <c r="J14" i="13" s="1"/>
  <c r="H14" i="13"/>
  <c r="J13" i="13"/>
  <c r="I13" i="13"/>
  <c r="H13" i="13"/>
  <c r="I12" i="13"/>
  <c r="J12" i="13" s="1"/>
  <c r="H12" i="13"/>
  <c r="I11" i="13"/>
  <c r="H11" i="13"/>
  <c r="J11" i="13" s="1"/>
  <c r="I10" i="13"/>
  <c r="H10" i="13"/>
  <c r="J10" i="13" s="1"/>
  <c r="I9" i="13"/>
  <c r="H9" i="13"/>
  <c r="J9" i="13" s="1"/>
  <c r="I8" i="13"/>
  <c r="J8" i="13" s="1"/>
  <c r="H8" i="13"/>
  <c r="J7" i="13"/>
  <c r="I7" i="13"/>
  <c r="H7" i="13"/>
  <c r="I6" i="13"/>
  <c r="H6" i="13"/>
  <c r="I5" i="13"/>
  <c r="H5" i="13"/>
  <c r="J5" i="13" s="1"/>
  <c r="I4" i="13"/>
  <c r="H4" i="13"/>
  <c r="J4" i="13" s="1"/>
  <c r="I3" i="13"/>
  <c r="I18" i="13" s="1"/>
  <c r="I21" i="13" s="1"/>
  <c r="H3" i="13"/>
  <c r="H18" i="13" s="1"/>
  <c r="I17" i="14"/>
  <c r="H17" i="14"/>
  <c r="J17" i="14" s="1"/>
  <c r="I16" i="14"/>
  <c r="J16" i="14" s="1"/>
  <c r="H16" i="14"/>
  <c r="J15" i="14"/>
  <c r="I15" i="14"/>
  <c r="H15" i="14"/>
  <c r="J14" i="14"/>
  <c r="I14" i="14"/>
  <c r="H14" i="14"/>
  <c r="I13" i="14"/>
  <c r="H13" i="14"/>
  <c r="J13" i="14" s="1"/>
  <c r="I12" i="14"/>
  <c r="H12" i="14"/>
  <c r="J12" i="14" s="1"/>
  <c r="I11" i="14"/>
  <c r="H11" i="14"/>
  <c r="J11" i="14" s="1"/>
  <c r="I10" i="14"/>
  <c r="J10" i="14" s="1"/>
  <c r="H10" i="14"/>
  <c r="J9" i="14"/>
  <c r="I9" i="14"/>
  <c r="H9" i="14"/>
  <c r="I8" i="14"/>
  <c r="H8" i="14"/>
  <c r="J8" i="14" s="1"/>
  <c r="I7" i="14"/>
  <c r="H7" i="14"/>
  <c r="I6" i="14"/>
  <c r="H6" i="14"/>
  <c r="I5" i="14"/>
  <c r="H5" i="14"/>
  <c r="H18" i="14" s="1"/>
  <c r="I4" i="14"/>
  <c r="I18" i="14" s="1"/>
  <c r="I21" i="14" s="1"/>
  <c r="H4" i="14"/>
  <c r="J3" i="14"/>
  <c r="I3" i="14"/>
  <c r="H3" i="14"/>
  <c r="H18" i="16"/>
  <c r="I17" i="16"/>
  <c r="J17" i="16" s="1"/>
  <c r="H17" i="16"/>
  <c r="J16" i="16"/>
  <c r="I16" i="16"/>
  <c r="H16" i="16"/>
  <c r="I15" i="16"/>
  <c r="H15" i="16"/>
  <c r="J15" i="16" s="1"/>
  <c r="I14" i="16"/>
  <c r="J14" i="16" s="1"/>
  <c r="H14" i="16"/>
  <c r="I13" i="16"/>
  <c r="H13" i="16"/>
  <c r="J13" i="16" s="1"/>
  <c r="I12" i="16"/>
  <c r="H12" i="16"/>
  <c r="J12" i="16" s="1"/>
  <c r="J11" i="16"/>
  <c r="I11" i="16"/>
  <c r="H11" i="16"/>
  <c r="I10" i="16"/>
  <c r="H10" i="16"/>
  <c r="J10" i="16" s="1"/>
  <c r="I9" i="16"/>
  <c r="H9" i="16"/>
  <c r="J9" i="16" s="1"/>
  <c r="I8" i="16"/>
  <c r="H8" i="16"/>
  <c r="J8" i="16" s="1"/>
  <c r="I7" i="16"/>
  <c r="J7" i="16" s="1"/>
  <c r="H7" i="16"/>
  <c r="I6" i="16"/>
  <c r="I18" i="16" s="1"/>
  <c r="I21" i="16" s="1"/>
  <c r="H6" i="16"/>
  <c r="J5" i="16"/>
  <c r="I5" i="16"/>
  <c r="H5" i="16"/>
  <c r="I4" i="16"/>
  <c r="H4" i="16"/>
  <c r="J4" i="16" s="1"/>
  <c r="I3" i="16"/>
  <c r="J3" i="16" s="1"/>
  <c r="H3" i="16"/>
  <c r="I22" i="15"/>
  <c r="H22" i="15"/>
  <c r="J22" i="15" s="1"/>
  <c r="I21" i="15"/>
  <c r="J21" i="15" s="1"/>
  <c r="H21" i="15"/>
  <c r="I20" i="15"/>
  <c r="H20" i="15"/>
  <c r="J20" i="15" s="1"/>
  <c r="I19" i="15"/>
  <c r="H19" i="15"/>
  <c r="J19" i="15" s="1"/>
  <c r="J18" i="15"/>
  <c r="H18" i="15"/>
  <c r="J17" i="15"/>
  <c r="H17" i="15"/>
  <c r="J16" i="15"/>
  <c r="H16" i="15"/>
  <c r="J15" i="15"/>
  <c r="H15" i="15"/>
  <c r="J14" i="15"/>
  <c r="I14" i="15"/>
  <c r="H14" i="15"/>
  <c r="I13" i="15"/>
  <c r="H13" i="15"/>
  <c r="J13" i="15" s="1"/>
  <c r="I12" i="15"/>
  <c r="J12" i="15" s="1"/>
  <c r="H12" i="15"/>
  <c r="J11" i="15"/>
  <c r="I11" i="15"/>
  <c r="H11" i="15"/>
  <c r="I10" i="15"/>
  <c r="H10" i="15"/>
  <c r="J10" i="15" s="1"/>
  <c r="I9" i="15"/>
  <c r="J9" i="15" s="1"/>
  <c r="H9" i="15"/>
  <c r="I8" i="15"/>
  <c r="H8" i="15"/>
  <c r="J8" i="15" s="1"/>
  <c r="J7" i="15"/>
  <c r="I7" i="15"/>
  <c r="H7" i="15"/>
  <c r="J6" i="15"/>
  <c r="I6" i="15"/>
  <c r="H6" i="15"/>
  <c r="I5" i="15"/>
  <c r="J5" i="15" s="1"/>
  <c r="H5" i="15"/>
  <c r="J4" i="15"/>
  <c r="I4" i="15"/>
  <c r="H4" i="15"/>
  <c r="I3" i="15"/>
  <c r="I23" i="15" s="1"/>
  <c r="I26" i="15" s="1"/>
  <c r="H3" i="15"/>
  <c r="H23" i="15" s="1"/>
  <c r="I27" i="21"/>
  <c r="H27" i="21"/>
  <c r="I26" i="21"/>
  <c r="H26" i="21"/>
  <c r="I25" i="21"/>
  <c r="H25" i="21"/>
  <c r="I24" i="21"/>
  <c r="I21" i="21"/>
  <c r="H21" i="21"/>
  <c r="I20" i="21"/>
  <c r="H20" i="21"/>
  <c r="H19" i="21"/>
  <c r="J19" i="21" s="1"/>
  <c r="H18" i="21"/>
  <c r="J18" i="21" s="1"/>
  <c r="H17" i="21"/>
  <c r="J17" i="21" s="1"/>
  <c r="I16" i="21"/>
  <c r="H16" i="21"/>
  <c r="I15" i="21"/>
  <c r="H15" i="21"/>
  <c r="I14" i="21"/>
  <c r="H14" i="21"/>
  <c r="I12" i="21"/>
  <c r="H12" i="21"/>
  <c r="I11" i="21"/>
  <c r="H11" i="21"/>
  <c r="I10" i="21"/>
  <c r="H10" i="21"/>
  <c r="I9" i="21"/>
  <c r="H9" i="21"/>
  <c r="I8" i="21"/>
  <c r="H8" i="21"/>
  <c r="I7" i="21"/>
  <c r="H7" i="21"/>
  <c r="I6" i="21"/>
  <c r="H6" i="21"/>
  <c r="I5" i="21"/>
  <c r="H5" i="21"/>
  <c r="J5" i="21" s="1"/>
  <c r="I4" i="21"/>
  <c r="H4" i="21"/>
  <c r="I3" i="21"/>
  <c r="H3" i="21"/>
  <c r="I26" i="18"/>
  <c r="H26" i="18"/>
  <c r="J26" i="18" s="1"/>
  <c r="I25" i="18"/>
  <c r="H25" i="18"/>
  <c r="J25" i="18" s="1"/>
  <c r="J24" i="18"/>
  <c r="I24" i="18"/>
  <c r="H24" i="18"/>
  <c r="J23" i="18"/>
  <c r="I23" i="18"/>
  <c r="H23" i="18"/>
  <c r="I22" i="18"/>
  <c r="H22" i="18"/>
  <c r="J22" i="18" s="1"/>
  <c r="I21" i="18"/>
  <c r="H21" i="18"/>
  <c r="J21" i="18" s="1"/>
  <c r="H20" i="18"/>
  <c r="J20" i="18" s="1"/>
  <c r="J19" i="18"/>
  <c r="H19" i="18"/>
  <c r="J18" i="18"/>
  <c r="H18" i="18"/>
  <c r="J17" i="18"/>
  <c r="H17" i="18"/>
  <c r="J16" i="18"/>
  <c r="H16" i="18"/>
  <c r="I15" i="18"/>
  <c r="H15" i="18"/>
  <c r="J15" i="18" s="1"/>
  <c r="I14" i="18"/>
  <c r="H14" i="18"/>
  <c r="J14" i="18" s="1"/>
  <c r="I13" i="18"/>
  <c r="H13" i="18"/>
  <c r="J13" i="18" s="1"/>
  <c r="I12" i="18"/>
  <c r="J12" i="18" s="1"/>
  <c r="H12" i="18"/>
  <c r="J11" i="18"/>
  <c r="I11" i="18"/>
  <c r="H11" i="18"/>
  <c r="I10" i="18"/>
  <c r="H10" i="18"/>
  <c r="J10" i="18" s="1"/>
  <c r="I9" i="18"/>
  <c r="H9" i="18"/>
  <c r="J9" i="18" s="1"/>
  <c r="I8" i="18"/>
  <c r="H8" i="18"/>
  <c r="J8" i="18" s="1"/>
  <c r="I7" i="18"/>
  <c r="H7" i="18"/>
  <c r="J7" i="18" s="1"/>
  <c r="J6" i="18"/>
  <c r="I6" i="18"/>
  <c r="H6" i="18"/>
  <c r="J5" i="18"/>
  <c r="I5" i="18"/>
  <c r="H5" i="18"/>
  <c r="J4" i="18"/>
  <c r="I4" i="18"/>
  <c r="H4" i="18"/>
  <c r="I3" i="18"/>
  <c r="I27" i="18" s="1"/>
  <c r="I30" i="18" s="1"/>
  <c r="H3" i="18"/>
  <c r="J3" i="18" s="1"/>
  <c r="J26" i="21" l="1"/>
  <c r="J6" i="21"/>
  <c r="J15" i="21"/>
  <c r="J8" i="21"/>
  <c r="J20" i="21"/>
  <c r="J9" i="21"/>
  <c r="J7" i="21"/>
  <c r="J21" i="21"/>
  <c r="J16" i="21"/>
  <c r="J10" i="21"/>
  <c r="J4" i="21"/>
  <c r="J12" i="21"/>
  <c r="J25" i="21"/>
  <c r="J14" i="21"/>
  <c r="J27" i="21"/>
  <c r="J11" i="21"/>
  <c r="I28" i="21"/>
  <c r="I31" i="21" s="1"/>
  <c r="H28" i="21"/>
  <c r="J24" i="21"/>
  <c r="H18" i="11"/>
  <c r="J18" i="11" s="1"/>
  <c r="H17" i="11"/>
  <c r="J17" i="11" s="1"/>
  <c r="J18" i="16"/>
  <c r="I19" i="8"/>
  <c r="J16" i="10"/>
  <c r="J18" i="12"/>
  <c r="K16" i="8"/>
  <c r="K19" i="8" s="1"/>
  <c r="H17" i="10"/>
  <c r="J17" i="10" s="1"/>
  <c r="H18" i="9"/>
  <c r="J18" i="9" s="1"/>
  <c r="H17" i="9"/>
  <c r="J17" i="9" s="1"/>
  <c r="H19" i="14"/>
  <c r="J19" i="14" s="1"/>
  <c r="H24" i="15"/>
  <c r="J24" i="15" s="1"/>
  <c r="H25" i="15"/>
  <c r="H26" i="15" s="1"/>
  <c r="H19" i="13"/>
  <c r="J19" i="13" s="1"/>
  <c r="J27" i="18"/>
  <c r="H19" i="12"/>
  <c r="J19" i="12" s="1"/>
  <c r="J4" i="14"/>
  <c r="J18" i="14" s="1"/>
  <c r="K4" i="8"/>
  <c r="J3" i="11"/>
  <c r="J16" i="11" s="1"/>
  <c r="J19" i="11" s="1"/>
  <c r="J4" i="9"/>
  <c r="J16" i="9" s="1"/>
  <c r="J19" i="9" s="1"/>
  <c r="J5" i="14"/>
  <c r="H19" i="16"/>
  <c r="J19" i="16" s="1"/>
  <c r="J3" i="21"/>
  <c r="J3" i="15"/>
  <c r="J23" i="15" s="1"/>
  <c r="I17" i="8"/>
  <c r="K17" i="8" s="1"/>
  <c r="J3" i="13"/>
  <c r="J18" i="13" s="1"/>
  <c r="H27" i="18"/>
  <c r="I18" i="8"/>
  <c r="K18" i="8" s="1"/>
  <c r="J28" i="21" l="1"/>
  <c r="H29" i="21"/>
  <c r="J29" i="21" s="1"/>
  <c r="H20" i="14"/>
  <c r="J20" i="14" s="1"/>
  <c r="J21" i="14" s="1"/>
  <c r="J21" i="13"/>
  <c r="H21" i="14"/>
  <c r="H21" i="12"/>
  <c r="H28" i="18"/>
  <c r="J28" i="18" s="1"/>
  <c r="J29" i="18" s="1"/>
  <c r="J30" i="18" s="1"/>
  <c r="H20" i="13"/>
  <c r="J20" i="13" s="1"/>
  <c r="H18" i="10"/>
  <c r="J18" i="10" s="1"/>
  <c r="J19" i="10"/>
  <c r="H19" i="10"/>
  <c r="H20" i="12"/>
  <c r="J20" i="12" s="1"/>
  <c r="J21" i="12" s="1"/>
  <c r="H20" i="16"/>
  <c r="J20" i="16" s="1"/>
  <c r="J21" i="16" s="1"/>
  <c r="H21" i="13"/>
  <c r="J25" i="15"/>
  <c r="J26" i="15" s="1"/>
  <c r="H19" i="9"/>
  <c r="H19" i="11"/>
  <c r="H30" i="21" l="1"/>
  <c r="H31" i="21" s="1"/>
  <c r="J30" i="21"/>
  <c r="J31" i="21" s="1"/>
  <c r="H21" i="16"/>
  <c r="H29" i="18"/>
  <c r="H30" i="18" s="1"/>
</calcChain>
</file>

<file path=xl/sharedStrings.xml><?xml version="1.0" encoding="utf-8"?>
<sst xmlns="http://schemas.openxmlformats.org/spreadsheetml/2006/main" count="783" uniqueCount="179">
  <si>
    <t>快手&amp;CCSA昆明会议</t>
  </si>
  <si>
    <t>项目</t>
  </si>
  <si>
    <t>内容</t>
  </si>
  <si>
    <t>报价单价</t>
  </si>
  <si>
    <t>协会标准</t>
  </si>
  <si>
    <t>单位</t>
  </si>
  <si>
    <t>数量</t>
  </si>
  <si>
    <t>天数/使用次数</t>
  </si>
  <si>
    <t>小计</t>
  </si>
  <si>
    <t>协会费用</t>
  </si>
  <si>
    <t>快手费用</t>
  </si>
  <si>
    <t>备注</t>
  </si>
  <si>
    <t>房间</t>
  </si>
  <si>
    <t>大床</t>
  </si>
  <si>
    <t>元/间夜</t>
  </si>
  <si>
    <r>
      <rPr>
        <sz val="9"/>
        <rFont val="微软雅黑"/>
        <family val="2"/>
        <charset val="134"/>
      </rPr>
      <t xml:space="preserve">25日-29日共4晚，预估25日80间，26日120间，27日100间，28日100间，其中大部分自付，预估公付房间每天10间，价格含早
</t>
    </r>
    <r>
      <rPr>
        <sz val="9"/>
        <color rgb="FFFF0000"/>
        <rFont val="微软雅黑"/>
        <family val="2"/>
        <charset val="134"/>
      </rPr>
      <t>截至2.26酒店可提供房间数：44间大床+30间双床（每天，25日-28日四晚；含园景城景两种房型随机），房间数以实际为准，房态随时有变化</t>
    </r>
  </si>
  <si>
    <t>会议</t>
  </si>
  <si>
    <t>温德姆厅1-2</t>
  </si>
  <si>
    <t>元/天</t>
  </si>
  <si>
    <t>6F 温德姆2/3厅  600㎡，26.1m*24.5m*7.4（LED 8m*高5m 分辨率16:9）</t>
  </si>
  <si>
    <t>温德姆3号厅</t>
  </si>
  <si>
    <t>温德姆3厅 100人双U  长26米，宽13米，高7.4米</t>
  </si>
  <si>
    <t>餐饮</t>
  </si>
  <si>
    <t>6号酒店自助晚餐</t>
  </si>
  <si>
    <t>元/人</t>
  </si>
  <si>
    <t>6号社会餐厅晚宴</t>
  </si>
  <si>
    <t>7号酒店自助午餐</t>
  </si>
  <si>
    <t>7号酒店自助晚餐</t>
  </si>
  <si>
    <t>8号酒店自助午餐</t>
  </si>
  <si>
    <t>8号酒店自助晚餐</t>
  </si>
  <si>
    <t>地面交通</t>
  </si>
  <si>
    <t>7座豪华商务车单次使用（接送机）
（单次100KM内市区机场、高铁站等场景接送）</t>
  </si>
  <si>
    <t>车*趟</t>
  </si>
  <si>
    <t>6号接机，8号送机，7座GL8接送机按单趟12次核算，据实结算</t>
  </si>
  <si>
    <t>其他</t>
  </si>
  <si>
    <t>签到背板</t>
  </si>
  <si>
    <t>元/平米</t>
  </si>
  <si>
    <t>温德姆厅2-3会议签到背板，刀刮布行架。预估5m*3m，以实际场地尺寸测量为准</t>
  </si>
  <si>
    <t>定制工作服</t>
  </si>
  <si>
    <t>元/套</t>
  </si>
  <si>
    <t>根据kv定制活动卫衣</t>
  </si>
  <si>
    <t>代表证</t>
  </si>
  <si>
    <t>元/个</t>
  </si>
  <si>
    <t>PVC正反彩印+胸卡绳（纯色无印字）</t>
  </si>
  <si>
    <t>餐券</t>
  </si>
  <si>
    <t>元/张</t>
  </si>
  <si>
    <t>普通红色纸彩印</t>
  </si>
  <si>
    <t>活动视频制作</t>
  </si>
  <si>
    <t>pcs</t>
  </si>
  <si>
    <t>标准发布形式第三方公司制作</t>
  </si>
  <si>
    <t>参会指南</t>
  </si>
  <si>
    <t>普通纸单面彩印</t>
  </si>
  <si>
    <t>平面设计费</t>
  </si>
  <si>
    <t>延展物料设计费</t>
  </si>
  <si>
    <t>文件袋</t>
  </si>
  <si>
    <t>A4塑料防水袋(加厚)</t>
  </si>
  <si>
    <t>笔记本</t>
  </si>
  <si>
    <t>得力笔记本B5大小（40页)，预估，据实结算</t>
  </si>
  <si>
    <t>签字笔</t>
  </si>
  <si>
    <t>得力黑色水笔（0.5mm），预估，据实结算</t>
  </si>
  <si>
    <t>活动现场执行人员</t>
  </si>
  <si>
    <t>工作时长8小时、1月6日-8日，3人3天，据实结算</t>
  </si>
  <si>
    <t>餐补</t>
  </si>
  <si>
    <t>1月6日-8日，3人3天，据实结算</t>
  </si>
  <si>
    <t>交通补助</t>
  </si>
  <si>
    <t>备用金</t>
  </si>
  <si>
    <t>元/项</t>
  </si>
  <si>
    <t>物料&amp;餐</t>
  </si>
  <si>
    <t>6%服务费</t>
  </si>
  <si>
    <t>6%增值税金</t>
  </si>
  <si>
    <t>合计：</t>
  </si>
  <si>
    <t>神州专车</t>
  </si>
  <si>
    <t>人数</t>
  </si>
  <si>
    <t>周四汇报</t>
  </si>
  <si>
    <t>纯色T恤贴贴纸</t>
  </si>
  <si>
    <t>衣服尺码</t>
  </si>
  <si>
    <t>王雨</t>
  </si>
  <si>
    <t>展板</t>
  </si>
  <si>
    <t>自己做</t>
  </si>
  <si>
    <t>云南图案的布袋子 10r</t>
  </si>
  <si>
    <t>茶歇准备一部分资金</t>
  </si>
  <si>
    <r>
      <rPr>
        <b/>
        <sz val="11"/>
        <rFont val="微软雅黑"/>
        <family val="2"/>
        <charset val="134"/>
      </rPr>
      <t>快手&amp;CCSA杭州会议--成都东方美豪丽致酒店（</t>
    </r>
    <r>
      <rPr>
        <b/>
        <sz val="11"/>
        <color rgb="FFFF0000"/>
        <rFont val="微软雅黑"/>
        <family val="2"/>
        <charset val="134"/>
      </rPr>
      <t>酒店报价有效期截至3月1日</t>
    </r>
    <r>
      <rPr>
        <b/>
        <sz val="11"/>
        <rFont val="微软雅黑"/>
        <family val="2"/>
        <charset val="134"/>
      </rPr>
      <t>）</t>
    </r>
  </si>
  <si>
    <t>双床</t>
  </si>
  <si>
    <t>100人会场</t>
  </si>
  <si>
    <t>260平米（22m*11.6m*3.2m，细长条）含LED（5.18m*2.24m）
26-28日含茶歇3天，共6次，每次约50人份</t>
  </si>
  <si>
    <t>40人会场</t>
  </si>
  <si>
    <t>90平米（10m*9m*2.8m）平米含投影幕布（幕布3.05m*2.3m）
26-27日含茶歇1.5天，共3次，每次约20人份</t>
  </si>
  <si>
    <t>30人会场</t>
  </si>
  <si>
    <t>180平米（23m*8m*3.2m,细长条）含投影幕布（幕布3.05m*2.3m）
26日含茶歇1天，共2次，每次约15人份</t>
  </si>
  <si>
    <t>80人会场</t>
  </si>
  <si>
    <t>180平米（23m*8m*3.2m,细长条）含投影幕布（幕布3.05m*2.3m）
27-28日含茶歇2天，共4次，每次约30人份</t>
  </si>
  <si>
    <t>LED屏幕（100人会场）</t>
  </si>
  <si>
    <t>包含于会场价格中</t>
  </si>
  <si>
    <t>酒店自助晚餐</t>
  </si>
  <si>
    <t>25日晚餐170人，26日晚餐250人，27日晚餐180人，28日晚餐180人，50人起开餐</t>
  </si>
  <si>
    <t>酒店自助午餐</t>
  </si>
  <si>
    <t>26日170人，27日220人，28日180人，50人起开餐</t>
  </si>
  <si>
    <t>会议签到背板，刀刮布行架。预估4m*3m，以实际场地尺寸测量为准</t>
  </si>
  <si>
    <t>铜版纸彩印</t>
  </si>
  <si>
    <t>250克特种纸单面彩印</t>
  </si>
  <si>
    <t>元/本</t>
  </si>
  <si>
    <t>当地工作人员</t>
  </si>
  <si>
    <t>25-28日，成都当地会务人员</t>
  </si>
  <si>
    <t>当地工作人员餐</t>
  </si>
  <si>
    <t>25-28日，预估，据实结算</t>
  </si>
  <si>
    <t>当地工作人员市内交通</t>
  </si>
  <si>
    <t>物料</t>
  </si>
  <si>
    <t>快手&amp;CCSA杭州会议--成都总府皇冠假日酒店</t>
  </si>
  <si>
    <t>25日-29日共4晚，预估25日80间，26日120间，27日100间，28日100间，其中大部分自付，预估公付房间每天10间，价格含早</t>
  </si>
  <si>
    <t>336平，含LED 2.69m*7.1m</t>
  </si>
  <si>
    <t>90平米含投影幕布</t>
  </si>
  <si>
    <t>158平米含投影幕布</t>
  </si>
  <si>
    <t>25日晚餐140人，26日晚餐220人，27日晚餐180人，28日晚餐180人，80人起开餐</t>
  </si>
  <si>
    <t>26日220人，27日180人，28日180人，80人起开餐</t>
  </si>
  <si>
    <t>会议茶歇</t>
  </si>
  <si>
    <t>一天上下午各一次，TF1共3天6次茶歇预计400份茶歇，WG21天2次预计50份，WG32天4次预计200份茶歇，每餐茶歇按照人数的70%预估</t>
  </si>
  <si>
    <t>会议签到背板，刀刮布行架。预估4m*3m</t>
  </si>
  <si>
    <t>工作人员</t>
  </si>
  <si>
    <r>
      <rPr>
        <sz val="9"/>
        <rFont val="微软雅黑"/>
        <family val="2"/>
        <charset val="134"/>
      </rPr>
      <t>5天会务人员2人，不含餐、交通、住宿，</t>
    </r>
    <r>
      <rPr>
        <sz val="9"/>
        <color rgb="FFFF0000"/>
        <rFont val="微软雅黑"/>
        <family val="2"/>
        <charset val="134"/>
      </rPr>
      <t>建议，未计入总金额</t>
    </r>
  </si>
  <si>
    <t>工作人员餐</t>
  </si>
  <si>
    <r>
      <rPr>
        <sz val="9"/>
        <rFont val="微软雅黑"/>
        <family val="2"/>
        <charset val="134"/>
      </rPr>
      <t>预估，已实际发生为准，</t>
    </r>
    <r>
      <rPr>
        <sz val="9"/>
        <color rgb="FFFF0000"/>
        <rFont val="微软雅黑"/>
        <family val="2"/>
        <charset val="134"/>
      </rPr>
      <t>建议，不计入总金额</t>
    </r>
  </si>
  <si>
    <t>工作人员住宿</t>
  </si>
  <si>
    <t>工作人员大交通</t>
  </si>
  <si>
    <r>
      <rPr>
        <sz val="9"/>
        <rFont val="微软雅黑"/>
        <family val="2"/>
        <charset val="134"/>
      </rPr>
      <t>预估，已实际发生为准，北京往返成都机票，</t>
    </r>
    <r>
      <rPr>
        <sz val="9"/>
        <color rgb="FFFF0000"/>
        <rFont val="微软雅黑"/>
        <family val="2"/>
        <charset val="134"/>
      </rPr>
      <t>建议，不计入总金额</t>
    </r>
  </si>
  <si>
    <t>工作人员市内交通</t>
  </si>
  <si>
    <t>不含工作人员费用</t>
  </si>
  <si>
    <t>快手&amp;CCSA杭州会议--成都武侯渝江皇冠假日酒店</t>
  </si>
  <si>
    <t>340平，含150寸投影幕布</t>
  </si>
  <si>
    <t>110平米含投影幕布</t>
  </si>
  <si>
    <t>260平米含含LED 2.4m*4.1m</t>
  </si>
  <si>
    <r>
      <rPr>
        <sz val="9"/>
        <rFont val="微软雅黑"/>
        <family val="2"/>
        <charset val="134"/>
      </rPr>
      <t>5天会务人员2人，不含餐、交通、住宿，</t>
    </r>
    <r>
      <rPr>
        <sz val="9"/>
        <color rgb="FFFF0000"/>
        <rFont val="微软雅黑"/>
        <family val="2"/>
        <charset val="134"/>
      </rPr>
      <t>建议，不计入总金额</t>
    </r>
  </si>
  <si>
    <t>快手&amp;CCSA杭州会议--成都缦道大酒店</t>
  </si>
  <si>
    <t>230平，含LED 9.7m*2m</t>
  </si>
  <si>
    <t>120平米含投影幕布</t>
  </si>
  <si>
    <t>195平米含投影幕布</t>
  </si>
  <si>
    <t>25日晚餐140人，26日晚餐220人，27日晚餐180人，28日晚餐180人，50人起开餐</t>
  </si>
  <si>
    <t>26日220人，27日180人，28日180人，50人起开餐</t>
  </si>
  <si>
    <t>快手&amp;CCSA杭州会议--苏州吴中希尔顿欢朋酒店</t>
  </si>
  <si>
    <t>580平，含LED 3.2m*10m</t>
  </si>
  <si>
    <t>166平米含投影幕布</t>
  </si>
  <si>
    <r>
      <rPr>
        <sz val="9"/>
        <rFont val="微软雅黑"/>
        <family val="2"/>
        <charset val="134"/>
      </rPr>
      <t>预估，已实际发生为准，北京往返苏州高铁，</t>
    </r>
    <r>
      <rPr>
        <sz val="9"/>
        <color rgb="FFFF0000"/>
        <rFont val="微软雅黑"/>
        <family val="2"/>
        <charset val="134"/>
      </rPr>
      <t>建议，不计入总金额</t>
    </r>
  </si>
  <si>
    <t>快手&amp;CCSA杭州会议--杭州维景国际大酒店</t>
  </si>
  <si>
    <t>3晚，含早，预估每晚10间</t>
  </si>
  <si>
    <t>会场</t>
  </si>
  <si>
    <t xml:space="preserve">220平，21m*10m*7.2mH </t>
  </si>
  <si>
    <t>LED屏幕</t>
  </si>
  <si>
    <t>免费投影100寸</t>
  </si>
  <si>
    <t>1抵达日+2会议日，50人起开餐</t>
  </si>
  <si>
    <t>2会议日，50人起开餐</t>
  </si>
  <si>
    <t>一天上下午各一次，2天会议，每餐茶歇按照人数的70%预估</t>
  </si>
  <si>
    <r>
      <rPr>
        <sz val="9"/>
        <rFont val="微软雅黑"/>
        <family val="2"/>
        <charset val="134"/>
      </rPr>
      <t>4天会务人员2人，不含餐、交通、住宿，</t>
    </r>
    <r>
      <rPr>
        <sz val="9"/>
        <color rgb="FFFF0000"/>
        <rFont val="微软雅黑"/>
        <family val="2"/>
        <charset val="134"/>
      </rPr>
      <t>建议，不计入总金额</t>
    </r>
  </si>
  <si>
    <r>
      <rPr>
        <sz val="9"/>
        <rFont val="微软雅黑"/>
        <family val="2"/>
        <charset val="134"/>
      </rPr>
      <t>预估，已实际发生为准，北京往返杭州高铁，</t>
    </r>
    <r>
      <rPr>
        <sz val="9"/>
        <color rgb="FFFF0000"/>
        <rFont val="微软雅黑"/>
        <family val="2"/>
        <charset val="134"/>
      </rPr>
      <t>建议，不计入总金额</t>
    </r>
  </si>
  <si>
    <t>快手&amp;CCSA杭州会议--浙江宾馆</t>
  </si>
  <si>
    <t>240平，</t>
  </si>
  <si>
    <t>4m*7m=28平方</t>
  </si>
  <si>
    <t>快手&amp;CCSA杭州会议--杭州万合酒店</t>
  </si>
  <si>
    <t>221平米，23m*10m*3.2mH</t>
  </si>
  <si>
    <t>2.2m*4m=14平方，含在会场费用里</t>
  </si>
  <si>
    <t>1抵达日+2会议日，60人起开餐</t>
  </si>
  <si>
    <t>2会议日，60人起开餐</t>
  </si>
  <si>
    <t>快手&amp;CCSA杭州会议--杭州华辰国际饭店</t>
  </si>
  <si>
    <t>235平米，16.5m*14.5m*3mH</t>
  </si>
  <si>
    <t>2.5m*6m=14平方，含在会场费用里</t>
  </si>
  <si>
    <t>伴手礼布袋</t>
    <phoneticPr fontId="16" type="noConversion"/>
  </si>
  <si>
    <t>茶歇</t>
    <phoneticPr fontId="16" type="noConversion"/>
  </si>
  <si>
    <t>元/人</t>
    <phoneticPr fontId="16" type="noConversion"/>
  </si>
  <si>
    <t>6号接机，8号送机 接送机按单趟6次核算，据实报销</t>
    <phoneticPr fontId="16" type="noConversion"/>
  </si>
  <si>
    <t>工作时长8小时、1月5日-8日，3人4天，据实结算</t>
    <phoneticPr fontId="16" type="noConversion"/>
  </si>
  <si>
    <t>1月5日-8日，3人4天，据实结算</t>
    <phoneticPr fontId="16" type="noConversion"/>
  </si>
  <si>
    <t>会议期间茶歇零食</t>
    <phoneticPr fontId="16" type="noConversion"/>
  </si>
  <si>
    <r>
      <t xml:space="preserve">25日-29日共4晚，预估25日80间，26日120间，27日100间，28日100间，其中大部分自付，预估公付房间每天10间，价格含早
</t>
    </r>
    <r>
      <rPr>
        <sz val="9"/>
        <color rgb="FFFF0000"/>
        <rFont val="微软雅黑"/>
        <family val="2"/>
        <charset val="134"/>
      </rPr>
      <t>截至2.26酒店可提供房间数：44间大床+30间双床（每天，25日-28日四晚；含园景城景两种房型随机），房间数以实际为准，房态随时有变化</t>
    </r>
    <phoneticPr fontId="16" type="noConversion"/>
  </si>
  <si>
    <t>6日-8日共2晚，房间大部分自付，预估公付房间每天10间，价格含早</t>
    <phoneticPr fontId="16" type="noConversion"/>
  </si>
  <si>
    <t>包车(活动期间接送，例如:往返会场及酒店等场景)</t>
    <phoneticPr fontId="16" type="noConversion"/>
  </si>
  <si>
    <t>车*天</t>
    <phoneticPr fontId="16" type="noConversion"/>
  </si>
  <si>
    <t>8小时，超时费80-100每小时</t>
    <phoneticPr fontId="16" type="noConversion"/>
  </si>
  <si>
    <t>摄影师</t>
    <phoneticPr fontId="16" type="noConversion"/>
  </si>
  <si>
    <t>摄像师</t>
    <phoneticPr fontId="16" type="noConversion"/>
  </si>
  <si>
    <t>工作时间8个小时，据实结算，含一台摄像仪器</t>
    <phoneticPr fontId="16" type="noConversion"/>
  </si>
  <si>
    <t>工作时间8个小时，据实结算，传统摄影服务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</si>
</sst>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-* #,##0.00\ [$€-1]_-;\-* #,##0.00\ [$€-1]_-;_-* &quot;-&quot;??\ [$€-1]_-"/>
    <numFmt numFmtId="177" formatCode="0_);[Red]\(0\)"/>
    <numFmt numFmtId="178" formatCode="_-* #,##0\ _F_-;\-* #,##0\ _F_-;_-* &quot;-&quot;??\ _F_-;_-@_-"/>
  </numFmts>
  <fonts count="19" x14ac:knownFonts="1">
    <font>
      <sz val="11"/>
      <color theme="1"/>
      <name val="等线"/>
      <charset val="134"/>
      <scheme val="minor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b/>
      <sz val="11"/>
      <color rgb="FFFF0000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7" tint="0.79992065187536243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14" fillId="0" borderId="0"/>
  </cellStyleXfs>
  <cellXfs count="87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2" fillId="2" borderId="4" xfId="0" applyNumberFormat="1" applyFont="1" applyFill="1" applyBorder="1" applyAlignment="1">
      <alignment horizontal="center" vertical="center"/>
    </xf>
    <xf numFmtId="40" fontId="2" fillId="3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3" fontId="2" fillId="2" borderId="4" xfId="0" applyNumberFormat="1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 wrapText="1"/>
    </xf>
    <xf numFmtId="43" fontId="3" fillId="2" borderId="15" xfId="0" applyNumberFormat="1" applyFont="1" applyFill="1" applyBorder="1" applyAlignment="1">
      <alignment horizontal="center" vertical="center"/>
    </xf>
    <xf numFmtId="43" fontId="2" fillId="3" borderId="17" xfId="0" applyNumberFormat="1" applyFont="1" applyFill="1" applyBorder="1" applyAlignment="1">
      <alignment horizontal="center" vertical="center"/>
    </xf>
    <xf numFmtId="43" fontId="2" fillId="4" borderId="17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43" fontId="2" fillId="3" borderId="4" xfId="0" applyNumberFormat="1" applyFont="1" applyFill="1" applyBorder="1" applyAlignment="1">
      <alignment horizontal="center" vertical="center"/>
    </xf>
    <xf numFmtId="43" fontId="2" fillId="4" borderId="4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43" fontId="3" fillId="3" borderId="19" xfId="0" applyNumberFormat="1" applyFont="1" applyFill="1" applyBorder="1" applyAlignment="1">
      <alignment horizontal="center" vertical="center"/>
    </xf>
    <xf numFmtId="43" fontId="3" fillId="4" borderId="19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40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40" fontId="10" fillId="2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11" fillId="0" borderId="0" xfId="0" applyFont="1"/>
    <xf numFmtId="0" fontId="3" fillId="2" borderId="4" xfId="0" applyFont="1" applyFill="1" applyBorder="1" applyAlignment="1">
      <alignment horizontal="center" vertical="center"/>
    </xf>
    <xf numFmtId="43" fontId="3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3" fontId="3" fillId="3" borderId="4" xfId="0" applyNumberFormat="1" applyFont="1" applyFill="1" applyBorder="1" applyAlignment="1">
      <alignment horizontal="center" vertical="center"/>
    </xf>
    <xf numFmtId="43" fontId="3" fillId="4" borderId="4" xfId="0" applyNumberFormat="1" applyFont="1" applyFill="1" applyBorder="1" applyAlignment="1">
      <alignment horizontal="center" vertical="center"/>
    </xf>
    <xf numFmtId="178" fontId="5" fillId="0" borderId="4" xfId="1" applyNumberFormat="1" applyFont="1" applyFill="1" applyBorder="1" applyAlignment="1">
      <alignment horizontal="center" vertical="center"/>
    </xf>
    <xf numFmtId="0" fontId="2" fillId="0" borderId="4" xfId="3" applyFont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178" fontId="2" fillId="0" borderId="4" xfId="1" applyNumberFormat="1" applyFont="1" applyFill="1" applyBorder="1" applyAlignment="1">
      <alignment horizontal="center" vertical="center" wrapText="1"/>
    </xf>
    <xf numFmtId="178" fontId="2" fillId="2" borderId="4" xfId="1" applyNumberFormat="1" applyFont="1" applyFill="1" applyBorder="1" applyAlignment="1">
      <alignment horizontal="center" vertical="center" wrapText="1"/>
    </xf>
    <xf numFmtId="178" fontId="10" fillId="2" borderId="4" xfId="1" applyNumberFormat="1" applyFont="1" applyFill="1" applyBorder="1" applyAlignment="1">
      <alignment horizontal="center" vertical="center" wrapText="1"/>
    </xf>
    <xf numFmtId="178" fontId="10" fillId="0" borderId="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7" fillId="0" borderId="4" xfId="3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178" fontId="18" fillId="0" borderId="4" xfId="1" applyNumberFormat="1" applyFont="1" applyFill="1" applyBorder="1" applyAlignment="1">
      <alignment horizontal="center" vertical="center" wrapText="1"/>
    </xf>
    <xf numFmtId="178" fontId="18" fillId="2" borderId="4" xfId="1" applyNumberFormat="1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58" fontId="2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58" fontId="2" fillId="2" borderId="10" xfId="0" applyNumberFormat="1" applyFont="1" applyFill="1" applyBorder="1" applyAlignment="1">
      <alignment horizontal="center" vertical="center" wrapText="1"/>
    </xf>
    <xf numFmtId="58" fontId="2" fillId="2" borderId="7" xfId="0" applyNumberFormat="1" applyFont="1" applyFill="1" applyBorder="1" applyAlignment="1">
      <alignment horizontal="center" vertical="center" wrapText="1"/>
    </xf>
    <xf numFmtId="58" fontId="2" fillId="2" borderId="13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</cellXfs>
  <cellStyles count="4">
    <cellStyle name="Euro" xfId="2" xr:uid="{00000000-0005-0000-0000-000031000000}"/>
    <cellStyle name="常规" xfId="0" builtinId="0"/>
    <cellStyle name="千位分隔" xfId="1" builtinId="3"/>
    <cellStyle name="样式 1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opLeftCell="B12" zoomScale="102" zoomScaleNormal="102" workbookViewId="0">
      <selection activeCell="K3" sqref="K3"/>
    </sheetView>
  </sheetViews>
  <sheetFormatPr defaultColWidth="9" defaultRowHeight="14" x14ac:dyDescent="0.3"/>
  <cols>
    <col min="1" max="1" width="11.4140625" customWidth="1"/>
    <col min="2" max="2" width="19.08203125" customWidth="1"/>
    <col min="3" max="4" width="11.6640625" customWidth="1"/>
    <col min="5" max="5" width="8.08203125" customWidth="1"/>
    <col min="6" max="6" width="5.75" customWidth="1"/>
    <col min="7" max="7" width="8.6640625" customWidth="1"/>
    <col min="8" max="10" width="17" customWidth="1"/>
    <col min="11" max="11" width="58" customWidth="1"/>
    <col min="12" max="12" width="12.08203125" customWidth="1"/>
  </cols>
  <sheetData>
    <row r="1" spans="1:12" ht="33" customHeight="1" x14ac:dyDescent="0.3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21"/>
    </row>
    <row r="2" spans="1:12" ht="26" x14ac:dyDescent="0.3">
      <c r="A2" s="1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6" t="s">
        <v>7</v>
      </c>
      <c r="H2" s="8" t="s">
        <v>8</v>
      </c>
      <c r="I2" s="11" t="s">
        <v>9</v>
      </c>
      <c r="J2" s="12" t="s">
        <v>10</v>
      </c>
      <c r="K2" s="13" t="s">
        <v>11</v>
      </c>
      <c r="L2" s="22"/>
    </row>
    <row r="3" spans="1:12" ht="61" customHeight="1" x14ac:dyDescent="0.3">
      <c r="A3" s="5" t="s">
        <v>12</v>
      </c>
      <c r="B3" s="6" t="s">
        <v>13</v>
      </c>
      <c r="C3" s="3">
        <v>450</v>
      </c>
      <c r="D3" s="4">
        <v>0</v>
      </c>
      <c r="E3" s="2" t="s">
        <v>14</v>
      </c>
      <c r="F3" s="9">
        <v>10</v>
      </c>
      <c r="G3" s="6">
        <v>2</v>
      </c>
      <c r="H3" s="8">
        <f>F3*G3*C3</f>
        <v>9000</v>
      </c>
      <c r="I3" s="11">
        <f>D3*F3*G3</f>
        <v>0</v>
      </c>
      <c r="J3" s="12">
        <f>H3-I3</f>
        <v>9000</v>
      </c>
      <c r="K3" s="57" t="s">
        <v>170</v>
      </c>
      <c r="L3" s="22"/>
    </row>
    <row r="4" spans="1:12" x14ac:dyDescent="0.3">
      <c r="A4" s="67" t="s">
        <v>16</v>
      </c>
      <c r="B4" s="42" t="s">
        <v>17</v>
      </c>
      <c r="C4" s="33">
        <v>28000</v>
      </c>
      <c r="D4" s="4">
        <v>0</v>
      </c>
      <c r="E4" s="2" t="s">
        <v>18</v>
      </c>
      <c r="F4" s="9">
        <v>1</v>
      </c>
      <c r="G4" s="6">
        <v>1</v>
      </c>
      <c r="H4" s="8">
        <f>F4*G4*C4</f>
        <v>28000</v>
      </c>
      <c r="I4" s="11">
        <f>D4*F4*G4</f>
        <v>0</v>
      </c>
      <c r="J4" s="12">
        <f>H4-I4</f>
        <v>28000</v>
      </c>
      <c r="K4" s="14" t="s">
        <v>19</v>
      </c>
      <c r="L4" s="22"/>
    </row>
    <row r="5" spans="1:12" x14ac:dyDescent="0.3">
      <c r="A5" s="68"/>
      <c r="B5" s="42" t="s">
        <v>20</v>
      </c>
      <c r="C5" s="33">
        <v>20000</v>
      </c>
      <c r="D5" s="4">
        <v>10000</v>
      </c>
      <c r="E5" s="2" t="s">
        <v>18</v>
      </c>
      <c r="F5" s="9">
        <v>1</v>
      </c>
      <c r="G5" s="6">
        <v>1</v>
      </c>
      <c r="H5" s="8">
        <f>F5*G5*C5</f>
        <v>20000</v>
      </c>
      <c r="I5" s="11">
        <f t="shared" ref="I5:I15" si="0">D5*F5*G5</f>
        <v>10000</v>
      </c>
      <c r="J5" s="12">
        <f t="shared" ref="J5:J26" si="1">H5-I5</f>
        <v>10000</v>
      </c>
      <c r="K5" s="14" t="s">
        <v>21</v>
      </c>
      <c r="L5" s="22"/>
    </row>
    <row r="6" spans="1:12" x14ac:dyDescent="0.3">
      <c r="A6" s="67" t="s">
        <v>22</v>
      </c>
      <c r="B6" s="7" t="s">
        <v>23</v>
      </c>
      <c r="C6" s="3">
        <v>128</v>
      </c>
      <c r="D6" s="4">
        <v>0</v>
      </c>
      <c r="E6" s="2" t="s">
        <v>24</v>
      </c>
      <c r="F6" s="9">
        <v>100</v>
      </c>
      <c r="G6" s="6">
        <v>1</v>
      </c>
      <c r="H6" s="8">
        <f t="shared" ref="H6:H26" si="2">F6*G6*C6</f>
        <v>12800</v>
      </c>
      <c r="I6" s="11">
        <f t="shared" si="0"/>
        <v>0</v>
      </c>
      <c r="J6" s="12">
        <f t="shared" si="1"/>
        <v>12800</v>
      </c>
      <c r="K6" s="6" t="s">
        <v>23</v>
      </c>
      <c r="L6" s="22"/>
    </row>
    <row r="7" spans="1:12" x14ac:dyDescent="0.3">
      <c r="A7" s="68"/>
      <c r="B7" s="7" t="s">
        <v>25</v>
      </c>
      <c r="C7" s="3">
        <v>600</v>
      </c>
      <c r="D7" s="4">
        <v>0</v>
      </c>
      <c r="E7" s="2" t="s">
        <v>24</v>
      </c>
      <c r="F7" s="9">
        <v>15</v>
      </c>
      <c r="G7" s="6">
        <v>1</v>
      </c>
      <c r="H7" s="8">
        <f t="shared" si="2"/>
        <v>9000</v>
      </c>
      <c r="I7" s="11">
        <f t="shared" si="0"/>
        <v>0</v>
      </c>
      <c r="J7" s="12">
        <f t="shared" si="1"/>
        <v>9000</v>
      </c>
      <c r="K7" s="6" t="s">
        <v>25</v>
      </c>
      <c r="L7" s="22"/>
    </row>
    <row r="8" spans="1:12" x14ac:dyDescent="0.3">
      <c r="A8" s="68"/>
      <c r="B8" s="7" t="s">
        <v>26</v>
      </c>
      <c r="C8" s="3">
        <v>168</v>
      </c>
      <c r="D8" s="4">
        <v>0</v>
      </c>
      <c r="E8" s="2" t="s">
        <v>24</v>
      </c>
      <c r="F8" s="9">
        <v>150</v>
      </c>
      <c r="G8" s="6">
        <v>1</v>
      </c>
      <c r="H8" s="8">
        <f t="shared" si="2"/>
        <v>25200</v>
      </c>
      <c r="I8" s="11">
        <f t="shared" si="0"/>
        <v>0</v>
      </c>
      <c r="J8" s="12">
        <f t="shared" si="1"/>
        <v>25200</v>
      </c>
      <c r="K8" s="6" t="s">
        <v>26</v>
      </c>
      <c r="L8" s="22"/>
    </row>
    <row r="9" spans="1:12" x14ac:dyDescent="0.3">
      <c r="A9" s="68"/>
      <c r="B9" s="7" t="s">
        <v>27</v>
      </c>
      <c r="C9" s="3">
        <v>128</v>
      </c>
      <c r="D9" s="4">
        <v>0</v>
      </c>
      <c r="E9" s="2" t="s">
        <v>24</v>
      </c>
      <c r="F9" s="9">
        <v>150</v>
      </c>
      <c r="G9" s="6">
        <v>1</v>
      </c>
      <c r="H9" s="8">
        <f t="shared" ref="H9:H10" si="3">F9*G9*C9</f>
        <v>19200</v>
      </c>
      <c r="I9" s="11">
        <f t="shared" ref="I9" si="4">D9*F9*G9</f>
        <v>0</v>
      </c>
      <c r="J9" s="12">
        <f t="shared" ref="J9" si="5">H9-I9</f>
        <v>19200</v>
      </c>
      <c r="K9" s="6" t="s">
        <v>27</v>
      </c>
      <c r="L9" s="22"/>
    </row>
    <row r="10" spans="1:12" x14ac:dyDescent="0.3">
      <c r="A10" s="68"/>
      <c r="B10" s="7" t="s">
        <v>28</v>
      </c>
      <c r="C10" s="3">
        <v>168</v>
      </c>
      <c r="D10" s="4">
        <v>90</v>
      </c>
      <c r="E10" s="2" t="s">
        <v>24</v>
      </c>
      <c r="F10" s="9">
        <v>100</v>
      </c>
      <c r="G10" s="6">
        <v>1</v>
      </c>
      <c r="H10" s="8">
        <f t="shared" si="3"/>
        <v>16800</v>
      </c>
      <c r="I10" s="11">
        <f t="shared" ref="I10" si="6">D10*F10*G10</f>
        <v>9000</v>
      </c>
      <c r="J10" s="12">
        <f t="shared" ref="J10" si="7">H10-I10</f>
        <v>7800</v>
      </c>
      <c r="K10" s="6" t="s">
        <v>28</v>
      </c>
      <c r="L10" s="22"/>
    </row>
    <row r="11" spans="1:12" x14ac:dyDescent="0.3">
      <c r="A11" s="69"/>
      <c r="B11" s="7" t="s">
        <v>29</v>
      </c>
      <c r="C11" s="3">
        <v>128</v>
      </c>
      <c r="D11" s="4">
        <v>90</v>
      </c>
      <c r="E11" s="2" t="s">
        <v>24</v>
      </c>
      <c r="F11" s="9">
        <v>100</v>
      </c>
      <c r="G11" s="6">
        <v>1</v>
      </c>
      <c r="H11" s="8">
        <f t="shared" si="2"/>
        <v>12800</v>
      </c>
      <c r="I11" s="11">
        <f t="shared" si="0"/>
        <v>9000</v>
      </c>
      <c r="J11" s="12">
        <f t="shared" si="1"/>
        <v>3800</v>
      </c>
      <c r="K11" s="6" t="s">
        <v>29</v>
      </c>
      <c r="L11" s="22"/>
    </row>
    <row r="12" spans="1:12" ht="61" customHeight="1" x14ac:dyDescent="0.3">
      <c r="A12" s="5" t="s">
        <v>30</v>
      </c>
      <c r="B12" s="6" t="s">
        <v>31</v>
      </c>
      <c r="C12" s="3">
        <v>600</v>
      </c>
      <c r="D12" s="4">
        <v>0</v>
      </c>
      <c r="E12" s="2" t="s">
        <v>32</v>
      </c>
      <c r="F12" s="9">
        <v>6</v>
      </c>
      <c r="G12" s="6">
        <v>2</v>
      </c>
      <c r="H12" s="8">
        <f t="shared" si="2"/>
        <v>7200</v>
      </c>
      <c r="I12" s="11">
        <f t="shared" si="0"/>
        <v>0</v>
      </c>
      <c r="J12" s="12">
        <f t="shared" si="1"/>
        <v>7200</v>
      </c>
      <c r="K12" s="6" t="s">
        <v>33</v>
      </c>
      <c r="L12" s="22"/>
    </row>
    <row r="13" spans="1:12" x14ac:dyDescent="0.3">
      <c r="A13" s="70" t="s">
        <v>34</v>
      </c>
      <c r="B13" s="43" t="s">
        <v>35</v>
      </c>
      <c r="C13" s="3">
        <v>350</v>
      </c>
      <c r="D13" s="4">
        <v>0</v>
      </c>
      <c r="E13" s="2" t="s">
        <v>36</v>
      </c>
      <c r="F13" s="9">
        <v>15</v>
      </c>
      <c r="G13" s="6">
        <v>1</v>
      </c>
      <c r="H13" s="8">
        <f t="shared" si="2"/>
        <v>5250</v>
      </c>
      <c r="I13" s="11">
        <f t="shared" si="0"/>
        <v>0</v>
      </c>
      <c r="J13" s="12">
        <f t="shared" si="1"/>
        <v>5250</v>
      </c>
      <c r="K13" s="45" t="s">
        <v>37</v>
      </c>
      <c r="L13" s="22"/>
    </row>
    <row r="14" spans="1:12" x14ac:dyDescent="0.3">
      <c r="A14" s="71"/>
      <c r="B14" s="43" t="s">
        <v>38</v>
      </c>
      <c r="C14" s="3">
        <v>100</v>
      </c>
      <c r="D14" s="4">
        <v>0</v>
      </c>
      <c r="E14" s="2" t="s">
        <v>39</v>
      </c>
      <c r="F14" s="9">
        <v>150</v>
      </c>
      <c r="G14" s="6">
        <v>1</v>
      </c>
      <c r="H14" s="8">
        <f t="shared" si="2"/>
        <v>15000</v>
      </c>
      <c r="I14" s="11">
        <f t="shared" si="0"/>
        <v>0</v>
      </c>
      <c r="J14" s="12">
        <f t="shared" si="1"/>
        <v>15000</v>
      </c>
      <c r="K14" s="46" t="s">
        <v>40</v>
      </c>
      <c r="L14" s="22"/>
    </row>
    <row r="15" spans="1:12" x14ac:dyDescent="0.3">
      <c r="A15" s="71"/>
      <c r="B15" s="43" t="s">
        <v>41</v>
      </c>
      <c r="C15" s="3">
        <v>30</v>
      </c>
      <c r="D15" s="4">
        <v>0</v>
      </c>
      <c r="E15" s="2" t="s">
        <v>42</v>
      </c>
      <c r="F15" s="9">
        <v>150</v>
      </c>
      <c r="G15" s="6">
        <v>1</v>
      </c>
      <c r="H15" s="8">
        <f t="shared" si="2"/>
        <v>4500</v>
      </c>
      <c r="I15" s="11">
        <f t="shared" si="0"/>
        <v>0</v>
      </c>
      <c r="J15" s="12">
        <f t="shared" si="1"/>
        <v>4500</v>
      </c>
      <c r="K15" s="47" t="s">
        <v>43</v>
      </c>
      <c r="L15" s="22"/>
    </row>
    <row r="16" spans="1:12" x14ac:dyDescent="0.3">
      <c r="A16" s="71"/>
      <c r="B16" s="43" t="s">
        <v>44</v>
      </c>
      <c r="C16" s="3">
        <v>0.5</v>
      </c>
      <c r="D16" s="4">
        <v>0</v>
      </c>
      <c r="E16" s="2" t="s">
        <v>45</v>
      </c>
      <c r="F16" s="9">
        <v>600</v>
      </c>
      <c r="G16" s="6">
        <v>1</v>
      </c>
      <c r="H16" s="8">
        <f t="shared" si="2"/>
        <v>300</v>
      </c>
      <c r="I16" s="15">
        <v>0</v>
      </c>
      <c r="J16" s="12">
        <f t="shared" si="1"/>
        <v>300</v>
      </c>
      <c r="K16" s="47" t="s">
        <v>46</v>
      </c>
      <c r="L16" s="22"/>
    </row>
    <row r="17" spans="1:12" x14ac:dyDescent="0.3">
      <c r="A17" s="71"/>
      <c r="B17" s="43" t="s">
        <v>47</v>
      </c>
      <c r="C17" s="3">
        <v>65347</v>
      </c>
      <c r="D17" s="4">
        <v>0</v>
      </c>
      <c r="E17" s="2" t="s">
        <v>48</v>
      </c>
      <c r="F17" s="9">
        <v>1</v>
      </c>
      <c r="G17" s="6">
        <v>1</v>
      </c>
      <c r="H17" s="8">
        <f t="shared" si="2"/>
        <v>65347</v>
      </c>
      <c r="I17" s="15"/>
      <c r="J17" s="12">
        <f t="shared" si="1"/>
        <v>65347</v>
      </c>
      <c r="K17" s="47" t="s">
        <v>49</v>
      </c>
      <c r="L17" s="22"/>
    </row>
    <row r="18" spans="1:12" s="36" customFormat="1" x14ac:dyDescent="0.3">
      <c r="A18" s="71"/>
      <c r="B18" s="43" t="s">
        <v>50</v>
      </c>
      <c r="C18" s="3">
        <v>5</v>
      </c>
      <c r="D18" s="4">
        <v>0</v>
      </c>
      <c r="E18" s="2" t="s">
        <v>45</v>
      </c>
      <c r="F18" s="9">
        <v>150</v>
      </c>
      <c r="G18" s="6">
        <v>1</v>
      </c>
      <c r="H18" s="8">
        <f t="shared" si="2"/>
        <v>750</v>
      </c>
      <c r="I18" s="15">
        <v>0</v>
      </c>
      <c r="J18" s="12">
        <f t="shared" si="1"/>
        <v>750</v>
      </c>
      <c r="K18" s="47" t="s">
        <v>51</v>
      </c>
      <c r="L18" s="22"/>
    </row>
    <row r="19" spans="1:12" x14ac:dyDescent="0.3">
      <c r="A19" s="71"/>
      <c r="B19" s="43" t="s">
        <v>52</v>
      </c>
      <c r="C19" s="3">
        <v>700</v>
      </c>
      <c r="D19" s="4">
        <v>0</v>
      </c>
      <c r="E19" s="2" t="s">
        <v>48</v>
      </c>
      <c r="F19" s="9">
        <v>3</v>
      </c>
      <c r="G19" s="6">
        <v>1</v>
      </c>
      <c r="H19" s="8">
        <f t="shared" si="2"/>
        <v>2100</v>
      </c>
      <c r="I19" s="15">
        <v>0</v>
      </c>
      <c r="J19" s="12">
        <f t="shared" si="1"/>
        <v>2100</v>
      </c>
      <c r="K19" s="47" t="s">
        <v>53</v>
      </c>
      <c r="L19" s="22"/>
    </row>
    <row r="20" spans="1:12" x14ac:dyDescent="0.3">
      <c r="A20" s="71"/>
      <c r="B20" s="43" t="s">
        <v>54</v>
      </c>
      <c r="C20" s="3">
        <v>2.5</v>
      </c>
      <c r="D20" s="4">
        <v>0</v>
      </c>
      <c r="E20" s="2" t="s">
        <v>42</v>
      </c>
      <c r="F20" s="9">
        <v>150</v>
      </c>
      <c r="G20" s="6">
        <v>1</v>
      </c>
      <c r="H20" s="8">
        <f t="shared" si="2"/>
        <v>375</v>
      </c>
      <c r="I20" s="15">
        <v>0</v>
      </c>
      <c r="J20" s="12">
        <f t="shared" si="1"/>
        <v>375</v>
      </c>
      <c r="K20" s="47" t="s">
        <v>55</v>
      </c>
      <c r="L20" s="22"/>
    </row>
    <row r="21" spans="1:12" x14ac:dyDescent="0.3">
      <c r="A21" s="71"/>
      <c r="B21" s="43" t="s">
        <v>56</v>
      </c>
      <c r="C21" s="3">
        <v>5</v>
      </c>
      <c r="D21" s="4">
        <v>0</v>
      </c>
      <c r="E21" s="2" t="s">
        <v>42</v>
      </c>
      <c r="F21" s="9">
        <v>150</v>
      </c>
      <c r="G21" s="6">
        <v>1</v>
      </c>
      <c r="H21" s="8">
        <f t="shared" si="2"/>
        <v>750</v>
      </c>
      <c r="I21" s="15">
        <f t="shared" ref="I21:I26" si="8">D21*F21*G21</f>
        <v>0</v>
      </c>
      <c r="J21" s="12">
        <f t="shared" si="1"/>
        <v>750</v>
      </c>
      <c r="K21" s="48" t="s">
        <v>57</v>
      </c>
      <c r="L21" s="22"/>
    </row>
    <row r="22" spans="1:12" x14ac:dyDescent="0.3">
      <c r="A22" s="71"/>
      <c r="B22" s="43" t="s">
        <v>58</v>
      </c>
      <c r="C22" s="3">
        <v>2</v>
      </c>
      <c r="D22" s="4">
        <v>0</v>
      </c>
      <c r="E22" s="2" t="s">
        <v>42</v>
      </c>
      <c r="F22" s="9">
        <v>150</v>
      </c>
      <c r="G22" s="6">
        <v>1</v>
      </c>
      <c r="H22" s="8">
        <f t="shared" si="2"/>
        <v>300</v>
      </c>
      <c r="I22" s="15">
        <f t="shared" si="8"/>
        <v>0</v>
      </c>
      <c r="J22" s="12">
        <f t="shared" si="1"/>
        <v>300</v>
      </c>
      <c r="K22" s="48" t="s">
        <v>59</v>
      </c>
      <c r="L22" s="22"/>
    </row>
    <row r="23" spans="1:12" x14ac:dyDescent="0.3">
      <c r="A23" s="71"/>
      <c r="B23" s="44" t="s">
        <v>60</v>
      </c>
      <c r="C23" s="3">
        <v>700</v>
      </c>
      <c r="D23" s="4">
        <v>0</v>
      </c>
      <c r="E23" s="2" t="s">
        <v>24</v>
      </c>
      <c r="F23" s="9">
        <v>9</v>
      </c>
      <c r="G23" s="6">
        <v>3</v>
      </c>
      <c r="H23" s="8">
        <f t="shared" ref="H23:H24" si="9">F23*G23*C23</f>
        <v>18900</v>
      </c>
      <c r="I23" s="15">
        <f t="shared" si="8"/>
        <v>0</v>
      </c>
      <c r="J23" s="12">
        <f t="shared" ref="J23:J24" si="10">H23-I23</f>
        <v>18900</v>
      </c>
      <c r="K23" s="48" t="s">
        <v>61</v>
      </c>
      <c r="L23" s="22"/>
    </row>
    <row r="24" spans="1:12" x14ac:dyDescent="0.3">
      <c r="A24" s="71"/>
      <c r="B24" s="44" t="s">
        <v>62</v>
      </c>
      <c r="C24" s="3">
        <v>80</v>
      </c>
      <c r="D24" s="4">
        <v>0</v>
      </c>
      <c r="E24" s="2" t="s">
        <v>24</v>
      </c>
      <c r="F24" s="9">
        <v>9</v>
      </c>
      <c r="G24" s="6">
        <v>3</v>
      </c>
      <c r="H24" s="8">
        <f t="shared" si="9"/>
        <v>2160</v>
      </c>
      <c r="I24" s="15">
        <f t="shared" si="8"/>
        <v>0</v>
      </c>
      <c r="J24" s="12">
        <f t="shared" si="10"/>
        <v>2160</v>
      </c>
      <c r="K24" s="48" t="s">
        <v>63</v>
      </c>
      <c r="L24" s="22"/>
    </row>
    <row r="25" spans="1:12" x14ac:dyDescent="0.3">
      <c r="A25" s="71"/>
      <c r="B25" s="44" t="s">
        <v>64</v>
      </c>
      <c r="C25" s="3">
        <v>30</v>
      </c>
      <c r="D25" s="4">
        <v>0</v>
      </c>
      <c r="E25" s="2" t="s">
        <v>24</v>
      </c>
      <c r="F25" s="9">
        <v>9</v>
      </c>
      <c r="G25" s="6">
        <v>3</v>
      </c>
      <c r="H25" s="8">
        <f t="shared" si="2"/>
        <v>810</v>
      </c>
      <c r="I25" s="15">
        <f t="shared" si="8"/>
        <v>0</v>
      </c>
      <c r="J25" s="12">
        <f t="shared" si="1"/>
        <v>810</v>
      </c>
      <c r="K25" s="48" t="s">
        <v>63</v>
      </c>
      <c r="L25" s="22"/>
    </row>
    <row r="26" spans="1:12" x14ac:dyDescent="0.3">
      <c r="A26" s="72"/>
      <c r="B26" s="6" t="s">
        <v>65</v>
      </c>
      <c r="C26" s="3">
        <v>20000</v>
      </c>
      <c r="D26" s="4">
        <v>0</v>
      </c>
      <c r="E26" s="2" t="s">
        <v>66</v>
      </c>
      <c r="F26" s="9">
        <v>1</v>
      </c>
      <c r="G26" s="6">
        <v>1</v>
      </c>
      <c r="H26" s="8">
        <f t="shared" si="2"/>
        <v>20000</v>
      </c>
      <c r="I26" s="15">
        <f t="shared" si="8"/>
        <v>0</v>
      </c>
      <c r="J26" s="12">
        <f t="shared" si="1"/>
        <v>20000</v>
      </c>
      <c r="K26" s="45" t="s">
        <v>67</v>
      </c>
      <c r="L26" s="22"/>
    </row>
    <row r="27" spans="1:12" x14ac:dyDescent="0.3">
      <c r="A27" s="63" t="s">
        <v>8</v>
      </c>
      <c r="B27" s="63"/>
      <c r="C27" s="63"/>
      <c r="D27" s="63"/>
      <c r="E27" s="63"/>
      <c r="F27" s="63"/>
      <c r="G27" s="63"/>
      <c r="H27" s="8">
        <f>SUM(H3:H26)</f>
        <v>296542</v>
      </c>
      <c r="I27" s="15">
        <f>SUM(I3:I26)</f>
        <v>28000</v>
      </c>
      <c r="J27" s="16">
        <f>SUM(J3:J26)</f>
        <v>268542</v>
      </c>
      <c r="K27" s="39"/>
      <c r="L27" s="22"/>
    </row>
    <row r="28" spans="1:12" x14ac:dyDescent="0.3">
      <c r="A28" s="64" t="s">
        <v>68</v>
      </c>
      <c r="B28" s="64"/>
      <c r="C28" s="64"/>
      <c r="D28" s="64"/>
      <c r="E28" s="64"/>
      <c r="F28" s="64"/>
      <c r="G28" s="64"/>
      <c r="H28" s="8">
        <f>H27*0.06</f>
        <v>17792.52</v>
      </c>
      <c r="I28" s="15">
        <v>0</v>
      </c>
      <c r="J28" s="16">
        <f>H28</f>
        <v>17792.52</v>
      </c>
      <c r="K28" s="6"/>
      <c r="L28" s="23"/>
    </row>
    <row r="29" spans="1:12" x14ac:dyDescent="0.3">
      <c r="A29" s="65" t="s">
        <v>69</v>
      </c>
      <c r="B29" s="65"/>
      <c r="C29" s="65"/>
      <c r="D29" s="65"/>
      <c r="E29" s="65"/>
      <c r="F29" s="65"/>
      <c r="G29" s="65"/>
      <c r="H29" s="8">
        <f>(H27+H28)*0.06</f>
        <v>18860.071200000002</v>
      </c>
      <c r="I29" s="15">
        <v>0</v>
      </c>
      <c r="J29" s="16">
        <f>(J27+J28)*0.06</f>
        <v>17180.071200000002</v>
      </c>
      <c r="K29" s="6"/>
      <c r="L29" s="23"/>
    </row>
    <row r="30" spans="1:12" x14ac:dyDescent="0.3">
      <c r="A30" s="66" t="s">
        <v>70</v>
      </c>
      <c r="B30" s="66"/>
      <c r="C30" s="66"/>
      <c r="D30" s="66"/>
      <c r="E30" s="66"/>
      <c r="F30" s="66"/>
      <c r="G30" s="66"/>
      <c r="H30" s="38">
        <f>SUM(H27:H29)</f>
        <v>333194.59120000002</v>
      </c>
      <c r="I30" s="40">
        <f>I27</f>
        <v>28000</v>
      </c>
      <c r="J30" s="41">
        <f>J27+J28+J29</f>
        <v>303514.59120000002</v>
      </c>
      <c r="K30" s="37"/>
      <c r="L30" s="24"/>
    </row>
  </sheetData>
  <mergeCells count="8">
    <mergeCell ref="A1:K1"/>
    <mergeCell ref="A27:G27"/>
    <mergeCell ref="A28:G28"/>
    <mergeCell ref="A29:G29"/>
    <mergeCell ref="A30:G30"/>
    <mergeCell ref="A4:A5"/>
    <mergeCell ref="A6:A11"/>
    <mergeCell ref="A13:A26"/>
  </mergeCells>
  <phoneticPr fontId="16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9"/>
  <sheetViews>
    <sheetView workbookViewId="0">
      <selection activeCell="C5" sqref="C5"/>
    </sheetView>
  </sheetViews>
  <sheetFormatPr defaultColWidth="9" defaultRowHeight="14" x14ac:dyDescent="0.3"/>
  <cols>
    <col min="1" max="1" width="11.4140625" customWidth="1"/>
    <col min="2" max="2" width="19.08203125" customWidth="1"/>
    <col min="3" max="4" width="11.6640625" customWidth="1"/>
    <col min="5" max="5" width="8.08203125" customWidth="1"/>
    <col min="6" max="6" width="5.75" customWidth="1"/>
    <col min="7" max="7" width="8.6640625" customWidth="1"/>
    <col min="8" max="10" width="17" customWidth="1"/>
    <col min="11" max="11" width="54.58203125" customWidth="1"/>
  </cols>
  <sheetData>
    <row r="1" spans="1:11" ht="24" customHeight="1" x14ac:dyDescent="0.3">
      <c r="A1" s="60" t="s">
        <v>155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26" x14ac:dyDescent="0.3">
      <c r="A2" s="1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6" t="s">
        <v>7</v>
      </c>
      <c r="H2" s="8" t="s">
        <v>8</v>
      </c>
      <c r="I2" s="11" t="s">
        <v>9</v>
      </c>
      <c r="J2" s="12" t="s">
        <v>10</v>
      </c>
      <c r="K2" s="13" t="s">
        <v>11</v>
      </c>
    </row>
    <row r="3" spans="1:11" ht="17" customHeight="1" x14ac:dyDescent="0.3">
      <c r="A3" s="67" t="s">
        <v>12</v>
      </c>
      <c r="B3" s="6" t="s">
        <v>13</v>
      </c>
      <c r="C3" s="3">
        <v>588</v>
      </c>
      <c r="D3" s="4">
        <v>400</v>
      </c>
      <c r="E3" s="2" t="s">
        <v>14</v>
      </c>
      <c r="F3" s="9">
        <v>10</v>
      </c>
      <c r="G3" s="6">
        <v>3</v>
      </c>
      <c r="H3" s="8">
        <f>F3*G3*C3</f>
        <v>17640</v>
      </c>
      <c r="I3" s="11">
        <f>D3*F3*G3</f>
        <v>12000</v>
      </c>
      <c r="J3" s="12">
        <f>H3-I3</f>
        <v>5640</v>
      </c>
      <c r="K3" s="14" t="s">
        <v>142</v>
      </c>
    </row>
    <row r="4" spans="1:11" ht="17" customHeight="1" x14ac:dyDescent="0.3">
      <c r="A4" s="68"/>
      <c r="B4" s="6" t="s">
        <v>82</v>
      </c>
      <c r="C4" s="3">
        <v>588</v>
      </c>
      <c r="D4" s="4">
        <v>400</v>
      </c>
      <c r="E4" s="2" t="s">
        <v>14</v>
      </c>
      <c r="F4" s="9">
        <v>10</v>
      </c>
      <c r="G4" s="6">
        <v>3</v>
      </c>
      <c r="H4" s="8">
        <f>F4*G4*C4</f>
        <v>17640</v>
      </c>
      <c r="I4" s="11">
        <f t="shared" ref="I4:I15" si="0">D4*F4*G4</f>
        <v>12000</v>
      </c>
      <c r="J4" s="12">
        <f t="shared" ref="J4:J15" si="1">H4-I4</f>
        <v>5640</v>
      </c>
      <c r="K4" s="14" t="s">
        <v>142</v>
      </c>
    </row>
    <row r="5" spans="1:11" ht="17" customHeight="1" x14ac:dyDescent="0.3">
      <c r="A5" s="67" t="s">
        <v>16</v>
      </c>
      <c r="B5" s="7" t="s">
        <v>143</v>
      </c>
      <c r="C5" s="3">
        <v>16000</v>
      </c>
      <c r="D5" s="4">
        <v>10000</v>
      </c>
      <c r="E5" s="2" t="s">
        <v>18</v>
      </c>
      <c r="F5" s="9">
        <v>1</v>
      </c>
      <c r="G5" s="6">
        <v>2</v>
      </c>
      <c r="H5" s="8">
        <f t="shared" ref="H5:H15" si="2">F5*G5*C5</f>
        <v>32000</v>
      </c>
      <c r="I5" s="11">
        <f t="shared" si="0"/>
        <v>20000</v>
      </c>
      <c r="J5" s="12">
        <f t="shared" si="1"/>
        <v>12000</v>
      </c>
      <c r="K5" s="14" t="s">
        <v>156</v>
      </c>
    </row>
    <row r="6" spans="1:11" ht="17" customHeight="1" x14ac:dyDescent="0.3">
      <c r="A6" s="69"/>
      <c r="B6" s="7" t="s">
        <v>145</v>
      </c>
      <c r="C6" s="3">
        <v>0</v>
      </c>
      <c r="D6" s="4">
        <v>0</v>
      </c>
      <c r="E6" s="2" t="s">
        <v>18</v>
      </c>
      <c r="F6" s="9">
        <v>1</v>
      </c>
      <c r="G6" s="6">
        <v>2</v>
      </c>
      <c r="H6" s="8">
        <f t="shared" si="2"/>
        <v>0</v>
      </c>
      <c r="I6" s="11">
        <f t="shared" si="0"/>
        <v>0</v>
      </c>
      <c r="J6" s="12">
        <f t="shared" si="1"/>
        <v>0</v>
      </c>
      <c r="K6" s="14" t="s">
        <v>157</v>
      </c>
    </row>
    <row r="7" spans="1:11" ht="17" customHeight="1" x14ac:dyDescent="0.3">
      <c r="A7" s="67" t="s">
        <v>22</v>
      </c>
      <c r="B7" s="7" t="s">
        <v>93</v>
      </c>
      <c r="C7" s="3">
        <v>128</v>
      </c>
      <c r="D7" s="4">
        <v>90</v>
      </c>
      <c r="E7" s="2" t="s">
        <v>24</v>
      </c>
      <c r="F7" s="9">
        <v>100</v>
      </c>
      <c r="G7" s="6">
        <v>3</v>
      </c>
      <c r="H7" s="8">
        <f t="shared" si="2"/>
        <v>38400</v>
      </c>
      <c r="I7" s="11">
        <f t="shared" si="0"/>
        <v>27000</v>
      </c>
      <c r="J7" s="12">
        <f t="shared" si="1"/>
        <v>11400</v>
      </c>
      <c r="K7" s="14" t="s">
        <v>158</v>
      </c>
    </row>
    <row r="8" spans="1:11" ht="17" customHeight="1" x14ac:dyDescent="0.3">
      <c r="A8" s="68"/>
      <c r="B8" s="7" t="s">
        <v>95</v>
      </c>
      <c r="C8" s="3">
        <v>108</v>
      </c>
      <c r="D8" s="4">
        <v>90</v>
      </c>
      <c r="E8" s="2" t="s">
        <v>24</v>
      </c>
      <c r="F8" s="9">
        <v>100</v>
      </c>
      <c r="G8" s="6">
        <v>2</v>
      </c>
      <c r="H8" s="8">
        <f t="shared" si="2"/>
        <v>21600</v>
      </c>
      <c r="I8" s="11">
        <f t="shared" si="0"/>
        <v>18000</v>
      </c>
      <c r="J8" s="12">
        <f t="shared" si="1"/>
        <v>3600</v>
      </c>
      <c r="K8" s="14" t="s">
        <v>159</v>
      </c>
    </row>
    <row r="9" spans="1:11" ht="17" customHeight="1" x14ac:dyDescent="0.3">
      <c r="A9" s="69"/>
      <c r="B9" s="7" t="s">
        <v>114</v>
      </c>
      <c r="C9" s="3">
        <v>38</v>
      </c>
      <c r="D9" s="4">
        <v>0</v>
      </c>
      <c r="E9" s="2" t="s">
        <v>24</v>
      </c>
      <c r="F9" s="9">
        <v>70</v>
      </c>
      <c r="G9" s="6">
        <v>4</v>
      </c>
      <c r="H9" s="8">
        <f t="shared" si="2"/>
        <v>10640</v>
      </c>
      <c r="I9" s="11">
        <f t="shared" si="0"/>
        <v>0</v>
      </c>
      <c r="J9" s="12">
        <f t="shared" si="1"/>
        <v>10640</v>
      </c>
      <c r="K9" s="14" t="s">
        <v>149</v>
      </c>
    </row>
    <row r="10" spans="1:11" ht="17" customHeight="1" x14ac:dyDescent="0.3">
      <c r="A10" s="67" t="s">
        <v>34</v>
      </c>
      <c r="B10" s="7" t="s">
        <v>35</v>
      </c>
      <c r="C10" s="3">
        <v>350</v>
      </c>
      <c r="D10" s="4">
        <v>0</v>
      </c>
      <c r="E10" s="2" t="s">
        <v>36</v>
      </c>
      <c r="F10" s="9">
        <v>12</v>
      </c>
      <c r="G10" s="6">
        <v>1</v>
      </c>
      <c r="H10" s="8">
        <f t="shared" si="2"/>
        <v>4200</v>
      </c>
      <c r="I10" s="11">
        <f t="shared" si="0"/>
        <v>0</v>
      </c>
      <c r="J10" s="12">
        <f t="shared" si="1"/>
        <v>4200</v>
      </c>
      <c r="K10" s="14" t="s">
        <v>116</v>
      </c>
    </row>
    <row r="11" spans="1:11" ht="17" customHeight="1" x14ac:dyDescent="0.3">
      <c r="A11" s="68"/>
      <c r="B11" s="7" t="s">
        <v>117</v>
      </c>
      <c r="C11" s="3">
        <v>800</v>
      </c>
      <c r="D11" s="4">
        <v>0</v>
      </c>
      <c r="E11" s="2" t="s">
        <v>24</v>
      </c>
      <c r="F11" s="9">
        <v>2</v>
      </c>
      <c r="G11" s="6">
        <v>4</v>
      </c>
      <c r="H11" s="8">
        <f t="shared" si="2"/>
        <v>6400</v>
      </c>
      <c r="I11" s="11">
        <f t="shared" si="0"/>
        <v>0</v>
      </c>
      <c r="J11" s="12">
        <f t="shared" si="1"/>
        <v>6400</v>
      </c>
      <c r="K11" s="14" t="s">
        <v>150</v>
      </c>
    </row>
    <row r="12" spans="1:11" ht="17" customHeight="1" x14ac:dyDescent="0.3">
      <c r="A12" s="68"/>
      <c r="B12" s="7" t="s">
        <v>119</v>
      </c>
      <c r="C12" s="3">
        <v>100</v>
      </c>
      <c r="D12" s="4">
        <v>0</v>
      </c>
      <c r="E12" s="2" t="s">
        <v>24</v>
      </c>
      <c r="F12" s="9">
        <v>2</v>
      </c>
      <c r="G12" s="6">
        <v>4</v>
      </c>
      <c r="H12" s="8">
        <f t="shared" si="2"/>
        <v>800</v>
      </c>
      <c r="I12" s="11">
        <f t="shared" si="0"/>
        <v>0</v>
      </c>
      <c r="J12" s="12">
        <f t="shared" si="1"/>
        <v>800</v>
      </c>
      <c r="K12" s="14" t="s">
        <v>120</v>
      </c>
    </row>
    <row r="13" spans="1:11" ht="17" customHeight="1" x14ac:dyDescent="0.3">
      <c r="A13" s="68"/>
      <c r="B13" s="7" t="s">
        <v>121</v>
      </c>
      <c r="C13" s="3">
        <v>400</v>
      </c>
      <c r="D13" s="4">
        <v>0</v>
      </c>
      <c r="E13" s="2" t="s">
        <v>24</v>
      </c>
      <c r="F13" s="9">
        <v>2</v>
      </c>
      <c r="G13" s="6">
        <v>4</v>
      </c>
      <c r="H13" s="8">
        <f t="shared" si="2"/>
        <v>3200</v>
      </c>
      <c r="I13" s="11">
        <f t="shared" si="0"/>
        <v>0</v>
      </c>
      <c r="J13" s="12">
        <f t="shared" si="1"/>
        <v>3200</v>
      </c>
      <c r="K13" s="14" t="s">
        <v>120</v>
      </c>
    </row>
    <row r="14" spans="1:11" ht="17" customHeight="1" x14ac:dyDescent="0.3">
      <c r="A14" s="68"/>
      <c r="B14" s="7" t="s">
        <v>122</v>
      </c>
      <c r="C14" s="3">
        <v>500</v>
      </c>
      <c r="D14" s="4">
        <v>0</v>
      </c>
      <c r="E14" s="2" t="s">
        <v>24</v>
      </c>
      <c r="F14" s="9">
        <v>2</v>
      </c>
      <c r="G14" s="6">
        <v>2</v>
      </c>
      <c r="H14" s="8">
        <f t="shared" si="2"/>
        <v>2000</v>
      </c>
      <c r="I14" s="11">
        <f t="shared" si="0"/>
        <v>0</v>
      </c>
      <c r="J14" s="12">
        <f t="shared" si="1"/>
        <v>2000</v>
      </c>
      <c r="K14" s="14" t="s">
        <v>151</v>
      </c>
    </row>
    <row r="15" spans="1:11" ht="17" customHeight="1" x14ac:dyDescent="0.3">
      <c r="A15" s="69"/>
      <c r="B15" s="7" t="s">
        <v>124</v>
      </c>
      <c r="C15" s="3">
        <v>100</v>
      </c>
      <c r="D15" s="4">
        <v>0</v>
      </c>
      <c r="E15" s="2" t="s">
        <v>66</v>
      </c>
      <c r="F15" s="9">
        <v>2</v>
      </c>
      <c r="G15" s="6">
        <v>4</v>
      </c>
      <c r="H15" s="8">
        <f t="shared" si="2"/>
        <v>800</v>
      </c>
      <c r="I15" s="11">
        <f t="shared" si="0"/>
        <v>0</v>
      </c>
      <c r="J15" s="12">
        <f t="shared" si="1"/>
        <v>800</v>
      </c>
      <c r="K15" s="14" t="s">
        <v>120</v>
      </c>
    </row>
    <row r="16" spans="1:11" ht="17" customHeight="1" x14ac:dyDescent="0.3">
      <c r="A16" s="75" t="s">
        <v>8</v>
      </c>
      <c r="B16" s="76"/>
      <c r="C16" s="76"/>
      <c r="D16" s="76"/>
      <c r="E16" s="76"/>
      <c r="F16" s="76"/>
      <c r="G16" s="77"/>
      <c r="H16" s="8">
        <f>SUM(H3:H10)</f>
        <v>142120</v>
      </c>
      <c r="I16" s="15">
        <f t="shared" ref="I16:J16" si="3">SUM(I3:I10)</f>
        <v>89000</v>
      </c>
      <c r="J16" s="16">
        <f t="shared" si="3"/>
        <v>53120</v>
      </c>
      <c r="K16" s="17" t="s">
        <v>125</v>
      </c>
    </row>
    <row r="17" spans="1:11" ht="17" customHeight="1" x14ac:dyDescent="0.3">
      <c r="A17" s="78" t="s">
        <v>68</v>
      </c>
      <c r="B17" s="79"/>
      <c r="C17" s="79"/>
      <c r="D17" s="79"/>
      <c r="E17" s="79"/>
      <c r="F17" s="79"/>
      <c r="G17" s="80"/>
      <c r="H17" s="8">
        <f>H16*0.06</f>
        <v>8527.1999999999989</v>
      </c>
      <c r="I17" s="11">
        <v>0</v>
      </c>
      <c r="J17" s="12">
        <f>H17</f>
        <v>8527.1999999999989</v>
      </c>
      <c r="K17" s="14"/>
    </row>
    <row r="18" spans="1:11" ht="17" customHeight="1" x14ac:dyDescent="0.3">
      <c r="A18" s="81" t="s">
        <v>69</v>
      </c>
      <c r="B18" s="82"/>
      <c r="C18" s="82"/>
      <c r="D18" s="82"/>
      <c r="E18" s="82"/>
      <c r="F18" s="82"/>
      <c r="G18" s="83"/>
      <c r="H18" s="8">
        <f>(H16+H17)*0.06</f>
        <v>9038.8320000000003</v>
      </c>
      <c r="I18" s="11">
        <v>0</v>
      </c>
      <c r="J18" s="12">
        <f>H18</f>
        <v>9038.8320000000003</v>
      </c>
      <c r="K18" s="14"/>
    </row>
    <row r="19" spans="1:11" ht="17" customHeight="1" x14ac:dyDescent="0.3">
      <c r="A19" s="84" t="s">
        <v>70</v>
      </c>
      <c r="B19" s="85"/>
      <c r="C19" s="85"/>
      <c r="D19" s="85"/>
      <c r="E19" s="85"/>
      <c r="F19" s="85"/>
      <c r="G19" s="86"/>
      <c r="H19" s="10">
        <f>SUM(H16:H18)</f>
        <v>159686.03200000001</v>
      </c>
      <c r="I19" s="18">
        <f>I16</f>
        <v>89000</v>
      </c>
      <c r="J19" s="19">
        <f>J16+J17+J18</f>
        <v>70686.031999999992</v>
      </c>
      <c r="K19" s="20"/>
    </row>
  </sheetData>
  <mergeCells count="9">
    <mergeCell ref="A1:K1"/>
    <mergeCell ref="A16:G16"/>
    <mergeCell ref="A17:G17"/>
    <mergeCell ref="A18:G18"/>
    <mergeCell ref="A19:G19"/>
    <mergeCell ref="A3:A4"/>
    <mergeCell ref="A5:A6"/>
    <mergeCell ref="A7:A9"/>
    <mergeCell ref="A10:A15"/>
  </mergeCells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9"/>
  <sheetViews>
    <sheetView workbookViewId="0">
      <selection activeCell="G6" sqref="G6"/>
    </sheetView>
  </sheetViews>
  <sheetFormatPr defaultColWidth="9" defaultRowHeight="14" x14ac:dyDescent="0.3"/>
  <cols>
    <col min="1" max="1" width="11.4140625" customWidth="1"/>
    <col min="2" max="2" width="19.08203125" customWidth="1"/>
    <col min="3" max="4" width="11.6640625" customWidth="1"/>
    <col min="5" max="5" width="8.08203125" customWidth="1"/>
    <col min="6" max="6" width="5.75" customWidth="1"/>
    <col min="7" max="7" width="8.6640625" customWidth="1"/>
    <col min="8" max="10" width="17" customWidth="1"/>
    <col min="11" max="11" width="54.58203125" customWidth="1"/>
  </cols>
  <sheetData>
    <row r="1" spans="1:11" ht="25.25" customHeight="1" x14ac:dyDescent="0.3">
      <c r="A1" s="60" t="s">
        <v>160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26" x14ac:dyDescent="0.3">
      <c r="A2" s="1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6" t="s">
        <v>7</v>
      </c>
      <c r="H2" s="8" t="s">
        <v>8</v>
      </c>
      <c r="I2" s="11" t="s">
        <v>9</v>
      </c>
      <c r="J2" s="12" t="s">
        <v>10</v>
      </c>
      <c r="K2" s="13" t="s">
        <v>11</v>
      </c>
    </row>
    <row r="3" spans="1:11" ht="17" customHeight="1" x14ac:dyDescent="0.3">
      <c r="A3" s="67" t="s">
        <v>12</v>
      </c>
      <c r="B3" s="6" t="s">
        <v>13</v>
      </c>
      <c r="C3" s="3">
        <v>450</v>
      </c>
      <c r="D3" s="4">
        <v>400</v>
      </c>
      <c r="E3" s="2" t="s">
        <v>14</v>
      </c>
      <c r="F3" s="9">
        <v>10</v>
      </c>
      <c r="G3" s="6">
        <v>3</v>
      </c>
      <c r="H3" s="8">
        <f>F3*G3*C3</f>
        <v>13500</v>
      </c>
      <c r="I3" s="11">
        <f>D3*F3*G3</f>
        <v>12000</v>
      </c>
      <c r="J3" s="12">
        <f>H3-I3</f>
        <v>1500</v>
      </c>
      <c r="K3" s="14" t="s">
        <v>142</v>
      </c>
    </row>
    <row r="4" spans="1:11" ht="17" customHeight="1" x14ac:dyDescent="0.3">
      <c r="A4" s="68"/>
      <c r="B4" s="6" t="s">
        <v>82</v>
      </c>
      <c r="C4" s="3">
        <v>450</v>
      </c>
      <c r="D4" s="4">
        <v>400</v>
      </c>
      <c r="E4" s="2" t="s">
        <v>14</v>
      </c>
      <c r="F4" s="9">
        <v>10</v>
      </c>
      <c r="G4" s="6">
        <v>3</v>
      </c>
      <c r="H4" s="8">
        <f>F4*G4*C4</f>
        <v>13500</v>
      </c>
      <c r="I4" s="11">
        <f t="shared" ref="I4:I15" si="0">D4*F4*G4</f>
        <v>12000</v>
      </c>
      <c r="J4" s="12">
        <f t="shared" ref="J4:J15" si="1">H4-I4</f>
        <v>1500</v>
      </c>
      <c r="K4" s="14" t="s">
        <v>142</v>
      </c>
    </row>
    <row r="5" spans="1:11" ht="17" customHeight="1" x14ac:dyDescent="0.3">
      <c r="A5" s="67" t="s">
        <v>16</v>
      </c>
      <c r="B5" s="7" t="s">
        <v>143</v>
      </c>
      <c r="C5" s="3">
        <v>15000</v>
      </c>
      <c r="D5" s="4">
        <v>10000</v>
      </c>
      <c r="E5" s="2" t="s">
        <v>18</v>
      </c>
      <c r="F5" s="9">
        <v>1</v>
      </c>
      <c r="G5" s="6">
        <v>2</v>
      </c>
      <c r="H5" s="8">
        <f t="shared" ref="H5:H15" si="2">F5*G5*C5</f>
        <v>30000</v>
      </c>
      <c r="I5" s="11">
        <f t="shared" si="0"/>
        <v>20000</v>
      </c>
      <c r="J5" s="12">
        <f t="shared" si="1"/>
        <v>10000</v>
      </c>
      <c r="K5" s="14" t="s">
        <v>161</v>
      </c>
    </row>
    <row r="6" spans="1:11" ht="17" customHeight="1" x14ac:dyDescent="0.3">
      <c r="A6" s="69"/>
      <c r="B6" s="7" t="s">
        <v>145</v>
      </c>
      <c r="C6" s="3">
        <v>0</v>
      </c>
      <c r="D6" s="4">
        <v>0</v>
      </c>
      <c r="E6" s="2" t="s">
        <v>18</v>
      </c>
      <c r="F6" s="9">
        <v>1</v>
      </c>
      <c r="G6" s="6">
        <v>2</v>
      </c>
      <c r="H6" s="8">
        <f t="shared" si="2"/>
        <v>0</v>
      </c>
      <c r="I6" s="11">
        <f t="shared" si="0"/>
        <v>0</v>
      </c>
      <c r="J6" s="12">
        <f t="shared" si="1"/>
        <v>0</v>
      </c>
      <c r="K6" s="14" t="s">
        <v>162</v>
      </c>
    </row>
    <row r="7" spans="1:11" ht="17" customHeight="1" x14ac:dyDescent="0.3">
      <c r="A7" s="67" t="s">
        <v>22</v>
      </c>
      <c r="B7" s="7" t="s">
        <v>93</v>
      </c>
      <c r="C7" s="3">
        <v>128</v>
      </c>
      <c r="D7" s="4">
        <v>90</v>
      </c>
      <c r="E7" s="2" t="s">
        <v>24</v>
      </c>
      <c r="F7" s="9">
        <v>100</v>
      </c>
      <c r="G7" s="6">
        <v>3</v>
      </c>
      <c r="H7" s="8">
        <f t="shared" si="2"/>
        <v>38400</v>
      </c>
      <c r="I7" s="11">
        <f t="shared" si="0"/>
        <v>27000</v>
      </c>
      <c r="J7" s="12">
        <f t="shared" si="1"/>
        <v>11400</v>
      </c>
      <c r="K7" s="14" t="s">
        <v>158</v>
      </c>
    </row>
    <row r="8" spans="1:11" ht="17" customHeight="1" x14ac:dyDescent="0.3">
      <c r="A8" s="68"/>
      <c r="B8" s="7" t="s">
        <v>95</v>
      </c>
      <c r="C8" s="3">
        <v>108</v>
      </c>
      <c r="D8" s="4">
        <v>90</v>
      </c>
      <c r="E8" s="2" t="s">
        <v>24</v>
      </c>
      <c r="F8" s="9">
        <v>100</v>
      </c>
      <c r="G8" s="6">
        <v>2</v>
      </c>
      <c r="H8" s="8">
        <f t="shared" si="2"/>
        <v>21600</v>
      </c>
      <c r="I8" s="11">
        <f t="shared" si="0"/>
        <v>18000</v>
      </c>
      <c r="J8" s="12">
        <f t="shared" si="1"/>
        <v>3600</v>
      </c>
      <c r="K8" s="14" t="s">
        <v>159</v>
      </c>
    </row>
    <row r="9" spans="1:11" ht="17" customHeight="1" x14ac:dyDescent="0.3">
      <c r="A9" s="69"/>
      <c r="B9" s="7" t="s">
        <v>114</v>
      </c>
      <c r="C9" s="3">
        <v>38</v>
      </c>
      <c r="D9" s="4">
        <v>0</v>
      </c>
      <c r="E9" s="2" t="s">
        <v>24</v>
      </c>
      <c r="F9" s="9">
        <v>70</v>
      </c>
      <c r="G9" s="6">
        <v>4</v>
      </c>
      <c r="H9" s="8">
        <f t="shared" si="2"/>
        <v>10640</v>
      </c>
      <c r="I9" s="11">
        <f t="shared" si="0"/>
        <v>0</v>
      </c>
      <c r="J9" s="12">
        <f t="shared" si="1"/>
        <v>10640</v>
      </c>
      <c r="K9" s="14" t="s">
        <v>149</v>
      </c>
    </row>
    <row r="10" spans="1:11" ht="17" customHeight="1" x14ac:dyDescent="0.3">
      <c r="A10" s="67" t="s">
        <v>34</v>
      </c>
      <c r="B10" s="7" t="s">
        <v>35</v>
      </c>
      <c r="C10" s="3">
        <v>350</v>
      </c>
      <c r="D10" s="4">
        <v>0</v>
      </c>
      <c r="E10" s="2" t="s">
        <v>36</v>
      </c>
      <c r="F10" s="9">
        <v>12</v>
      </c>
      <c r="G10" s="6">
        <v>1</v>
      </c>
      <c r="H10" s="8">
        <f t="shared" si="2"/>
        <v>4200</v>
      </c>
      <c r="I10" s="11">
        <f t="shared" si="0"/>
        <v>0</v>
      </c>
      <c r="J10" s="12">
        <f t="shared" si="1"/>
        <v>4200</v>
      </c>
      <c r="K10" s="14" t="s">
        <v>116</v>
      </c>
    </row>
    <row r="11" spans="1:11" ht="17" customHeight="1" x14ac:dyDescent="0.3">
      <c r="A11" s="68"/>
      <c r="B11" s="7" t="s">
        <v>117</v>
      </c>
      <c r="C11" s="3">
        <v>800</v>
      </c>
      <c r="D11" s="4">
        <v>0</v>
      </c>
      <c r="E11" s="2" t="s">
        <v>24</v>
      </c>
      <c r="F11" s="9">
        <v>2</v>
      </c>
      <c r="G11" s="6">
        <v>4</v>
      </c>
      <c r="H11" s="8">
        <f t="shared" si="2"/>
        <v>6400</v>
      </c>
      <c r="I11" s="11">
        <f t="shared" si="0"/>
        <v>0</v>
      </c>
      <c r="J11" s="12">
        <f t="shared" si="1"/>
        <v>6400</v>
      </c>
      <c r="K11" s="14" t="s">
        <v>150</v>
      </c>
    </row>
    <row r="12" spans="1:11" ht="17" customHeight="1" x14ac:dyDescent="0.3">
      <c r="A12" s="68"/>
      <c r="B12" s="7" t="s">
        <v>119</v>
      </c>
      <c r="C12" s="3">
        <v>100</v>
      </c>
      <c r="D12" s="4">
        <v>0</v>
      </c>
      <c r="E12" s="2" t="s">
        <v>24</v>
      </c>
      <c r="F12" s="9">
        <v>2</v>
      </c>
      <c r="G12" s="6">
        <v>4</v>
      </c>
      <c r="H12" s="8">
        <f t="shared" si="2"/>
        <v>800</v>
      </c>
      <c r="I12" s="11">
        <f t="shared" si="0"/>
        <v>0</v>
      </c>
      <c r="J12" s="12">
        <f t="shared" si="1"/>
        <v>800</v>
      </c>
      <c r="K12" s="14" t="s">
        <v>120</v>
      </c>
    </row>
    <row r="13" spans="1:11" ht="17" customHeight="1" x14ac:dyDescent="0.3">
      <c r="A13" s="68"/>
      <c r="B13" s="7" t="s">
        <v>121</v>
      </c>
      <c r="C13" s="3">
        <v>400</v>
      </c>
      <c r="D13" s="4">
        <v>0</v>
      </c>
      <c r="E13" s="2" t="s">
        <v>24</v>
      </c>
      <c r="F13" s="9">
        <v>2</v>
      </c>
      <c r="G13" s="6">
        <v>4</v>
      </c>
      <c r="H13" s="8">
        <f t="shared" si="2"/>
        <v>3200</v>
      </c>
      <c r="I13" s="11">
        <f t="shared" si="0"/>
        <v>0</v>
      </c>
      <c r="J13" s="12">
        <f t="shared" si="1"/>
        <v>3200</v>
      </c>
      <c r="K13" s="14" t="s">
        <v>120</v>
      </c>
    </row>
    <row r="14" spans="1:11" ht="17" customHeight="1" x14ac:dyDescent="0.3">
      <c r="A14" s="68"/>
      <c r="B14" s="7" t="s">
        <v>122</v>
      </c>
      <c r="C14" s="3">
        <v>500</v>
      </c>
      <c r="D14" s="4">
        <v>0</v>
      </c>
      <c r="E14" s="2" t="s">
        <v>24</v>
      </c>
      <c r="F14" s="9">
        <v>2</v>
      </c>
      <c r="G14" s="6">
        <v>2</v>
      </c>
      <c r="H14" s="8">
        <f t="shared" si="2"/>
        <v>2000</v>
      </c>
      <c r="I14" s="11">
        <f t="shared" si="0"/>
        <v>0</v>
      </c>
      <c r="J14" s="12">
        <f t="shared" si="1"/>
        <v>2000</v>
      </c>
      <c r="K14" s="14" t="s">
        <v>151</v>
      </c>
    </row>
    <row r="15" spans="1:11" ht="17" customHeight="1" x14ac:dyDescent="0.3">
      <c r="A15" s="69"/>
      <c r="B15" s="7" t="s">
        <v>124</v>
      </c>
      <c r="C15" s="3">
        <v>100</v>
      </c>
      <c r="D15" s="4">
        <v>0</v>
      </c>
      <c r="E15" s="2" t="s">
        <v>66</v>
      </c>
      <c r="F15" s="9">
        <v>2</v>
      </c>
      <c r="G15" s="6">
        <v>4</v>
      </c>
      <c r="H15" s="8">
        <f t="shared" si="2"/>
        <v>800</v>
      </c>
      <c r="I15" s="11">
        <f t="shared" si="0"/>
        <v>0</v>
      </c>
      <c r="J15" s="12">
        <f t="shared" si="1"/>
        <v>800</v>
      </c>
      <c r="K15" s="14" t="s">
        <v>120</v>
      </c>
    </row>
    <row r="16" spans="1:11" ht="17" customHeight="1" x14ac:dyDescent="0.3">
      <c r="A16" s="75" t="s">
        <v>8</v>
      </c>
      <c r="B16" s="76"/>
      <c r="C16" s="76"/>
      <c r="D16" s="76"/>
      <c r="E16" s="76"/>
      <c r="F16" s="76"/>
      <c r="G16" s="77"/>
      <c r="H16" s="8">
        <f>SUM(H3:H10)</f>
        <v>131840</v>
      </c>
      <c r="I16" s="15">
        <f t="shared" ref="I16:J16" si="3">SUM(I3:I10)</f>
        <v>89000</v>
      </c>
      <c r="J16" s="16">
        <f t="shared" si="3"/>
        <v>42840</v>
      </c>
      <c r="K16" s="17" t="s">
        <v>125</v>
      </c>
    </row>
    <row r="17" spans="1:11" ht="17" customHeight="1" x14ac:dyDescent="0.3">
      <c r="A17" s="78" t="s">
        <v>68</v>
      </c>
      <c r="B17" s="79"/>
      <c r="C17" s="79"/>
      <c r="D17" s="79"/>
      <c r="E17" s="79"/>
      <c r="F17" s="79"/>
      <c r="G17" s="80"/>
      <c r="H17" s="8">
        <f>H16*0.06</f>
        <v>7910.4</v>
      </c>
      <c r="I17" s="11">
        <v>0</v>
      </c>
      <c r="J17" s="12">
        <f>H17</f>
        <v>7910.4</v>
      </c>
      <c r="K17" s="14"/>
    </row>
    <row r="18" spans="1:11" ht="17" customHeight="1" x14ac:dyDescent="0.3">
      <c r="A18" s="81" t="s">
        <v>69</v>
      </c>
      <c r="B18" s="82"/>
      <c r="C18" s="82"/>
      <c r="D18" s="82"/>
      <c r="E18" s="82"/>
      <c r="F18" s="82"/>
      <c r="G18" s="83"/>
      <c r="H18" s="8">
        <f>(H16+H17)*0.06</f>
        <v>8385.0239999999994</v>
      </c>
      <c r="I18" s="11">
        <v>0</v>
      </c>
      <c r="J18" s="12">
        <f>H18</f>
        <v>8385.0239999999994</v>
      </c>
      <c r="K18" s="14"/>
    </row>
    <row r="19" spans="1:11" ht="17" customHeight="1" x14ac:dyDescent="0.3">
      <c r="A19" s="84" t="s">
        <v>70</v>
      </c>
      <c r="B19" s="85"/>
      <c r="C19" s="85"/>
      <c r="D19" s="85"/>
      <c r="E19" s="85"/>
      <c r="F19" s="85"/>
      <c r="G19" s="86"/>
      <c r="H19" s="10">
        <f>SUM(H16:H18)</f>
        <v>148135.424</v>
      </c>
      <c r="I19" s="18">
        <f>I16</f>
        <v>89000</v>
      </c>
      <c r="J19" s="19">
        <f>J16+J17+J18</f>
        <v>59135.423999999999</v>
      </c>
      <c r="K19" s="20"/>
    </row>
  </sheetData>
  <mergeCells count="9">
    <mergeCell ref="A1:K1"/>
    <mergeCell ref="A16:G16"/>
    <mergeCell ref="A17:G17"/>
    <mergeCell ref="A18:G18"/>
    <mergeCell ref="A19:G19"/>
    <mergeCell ref="A3:A4"/>
    <mergeCell ref="A5:A6"/>
    <mergeCell ref="A7:A9"/>
    <mergeCell ref="A10:A15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1"/>
  <sheetViews>
    <sheetView tabSelected="1" topLeftCell="E1" zoomScale="109" zoomScaleNormal="109" workbookViewId="0">
      <selection activeCell="K34" sqref="K34"/>
    </sheetView>
  </sheetViews>
  <sheetFormatPr defaultColWidth="9" defaultRowHeight="14" x14ac:dyDescent="0.3"/>
  <cols>
    <col min="1" max="1" width="11.4140625" customWidth="1"/>
    <col min="2" max="2" width="19.08203125" customWidth="1"/>
    <col min="3" max="4" width="11.6640625" customWidth="1"/>
    <col min="5" max="5" width="8.08203125" customWidth="1"/>
    <col min="6" max="6" width="5.75" customWidth="1"/>
    <col min="7" max="7" width="8.6640625" customWidth="1"/>
    <col min="8" max="10" width="17" customWidth="1"/>
    <col min="11" max="11" width="58" customWidth="1"/>
    <col min="12" max="12" width="12.08203125" customWidth="1"/>
    <col min="14" max="14" width="19.6640625" customWidth="1"/>
    <col min="16" max="16" width="9" style="49"/>
  </cols>
  <sheetData>
    <row r="1" spans="1:19" ht="33" customHeight="1" x14ac:dyDescent="0.3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21"/>
    </row>
    <row r="2" spans="1:19" ht="26" x14ac:dyDescent="0.3">
      <c r="A2" s="1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6" t="s">
        <v>7</v>
      </c>
      <c r="H2" s="8" t="s">
        <v>8</v>
      </c>
      <c r="I2" s="11" t="s">
        <v>9</v>
      </c>
      <c r="J2" s="12" t="s">
        <v>10</v>
      </c>
      <c r="K2" s="13" t="s">
        <v>11</v>
      </c>
      <c r="L2" s="22"/>
    </row>
    <row r="3" spans="1:19" ht="33.5" customHeight="1" x14ac:dyDescent="0.3">
      <c r="A3" s="5" t="s">
        <v>12</v>
      </c>
      <c r="B3" s="6" t="s">
        <v>13</v>
      </c>
      <c r="C3" s="3">
        <v>450</v>
      </c>
      <c r="D3" s="4">
        <v>0</v>
      </c>
      <c r="E3" s="2" t="s">
        <v>14</v>
      </c>
      <c r="F3" s="9">
        <v>10</v>
      </c>
      <c r="G3" s="6">
        <v>2</v>
      </c>
      <c r="H3" s="8">
        <f t="shared" ref="H3:H27" si="0">F3*G3*C3</f>
        <v>9000</v>
      </c>
      <c r="I3" s="11">
        <f>D3*F3*G3</f>
        <v>0</v>
      </c>
      <c r="J3" s="12">
        <f t="shared" ref="J3:J27" si="1">H3-I3</f>
        <v>9000</v>
      </c>
      <c r="K3" s="57" t="s">
        <v>171</v>
      </c>
      <c r="L3" s="22"/>
    </row>
    <row r="4" spans="1:19" x14ac:dyDescent="0.3">
      <c r="A4" s="67" t="s">
        <v>16</v>
      </c>
      <c r="B4" s="42" t="s">
        <v>17</v>
      </c>
      <c r="C4" s="33">
        <v>28000</v>
      </c>
      <c r="D4" s="4">
        <v>10000</v>
      </c>
      <c r="E4" s="2" t="s">
        <v>18</v>
      </c>
      <c r="F4" s="9">
        <v>1</v>
      </c>
      <c r="G4" s="6">
        <v>1</v>
      </c>
      <c r="H4" s="8">
        <f t="shared" si="0"/>
        <v>28000</v>
      </c>
      <c r="I4" s="11">
        <f t="shared" ref="I4:I10" si="2">D4*F4*G4</f>
        <v>10000</v>
      </c>
      <c r="J4" s="12">
        <f t="shared" si="1"/>
        <v>18000</v>
      </c>
      <c r="K4" s="14" t="s">
        <v>19</v>
      </c>
      <c r="L4" s="22"/>
    </row>
    <row r="5" spans="1:19" x14ac:dyDescent="0.3">
      <c r="A5" s="68"/>
      <c r="B5" s="42" t="s">
        <v>20</v>
      </c>
      <c r="C5" s="33">
        <v>20000</v>
      </c>
      <c r="D5" s="4">
        <v>10000</v>
      </c>
      <c r="E5" s="2" t="s">
        <v>18</v>
      </c>
      <c r="F5" s="9">
        <v>1</v>
      </c>
      <c r="G5" s="6">
        <v>1</v>
      </c>
      <c r="H5" s="8">
        <f t="shared" si="0"/>
        <v>20000</v>
      </c>
      <c r="I5" s="11">
        <f t="shared" si="2"/>
        <v>10000</v>
      </c>
      <c r="J5" s="12">
        <f t="shared" si="1"/>
        <v>10000</v>
      </c>
      <c r="K5" s="14" t="s">
        <v>21</v>
      </c>
      <c r="L5" s="22"/>
    </row>
    <row r="6" spans="1:19" x14ac:dyDescent="0.3">
      <c r="A6" s="67" t="s">
        <v>22</v>
      </c>
      <c r="B6" s="7" t="s">
        <v>23</v>
      </c>
      <c r="C6" s="3">
        <v>128</v>
      </c>
      <c r="D6" s="4">
        <v>90</v>
      </c>
      <c r="E6" s="2" t="s">
        <v>24</v>
      </c>
      <c r="F6" s="9">
        <v>100</v>
      </c>
      <c r="G6" s="6">
        <v>1</v>
      </c>
      <c r="H6" s="8">
        <f t="shared" si="0"/>
        <v>12800</v>
      </c>
      <c r="I6" s="11">
        <f t="shared" si="2"/>
        <v>9000</v>
      </c>
      <c r="J6" s="12">
        <f t="shared" si="1"/>
        <v>3800</v>
      </c>
      <c r="K6" s="6" t="s">
        <v>23</v>
      </c>
      <c r="L6" s="22"/>
    </row>
    <row r="7" spans="1:19" x14ac:dyDescent="0.3">
      <c r="A7" s="68"/>
      <c r="B7" s="7" t="s">
        <v>25</v>
      </c>
      <c r="C7" s="3">
        <v>600</v>
      </c>
      <c r="D7" s="4">
        <v>0</v>
      </c>
      <c r="E7" s="2" t="s">
        <v>24</v>
      </c>
      <c r="F7" s="9">
        <v>15</v>
      </c>
      <c r="G7" s="6">
        <v>1</v>
      </c>
      <c r="H7" s="8">
        <f t="shared" si="0"/>
        <v>9000</v>
      </c>
      <c r="I7" s="11">
        <f t="shared" si="2"/>
        <v>0</v>
      </c>
      <c r="J7" s="12">
        <f t="shared" si="1"/>
        <v>9000</v>
      </c>
      <c r="K7" s="6" t="s">
        <v>25</v>
      </c>
      <c r="L7" s="22"/>
    </row>
    <row r="8" spans="1:19" x14ac:dyDescent="0.3">
      <c r="A8" s="68"/>
      <c r="B8" s="7" t="s">
        <v>26</v>
      </c>
      <c r="C8" s="3">
        <v>168</v>
      </c>
      <c r="D8" s="4">
        <v>90</v>
      </c>
      <c r="E8" s="2" t="s">
        <v>24</v>
      </c>
      <c r="F8" s="9">
        <v>150</v>
      </c>
      <c r="G8" s="6">
        <v>1</v>
      </c>
      <c r="H8" s="8">
        <f t="shared" si="0"/>
        <v>25200</v>
      </c>
      <c r="I8" s="11">
        <f t="shared" si="2"/>
        <v>13500</v>
      </c>
      <c r="J8" s="12">
        <f t="shared" si="1"/>
        <v>11700</v>
      </c>
      <c r="K8" s="6" t="s">
        <v>26</v>
      </c>
      <c r="L8" s="22"/>
    </row>
    <row r="9" spans="1:19" x14ac:dyDescent="0.3">
      <c r="A9" s="68"/>
      <c r="B9" s="7" t="s">
        <v>27</v>
      </c>
      <c r="C9" s="3">
        <v>128</v>
      </c>
      <c r="D9" s="4">
        <v>90</v>
      </c>
      <c r="E9" s="2" t="s">
        <v>24</v>
      </c>
      <c r="F9" s="9">
        <v>150</v>
      </c>
      <c r="G9" s="6">
        <v>1</v>
      </c>
      <c r="H9" s="8">
        <f t="shared" si="0"/>
        <v>19200</v>
      </c>
      <c r="I9" s="11">
        <f>D9*F9*G9</f>
        <v>13500</v>
      </c>
      <c r="J9" s="12">
        <f t="shared" si="1"/>
        <v>5700</v>
      </c>
      <c r="K9" s="6" t="s">
        <v>27</v>
      </c>
      <c r="L9" s="22"/>
    </row>
    <row r="10" spans="1:19" x14ac:dyDescent="0.3">
      <c r="A10" s="68"/>
      <c r="B10" s="7" t="s">
        <v>28</v>
      </c>
      <c r="C10" s="3">
        <v>168</v>
      </c>
      <c r="D10" s="4">
        <v>90</v>
      </c>
      <c r="E10" s="2" t="s">
        <v>24</v>
      </c>
      <c r="F10" s="9">
        <v>100</v>
      </c>
      <c r="G10" s="6">
        <v>1</v>
      </c>
      <c r="H10" s="8">
        <f t="shared" si="0"/>
        <v>16800</v>
      </c>
      <c r="I10" s="11">
        <f t="shared" si="2"/>
        <v>9000</v>
      </c>
      <c r="J10" s="12">
        <f t="shared" si="1"/>
        <v>7800</v>
      </c>
      <c r="K10" s="6" t="s">
        <v>28</v>
      </c>
      <c r="L10" s="22"/>
    </row>
    <row r="11" spans="1:19" x14ac:dyDescent="0.3">
      <c r="A11" s="69"/>
      <c r="B11" s="7" t="s">
        <v>29</v>
      </c>
      <c r="C11" s="3">
        <v>128</v>
      </c>
      <c r="D11" s="4">
        <v>90</v>
      </c>
      <c r="E11" s="2" t="s">
        <v>24</v>
      </c>
      <c r="F11" s="9">
        <v>100</v>
      </c>
      <c r="G11" s="6">
        <v>1</v>
      </c>
      <c r="H11" s="8">
        <f t="shared" si="0"/>
        <v>12800</v>
      </c>
      <c r="I11" s="11">
        <f t="shared" ref="I11:I16" si="3">D11*F11*G11</f>
        <v>9000</v>
      </c>
      <c r="J11" s="12">
        <f t="shared" si="1"/>
        <v>3800</v>
      </c>
      <c r="K11" s="6" t="s">
        <v>29</v>
      </c>
      <c r="L11" s="22"/>
    </row>
    <row r="12" spans="1:19" ht="61" customHeight="1" x14ac:dyDescent="0.3">
      <c r="A12" s="73" t="s">
        <v>30</v>
      </c>
      <c r="B12" s="6" t="s">
        <v>31</v>
      </c>
      <c r="C12" s="3">
        <v>200</v>
      </c>
      <c r="D12" s="4">
        <v>0</v>
      </c>
      <c r="E12" s="2" t="s">
        <v>32</v>
      </c>
      <c r="F12" s="9">
        <v>1</v>
      </c>
      <c r="G12" s="6">
        <v>6</v>
      </c>
      <c r="H12" s="8">
        <f t="shared" si="0"/>
        <v>1200</v>
      </c>
      <c r="I12" s="11">
        <f t="shared" si="3"/>
        <v>0</v>
      </c>
      <c r="J12" s="12">
        <f t="shared" si="1"/>
        <v>1200</v>
      </c>
      <c r="K12" s="53" t="s">
        <v>166</v>
      </c>
      <c r="L12" s="22"/>
      <c r="M12" t="s">
        <v>71</v>
      </c>
    </row>
    <row r="13" spans="1:19" ht="39.5" customHeight="1" x14ac:dyDescent="0.3">
      <c r="A13" s="74"/>
      <c r="B13" s="53" t="s">
        <v>172</v>
      </c>
      <c r="C13" s="3">
        <v>800</v>
      </c>
      <c r="D13" s="4">
        <v>0</v>
      </c>
      <c r="E13" s="54" t="s">
        <v>173</v>
      </c>
      <c r="F13" s="9">
        <v>2</v>
      </c>
      <c r="G13" s="58">
        <v>3</v>
      </c>
      <c r="H13" s="8">
        <f t="shared" si="0"/>
        <v>4800</v>
      </c>
      <c r="I13" s="11">
        <f t="shared" si="3"/>
        <v>0</v>
      </c>
      <c r="J13" s="12">
        <f t="shared" si="1"/>
        <v>4800</v>
      </c>
      <c r="K13" s="53" t="s">
        <v>174</v>
      </c>
      <c r="L13" s="22"/>
    </row>
    <row r="14" spans="1:19" x14ac:dyDescent="0.3">
      <c r="A14" s="70" t="s">
        <v>34</v>
      </c>
      <c r="B14" s="43" t="s">
        <v>35</v>
      </c>
      <c r="C14" s="3">
        <v>350</v>
      </c>
      <c r="D14" s="4">
        <v>0</v>
      </c>
      <c r="E14" s="2" t="s">
        <v>36</v>
      </c>
      <c r="F14" s="9">
        <v>15</v>
      </c>
      <c r="G14" s="6">
        <v>1</v>
      </c>
      <c r="H14" s="8">
        <f t="shared" si="0"/>
        <v>5250</v>
      </c>
      <c r="I14" s="11">
        <f t="shared" si="3"/>
        <v>0</v>
      </c>
      <c r="J14" s="12">
        <f t="shared" si="1"/>
        <v>5250</v>
      </c>
      <c r="K14" s="45" t="s">
        <v>37</v>
      </c>
      <c r="L14" s="22"/>
      <c r="Q14" t="s">
        <v>72</v>
      </c>
      <c r="S14" t="s">
        <v>73</v>
      </c>
    </row>
    <row r="15" spans="1:19" x14ac:dyDescent="0.3">
      <c r="A15" s="71"/>
      <c r="B15" s="43" t="s">
        <v>38</v>
      </c>
      <c r="C15" s="3">
        <v>100</v>
      </c>
      <c r="D15" s="4">
        <v>0</v>
      </c>
      <c r="E15" s="2" t="s">
        <v>39</v>
      </c>
      <c r="F15" s="9">
        <v>150</v>
      </c>
      <c r="G15" s="6">
        <v>1</v>
      </c>
      <c r="H15" s="8">
        <f t="shared" si="0"/>
        <v>15000</v>
      </c>
      <c r="I15" s="11">
        <f t="shared" si="3"/>
        <v>0</v>
      </c>
      <c r="J15" s="12">
        <f t="shared" si="1"/>
        <v>15000</v>
      </c>
      <c r="K15" s="46" t="s">
        <v>40</v>
      </c>
      <c r="L15" s="22"/>
      <c r="N15" t="s">
        <v>74</v>
      </c>
      <c r="O15" s="50" t="s">
        <v>75</v>
      </c>
      <c r="P15" s="49" t="s">
        <v>76</v>
      </c>
      <c r="Q15" t="s">
        <v>77</v>
      </c>
    </row>
    <row r="16" spans="1:19" x14ac:dyDescent="0.3">
      <c r="A16" s="71"/>
      <c r="B16" s="43" t="s">
        <v>41</v>
      </c>
      <c r="C16" s="3">
        <v>30</v>
      </c>
      <c r="D16" s="4">
        <v>0</v>
      </c>
      <c r="E16" s="2" t="s">
        <v>42</v>
      </c>
      <c r="F16" s="9">
        <v>150</v>
      </c>
      <c r="G16" s="6">
        <v>1</v>
      </c>
      <c r="H16" s="8">
        <f t="shared" si="0"/>
        <v>4500</v>
      </c>
      <c r="I16" s="11">
        <f t="shared" si="3"/>
        <v>0</v>
      </c>
      <c r="J16" s="12">
        <f t="shared" si="1"/>
        <v>4500</v>
      </c>
      <c r="K16" s="47" t="s">
        <v>43</v>
      </c>
      <c r="L16" s="22"/>
      <c r="Q16" t="s">
        <v>75</v>
      </c>
    </row>
    <row r="17" spans="1:16" x14ac:dyDescent="0.3">
      <c r="A17" s="71"/>
      <c r="B17" s="43" t="s">
        <v>47</v>
      </c>
      <c r="C17" s="3">
        <v>65347</v>
      </c>
      <c r="D17" s="4">
        <v>0</v>
      </c>
      <c r="E17" s="2" t="s">
        <v>48</v>
      </c>
      <c r="F17" s="9">
        <v>1</v>
      </c>
      <c r="G17" s="6">
        <v>1</v>
      </c>
      <c r="H17" s="8">
        <f t="shared" si="0"/>
        <v>65347</v>
      </c>
      <c r="I17" s="15"/>
      <c r="J17" s="12">
        <f t="shared" si="1"/>
        <v>65347</v>
      </c>
      <c r="K17" s="47" t="s">
        <v>49</v>
      </c>
      <c r="L17" s="22"/>
    </row>
    <row r="18" spans="1:16" s="36" customFormat="1" x14ac:dyDescent="0.3">
      <c r="A18" s="71"/>
      <c r="B18" s="52" t="s">
        <v>164</v>
      </c>
      <c r="C18" s="3">
        <v>50</v>
      </c>
      <c r="D18" s="4">
        <v>0</v>
      </c>
      <c r="E18" s="54" t="s">
        <v>165</v>
      </c>
      <c r="F18" s="9">
        <v>150</v>
      </c>
      <c r="G18" s="6">
        <v>1</v>
      </c>
      <c r="H18" s="8">
        <f t="shared" si="0"/>
        <v>7500</v>
      </c>
      <c r="I18" s="15">
        <v>0</v>
      </c>
      <c r="J18" s="12">
        <f t="shared" si="1"/>
        <v>7500</v>
      </c>
      <c r="K18" s="56" t="s">
        <v>169</v>
      </c>
      <c r="L18" s="22"/>
      <c r="M18" t="s">
        <v>78</v>
      </c>
      <c r="P18" s="51"/>
    </row>
    <row r="19" spans="1:16" x14ac:dyDescent="0.3">
      <c r="A19" s="71"/>
      <c r="B19" s="52" t="s">
        <v>163</v>
      </c>
      <c r="C19" s="3">
        <v>10</v>
      </c>
      <c r="D19" s="4">
        <v>0</v>
      </c>
      <c r="E19" s="2" t="s">
        <v>42</v>
      </c>
      <c r="F19" s="9">
        <v>150</v>
      </c>
      <c r="G19" s="6">
        <v>1</v>
      </c>
      <c r="H19" s="8">
        <f t="shared" si="0"/>
        <v>1500</v>
      </c>
      <c r="I19" s="15">
        <v>0</v>
      </c>
      <c r="J19" s="12">
        <f t="shared" si="1"/>
        <v>1500</v>
      </c>
      <c r="K19" s="47" t="s">
        <v>55</v>
      </c>
      <c r="L19" s="22"/>
      <c r="M19" t="s">
        <v>79</v>
      </c>
    </row>
    <row r="20" spans="1:16" x14ac:dyDescent="0.3">
      <c r="A20" s="71"/>
      <c r="B20" s="43" t="s">
        <v>56</v>
      </c>
      <c r="C20" s="3">
        <v>5</v>
      </c>
      <c r="D20" s="4">
        <v>0</v>
      </c>
      <c r="E20" s="2" t="s">
        <v>42</v>
      </c>
      <c r="F20" s="9">
        <v>150</v>
      </c>
      <c r="G20" s="6">
        <v>1</v>
      </c>
      <c r="H20" s="8">
        <f t="shared" si="0"/>
        <v>750</v>
      </c>
      <c r="I20" s="15">
        <f t="shared" ref="I20:I27" si="4">D20*F20*G20</f>
        <v>0</v>
      </c>
      <c r="J20" s="12">
        <f t="shared" si="1"/>
        <v>750</v>
      </c>
      <c r="K20" s="48" t="s">
        <v>57</v>
      </c>
      <c r="L20" s="22"/>
    </row>
    <row r="21" spans="1:16" x14ac:dyDescent="0.3">
      <c r="A21" s="71"/>
      <c r="B21" s="43" t="s">
        <v>58</v>
      </c>
      <c r="C21" s="3">
        <v>2</v>
      </c>
      <c r="D21" s="4">
        <v>0</v>
      </c>
      <c r="E21" s="2" t="s">
        <v>42</v>
      </c>
      <c r="F21" s="9">
        <v>150</v>
      </c>
      <c r="G21" s="6">
        <v>1</v>
      </c>
      <c r="H21" s="8">
        <f t="shared" si="0"/>
        <v>300</v>
      </c>
      <c r="I21" s="15">
        <f t="shared" si="4"/>
        <v>0</v>
      </c>
      <c r="J21" s="12">
        <f t="shared" si="1"/>
        <v>300</v>
      </c>
      <c r="K21" s="48" t="s">
        <v>59</v>
      </c>
      <c r="L21" s="22"/>
    </row>
    <row r="22" spans="1:16" x14ac:dyDescent="0.3">
      <c r="A22" s="71"/>
      <c r="B22" s="52" t="s">
        <v>176</v>
      </c>
      <c r="C22" s="3">
        <v>2600</v>
      </c>
      <c r="D22" s="4">
        <v>0</v>
      </c>
      <c r="E22" s="59" t="s">
        <v>24</v>
      </c>
      <c r="F22" s="9">
        <v>1</v>
      </c>
      <c r="G22" s="58">
        <v>1</v>
      </c>
      <c r="H22" s="8">
        <f>F22*G22*C22</f>
        <v>2600</v>
      </c>
      <c r="I22" s="15">
        <f t="shared" si="4"/>
        <v>0</v>
      </c>
      <c r="J22" s="12">
        <f t="shared" si="1"/>
        <v>2600</v>
      </c>
      <c r="K22" s="55" t="s">
        <v>177</v>
      </c>
      <c r="L22" s="22"/>
    </row>
    <row r="23" spans="1:16" x14ac:dyDescent="0.3">
      <c r="A23" s="71"/>
      <c r="B23" s="52" t="s">
        <v>175</v>
      </c>
      <c r="C23" s="3">
        <v>2600</v>
      </c>
      <c r="D23" s="4">
        <v>0</v>
      </c>
      <c r="E23" s="59" t="s">
        <v>24</v>
      </c>
      <c r="F23" s="9">
        <v>1</v>
      </c>
      <c r="G23" s="58">
        <v>1</v>
      </c>
      <c r="H23" s="8">
        <f t="shared" si="0"/>
        <v>2600</v>
      </c>
      <c r="I23" s="15">
        <f t="shared" si="4"/>
        <v>0</v>
      </c>
      <c r="J23" s="12">
        <f t="shared" si="1"/>
        <v>2600</v>
      </c>
      <c r="K23" s="48" t="s">
        <v>178</v>
      </c>
      <c r="L23" s="22"/>
    </row>
    <row r="24" spans="1:16" x14ac:dyDescent="0.3">
      <c r="A24" s="71"/>
      <c r="B24" s="44" t="s">
        <v>60</v>
      </c>
      <c r="C24" s="3">
        <v>700</v>
      </c>
      <c r="D24" s="4">
        <v>0</v>
      </c>
      <c r="E24" s="2" t="s">
        <v>24</v>
      </c>
      <c r="F24" s="9">
        <v>3</v>
      </c>
      <c r="G24" s="6">
        <v>4</v>
      </c>
      <c r="H24" s="8">
        <f>F24*G24*C24</f>
        <v>8400</v>
      </c>
      <c r="I24" s="15">
        <f t="shared" si="4"/>
        <v>0</v>
      </c>
      <c r="J24" s="12">
        <f t="shared" si="1"/>
        <v>8400</v>
      </c>
      <c r="K24" s="55" t="s">
        <v>167</v>
      </c>
      <c r="L24" s="22"/>
    </row>
    <row r="25" spans="1:16" x14ac:dyDescent="0.3">
      <c r="A25" s="71"/>
      <c r="B25" s="44" t="s">
        <v>62</v>
      </c>
      <c r="C25" s="3">
        <v>80</v>
      </c>
      <c r="D25" s="4">
        <v>0</v>
      </c>
      <c r="E25" s="2" t="s">
        <v>24</v>
      </c>
      <c r="F25" s="9">
        <v>3</v>
      </c>
      <c r="G25" s="6">
        <v>4</v>
      </c>
      <c r="H25" s="8">
        <f t="shared" si="0"/>
        <v>960</v>
      </c>
      <c r="I25" s="15">
        <f t="shared" si="4"/>
        <v>0</v>
      </c>
      <c r="J25" s="12">
        <f t="shared" si="1"/>
        <v>960</v>
      </c>
      <c r="K25" s="55" t="s">
        <v>168</v>
      </c>
      <c r="L25" s="22"/>
    </row>
    <row r="26" spans="1:16" x14ac:dyDescent="0.3">
      <c r="A26" s="71"/>
      <c r="B26" s="44" t="s">
        <v>64</v>
      </c>
      <c r="C26" s="3">
        <v>30</v>
      </c>
      <c r="D26" s="4">
        <v>0</v>
      </c>
      <c r="E26" s="2" t="s">
        <v>24</v>
      </c>
      <c r="F26" s="9">
        <v>3</v>
      </c>
      <c r="G26" s="6">
        <v>4</v>
      </c>
      <c r="H26" s="8">
        <f t="shared" si="0"/>
        <v>360</v>
      </c>
      <c r="I26" s="15">
        <f t="shared" si="4"/>
        <v>0</v>
      </c>
      <c r="J26" s="12">
        <f t="shared" si="1"/>
        <v>360</v>
      </c>
      <c r="K26" s="55" t="s">
        <v>168</v>
      </c>
      <c r="L26" s="22"/>
    </row>
    <row r="27" spans="1:16" x14ac:dyDescent="0.3">
      <c r="A27" s="72"/>
      <c r="B27" s="6" t="s">
        <v>65</v>
      </c>
      <c r="C27" s="3">
        <v>20000</v>
      </c>
      <c r="D27" s="4">
        <v>0</v>
      </c>
      <c r="E27" s="2" t="s">
        <v>66</v>
      </c>
      <c r="F27" s="9">
        <v>1</v>
      </c>
      <c r="G27" s="6">
        <v>1</v>
      </c>
      <c r="H27" s="8">
        <f t="shared" si="0"/>
        <v>20000</v>
      </c>
      <c r="I27" s="15">
        <f t="shared" si="4"/>
        <v>0</v>
      </c>
      <c r="J27" s="12">
        <f t="shared" si="1"/>
        <v>20000</v>
      </c>
      <c r="K27" s="45" t="s">
        <v>67</v>
      </c>
      <c r="L27" s="22"/>
    </row>
    <row r="28" spans="1:16" x14ac:dyDescent="0.3">
      <c r="A28" s="63" t="s">
        <v>8</v>
      </c>
      <c r="B28" s="63"/>
      <c r="C28" s="63"/>
      <c r="D28" s="63"/>
      <c r="E28" s="63"/>
      <c r="F28" s="63"/>
      <c r="G28" s="63"/>
      <c r="H28" s="8">
        <f t="shared" ref="H28:I28" si="5">SUM(H3:H27)</f>
        <v>293867</v>
      </c>
      <c r="I28" s="15">
        <f t="shared" si="5"/>
        <v>74000</v>
      </c>
      <c r="J28" s="16">
        <f>SUM(J3:J27)</f>
        <v>219867</v>
      </c>
      <c r="K28" s="39"/>
      <c r="L28" s="22"/>
    </row>
    <row r="29" spans="1:16" x14ac:dyDescent="0.3">
      <c r="A29" s="64" t="s">
        <v>68</v>
      </c>
      <c r="B29" s="64"/>
      <c r="C29" s="64"/>
      <c r="D29" s="64"/>
      <c r="E29" s="64"/>
      <c r="F29" s="64"/>
      <c r="G29" s="64"/>
      <c r="H29" s="8">
        <f>H28*0.06</f>
        <v>17632.02</v>
      </c>
      <c r="I29" s="15">
        <v>0</v>
      </c>
      <c r="J29" s="16">
        <f>H29</f>
        <v>17632.02</v>
      </c>
      <c r="L29" s="23"/>
      <c r="M29" t="s">
        <v>80</v>
      </c>
    </row>
    <row r="30" spans="1:16" x14ac:dyDescent="0.3">
      <c r="A30" s="65" t="s">
        <v>69</v>
      </c>
      <c r="B30" s="65"/>
      <c r="C30" s="65"/>
      <c r="D30" s="65"/>
      <c r="E30" s="65"/>
      <c r="F30" s="65"/>
      <c r="G30" s="65"/>
      <c r="H30" s="8">
        <f>(H28+H29)*0.06</f>
        <v>18689.941200000001</v>
      </c>
      <c r="I30" s="15">
        <v>0</v>
      </c>
      <c r="J30" s="16">
        <f>(J28+J29)*0.06</f>
        <v>14249.941199999999</v>
      </c>
      <c r="K30" s="6"/>
      <c r="L30" s="23"/>
    </row>
    <row r="31" spans="1:16" x14ac:dyDescent="0.3">
      <c r="A31" s="66" t="s">
        <v>70</v>
      </c>
      <c r="B31" s="66"/>
      <c r="C31" s="66"/>
      <c r="D31" s="66"/>
      <c r="E31" s="66"/>
      <c r="F31" s="66"/>
      <c r="G31" s="66"/>
      <c r="H31" s="38">
        <f>SUM(H28:H30)</f>
        <v>330188.96120000002</v>
      </c>
      <c r="I31" s="40">
        <f>I28</f>
        <v>74000</v>
      </c>
      <c r="J31" s="41">
        <f>J28+J29+J30</f>
        <v>251748.96119999999</v>
      </c>
      <c r="K31" s="37"/>
      <c r="L31" s="24"/>
    </row>
  </sheetData>
  <mergeCells count="9">
    <mergeCell ref="A1:K1"/>
    <mergeCell ref="A28:G28"/>
    <mergeCell ref="A29:G29"/>
    <mergeCell ref="A30:G30"/>
    <mergeCell ref="A31:G31"/>
    <mergeCell ref="A4:A5"/>
    <mergeCell ref="A6:A11"/>
    <mergeCell ref="A14:A27"/>
    <mergeCell ref="A12:A13"/>
  </mergeCells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6"/>
  <sheetViews>
    <sheetView topLeftCell="A4" workbookViewId="0">
      <selection activeCell="I14" sqref="I14"/>
    </sheetView>
  </sheetViews>
  <sheetFormatPr defaultColWidth="9" defaultRowHeight="14" x14ac:dyDescent="0.3"/>
  <cols>
    <col min="1" max="1" width="11.4140625" customWidth="1"/>
    <col min="2" max="2" width="19.08203125" customWidth="1"/>
    <col min="3" max="4" width="11.6640625" customWidth="1"/>
    <col min="5" max="5" width="8.08203125" customWidth="1"/>
    <col min="6" max="6" width="5.75" customWidth="1"/>
    <col min="7" max="7" width="8.6640625" customWidth="1"/>
    <col min="8" max="10" width="17" customWidth="1"/>
    <col min="11" max="11" width="58" customWidth="1"/>
    <col min="12" max="12" width="12.08203125" customWidth="1"/>
  </cols>
  <sheetData>
    <row r="1" spans="1:12" ht="33" customHeight="1" x14ac:dyDescent="0.3">
      <c r="A1" s="60" t="s">
        <v>81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21"/>
    </row>
    <row r="2" spans="1:12" ht="26" x14ac:dyDescent="0.3">
      <c r="A2" s="1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6" t="s">
        <v>7</v>
      </c>
      <c r="H2" s="8" t="s">
        <v>8</v>
      </c>
      <c r="I2" s="11" t="s">
        <v>9</v>
      </c>
      <c r="J2" s="12" t="s">
        <v>10</v>
      </c>
      <c r="K2" s="13" t="s">
        <v>11</v>
      </c>
      <c r="L2" s="22"/>
    </row>
    <row r="3" spans="1:12" ht="61" customHeight="1" x14ac:dyDescent="0.3">
      <c r="A3" s="67" t="s">
        <v>12</v>
      </c>
      <c r="B3" s="6" t="s">
        <v>13</v>
      </c>
      <c r="C3" s="3">
        <v>400</v>
      </c>
      <c r="D3" s="4">
        <v>400</v>
      </c>
      <c r="E3" s="2" t="s">
        <v>14</v>
      </c>
      <c r="F3" s="9">
        <v>10</v>
      </c>
      <c r="G3" s="6">
        <v>4</v>
      </c>
      <c r="H3" s="8">
        <f>F3*G3*C3</f>
        <v>16000</v>
      </c>
      <c r="I3" s="11">
        <f>D3*F3*G3</f>
        <v>16000</v>
      </c>
      <c r="J3" s="12">
        <f>H3-I3</f>
        <v>0</v>
      </c>
      <c r="K3" s="14" t="s">
        <v>15</v>
      </c>
      <c r="L3" s="22"/>
    </row>
    <row r="4" spans="1:12" ht="52" x14ac:dyDescent="0.3">
      <c r="A4" s="68"/>
      <c r="B4" s="6" t="s">
        <v>82</v>
      </c>
      <c r="C4" s="3">
        <v>400</v>
      </c>
      <c r="D4" s="4">
        <v>400</v>
      </c>
      <c r="E4" s="2" t="s">
        <v>14</v>
      </c>
      <c r="F4" s="9">
        <v>10</v>
      </c>
      <c r="G4" s="6">
        <v>4</v>
      </c>
      <c r="H4" s="8">
        <f>F4*G4*C4</f>
        <v>16000</v>
      </c>
      <c r="I4" s="11">
        <f>D4*F4*G4</f>
        <v>16000</v>
      </c>
      <c r="J4" s="12">
        <f>H4-I4</f>
        <v>0</v>
      </c>
      <c r="K4" s="14" t="s">
        <v>15</v>
      </c>
      <c r="L4" s="22"/>
    </row>
    <row r="5" spans="1:12" ht="26" x14ac:dyDescent="0.3">
      <c r="A5" s="67" t="s">
        <v>16</v>
      </c>
      <c r="B5" s="7" t="s">
        <v>83</v>
      </c>
      <c r="C5" s="33">
        <v>12000</v>
      </c>
      <c r="D5" s="4">
        <v>10000</v>
      </c>
      <c r="E5" s="2" t="s">
        <v>18</v>
      </c>
      <c r="F5" s="9">
        <v>1</v>
      </c>
      <c r="G5" s="6">
        <v>3</v>
      </c>
      <c r="H5" s="8">
        <f>F5*G5*C5</f>
        <v>36000</v>
      </c>
      <c r="I5" s="11">
        <f>D5*F5*G5</f>
        <v>30000</v>
      </c>
      <c r="J5" s="12">
        <f>H5-I5</f>
        <v>6000</v>
      </c>
      <c r="K5" s="14" t="s">
        <v>84</v>
      </c>
      <c r="L5" s="22"/>
    </row>
    <row r="6" spans="1:12" ht="26" x14ac:dyDescent="0.3">
      <c r="A6" s="68"/>
      <c r="B6" s="7" t="s">
        <v>85</v>
      </c>
      <c r="C6" s="33">
        <v>4000</v>
      </c>
      <c r="D6" s="4">
        <v>4000</v>
      </c>
      <c r="E6" s="2" t="s">
        <v>18</v>
      </c>
      <c r="F6" s="9">
        <v>1</v>
      </c>
      <c r="G6" s="6">
        <v>1.5</v>
      </c>
      <c r="H6" s="8">
        <f>F6*G6*C6</f>
        <v>6000</v>
      </c>
      <c r="I6" s="11">
        <f t="shared" ref="I6:I14" si="0">D6*F6*G6</f>
        <v>6000</v>
      </c>
      <c r="J6" s="12">
        <f t="shared" ref="J6:J22" si="1">H6-I6</f>
        <v>0</v>
      </c>
      <c r="K6" s="14" t="s">
        <v>86</v>
      </c>
      <c r="L6" s="22"/>
    </row>
    <row r="7" spans="1:12" ht="26" x14ac:dyDescent="0.3">
      <c r="A7" s="68"/>
      <c r="B7" s="7" t="s">
        <v>87</v>
      </c>
      <c r="C7" s="33">
        <v>11000</v>
      </c>
      <c r="D7" s="4">
        <v>4000</v>
      </c>
      <c r="E7" s="2" t="s">
        <v>18</v>
      </c>
      <c r="F7" s="9">
        <v>1</v>
      </c>
      <c r="G7" s="6">
        <v>1</v>
      </c>
      <c r="H7" s="8">
        <f>C7*F7*G7</f>
        <v>11000</v>
      </c>
      <c r="I7" s="11">
        <f t="shared" si="0"/>
        <v>4000</v>
      </c>
      <c r="J7" s="12">
        <f>C7-I7</f>
        <v>7000</v>
      </c>
      <c r="K7" s="14" t="s">
        <v>88</v>
      </c>
      <c r="L7" s="22"/>
    </row>
    <row r="8" spans="1:12" ht="26" x14ac:dyDescent="0.3">
      <c r="A8" s="68"/>
      <c r="B8" s="7" t="s">
        <v>89</v>
      </c>
      <c r="C8" s="33">
        <v>11000</v>
      </c>
      <c r="D8" s="4">
        <v>10000</v>
      </c>
      <c r="E8" s="2" t="s">
        <v>18</v>
      </c>
      <c r="F8" s="9">
        <v>1</v>
      </c>
      <c r="G8" s="6">
        <v>2</v>
      </c>
      <c r="H8" s="8">
        <f t="shared" ref="H8:H22" si="2">F8*G8*C8</f>
        <v>22000</v>
      </c>
      <c r="I8" s="11">
        <f t="shared" si="0"/>
        <v>20000</v>
      </c>
      <c r="J8" s="12">
        <f>H8-I8</f>
        <v>2000</v>
      </c>
      <c r="K8" s="14" t="s">
        <v>90</v>
      </c>
      <c r="L8" s="22"/>
    </row>
    <row r="9" spans="1:12" x14ac:dyDescent="0.3">
      <c r="A9" s="69"/>
      <c r="B9" s="7" t="s">
        <v>91</v>
      </c>
      <c r="C9" s="3">
        <v>0</v>
      </c>
      <c r="D9" s="4">
        <v>0</v>
      </c>
      <c r="E9" s="2" t="s">
        <v>18</v>
      </c>
      <c r="F9" s="9">
        <v>1</v>
      </c>
      <c r="G9" s="6">
        <v>2</v>
      </c>
      <c r="H9" s="8">
        <f t="shared" si="2"/>
        <v>0</v>
      </c>
      <c r="I9" s="11">
        <f t="shared" si="0"/>
        <v>0</v>
      </c>
      <c r="J9" s="12">
        <f>H9-I9</f>
        <v>0</v>
      </c>
      <c r="K9" s="14" t="s">
        <v>92</v>
      </c>
      <c r="L9" s="22"/>
    </row>
    <row r="10" spans="1:12" x14ac:dyDescent="0.3">
      <c r="A10" s="67" t="s">
        <v>22</v>
      </c>
      <c r="B10" s="7" t="s">
        <v>93</v>
      </c>
      <c r="C10" s="3">
        <v>128</v>
      </c>
      <c r="D10" s="4">
        <v>90</v>
      </c>
      <c r="E10" s="2" t="s">
        <v>24</v>
      </c>
      <c r="F10" s="9">
        <v>195</v>
      </c>
      <c r="G10" s="6">
        <v>4</v>
      </c>
      <c r="H10" s="8">
        <f t="shared" si="2"/>
        <v>99840</v>
      </c>
      <c r="I10" s="11">
        <f t="shared" si="0"/>
        <v>70200</v>
      </c>
      <c r="J10" s="12">
        <f t="shared" si="1"/>
        <v>29640</v>
      </c>
      <c r="K10" s="14" t="s">
        <v>94</v>
      </c>
      <c r="L10" s="22"/>
    </row>
    <row r="11" spans="1:12" x14ac:dyDescent="0.3">
      <c r="A11" s="68"/>
      <c r="B11" s="7" t="s">
        <v>95</v>
      </c>
      <c r="C11" s="3">
        <v>128</v>
      </c>
      <c r="D11" s="4">
        <v>90</v>
      </c>
      <c r="E11" s="2" t="s">
        <v>24</v>
      </c>
      <c r="F11" s="9">
        <v>190</v>
      </c>
      <c r="G11" s="6">
        <v>3</v>
      </c>
      <c r="H11" s="8">
        <f t="shared" si="2"/>
        <v>72960</v>
      </c>
      <c r="I11" s="11">
        <f t="shared" si="0"/>
        <v>51300</v>
      </c>
      <c r="J11" s="12">
        <f t="shared" si="1"/>
        <v>21660</v>
      </c>
      <c r="K11" s="14" t="s">
        <v>96</v>
      </c>
      <c r="L11" s="22"/>
    </row>
    <row r="12" spans="1:12" x14ac:dyDescent="0.3">
      <c r="A12" s="70" t="s">
        <v>34</v>
      </c>
      <c r="B12" s="6" t="s">
        <v>35</v>
      </c>
      <c r="C12" s="3">
        <v>350</v>
      </c>
      <c r="D12" s="4">
        <v>0</v>
      </c>
      <c r="E12" s="2" t="s">
        <v>36</v>
      </c>
      <c r="F12" s="9">
        <v>12</v>
      </c>
      <c r="G12" s="6">
        <v>3</v>
      </c>
      <c r="H12" s="8">
        <f t="shared" si="2"/>
        <v>12600</v>
      </c>
      <c r="I12" s="11">
        <f t="shared" si="0"/>
        <v>0</v>
      </c>
      <c r="J12" s="12">
        <f t="shared" si="1"/>
        <v>12600</v>
      </c>
      <c r="K12" s="6" t="s">
        <v>97</v>
      </c>
      <c r="L12" s="22"/>
    </row>
    <row r="13" spans="1:12" x14ac:dyDescent="0.3">
      <c r="A13" s="71"/>
      <c r="B13" s="6" t="s">
        <v>41</v>
      </c>
      <c r="C13" s="3">
        <v>15</v>
      </c>
      <c r="D13" s="4">
        <v>0</v>
      </c>
      <c r="E13" s="2" t="s">
        <v>39</v>
      </c>
      <c r="F13" s="9">
        <v>250</v>
      </c>
      <c r="G13" s="6">
        <v>1</v>
      </c>
      <c r="H13" s="8">
        <f t="shared" si="2"/>
        <v>3750</v>
      </c>
      <c r="I13" s="11">
        <f t="shared" si="0"/>
        <v>0</v>
      </c>
      <c r="J13" s="12">
        <f t="shared" si="1"/>
        <v>3750</v>
      </c>
      <c r="K13" s="6" t="s">
        <v>43</v>
      </c>
      <c r="L13" s="22"/>
    </row>
    <row r="14" spans="1:12" x14ac:dyDescent="0.3">
      <c r="A14" s="71"/>
      <c r="B14" s="6" t="s">
        <v>44</v>
      </c>
      <c r="C14" s="3">
        <v>0.5</v>
      </c>
      <c r="D14" s="4">
        <v>0</v>
      </c>
      <c r="E14" s="2" t="s">
        <v>45</v>
      </c>
      <c r="F14" s="9">
        <v>1350</v>
      </c>
      <c r="G14" s="6">
        <v>1</v>
      </c>
      <c r="H14" s="8">
        <f t="shared" si="2"/>
        <v>675</v>
      </c>
      <c r="I14" s="11">
        <f t="shared" si="0"/>
        <v>0</v>
      </c>
      <c r="J14" s="12">
        <f t="shared" si="1"/>
        <v>675</v>
      </c>
      <c r="K14" s="6" t="s">
        <v>98</v>
      </c>
      <c r="L14" s="22"/>
    </row>
    <row r="15" spans="1:12" x14ac:dyDescent="0.3">
      <c r="A15" s="71"/>
      <c r="B15" s="6" t="s">
        <v>50</v>
      </c>
      <c r="C15" s="3">
        <v>4</v>
      </c>
      <c r="D15" s="4">
        <v>0</v>
      </c>
      <c r="E15" s="2" t="s">
        <v>45</v>
      </c>
      <c r="F15" s="9">
        <v>250</v>
      </c>
      <c r="G15" s="6">
        <v>1</v>
      </c>
      <c r="H15" s="8">
        <f t="shared" si="2"/>
        <v>1000</v>
      </c>
      <c r="I15" s="15">
        <v>0</v>
      </c>
      <c r="J15" s="12">
        <f t="shared" si="1"/>
        <v>1000</v>
      </c>
      <c r="K15" s="6" t="s">
        <v>99</v>
      </c>
      <c r="L15" s="22"/>
    </row>
    <row r="16" spans="1:12" s="36" customFormat="1" x14ac:dyDescent="0.3">
      <c r="A16" s="71"/>
      <c r="B16" s="6" t="s">
        <v>54</v>
      </c>
      <c r="C16" s="3">
        <v>1.5</v>
      </c>
      <c r="D16" s="4">
        <v>0</v>
      </c>
      <c r="E16" s="2" t="s">
        <v>42</v>
      </c>
      <c r="F16" s="9">
        <v>250</v>
      </c>
      <c r="G16" s="6">
        <v>1</v>
      </c>
      <c r="H16" s="8">
        <f t="shared" si="2"/>
        <v>375</v>
      </c>
      <c r="I16" s="15">
        <v>0</v>
      </c>
      <c r="J16" s="12">
        <f t="shared" si="1"/>
        <v>375</v>
      </c>
      <c r="K16" s="6" t="s">
        <v>55</v>
      </c>
      <c r="L16" s="22"/>
    </row>
    <row r="17" spans="1:12" x14ac:dyDescent="0.3">
      <c r="A17" s="71"/>
      <c r="B17" s="6" t="s">
        <v>56</v>
      </c>
      <c r="C17" s="3">
        <v>3.5</v>
      </c>
      <c r="D17" s="4">
        <v>0</v>
      </c>
      <c r="E17" s="2" t="s">
        <v>42</v>
      </c>
      <c r="F17" s="9">
        <v>250</v>
      </c>
      <c r="G17" s="6">
        <v>1</v>
      </c>
      <c r="H17" s="8">
        <f t="shared" si="2"/>
        <v>875</v>
      </c>
      <c r="I17" s="15">
        <v>0</v>
      </c>
      <c r="J17" s="12">
        <f t="shared" si="1"/>
        <v>875</v>
      </c>
      <c r="K17" s="6" t="s">
        <v>57</v>
      </c>
      <c r="L17" s="22"/>
    </row>
    <row r="18" spans="1:12" x14ac:dyDescent="0.3">
      <c r="A18" s="71"/>
      <c r="B18" s="6" t="s">
        <v>58</v>
      </c>
      <c r="C18" s="3">
        <v>1.6</v>
      </c>
      <c r="D18" s="4">
        <v>0</v>
      </c>
      <c r="E18" s="2" t="s">
        <v>100</v>
      </c>
      <c r="F18" s="9">
        <v>250</v>
      </c>
      <c r="G18" s="6">
        <v>1</v>
      </c>
      <c r="H18" s="8">
        <f t="shared" si="2"/>
        <v>400</v>
      </c>
      <c r="I18" s="15">
        <v>0</v>
      </c>
      <c r="J18" s="12">
        <f t="shared" si="1"/>
        <v>400</v>
      </c>
      <c r="K18" s="6" t="s">
        <v>59</v>
      </c>
      <c r="L18" s="22"/>
    </row>
    <row r="19" spans="1:12" x14ac:dyDescent="0.3">
      <c r="A19" s="71"/>
      <c r="B19" s="6" t="s">
        <v>101</v>
      </c>
      <c r="C19" s="3">
        <v>600</v>
      </c>
      <c r="D19" s="4">
        <v>0</v>
      </c>
      <c r="E19" s="2" t="s">
        <v>24</v>
      </c>
      <c r="F19" s="9">
        <v>3</v>
      </c>
      <c r="G19" s="6">
        <v>4</v>
      </c>
      <c r="H19" s="8">
        <f t="shared" si="2"/>
        <v>7200</v>
      </c>
      <c r="I19" s="15">
        <f>D19*F19*G19</f>
        <v>0</v>
      </c>
      <c r="J19" s="12">
        <f t="shared" si="1"/>
        <v>7200</v>
      </c>
      <c r="K19" s="6" t="s">
        <v>102</v>
      </c>
      <c r="L19" s="22"/>
    </row>
    <row r="20" spans="1:12" x14ac:dyDescent="0.3">
      <c r="A20" s="71"/>
      <c r="B20" s="6" t="s">
        <v>103</v>
      </c>
      <c r="C20" s="3">
        <v>100</v>
      </c>
      <c r="D20" s="4">
        <v>0</v>
      </c>
      <c r="E20" s="2" t="s">
        <v>24</v>
      </c>
      <c r="F20" s="9">
        <v>3</v>
      </c>
      <c r="G20" s="6">
        <v>4</v>
      </c>
      <c r="H20" s="8">
        <f t="shared" si="2"/>
        <v>1200</v>
      </c>
      <c r="I20" s="15">
        <f>D20*F20*G20</f>
        <v>0</v>
      </c>
      <c r="J20" s="12">
        <f t="shared" si="1"/>
        <v>1200</v>
      </c>
      <c r="K20" s="6" t="s">
        <v>104</v>
      </c>
      <c r="L20" s="22"/>
    </row>
    <row r="21" spans="1:12" x14ac:dyDescent="0.3">
      <c r="A21" s="71"/>
      <c r="B21" s="6" t="s">
        <v>105</v>
      </c>
      <c r="C21" s="3">
        <v>100</v>
      </c>
      <c r="D21" s="4">
        <v>0</v>
      </c>
      <c r="E21" s="2" t="s">
        <v>24</v>
      </c>
      <c r="F21" s="9">
        <v>3</v>
      </c>
      <c r="G21" s="6">
        <v>4</v>
      </c>
      <c r="H21" s="8">
        <f t="shared" si="2"/>
        <v>1200</v>
      </c>
      <c r="I21" s="15">
        <f>D21*F21*G21</f>
        <v>0</v>
      </c>
      <c r="J21" s="12">
        <f t="shared" si="1"/>
        <v>1200</v>
      </c>
      <c r="K21" s="6" t="s">
        <v>104</v>
      </c>
      <c r="L21" s="22"/>
    </row>
    <row r="22" spans="1:12" x14ac:dyDescent="0.3">
      <c r="A22" s="72"/>
      <c r="B22" s="6" t="s">
        <v>106</v>
      </c>
      <c r="C22" s="3">
        <v>20000</v>
      </c>
      <c r="D22" s="4">
        <v>0</v>
      </c>
      <c r="E22" s="2" t="s">
        <v>66</v>
      </c>
      <c r="F22" s="9">
        <v>1</v>
      </c>
      <c r="G22" s="6">
        <v>1</v>
      </c>
      <c r="H22" s="8">
        <f t="shared" si="2"/>
        <v>20000</v>
      </c>
      <c r="I22" s="15">
        <f>D22*F22*G22</f>
        <v>0</v>
      </c>
      <c r="J22" s="12">
        <f t="shared" si="1"/>
        <v>20000</v>
      </c>
      <c r="K22" s="6"/>
      <c r="L22" s="22"/>
    </row>
    <row r="23" spans="1:12" x14ac:dyDescent="0.3">
      <c r="A23" s="63" t="s">
        <v>8</v>
      </c>
      <c r="B23" s="63"/>
      <c r="C23" s="63"/>
      <c r="D23" s="63"/>
      <c r="E23" s="63"/>
      <c r="F23" s="63"/>
      <c r="G23" s="63"/>
      <c r="H23" s="8">
        <f>SUM(H3:H22)</f>
        <v>329075</v>
      </c>
      <c r="I23" s="15">
        <f>SUM(I3:I22)</f>
        <v>213500</v>
      </c>
      <c r="J23" s="16">
        <f>SUM(J3:J22)</f>
        <v>115575</v>
      </c>
      <c r="K23" s="39"/>
      <c r="L23" s="22"/>
    </row>
    <row r="24" spans="1:12" x14ac:dyDescent="0.3">
      <c r="A24" s="64" t="s">
        <v>68</v>
      </c>
      <c r="B24" s="64"/>
      <c r="C24" s="64"/>
      <c r="D24" s="64"/>
      <c r="E24" s="64"/>
      <c r="F24" s="64"/>
      <c r="G24" s="64"/>
      <c r="H24" s="8">
        <f>H23*0.06</f>
        <v>19744.5</v>
      </c>
      <c r="I24" s="15">
        <v>0</v>
      </c>
      <c r="J24" s="16">
        <f>H24</f>
        <v>19744.5</v>
      </c>
      <c r="K24" s="6"/>
      <c r="L24" s="23"/>
    </row>
    <row r="25" spans="1:12" x14ac:dyDescent="0.3">
      <c r="A25" s="65" t="s">
        <v>69</v>
      </c>
      <c r="B25" s="65"/>
      <c r="C25" s="65"/>
      <c r="D25" s="65"/>
      <c r="E25" s="65"/>
      <c r="F25" s="65"/>
      <c r="G25" s="65"/>
      <c r="H25" s="8">
        <f>(H23+H24)*0.06</f>
        <v>20929.169999999998</v>
      </c>
      <c r="I25" s="15">
        <v>0</v>
      </c>
      <c r="J25" s="16">
        <f>(J23+J24)*0.06</f>
        <v>8119.17</v>
      </c>
      <c r="K25" s="6"/>
      <c r="L25" s="23"/>
    </row>
    <row r="26" spans="1:12" x14ac:dyDescent="0.3">
      <c r="A26" s="66" t="s">
        <v>70</v>
      </c>
      <c r="B26" s="66"/>
      <c r="C26" s="66"/>
      <c r="D26" s="66"/>
      <c r="E26" s="66"/>
      <c r="F26" s="66"/>
      <c r="G26" s="66"/>
      <c r="H26" s="38">
        <f>SUM(H23:H25)</f>
        <v>369748.67</v>
      </c>
      <c r="I26" s="40">
        <f>I23</f>
        <v>213500</v>
      </c>
      <c r="J26" s="41">
        <f>J23+J24+J25</f>
        <v>143438.67000000001</v>
      </c>
      <c r="K26" s="37"/>
      <c r="L26" s="24"/>
    </row>
  </sheetData>
  <mergeCells count="9">
    <mergeCell ref="A1:K1"/>
    <mergeCell ref="A23:G23"/>
    <mergeCell ref="A24:G24"/>
    <mergeCell ref="A25:G25"/>
    <mergeCell ref="A26:G26"/>
    <mergeCell ref="A3:A4"/>
    <mergeCell ref="A5:A9"/>
    <mergeCell ref="A10:A11"/>
    <mergeCell ref="A12:A22"/>
  </mergeCells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2"/>
  <sheetViews>
    <sheetView topLeftCell="B1" workbookViewId="0">
      <selection activeCell="C4" sqref="C4"/>
    </sheetView>
  </sheetViews>
  <sheetFormatPr defaultColWidth="9" defaultRowHeight="14" x14ac:dyDescent="0.3"/>
  <cols>
    <col min="1" max="1" width="11.4140625" customWidth="1"/>
    <col min="2" max="2" width="19.08203125" customWidth="1"/>
    <col min="3" max="4" width="11.6640625" customWidth="1"/>
    <col min="5" max="5" width="8.08203125" customWidth="1"/>
    <col min="6" max="6" width="5.75" customWidth="1"/>
    <col min="7" max="7" width="8.6640625" customWidth="1"/>
    <col min="8" max="10" width="17" customWidth="1"/>
    <col min="11" max="11" width="54.58203125" customWidth="1"/>
    <col min="12" max="12" width="12.08203125" customWidth="1"/>
  </cols>
  <sheetData>
    <row r="1" spans="1:12" ht="40.75" customHeight="1" x14ac:dyDescent="0.3">
      <c r="A1" s="60" t="s">
        <v>107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21"/>
    </row>
    <row r="2" spans="1:12" ht="26" x14ac:dyDescent="0.3">
      <c r="A2" s="1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6" t="s">
        <v>7</v>
      </c>
      <c r="H2" s="8" t="s">
        <v>8</v>
      </c>
      <c r="I2" s="11" t="s">
        <v>9</v>
      </c>
      <c r="J2" s="12" t="s">
        <v>10</v>
      </c>
      <c r="K2" s="13" t="s">
        <v>11</v>
      </c>
      <c r="L2" s="22"/>
    </row>
    <row r="3" spans="1:12" ht="26" x14ac:dyDescent="0.3">
      <c r="A3" s="67" t="s">
        <v>12</v>
      </c>
      <c r="B3" s="6" t="s">
        <v>13</v>
      </c>
      <c r="C3" s="3">
        <v>550</v>
      </c>
      <c r="D3" s="4">
        <v>400</v>
      </c>
      <c r="E3" s="2" t="s">
        <v>14</v>
      </c>
      <c r="F3" s="9">
        <v>10</v>
      </c>
      <c r="G3" s="6">
        <v>4</v>
      </c>
      <c r="H3" s="8">
        <f>F3*G3*C3</f>
        <v>22000</v>
      </c>
      <c r="I3" s="11">
        <f>D3*F3*G3</f>
        <v>16000</v>
      </c>
      <c r="J3" s="12">
        <f>H3-I3</f>
        <v>6000</v>
      </c>
      <c r="K3" s="14" t="s">
        <v>108</v>
      </c>
      <c r="L3" s="22"/>
    </row>
    <row r="4" spans="1:12" ht="26" x14ac:dyDescent="0.3">
      <c r="A4" s="68"/>
      <c r="B4" s="6" t="s">
        <v>82</v>
      </c>
      <c r="C4" s="3">
        <v>550</v>
      </c>
      <c r="D4" s="4">
        <v>400</v>
      </c>
      <c r="E4" s="2" t="s">
        <v>14</v>
      </c>
      <c r="F4" s="9">
        <v>10</v>
      </c>
      <c r="G4" s="6">
        <v>4</v>
      </c>
      <c r="H4" s="8">
        <f>F4*G4*C4</f>
        <v>22000</v>
      </c>
      <c r="I4" s="11">
        <f t="shared" ref="I4:I17" si="0">D4*F4*G4</f>
        <v>16000</v>
      </c>
      <c r="J4" s="12">
        <f t="shared" ref="J4:J5" si="1">H4-I4</f>
        <v>6000</v>
      </c>
      <c r="K4" s="14" t="s">
        <v>108</v>
      </c>
      <c r="L4" s="22"/>
    </row>
    <row r="5" spans="1:12" x14ac:dyDescent="0.3">
      <c r="A5" s="67" t="s">
        <v>16</v>
      </c>
      <c r="B5" s="7" t="s">
        <v>83</v>
      </c>
      <c r="C5" s="33">
        <v>20000</v>
      </c>
      <c r="D5" s="4">
        <v>10000</v>
      </c>
      <c r="E5" s="2" t="s">
        <v>18</v>
      </c>
      <c r="F5" s="9">
        <v>1</v>
      </c>
      <c r="G5" s="6">
        <v>3</v>
      </c>
      <c r="H5" s="8">
        <f t="shared" ref="H5:H17" si="2">F5*G5*C5</f>
        <v>60000</v>
      </c>
      <c r="I5" s="11">
        <f t="shared" si="0"/>
        <v>30000</v>
      </c>
      <c r="J5" s="12">
        <f t="shared" si="1"/>
        <v>30000</v>
      </c>
      <c r="K5" s="14" t="s">
        <v>109</v>
      </c>
      <c r="L5" s="22"/>
    </row>
    <row r="6" spans="1:12" x14ac:dyDescent="0.3">
      <c r="A6" s="68"/>
      <c r="B6" s="7" t="s">
        <v>85</v>
      </c>
      <c r="C6" s="33">
        <v>6000</v>
      </c>
      <c r="D6" s="4">
        <v>8000</v>
      </c>
      <c r="E6" s="2" t="s">
        <v>18</v>
      </c>
      <c r="F6" s="9">
        <v>1</v>
      </c>
      <c r="G6" s="6">
        <v>1</v>
      </c>
      <c r="H6" s="8">
        <f t="shared" si="2"/>
        <v>6000</v>
      </c>
      <c r="I6" s="11">
        <f t="shared" si="0"/>
        <v>8000</v>
      </c>
      <c r="J6" s="12">
        <v>0</v>
      </c>
      <c r="K6" s="14" t="s">
        <v>110</v>
      </c>
      <c r="L6" s="22"/>
    </row>
    <row r="7" spans="1:12" x14ac:dyDescent="0.3">
      <c r="A7" s="68"/>
      <c r="B7" s="7" t="s">
        <v>89</v>
      </c>
      <c r="C7" s="33">
        <v>14000</v>
      </c>
      <c r="D7" s="4">
        <v>10000</v>
      </c>
      <c r="E7" s="2" t="s">
        <v>18</v>
      </c>
      <c r="F7" s="9">
        <v>1</v>
      </c>
      <c r="G7" s="6">
        <v>2</v>
      </c>
      <c r="H7" s="8">
        <f t="shared" si="2"/>
        <v>28000</v>
      </c>
      <c r="I7" s="11">
        <f t="shared" si="0"/>
        <v>20000</v>
      </c>
      <c r="J7" s="12">
        <f>H7-I7</f>
        <v>8000</v>
      </c>
      <c r="K7" s="14" t="s">
        <v>111</v>
      </c>
      <c r="L7" s="22"/>
    </row>
    <row r="8" spans="1:12" x14ac:dyDescent="0.3">
      <c r="A8" s="69"/>
      <c r="B8" s="7" t="s">
        <v>91</v>
      </c>
      <c r="C8" s="3">
        <v>0</v>
      </c>
      <c r="D8" s="4">
        <v>0</v>
      </c>
      <c r="E8" s="2" t="s">
        <v>18</v>
      </c>
      <c r="F8" s="9">
        <v>1</v>
      </c>
      <c r="G8" s="6">
        <v>2</v>
      </c>
      <c r="H8" s="8">
        <f t="shared" si="2"/>
        <v>0</v>
      </c>
      <c r="I8" s="11">
        <f t="shared" si="0"/>
        <v>0</v>
      </c>
      <c r="J8" s="12">
        <f t="shared" ref="J8:J17" si="3">H8-I8</f>
        <v>0</v>
      </c>
      <c r="K8" s="14" t="s">
        <v>92</v>
      </c>
      <c r="L8" s="22"/>
    </row>
    <row r="9" spans="1:12" ht="26" x14ac:dyDescent="0.3">
      <c r="A9" s="67" t="s">
        <v>22</v>
      </c>
      <c r="B9" s="7" t="s">
        <v>93</v>
      </c>
      <c r="C9" s="3">
        <v>128</v>
      </c>
      <c r="D9" s="4">
        <v>90</v>
      </c>
      <c r="E9" s="2" t="s">
        <v>24</v>
      </c>
      <c r="F9" s="9">
        <v>180</v>
      </c>
      <c r="G9" s="6">
        <v>4</v>
      </c>
      <c r="H9" s="8">
        <f t="shared" si="2"/>
        <v>92160</v>
      </c>
      <c r="I9" s="11">
        <f t="shared" si="0"/>
        <v>64800</v>
      </c>
      <c r="J9" s="12">
        <f t="shared" si="3"/>
        <v>27360</v>
      </c>
      <c r="K9" s="14" t="s">
        <v>112</v>
      </c>
      <c r="L9" s="22"/>
    </row>
    <row r="10" spans="1:12" x14ac:dyDescent="0.3">
      <c r="A10" s="68"/>
      <c r="B10" s="7" t="s">
        <v>95</v>
      </c>
      <c r="C10" s="3">
        <v>128</v>
      </c>
      <c r="D10" s="4">
        <v>90</v>
      </c>
      <c r="E10" s="2" t="s">
        <v>24</v>
      </c>
      <c r="F10" s="9">
        <v>190</v>
      </c>
      <c r="G10" s="6">
        <v>3</v>
      </c>
      <c r="H10" s="8">
        <f t="shared" si="2"/>
        <v>72960</v>
      </c>
      <c r="I10" s="11">
        <f t="shared" si="0"/>
        <v>51300</v>
      </c>
      <c r="J10" s="12">
        <f t="shared" si="3"/>
        <v>21660</v>
      </c>
      <c r="K10" s="14" t="s">
        <v>113</v>
      </c>
      <c r="L10" s="22"/>
    </row>
    <row r="11" spans="1:12" ht="26" x14ac:dyDescent="0.3">
      <c r="A11" s="69"/>
      <c r="B11" s="7" t="s">
        <v>114</v>
      </c>
      <c r="C11" s="3">
        <v>38</v>
      </c>
      <c r="D11" s="4">
        <v>0</v>
      </c>
      <c r="E11" s="2" t="s">
        <v>24</v>
      </c>
      <c r="F11" s="9">
        <v>215</v>
      </c>
      <c r="G11" s="6">
        <v>3</v>
      </c>
      <c r="H11" s="8">
        <f t="shared" si="2"/>
        <v>24510</v>
      </c>
      <c r="I11" s="11">
        <f t="shared" si="0"/>
        <v>0</v>
      </c>
      <c r="J11" s="12">
        <f t="shared" si="3"/>
        <v>24510</v>
      </c>
      <c r="K11" s="14" t="s">
        <v>115</v>
      </c>
      <c r="L11" s="22"/>
    </row>
    <row r="12" spans="1:12" x14ac:dyDescent="0.3">
      <c r="A12" s="67" t="s">
        <v>34</v>
      </c>
      <c r="B12" s="7" t="s">
        <v>35</v>
      </c>
      <c r="C12" s="3">
        <v>350</v>
      </c>
      <c r="D12" s="4">
        <v>0</v>
      </c>
      <c r="E12" s="2" t="s">
        <v>36</v>
      </c>
      <c r="F12" s="9">
        <v>12</v>
      </c>
      <c r="G12" s="6">
        <v>1</v>
      </c>
      <c r="H12" s="8">
        <f t="shared" si="2"/>
        <v>4200</v>
      </c>
      <c r="I12" s="11">
        <f t="shared" si="0"/>
        <v>0</v>
      </c>
      <c r="J12" s="12">
        <f t="shared" si="3"/>
        <v>4200</v>
      </c>
      <c r="K12" s="14" t="s">
        <v>116</v>
      </c>
      <c r="L12" s="22"/>
    </row>
    <row r="13" spans="1:12" x14ac:dyDescent="0.3">
      <c r="A13" s="68"/>
      <c r="B13" s="7" t="s">
        <v>117</v>
      </c>
      <c r="C13" s="3">
        <v>800</v>
      </c>
      <c r="D13" s="4">
        <v>0</v>
      </c>
      <c r="E13" s="2" t="s">
        <v>24</v>
      </c>
      <c r="F13" s="9">
        <v>2</v>
      </c>
      <c r="G13" s="6">
        <v>5</v>
      </c>
      <c r="H13" s="8">
        <f t="shared" si="2"/>
        <v>8000</v>
      </c>
      <c r="I13" s="11">
        <f t="shared" si="0"/>
        <v>0</v>
      </c>
      <c r="J13" s="12">
        <f t="shared" si="3"/>
        <v>8000</v>
      </c>
      <c r="K13" s="14" t="s">
        <v>118</v>
      </c>
      <c r="L13" s="22"/>
    </row>
    <row r="14" spans="1:12" x14ac:dyDescent="0.3">
      <c r="A14" s="68"/>
      <c r="B14" s="7" t="s">
        <v>119</v>
      </c>
      <c r="C14" s="3">
        <v>100</v>
      </c>
      <c r="D14" s="4">
        <v>0</v>
      </c>
      <c r="E14" s="2" t="s">
        <v>24</v>
      </c>
      <c r="F14" s="9">
        <v>2</v>
      </c>
      <c r="G14" s="6">
        <v>5</v>
      </c>
      <c r="H14" s="8">
        <f t="shared" si="2"/>
        <v>1000</v>
      </c>
      <c r="I14" s="11">
        <f t="shared" si="0"/>
        <v>0</v>
      </c>
      <c r="J14" s="12">
        <f t="shared" si="3"/>
        <v>1000</v>
      </c>
      <c r="K14" s="14" t="s">
        <v>120</v>
      </c>
      <c r="L14" s="22"/>
    </row>
    <row r="15" spans="1:12" x14ac:dyDescent="0.3">
      <c r="A15" s="68"/>
      <c r="B15" s="7" t="s">
        <v>121</v>
      </c>
      <c r="C15" s="3">
        <v>400</v>
      </c>
      <c r="D15" s="4">
        <v>0</v>
      </c>
      <c r="E15" s="2" t="s">
        <v>24</v>
      </c>
      <c r="F15" s="9">
        <v>2</v>
      </c>
      <c r="G15" s="6">
        <v>5</v>
      </c>
      <c r="H15" s="8">
        <f t="shared" si="2"/>
        <v>4000</v>
      </c>
      <c r="I15" s="11">
        <f t="shared" si="0"/>
        <v>0</v>
      </c>
      <c r="J15" s="12">
        <f t="shared" si="3"/>
        <v>4000</v>
      </c>
      <c r="K15" s="14" t="s">
        <v>120</v>
      </c>
      <c r="L15" s="22"/>
    </row>
    <row r="16" spans="1:12" x14ac:dyDescent="0.3">
      <c r="A16" s="68"/>
      <c r="B16" s="7" t="s">
        <v>122</v>
      </c>
      <c r="C16" s="3">
        <v>1500</v>
      </c>
      <c r="D16" s="4">
        <v>0</v>
      </c>
      <c r="E16" s="2" t="s">
        <v>24</v>
      </c>
      <c r="F16" s="9">
        <v>2</v>
      </c>
      <c r="G16" s="6">
        <v>2</v>
      </c>
      <c r="H16" s="8">
        <f t="shared" si="2"/>
        <v>6000</v>
      </c>
      <c r="I16" s="11">
        <f t="shared" si="0"/>
        <v>0</v>
      </c>
      <c r="J16" s="12">
        <f t="shared" si="3"/>
        <v>6000</v>
      </c>
      <c r="K16" s="14" t="s">
        <v>123</v>
      </c>
      <c r="L16" s="22"/>
    </row>
    <row r="17" spans="1:12" x14ac:dyDescent="0.3">
      <c r="A17" s="69"/>
      <c r="B17" s="7" t="s">
        <v>124</v>
      </c>
      <c r="C17" s="3">
        <v>100</v>
      </c>
      <c r="D17" s="4">
        <v>0</v>
      </c>
      <c r="E17" s="2" t="s">
        <v>66</v>
      </c>
      <c r="F17" s="9">
        <v>2</v>
      </c>
      <c r="G17" s="6">
        <v>5</v>
      </c>
      <c r="H17" s="8">
        <f t="shared" si="2"/>
        <v>1000</v>
      </c>
      <c r="I17" s="11">
        <f t="shared" si="0"/>
        <v>0</v>
      </c>
      <c r="J17" s="12">
        <f t="shared" si="3"/>
        <v>1000</v>
      </c>
      <c r="K17" s="14" t="s">
        <v>120</v>
      </c>
      <c r="L17" s="22"/>
    </row>
    <row r="18" spans="1:12" x14ac:dyDescent="0.3">
      <c r="A18" s="75" t="s">
        <v>8</v>
      </c>
      <c r="B18" s="76"/>
      <c r="C18" s="76"/>
      <c r="D18" s="76"/>
      <c r="E18" s="76"/>
      <c r="F18" s="76"/>
      <c r="G18" s="77"/>
      <c r="H18" s="8">
        <f>SUM(H3:H12)</f>
        <v>331830</v>
      </c>
      <c r="I18" s="15">
        <f t="shared" ref="I18:J18" si="4">SUM(I3:I12)</f>
        <v>206100</v>
      </c>
      <c r="J18" s="16">
        <f t="shared" si="4"/>
        <v>127730</v>
      </c>
      <c r="K18" s="17" t="s">
        <v>125</v>
      </c>
      <c r="L18" s="22"/>
    </row>
    <row r="19" spans="1:12" x14ac:dyDescent="0.3">
      <c r="A19" s="78" t="s">
        <v>68</v>
      </c>
      <c r="B19" s="79"/>
      <c r="C19" s="79"/>
      <c r="D19" s="79"/>
      <c r="E19" s="79"/>
      <c r="F19" s="79"/>
      <c r="G19" s="80"/>
      <c r="H19" s="8">
        <f>H18*0.06</f>
        <v>19909.8</v>
      </c>
      <c r="I19" s="11">
        <v>0</v>
      </c>
      <c r="J19" s="12">
        <f>H19</f>
        <v>19909.8</v>
      </c>
      <c r="K19" s="14"/>
      <c r="L19" s="23"/>
    </row>
    <row r="20" spans="1:12" x14ac:dyDescent="0.3">
      <c r="A20" s="81" t="s">
        <v>69</v>
      </c>
      <c r="B20" s="82"/>
      <c r="C20" s="82"/>
      <c r="D20" s="82"/>
      <c r="E20" s="82"/>
      <c r="F20" s="82"/>
      <c r="G20" s="83"/>
      <c r="H20" s="8">
        <f>(H18+H19)*0.06</f>
        <v>21104.387999999999</v>
      </c>
      <c r="I20" s="11">
        <v>0</v>
      </c>
      <c r="J20" s="12">
        <f>H20</f>
        <v>21104.387999999999</v>
      </c>
      <c r="K20" s="14"/>
      <c r="L20" s="23"/>
    </row>
    <row r="21" spans="1:12" x14ac:dyDescent="0.3">
      <c r="A21" s="84" t="s">
        <v>70</v>
      </c>
      <c r="B21" s="85"/>
      <c r="C21" s="85"/>
      <c r="D21" s="85"/>
      <c r="E21" s="85"/>
      <c r="F21" s="85"/>
      <c r="G21" s="86"/>
      <c r="H21" s="10">
        <f>SUM(H18:H20)</f>
        <v>372844.18799999997</v>
      </c>
      <c r="I21" s="18">
        <f>I18</f>
        <v>206100</v>
      </c>
      <c r="J21" s="19">
        <f>J18+J19+J20</f>
        <v>168744.18799999999</v>
      </c>
      <c r="K21" s="20"/>
      <c r="L21" s="24"/>
    </row>
    <row r="22" spans="1:12" x14ac:dyDescent="0.3">
      <c r="K22" s="35"/>
    </row>
  </sheetData>
  <mergeCells count="9">
    <mergeCell ref="A1:K1"/>
    <mergeCell ref="A18:G18"/>
    <mergeCell ref="A19:G19"/>
    <mergeCell ref="A20:G20"/>
    <mergeCell ref="A21:G21"/>
    <mergeCell ref="A3:A4"/>
    <mergeCell ref="A5:A8"/>
    <mergeCell ref="A9:A11"/>
    <mergeCell ref="A12:A17"/>
  </mergeCells>
  <phoneticPr fontId="1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2"/>
  <sheetViews>
    <sheetView workbookViewId="0">
      <selection activeCell="D24" sqref="D24"/>
    </sheetView>
  </sheetViews>
  <sheetFormatPr defaultColWidth="9" defaultRowHeight="14" x14ac:dyDescent="0.3"/>
  <cols>
    <col min="1" max="1" width="11.4140625" customWidth="1"/>
    <col min="2" max="2" width="19.08203125" customWidth="1"/>
    <col min="3" max="4" width="11.6640625" customWidth="1"/>
    <col min="5" max="5" width="8.08203125" customWidth="1"/>
    <col min="6" max="6" width="5.75" customWidth="1"/>
    <col min="7" max="7" width="8.6640625" customWidth="1"/>
    <col min="8" max="10" width="17" customWidth="1"/>
    <col min="11" max="11" width="54.58203125" customWidth="1"/>
    <col min="12" max="12" width="12.08203125" customWidth="1"/>
  </cols>
  <sheetData>
    <row r="1" spans="1:12" ht="40.75" customHeight="1" x14ac:dyDescent="0.3">
      <c r="A1" s="60" t="s">
        <v>126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21"/>
    </row>
    <row r="2" spans="1:12" ht="26" x14ac:dyDescent="0.3">
      <c r="A2" s="1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6" t="s">
        <v>7</v>
      </c>
      <c r="H2" s="8" t="s">
        <v>8</v>
      </c>
      <c r="I2" s="11" t="s">
        <v>9</v>
      </c>
      <c r="J2" s="12" t="s">
        <v>10</v>
      </c>
      <c r="K2" s="13" t="s">
        <v>11</v>
      </c>
      <c r="L2" s="22"/>
    </row>
    <row r="3" spans="1:12" ht="26" x14ac:dyDescent="0.3">
      <c r="A3" s="67" t="s">
        <v>12</v>
      </c>
      <c r="B3" s="6" t="s">
        <v>13</v>
      </c>
      <c r="C3" s="3">
        <v>600</v>
      </c>
      <c r="D3" s="4">
        <v>400</v>
      </c>
      <c r="E3" s="2" t="s">
        <v>14</v>
      </c>
      <c r="F3" s="9">
        <v>10</v>
      </c>
      <c r="G3" s="6">
        <v>4</v>
      </c>
      <c r="H3" s="8">
        <f>F3*G3*C3</f>
        <v>24000</v>
      </c>
      <c r="I3" s="11">
        <f>D3*F3*G3</f>
        <v>16000</v>
      </c>
      <c r="J3" s="12">
        <f>H3-I3</f>
        <v>8000</v>
      </c>
      <c r="K3" s="14" t="s">
        <v>108</v>
      </c>
      <c r="L3" s="22"/>
    </row>
    <row r="4" spans="1:12" ht="26" x14ac:dyDescent="0.3">
      <c r="A4" s="68"/>
      <c r="B4" s="6" t="s">
        <v>82</v>
      </c>
      <c r="C4" s="3">
        <v>600</v>
      </c>
      <c r="D4" s="4">
        <v>400</v>
      </c>
      <c r="E4" s="2" t="s">
        <v>14</v>
      </c>
      <c r="F4" s="9">
        <v>10</v>
      </c>
      <c r="G4" s="6">
        <v>4</v>
      </c>
      <c r="H4" s="8">
        <f>F4*G4*C4</f>
        <v>24000</v>
      </c>
      <c r="I4" s="11">
        <f t="shared" ref="I4:I17" si="0">D4*F4*G4</f>
        <v>16000</v>
      </c>
      <c r="J4" s="12">
        <f t="shared" ref="J4:J5" si="1">H4-I4</f>
        <v>8000</v>
      </c>
      <c r="K4" s="14" t="s">
        <v>108</v>
      </c>
      <c r="L4" s="22"/>
    </row>
    <row r="5" spans="1:12" x14ac:dyDescent="0.3">
      <c r="A5" s="67" t="s">
        <v>16</v>
      </c>
      <c r="B5" s="7" t="s">
        <v>83</v>
      </c>
      <c r="C5" s="33">
        <v>12000</v>
      </c>
      <c r="D5" s="4">
        <v>10000</v>
      </c>
      <c r="E5" s="2" t="s">
        <v>18</v>
      </c>
      <c r="F5" s="9">
        <v>1</v>
      </c>
      <c r="G5" s="6">
        <v>3</v>
      </c>
      <c r="H5" s="8">
        <f t="shared" ref="H5:H17" si="2">F5*G5*C5</f>
        <v>36000</v>
      </c>
      <c r="I5" s="11">
        <f t="shared" si="0"/>
        <v>30000</v>
      </c>
      <c r="J5" s="12">
        <f t="shared" si="1"/>
        <v>6000</v>
      </c>
      <c r="K5" s="14" t="s">
        <v>127</v>
      </c>
      <c r="L5" s="22"/>
    </row>
    <row r="6" spans="1:12" x14ac:dyDescent="0.3">
      <c r="A6" s="68"/>
      <c r="B6" s="7" t="s">
        <v>85</v>
      </c>
      <c r="C6" s="33">
        <v>6000</v>
      </c>
      <c r="D6" s="4">
        <v>8000</v>
      </c>
      <c r="E6" s="2" t="s">
        <v>18</v>
      </c>
      <c r="F6" s="9">
        <v>1</v>
      </c>
      <c r="G6" s="6">
        <v>1</v>
      </c>
      <c r="H6" s="8">
        <f t="shared" si="2"/>
        <v>6000</v>
      </c>
      <c r="I6" s="11">
        <f t="shared" si="0"/>
        <v>8000</v>
      </c>
      <c r="J6" s="12">
        <v>0</v>
      </c>
      <c r="K6" s="14" t="s">
        <v>128</v>
      </c>
      <c r="L6" s="22"/>
    </row>
    <row r="7" spans="1:12" x14ac:dyDescent="0.3">
      <c r="A7" s="68"/>
      <c r="B7" s="7" t="s">
        <v>89</v>
      </c>
      <c r="C7" s="33">
        <v>10000</v>
      </c>
      <c r="D7" s="4">
        <v>10000</v>
      </c>
      <c r="E7" s="2" t="s">
        <v>18</v>
      </c>
      <c r="F7" s="9">
        <v>1</v>
      </c>
      <c r="G7" s="6">
        <v>2</v>
      </c>
      <c r="H7" s="8">
        <f t="shared" si="2"/>
        <v>20000</v>
      </c>
      <c r="I7" s="11">
        <f t="shared" si="0"/>
        <v>20000</v>
      </c>
      <c r="J7" s="12">
        <v>0</v>
      </c>
      <c r="K7" s="14" t="s">
        <v>129</v>
      </c>
      <c r="L7" s="22"/>
    </row>
    <row r="8" spans="1:12" x14ac:dyDescent="0.3">
      <c r="A8" s="69"/>
      <c r="B8" s="7" t="s">
        <v>91</v>
      </c>
      <c r="C8" s="3">
        <v>0</v>
      </c>
      <c r="D8" s="4">
        <v>0</v>
      </c>
      <c r="E8" s="2" t="s">
        <v>18</v>
      </c>
      <c r="F8" s="9">
        <v>1</v>
      </c>
      <c r="G8" s="6">
        <v>2</v>
      </c>
      <c r="H8" s="8">
        <f t="shared" si="2"/>
        <v>0</v>
      </c>
      <c r="I8" s="11">
        <f t="shared" si="0"/>
        <v>0</v>
      </c>
      <c r="J8" s="12">
        <f t="shared" ref="J8:J17" si="3">H8-I8</f>
        <v>0</v>
      </c>
      <c r="K8" s="14" t="s">
        <v>92</v>
      </c>
      <c r="L8" s="22"/>
    </row>
    <row r="9" spans="1:12" ht="26" x14ac:dyDescent="0.3">
      <c r="A9" s="67" t="s">
        <v>22</v>
      </c>
      <c r="B9" s="7" t="s">
        <v>93</v>
      </c>
      <c r="C9" s="3">
        <v>128</v>
      </c>
      <c r="D9" s="4">
        <v>90</v>
      </c>
      <c r="E9" s="2" t="s">
        <v>24</v>
      </c>
      <c r="F9" s="9">
        <v>180</v>
      </c>
      <c r="G9" s="6">
        <v>4</v>
      </c>
      <c r="H9" s="8">
        <f t="shared" si="2"/>
        <v>92160</v>
      </c>
      <c r="I9" s="11">
        <f t="shared" si="0"/>
        <v>64800</v>
      </c>
      <c r="J9" s="12">
        <f t="shared" si="3"/>
        <v>27360</v>
      </c>
      <c r="K9" s="14" t="s">
        <v>112</v>
      </c>
      <c r="L9" s="22"/>
    </row>
    <row r="10" spans="1:12" x14ac:dyDescent="0.3">
      <c r="A10" s="68"/>
      <c r="B10" s="7" t="s">
        <v>95</v>
      </c>
      <c r="C10" s="3">
        <v>108</v>
      </c>
      <c r="D10" s="4">
        <v>90</v>
      </c>
      <c r="E10" s="2" t="s">
        <v>24</v>
      </c>
      <c r="F10" s="9">
        <v>190</v>
      </c>
      <c r="G10" s="6">
        <v>3</v>
      </c>
      <c r="H10" s="8">
        <f t="shared" si="2"/>
        <v>61560</v>
      </c>
      <c r="I10" s="11">
        <f t="shared" si="0"/>
        <v>51300</v>
      </c>
      <c r="J10" s="12">
        <f t="shared" si="3"/>
        <v>10260</v>
      </c>
      <c r="K10" s="14" t="s">
        <v>113</v>
      </c>
      <c r="L10" s="22"/>
    </row>
    <row r="11" spans="1:12" ht="26" x14ac:dyDescent="0.3">
      <c r="A11" s="69"/>
      <c r="B11" s="7" t="s">
        <v>114</v>
      </c>
      <c r="C11" s="3">
        <v>38</v>
      </c>
      <c r="D11" s="4">
        <v>0</v>
      </c>
      <c r="E11" s="2" t="s">
        <v>24</v>
      </c>
      <c r="F11" s="9">
        <v>215</v>
      </c>
      <c r="G11" s="6">
        <v>3</v>
      </c>
      <c r="H11" s="8">
        <f t="shared" si="2"/>
        <v>24510</v>
      </c>
      <c r="I11" s="11">
        <f t="shared" si="0"/>
        <v>0</v>
      </c>
      <c r="J11" s="12">
        <f t="shared" si="3"/>
        <v>24510</v>
      </c>
      <c r="K11" s="14" t="s">
        <v>115</v>
      </c>
      <c r="L11" s="22"/>
    </row>
    <row r="12" spans="1:12" x14ac:dyDescent="0.3">
      <c r="A12" s="67" t="s">
        <v>34</v>
      </c>
      <c r="B12" s="7" t="s">
        <v>35</v>
      </c>
      <c r="C12" s="3">
        <v>350</v>
      </c>
      <c r="D12" s="4">
        <v>0</v>
      </c>
      <c r="E12" s="2" t="s">
        <v>36</v>
      </c>
      <c r="F12" s="9">
        <v>12</v>
      </c>
      <c r="G12" s="6">
        <v>1</v>
      </c>
      <c r="H12" s="8">
        <f t="shared" si="2"/>
        <v>4200</v>
      </c>
      <c r="I12" s="11">
        <f t="shared" si="0"/>
        <v>0</v>
      </c>
      <c r="J12" s="12">
        <f t="shared" si="3"/>
        <v>4200</v>
      </c>
      <c r="K12" s="14" t="s">
        <v>116</v>
      </c>
      <c r="L12" s="22"/>
    </row>
    <row r="13" spans="1:12" x14ac:dyDescent="0.3">
      <c r="A13" s="68"/>
      <c r="B13" s="7" t="s">
        <v>117</v>
      </c>
      <c r="C13" s="3">
        <v>800</v>
      </c>
      <c r="D13" s="4">
        <v>0</v>
      </c>
      <c r="E13" s="2" t="s">
        <v>24</v>
      </c>
      <c r="F13" s="9">
        <v>2</v>
      </c>
      <c r="G13" s="6">
        <v>5</v>
      </c>
      <c r="H13" s="8">
        <f t="shared" si="2"/>
        <v>8000</v>
      </c>
      <c r="I13" s="11">
        <f t="shared" si="0"/>
        <v>0</v>
      </c>
      <c r="J13" s="12">
        <f t="shared" si="3"/>
        <v>8000</v>
      </c>
      <c r="K13" s="14" t="s">
        <v>130</v>
      </c>
      <c r="L13" s="22"/>
    </row>
    <row r="14" spans="1:12" x14ac:dyDescent="0.3">
      <c r="A14" s="68"/>
      <c r="B14" s="7" t="s">
        <v>119</v>
      </c>
      <c r="C14" s="3">
        <v>100</v>
      </c>
      <c r="D14" s="4">
        <v>0</v>
      </c>
      <c r="E14" s="2" t="s">
        <v>24</v>
      </c>
      <c r="F14" s="9">
        <v>2</v>
      </c>
      <c r="G14" s="6">
        <v>5</v>
      </c>
      <c r="H14" s="8">
        <f t="shared" si="2"/>
        <v>1000</v>
      </c>
      <c r="I14" s="11">
        <f t="shared" si="0"/>
        <v>0</v>
      </c>
      <c r="J14" s="12">
        <f t="shared" si="3"/>
        <v>1000</v>
      </c>
      <c r="K14" s="14" t="s">
        <v>120</v>
      </c>
      <c r="L14" s="22"/>
    </row>
    <row r="15" spans="1:12" x14ac:dyDescent="0.3">
      <c r="A15" s="68"/>
      <c r="B15" s="7" t="s">
        <v>121</v>
      </c>
      <c r="C15" s="3">
        <v>400</v>
      </c>
      <c r="D15" s="4">
        <v>0</v>
      </c>
      <c r="E15" s="2" t="s">
        <v>24</v>
      </c>
      <c r="F15" s="9">
        <v>2</v>
      </c>
      <c r="G15" s="6">
        <v>5</v>
      </c>
      <c r="H15" s="8">
        <f t="shared" si="2"/>
        <v>4000</v>
      </c>
      <c r="I15" s="11">
        <f t="shared" si="0"/>
        <v>0</v>
      </c>
      <c r="J15" s="12">
        <f t="shared" si="3"/>
        <v>4000</v>
      </c>
      <c r="K15" s="14" t="s">
        <v>120</v>
      </c>
      <c r="L15" s="22"/>
    </row>
    <row r="16" spans="1:12" x14ac:dyDescent="0.3">
      <c r="A16" s="68"/>
      <c r="B16" s="7" t="s">
        <v>122</v>
      </c>
      <c r="C16" s="3">
        <v>1500</v>
      </c>
      <c r="D16" s="4">
        <v>0</v>
      </c>
      <c r="E16" s="2" t="s">
        <v>24</v>
      </c>
      <c r="F16" s="9">
        <v>2</v>
      </c>
      <c r="G16" s="6">
        <v>2</v>
      </c>
      <c r="H16" s="8">
        <f t="shared" si="2"/>
        <v>6000</v>
      </c>
      <c r="I16" s="11">
        <f t="shared" si="0"/>
        <v>0</v>
      </c>
      <c r="J16" s="12">
        <f t="shared" si="3"/>
        <v>6000</v>
      </c>
      <c r="K16" s="14" t="s">
        <v>123</v>
      </c>
      <c r="L16" s="22"/>
    </row>
    <row r="17" spans="1:12" x14ac:dyDescent="0.3">
      <c r="A17" s="69"/>
      <c r="B17" s="7" t="s">
        <v>124</v>
      </c>
      <c r="C17" s="3">
        <v>100</v>
      </c>
      <c r="D17" s="4">
        <v>0</v>
      </c>
      <c r="E17" s="2" t="s">
        <v>66</v>
      </c>
      <c r="F17" s="9">
        <v>2</v>
      </c>
      <c r="G17" s="6">
        <v>5</v>
      </c>
      <c r="H17" s="8">
        <f t="shared" si="2"/>
        <v>1000</v>
      </c>
      <c r="I17" s="11">
        <f t="shared" si="0"/>
        <v>0</v>
      </c>
      <c r="J17" s="12">
        <f t="shared" si="3"/>
        <v>1000</v>
      </c>
      <c r="K17" s="14" t="s">
        <v>120</v>
      </c>
      <c r="L17" s="22"/>
    </row>
    <row r="18" spans="1:12" x14ac:dyDescent="0.3">
      <c r="A18" s="75" t="s">
        <v>8</v>
      </c>
      <c r="B18" s="76"/>
      <c r="C18" s="76"/>
      <c r="D18" s="76"/>
      <c r="E18" s="76"/>
      <c r="F18" s="76"/>
      <c r="G18" s="77"/>
      <c r="H18" s="8">
        <f>SUM(H3:H12)</f>
        <v>292430</v>
      </c>
      <c r="I18" s="15">
        <f t="shared" ref="I18:J18" si="4">SUM(I3:I12)</f>
        <v>206100</v>
      </c>
      <c r="J18" s="16">
        <f t="shared" si="4"/>
        <v>88330</v>
      </c>
      <c r="K18" s="17" t="s">
        <v>125</v>
      </c>
      <c r="L18" s="22"/>
    </row>
    <row r="19" spans="1:12" x14ac:dyDescent="0.3">
      <c r="A19" s="78" t="s">
        <v>68</v>
      </c>
      <c r="B19" s="79"/>
      <c r="C19" s="79"/>
      <c r="D19" s="79"/>
      <c r="E19" s="79"/>
      <c r="F19" s="79"/>
      <c r="G19" s="80"/>
      <c r="H19" s="8">
        <f>H18*0.06</f>
        <v>17545.8</v>
      </c>
      <c r="I19" s="11">
        <v>0</v>
      </c>
      <c r="J19" s="12">
        <f>H19</f>
        <v>17545.8</v>
      </c>
      <c r="K19" s="14"/>
      <c r="L19" s="23"/>
    </row>
    <row r="20" spans="1:12" x14ac:dyDescent="0.3">
      <c r="A20" s="81" t="s">
        <v>69</v>
      </c>
      <c r="B20" s="82"/>
      <c r="C20" s="82"/>
      <c r="D20" s="82"/>
      <c r="E20" s="82"/>
      <c r="F20" s="82"/>
      <c r="G20" s="83"/>
      <c r="H20" s="8">
        <f>(H18+H19)*0.06</f>
        <v>18598.547999999999</v>
      </c>
      <c r="I20" s="11">
        <v>0</v>
      </c>
      <c r="J20" s="12">
        <f>H20</f>
        <v>18598.547999999999</v>
      </c>
      <c r="K20" s="14"/>
      <c r="L20" s="23"/>
    </row>
    <row r="21" spans="1:12" x14ac:dyDescent="0.3">
      <c r="A21" s="84" t="s">
        <v>70</v>
      </c>
      <c r="B21" s="85"/>
      <c r="C21" s="85"/>
      <c r="D21" s="85"/>
      <c r="E21" s="85"/>
      <c r="F21" s="85"/>
      <c r="G21" s="86"/>
      <c r="H21" s="10">
        <f>SUM(H18:H20)</f>
        <v>328574.348</v>
      </c>
      <c r="I21" s="18">
        <f>I18</f>
        <v>206100</v>
      </c>
      <c r="J21" s="19">
        <f>J18+J19+J20</f>
        <v>124474.348</v>
      </c>
      <c r="K21" s="20"/>
      <c r="L21" s="24"/>
    </row>
    <row r="22" spans="1:12" x14ac:dyDescent="0.3">
      <c r="K22" s="35"/>
    </row>
  </sheetData>
  <mergeCells count="9">
    <mergeCell ref="A1:K1"/>
    <mergeCell ref="A18:G18"/>
    <mergeCell ref="A19:G19"/>
    <mergeCell ref="A20:G20"/>
    <mergeCell ref="A21:G21"/>
    <mergeCell ref="A3:A4"/>
    <mergeCell ref="A5:A8"/>
    <mergeCell ref="A9:A11"/>
    <mergeCell ref="A12:A17"/>
  </mergeCells>
  <phoneticPr fontId="1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2"/>
  <sheetViews>
    <sheetView workbookViewId="0">
      <selection activeCell="K16" sqref="K16"/>
    </sheetView>
  </sheetViews>
  <sheetFormatPr defaultColWidth="9" defaultRowHeight="14" x14ac:dyDescent="0.3"/>
  <cols>
    <col min="1" max="1" width="11.4140625" customWidth="1"/>
    <col min="2" max="2" width="19.08203125" customWidth="1"/>
    <col min="3" max="4" width="11.6640625" customWidth="1"/>
    <col min="5" max="5" width="8.08203125" customWidth="1"/>
    <col min="6" max="6" width="5.75" customWidth="1"/>
    <col min="7" max="7" width="8.6640625" customWidth="1"/>
    <col min="8" max="10" width="17" customWidth="1"/>
    <col min="11" max="11" width="54.58203125" customWidth="1"/>
    <col min="12" max="12" width="12.08203125" customWidth="1"/>
  </cols>
  <sheetData>
    <row r="1" spans="1:12" ht="40.75" customHeight="1" x14ac:dyDescent="0.3">
      <c r="A1" s="60" t="s">
        <v>131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21"/>
    </row>
    <row r="2" spans="1:12" ht="26" x14ac:dyDescent="0.3">
      <c r="A2" s="1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6" t="s">
        <v>7</v>
      </c>
      <c r="H2" s="8" t="s">
        <v>8</v>
      </c>
      <c r="I2" s="11" t="s">
        <v>9</v>
      </c>
      <c r="J2" s="12" t="s">
        <v>10</v>
      </c>
      <c r="K2" s="13" t="s">
        <v>11</v>
      </c>
      <c r="L2" s="22"/>
    </row>
    <row r="3" spans="1:12" ht="26" x14ac:dyDescent="0.3">
      <c r="A3" s="67" t="s">
        <v>12</v>
      </c>
      <c r="B3" s="6" t="s">
        <v>13</v>
      </c>
      <c r="C3" s="3">
        <v>500</v>
      </c>
      <c r="D3" s="4">
        <v>400</v>
      </c>
      <c r="E3" s="2" t="s">
        <v>14</v>
      </c>
      <c r="F3" s="9">
        <v>10</v>
      </c>
      <c r="G3" s="6">
        <v>4</v>
      </c>
      <c r="H3" s="8">
        <f>F3*G3*C3</f>
        <v>20000</v>
      </c>
      <c r="I3" s="11">
        <f>D3*F3*G3</f>
        <v>16000</v>
      </c>
      <c r="J3" s="12">
        <f>H3-I3</f>
        <v>4000</v>
      </c>
      <c r="K3" s="14" t="s">
        <v>108</v>
      </c>
      <c r="L3" s="22"/>
    </row>
    <row r="4" spans="1:12" ht="26" x14ac:dyDescent="0.3">
      <c r="A4" s="68"/>
      <c r="B4" s="6" t="s">
        <v>82</v>
      </c>
      <c r="C4" s="3">
        <v>500</v>
      </c>
      <c r="D4" s="4">
        <v>400</v>
      </c>
      <c r="E4" s="2" t="s">
        <v>14</v>
      </c>
      <c r="F4" s="9">
        <v>10</v>
      </c>
      <c r="G4" s="6">
        <v>4</v>
      </c>
      <c r="H4" s="8">
        <f>F4*G4*C4</f>
        <v>20000</v>
      </c>
      <c r="I4" s="11">
        <f t="shared" ref="I4:I17" si="0">D4*F4*G4</f>
        <v>16000</v>
      </c>
      <c r="J4" s="12">
        <f t="shared" ref="J4:J5" si="1">H4-I4</f>
        <v>4000</v>
      </c>
      <c r="K4" s="14" t="s">
        <v>108</v>
      </c>
      <c r="L4" s="22"/>
    </row>
    <row r="5" spans="1:12" x14ac:dyDescent="0.3">
      <c r="A5" s="67" t="s">
        <v>16</v>
      </c>
      <c r="B5" s="7" t="s">
        <v>83</v>
      </c>
      <c r="C5" s="33">
        <v>13000</v>
      </c>
      <c r="D5" s="4">
        <v>10000</v>
      </c>
      <c r="E5" s="2" t="s">
        <v>18</v>
      </c>
      <c r="F5" s="9">
        <v>1</v>
      </c>
      <c r="G5" s="6">
        <v>3</v>
      </c>
      <c r="H5" s="8">
        <f t="shared" ref="H5:H17" si="2">F5*G5*C5</f>
        <v>39000</v>
      </c>
      <c r="I5" s="11">
        <f t="shared" si="0"/>
        <v>30000</v>
      </c>
      <c r="J5" s="12">
        <f t="shared" si="1"/>
        <v>9000</v>
      </c>
      <c r="K5" s="14" t="s">
        <v>132</v>
      </c>
      <c r="L5" s="22"/>
    </row>
    <row r="6" spans="1:12" x14ac:dyDescent="0.3">
      <c r="A6" s="68"/>
      <c r="B6" s="7" t="s">
        <v>85</v>
      </c>
      <c r="C6" s="33">
        <v>7000</v>
      </c>
      <c r="D6" s="4">
        <v>8000</v>
      </c>
      <c r="E6" s="2" t="s">
        <v>18</v>
      </c>
      <c r="F6" s="9">
        <v>1</v>
      </c>
      <c r="G6" s="6">
        <v>1</v>
      </c>
      <c r="H6" s="8">
        <f t="shared" si="2"/>
        <v>7000</v>
      </c>
      <c r="I6" s="11">
        <f t="shared" si="0"/>
        <v>8000</v>
      </c>
      <c r="J6" s="12">
        <v>0</v>
      </c>
      <c r="K6" s="14" t="s">
        <v>133</v>
      </c>
      <c r="L6" s="22"/>
    </row>
    <row r="7" spans="1:12" x14ac:dyDescent="0.3">
      <c r="A7" s="68"/>
      <c r="B7" s="7" t="s">
        <v>89</v>
      </c>
      <c r="C7" s="33">
        <v>11000</v>
      </c>
      <c r="D7" s="4">
        <v>10000</v>
      </c>
      <c r="E7" s="2" t="s">
        <v>18</v>
      </c>
      <c r="F7" s="9">
        <v>1</v>
      </c>
      <c r="G7" s="6">
        <v>2</v>
      </c>
      <c r="H7" s="8">
        <f t="shared" si="2"/>
        <v>22000</v>
      </c>
      <c r="I7" s="11">
        <f t="shared" si="0"/>
        <v>20000</v>
      </c>
      <c r="J7" s="12">
        <f>H7-I7</f>
        <v>2000</v>
      </c>
      <c r="K7" s="14" t="s">
        <v>134</v>
      </c>
      <c r="L7" s="22"/>
    </row>
    <row r="8" spans="1:12" x14ac:dyDescent="0.3">
      <c r="A8" s="69"/>
      <c r="B8" s="7" t="s">
        <v>91</v>
      </c>
      <c r="C8" s="3">
        <v>0</v>
      </c>
      <c r="D8" s="4">
        <v>0</v>
      </c>
      <c r="E8" s="2" t="s">
        <v>18</v>
      </c>
      <c r="F8" s="9">
        <v>1</v>
      </c>
      <c r="G8" s="6">
        <v>2</v>
      </c>
      <c r="H8" s="8">
        <f t="shared" si="2"/>
        <v>0</v>
      </c>
      <c r="I8" s="11">
        <f t="shared" si="0"/>
        <v>0</v>
      </c>
      <c r="J8" s="12">
        <f t="shared" ref="J8:J17" si="3">H8-I8</f>
        <v>0</v>
      </c>
      <c r="K8" s="14" t="s">
        <v>92</v>
      </c>
      <c r="L8" s="22"/>
    </row>
    <row r="9" spans="1:12" ht="26" x14ac:dyDescent="0.3">
      <c r="A9" s="67" t="s">
        <v>22</v>
      </c>
      <c r="B9" s="7" t="s">
        <v>93</v>
      </c>
      <c r="C9" s="3">
        <v>100</v>
      </c>
      <c r="D9" s="4">
        <v>90</v>
      </c>
      <c r="E9" s="2" t="s">
        <v>24</v>
      </c>
      <c r="F9" s="9">
        <v>180</v>
      </c>
      <c r="G9" s="6">
        <v>4</v>
      </c>
      <c r="H9" s="8">
        <f t="shared" si="2"/>
        <v>72000</v>
      </c>
      <c r="I9" s="11">
        <f t="shared" si="0"/>
        <v>64800</v>
      </c>
      <c r="J9" s="12">
        <f t="shared" si="3"/>
        <v>7200</v>
      </c>
      <c r="K9" s="14" t="s">
        <v>135</v>
      </c>
      <c r="L9" s="22"/>
    </row>
    <row r="10" spans="1:12" x14ac:dyDescent="0.3">
      <c r="A10" s="68"/>
      <c r="B10" s="7" t="s">
        <v>95</v>
      </c>
      <c r="C10" s="3">
        <v>100</v>
      </c>
      <c r="D10" s="4">
        <v>90</v>
      </c>
      <c r="E10" s="2" t="s">
        <v>24</v>
      </c>
      <c r="F10" s="9">
        <v>190</v>
      </c>
      <c r="G10" s="6">
        <v>3</v>
      </c>
      <c r="H10" s="8">
        <f t="shared" si="2"/>
        <v>57000</v>
      </c>
      <c r="I10" s="11">
        <f t="shared" si="0"/>
        <v>51300</v>
      </c>
      <c r="J10" s="12">
        <f t="shared" si="3"/>
        <v>5700</v>
      </c>
      <c r="K10" s="14" t="s">
        <v>136</v>
      </c>
      <c r="L10" s="22"/>
    </row>
    <row r="11" spans="1:12" ht="26" x14ac:dyDescent="0.3">
      <c r="A11" s="69"/>
      <c r="B11" s="7" t="s">
        <v>114</v>
      </c>
      <c r="C11" s="3">
        <v>40</v>
      </c>
      <c r="D11" s="4">
        <v>0</v>
      </c>
      <c r="E11" s="2" t="s">
        <v>24</v>
      </c>
      <c r="F11" s="9">
        <v>215</v>
      </c>
      <c r="G11" s="6">
        <v>3</v>
      </c>
      <c r="H11" s="8">
        <f t="shared" si="2"/>
        <v>25800</v>
      </c>
      <c r="I11" s="11">
        <f t="shared" si="0"/>
        <v>0</v>
      </c>
      <c r="J11" s="12">
        <f t="shared" si="3"/>
        <v>25800</v>
      </c>
      <c r="K11" s="14" t="s">
        <v>115</v>
      </c>
      <c r="L11" s="22"/>
    </row>
    <row r="12" spans="1:12" x14ac:dyDescent="0.3">
      <c r="A12" s="67" t="s">
        <v>34</v>
      </c>
      <c r="B12" s="7" t="s">
        <v>35</v>
      </c>
      <c r="C12" s="3">
        <v>350</v>
      </c>
      <c r="D12" s="4">
        <v>0</v>
      </c>
      <c r="E12" s="2" t="s">
        <v>36</v>
      </c>
      <c r="F12" s="9">
        <v>12</v>
      </c>
      <c r="G12" s="6">
        <v>1</v>
      </c>
      <c r="H12" s="8">
        <f t="shared" si="2"/>
        <v>4200</v>
      </c>
      <c r="I12" s="11">
        <f t="shared" si="0"/>
        <v>0</v>
      </c>
      <c r="J12" s="12">
        <f t="shared" si="3"/>
        <v>4200</v>
      </c>
      <c r="K12" s="14" t="s">
        <v>116</v>
      </c>
      <c r="L12" s="22"/>
    </row>
    <row r="13" spans="1:12" x14ac:dyDescent="0.3">
      <c r="A13" s="68"/>
      <c r="B13" s="7" t="s">
        <v>117</v>
      </c>
      <c r="C13" s="3">
        <v>800</v>
      </c>
      <c r="D13" s="4">
        <v>0</v>
      </c>
      <c r="E13" s="2" t="s">
        <v>24</v>
      </c>
      <c r="F13" s="9">
        <v>2</v>
      </c>
      <c r="G13" s="6">
        <v>5</v>
      </c>
      <c r="H13" s="8">
        <f t="shared" si="2"/>
        <v>8000</v>
      </c>
      <c r="I13" s="11">
        <f t="shared" si="0"/>
        <v>0</v>
      </c>
      <c r="J13" s="12">
        <f t="shared" si="3"/>
        <v>8000</v>
      </c>
      <c r="K13" s="14" t="s">
        <v>130</v>
      </c>
      <c r="L13" s="22"/>
    </row>
    <row r="14" spans="1:12" x14ac:dyDescent="0.3">
      <c r="A14" s="68"/>
      <c r="B14" s="7" t="s">
        <v>119</v>
      </c>
      <c r="C14" s="3">
        <v>100</v>
      </c>
      <c r="D14" s="4">
        <v>0</v>
      </c>
      <c r="E14" s="2" t="s">
        <v>24</v>
      </c>
      <c r="F14" s="9">
        <v>2</v>
      </c>
      <c r="G14" s="6">
        <v>5</v>
      </c>
      <c r="H14" s="8">
        <f t="shared" si="2"/>
        <v>1000</v>
      </c>
      <c r="I14" s="11">
        <f t="shared" si="0"/>
        <v>0</v>
      </c>
      <c r="J14" s="12">
        <f t="shared" si="3"/>
        <v>1000</v>
      </c>
      <c r="K14" s="14" t="s">
        <v>120</v>
      </c>
      <c r="L14" s="22"/>
    </row>
    <row r="15" spans="1:12" x14ac:dyDescent="0.3">
      <c r="A15" s="68"/>
      <c r="B15" s="7" t="s">
        <v>121</v>
      </c>
      <c r="C15" s="3">
        <v>400</v>
      </c>
      <c r="D15" s="4">
        <v>0</v>
      </c>
      <c r="E15" s="2" t="s">
        <v>24</v>
      </c>
      <c r="F15" s="9">
        <v>2</v>
      </c>
      <c r="G15" s="6">
        <v>5</v>
      </c>
      <c r="H15" s="8">
        <f t="shared" si="2"/>
        <v>4000</v>
      </c>
      <c r="I15" s="11">
        <f t="shared" si="0"/>
        <v>0</v>
      </c>
      <c r="J15" s="12">
        <f t="shared" si="3"/>
        <v>4000</v>
      </c>
      <c r="K15" s="14" t="s">
        <v>120</v>
      </c>
      <c r="L15" s="22"/>
    </row>
    <row r="16" spans="1:12" x14ac:dyDescent="0.3">
      <c r="A16" s="68"/>
      <c r="B16" s="7" t="s">
        <v>122</v>
      </c>
      <c r="C16" s="3">
        <v>1500</v>
      </c>
      <c r="D16" s="4">
        <v>0</v>
      </c>
      <c r="E16" s="2" t="s">
        <v>24</v>
      </c>
      <c r="F16" s="9">
        <v>2</v>
      </c>
      <c r="G16" s="6">
        <v>2</v>
      </c>
      <c r="H16" s="8">
        <f t="shared" si="2"/>
        <v>6000</v>
      </c>
      <c r="I16" s="11">
        <f t="shared" si="0"/>
        <v>0</v>
      </c>
      <c r="J16" s="12">
        <f t="shared" si="3"/>
        <v>6000</v>
      </c>
      <c r="K16" s="14" t="s">
        <v>123</v>
      </c>
      <c r="L16" s="22"/>
    </row>
    <row r="17" spans="1:12" x14ac:dyDescent="0.3">
      <c r="A17" s="69"/>
      <c r="B17" s="7" t="s">
        <v>124</v>
      </c>
      <c r="C17" s="3">
        <v>100</v>
      </c>
      <c r="D17" s="4">
        <v>0</v>
      </c>
      <c r="E17" s="2" t="s">
        <v>66</v>
      </c>
      <c r="F17" s="9">
        <v>2</v>
      </c>
      <c r="G17" s="6">
        <v>5</v>
      </c>
      <c r="H17" s="8">
        <f t="shared" si="2"/>
        <v>1000</v>
      </c>
      <c r="I17" s="11">
        <f t="shared" si="0"/>
        <v>0</v>
      </c>
      <c r="J17" s="12">
        <f t="shared" si="3"/>
        <v>1000</v>
      </c>
      <c r="K17" s="14" t="s">
        <v>120</v>
      </c>
      <c r="L17" s="22"/>
    </row>
    <row r="18" spans="1:12" x14ac:dyDescent="0.3">
      <c r="A18" s="75" t="s">
        <v>8</v>
      </c>
      <c r="B18" s="76"/>
      <c r="C18" s="76"/>
      <c r="D18" s="76"/>
      <c r="E18" s="76"/>
      <c r="F18" s="76"/>
      <c r="G18" s="77"/>
      <c r="H18" s="8">
        <f>SUM(H3:H12)</f>
        <v>267000</v>
      </c>
      <c r="I18" s="15">
        <f t="shared" ref="I18:J18" si="4">SUM(I3:I12)</f>
        <v>206100</v>
      </c>
      <c r="J18" s="16">
        <f t="shared" si="4"/>
        <v>61900</v>
      </c>
      <c r="K18" s="17" t="s">
        <v>125</v>
      </c>
      <c r="L18" s="22"/>
    </row>
    <row r="19" spans="1:12" x14ac:dyDescent="0.3">
      <c r="A19" s="78" t="s">
        <v>68</v>
      </c>
      <c r="B19" s="79"/>
      <c r="C19" s="79"/>
      <c r="D19" s="79"/>
      <c r="E19" s="79"/>
      <c r="F19" s="79"/>
      <c r="G19" s="80"/>
      <c r="H19" s="8">
        <f>H18*0.06</f>
        <v>16020</v>
      </c>
      <c r="I19" s="11">
        <v>0</v>
      </c>
      <c r="J19" s="12">
        <f>H19</f>
        <v>16020</v>
      </c>
      <c r="K19" s="14"/>
      <c r="L19" s="23"/>
    </row>
    <row r="20" spans="1:12" x14ac:dyDescent="0.3">
      <c r="A20" s="81" t="s">
        <v>69</v>
      </c>
      <c r="B20" s="82"/>
      <c r="C20" s="82"/>
      <c r="D20" s="82"/>
      <c r="E20" s="82"/>
      <c r="F20" s="82"/>
      <c r="G20" s="83"/>
      <c r="H20" s="8">
        <f>(H18+H19)*0.06</f>
        <v>16981.2</v>
      </c>
      <c r="I20" s="11">
        <v>0</v>
      </c>
      <c r="J20" s="12">
        <f>H20</f>
        <v>16981.2</v>
      </c>
      <c r="K20" s="14"/>
      <c r="L20" s="23"/>
    </row>
    <row r="21" spans="1:12" x14ac:dyDescent="0.3">
      <c r="A21" s="84" t="s">
        <v>70</v>
      </c>
      <c r="B21" s="85"/>
      <c r="C21" s="85"/>
      <c r="D21" s="85"/>
      <c r="E21" s="85"/>
      <c r="F21" s="85"/>
      <c r="G21" s="86"/>
      <c r="H21" s="10">
        <f>SUM(H18:H20)</f>
        <v>300001.2</v>
      </c>
      <c r="I21" s="18">
        <f>I18</f>
        <v>206100</v>
      </c>
      <c r="J21" s="19">
        <f>J18+J19+J20</f>
        <v>94901.2</v>
      </c>
      <c r="K21" s="20"/>
      <c r="L21" s="24"/>
    </row>
    <row r="22" spans="1:12" x14ac:dyDescent="0.3">
      <c r="K22" s="35"/>
    </row>
  </sheetData>
  <mergeCells count="9">
    <mergeCell ref="A1:K1"/>
    <mergeCell ref="A18:G18"/>
    <mergeCell ref="A19:G19"/>
    <mergeCell ref="A20:G20"/>
    <mergeCell ref="A21:G21"/>
    <mergeCell ref="A3:A4"/>
    <mergeCell ref="A5:A8"/>
    <mergeCell ref="A9:A11"/>
    <mergeCell ref="A12:A17"/>
  </mergeCells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2"/>
  <sheetViews>
    <sheetView workbookViewId="0">
      <selection activeCell="C11" sqref="C11"/>
    </sheetView>
  </sheetViews>
  <sheetFormatPr defaultColWidth="9" defaultRowHeight="14" x14ac:dyDescent="0.3"/>
  <cols>
    <col min="1" max="1" width="11.4140625" customWidth="1"/>
    <col min="2" max="2" width="19.08203125" customWidth="1"/>
    <col min="3" max="4" width="11.6640625" customWidth="1"/>
    <col min="5" max="5" width="8.08203125" customWidth="1"/>
    <col min="6" max="6" width="5.75" customWidth="1"/>
    <col min="7" max="7" width="8.6640625" customWidth="1"/>
    <col min="8" max="10" width="17" customWidth="1"/>
    <col min="11" max="11" width="54.58203125" customWidth="1"/>
    <col min="12" max="12" width="12.08203125" customWidth="1"/>
  </cols>
  <sheetData>
    <row r="1" spans="1:12" ht="34.25" customHeight="1" x14ac:dyDescent="0.3">
      <c r="A1" s="60" t="s">
        <v>137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21"/>
    </row>
    <row r="2" spans="1:12" ht="26" x14ac:dyDescent="0.3">
      <c r="A2" s="1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6" t="s">
        <v>7</v>
      </c>
      <c r="H2" s="8" t="s">
        <v>8</v>
      </c>
      <c r="I2" s="11" t="s">
        <v>9</v>
      </c>
      <c r="J2" s="12" t="s">
        <v>10</v>
      </c>
      <c r="K2" s="13" t="s">
        <v>11</v>
      </c>
      <c r="L2" s="22"/>
    </row>
    <row r="3" spans="1:12" ht="26" x14ac:dyDescent="0.3">
      <c r="A3" s="67" t="s">
        <v>12</v>
      </c>
      <c r="B3" s="6" t="s">
        <v>13</v>
      </c>
      <c r="C3" s="3">
        <v>458</v>
      </c>
      <c r="D3" s="4">
        <v>400</v>
      </c>
      <c r="E3" s="2" t="s">
        <v>14</v>
      </c>
      <c r="F3" s="9">
        <v>10</v>
      </c>
      <c r="G3" s="6">
        <v>4</v>
      </c>
      <c r="H3" s="8">
        <f>F3*G3*C3</f>
        <v>18320</v>
      </c>
      <c r="I3" s="11">
        <f>D3*F3*G3</f>
        <v>16000</v>
      </c>
      <c r="J3" s="12">
        <f>H3-I3</f>
        <v>2320</v>
      </c>
      <c r="K3" s="14" t="s">
        <v>108</v>
      </c>
      <c r="L3" s="22"/>
    </row>
    <row r="4" spans="1:12" ht="26" x14ac:dyDescent="0.3">
      <c r="A4" s="68"/>
      <c r="B4" s="6" t="s">
        <v>82</v>
      </c>
      <c r="C4" s="3">
        <v>458</v>
      </c>
      <c r="D4" s="4">
        <v>400</v>
      </c>
      <c r="E4" s="2" t="s">
        <v>14</v>
      </c>
      <c r="F4" s="9">
        <v>10</v>
      </c>
      <c r="G4" s="6">
        <v>4</v>
      </c>
      <c r="H4" s="8">
        <f>F4*G4*C4</f>
        <v>18320</v>
      </c>
      <c r="I4" s="11">
        <f t="shared" ref="I4:I17" si="0">D4*F4*G4</f>
        <v>16000</v>
      </c>
      <c r="J4" s="12">
        <f t="shared" ref="J4:J5" si="1">H4-I4</f>
        <v>2320</v>
      </c>
      <c r="K4" s="14" t="s">
        <v>108</v>
      </c>
      <c r="L4" s="22"/>
    </row>
    <row r="5" spans="1:12" x14ac:dyDescent="0.3">
      <c r="A5" s="67" t="s">
        <v>16</v>
      </c>
      <c r="B5" s="7" t="s">
        <v>83</v>
      </c>
      <c r="C5" s="33">
        <v>18000</v>
      </c>
      <c r="D5" s="4">
        <v>10000</v>
      </c>
      <c r="E5" s="2" t="s">
        <v>18</v>
      </c>
      <c r="F5" s="9">
        <v>1</v>
      </c>
      <c r="G5" s="6">
        <v>3</v>
      </c>
      <c r="H5" s="8">
        <f t="shared" ref="H5:H17" si="2">F5*G5*C5</f>
        <v>54000</v>
      </c>
      <c r="I5" s="11">
        <f t="shared" si="0"/>
        <v>30000</v>
      </c>
      <c r="J5" s="12">
        <f t="shared" si="1"/>
        <v>24000</v>
      </c>
      <c r="K5" s="14" t="s">
        <v>138</v>
      </c>
      <c r="L5" s="22"/>
    </row>
    <row r="6" spans="1:12" x14ac:dyDescent="0.3">
      <c r="A6" s="68"/>
      <c r="B6" s="7" t="s">
        <v>85</v>
      </c>
      <c r="C6" s="33">
        <v>4000</v>
      </c>
      <c r="D6" s="4">
        <v>8000</v>
      </c>
      <c r="E6" s="2" t="s">
        <v>18</v>
      </c>
      <c r="F6" s="9">
        <v>1</v>
      </c>
      <c r="G6" s="6">
        <v>1</v>
      </c>
      <c r="H6" s="8">
        <f t="shared" si="2"/>
        <v>4000</v>
      </c>
      <c r="I6" s="11">
        <f t="shared" si="0"/>
        <v>8000</v>
      </c>
      <c r="J6" s="12">
        <v>0</v>
      </c>
      <c r="K6" s="14" t="s">
        <v>133</v>
      </c>
      <c r="L6" s="22"/>
    </row>
    <row r="7" spans="1:12" x14ac:dyDescent="0.3">
      <c r="A7" s="68"/>
      <c r="B7" s="7" t="s">
        <v>89</v>
      </c>
      <c r="C7" s="33">
        <v>6000</v>
      </c>
      <c r="D7" s="4">
        <v>10000</v>
      </c>
      <c r="E7" s="2" t="s">
        <v>18</v>
      </c>
      <c r="F7" s="9">
        <v>1</v>
      </c>
      <c r="G7" s="6">
        <v>2</v>
      </c>
      <c r="H7" s="8">
        <f t="shared" si="2"/>
        <v>12000</v>
      </c>
      <c r="I7" s="11">
        <f t="shared" si="0"/>
        <v>20000</v>
      </c>
      <c r="J7" s="12">
        <v>0</v>
      </c>
      <c r="K7" s="14" t="s">
        <v>139</v>
      </c>
      <c r="L7" s="22"/>
    </row>
    <row r="8" spans="1:12" x14ac:dyDescent="0.3">
      <c r="A8" s="69"/>
      <c r="B8" s="7" t="s">
        <v>91</v>
      </c>
      <c r="C8" s="3">
        <v>0</v>
      </c>
      <c r="D8" s="4">
        <v>0</v>
      </c>
      <c r="E8" s="2" t="s">
        <v>18</v>
      </c>
      <c r="F8" s="9">
        <v>1</v>
      </c>
      <c r="G8" s="6">
        <v>2</v>
      </c>
      <c r="H8" s="8">
        <f t="shared" si="2"/>
        <v>0</v>
      </c>
      <c r="I8" s="11">
        <f t="shared" si="0"/>
        <v>0</v>
      </c>
      <c r="J8" s="12">
        <f t="shared" ref="J8:J17" si="3">H8-I8</f>
        <v>0</v>
      </c>
      <c r="K8" s="14" t="s">
        <v>92</v>
      </c>
      <c r="L8" s="22"/>
    </row>
    <row r="9" spans="1:12" ht="26" x14ac:dyDescent="0.3">
      <c r="A9" s="67" t="s">
        <v>22</v>
      </c>
      <c r="B9" s="7" t="s">
        <v>93</v>
      </c>
      <c r="C9" s="3">
        <v>120</v>
      </c>
      <c r="D9" s="4">
        <v>90</v>
      </c>
      <c r="E9" s="2" t="s">
        <v>24</v>
      </c>
      <c r="F9" s="9">
        <v>180</v>
      </c>
      <c r="G9" s="6">
        <v>4</v>
      </c>
      <c r="H9" s="8">
        <f t="shared" si="2"/>
        <v>86400</v>
      </c>
      <c r="I9" s="11">
        <f t="shared" si="0"/>
        <v>64800</v>
      </c>
      <c r="J9" s="12">
        <f t="shared" si="3"/>
        <v>21600</v>
      </c>
      <c r="K9" s="14" t="s">
        <v>135</v>
      </c>
      <c r="L9" s="22"/>
    </row>
    <row r="10" spans="1:12" x14ac:dyDescent="0.3">
      <c r="A10" s="68"/>
      <c r="B10" s="7" t="s">
        <v>95</v>
      </c>
      <c r="C10" s="3">
        <v>100</v>
      </c>
      <c r="D10" s="4">
        <v>90</v>
      </c>
      <c r="E10" s="2" t="s">
        <v>24</v>
      </c>
      <c r="F10" s="9">
        <v>190</v>
      </c>
      <c r="G10" s="6">
        <v>3</v>
      </c>
      <c r="H10" s="8">
        <f t="shared" si="2"/>
        <v>57000</v>
      </c>
      <c r="I10" s="11">
        <f t="shared" si="0"/>
        <v>51300</v>
      </c>
      <c r="J10" s="12">
        <f t="shared" si="3"/>
        <v>5700</v>
      </c>
      <c r="K10" s="14" t="s">
        <v>136</v>
      </c>
      <c r="L10" s="22"/>
    </row>
    <row r="11" spans="1:12" ht="26" x14ac:dyDescent="0.3">
      <c r="A11" s="69"/>
      <c r="B11" s="7" t="s">
        <v>114</v>
      </c>
      <c r="C11" s="3">
        <v>38</v>
      </c>
      <c r="D11" s="4">
        <v>0</v>
      </c>
      <c r="E11" s="2" t="s">
        <v>24</v>
      </c>
      <c r="F11" s="9">
        <v>215</v>
      </c>
      <c r="G11" s="6">
        <v>3</v>
      </c>
      <c r="H11" s="8">
        <f t="shared" si="2"/>
        <v>24510</v>
      </c>
      <c r="I11" s="11">
        <f t="shared" si="0"/>
        <v>0</v>
      </c>
      <c r="J11" s="12">
        <f t="shared" si="3"/>
        <v>24510</v>
      </c>
      <c r="K11" s="14" t="s">
        <v>115</v>
      </c>
      <c r="L11" s="22"/>
    </row>
    <row r="12" spans="1:12" x14ac:dyDescent="0.3">
      <c r="A12" s="67" t="s">
        <v>34</v>
      </c>
      <c r="B12" s="7" t="s">
        <v>35</v>
      </c>
      <c r="C12" s="3">
        <v>350</v>
      </c>
      <c r="D12" s="4">
        <v>0</v>
      </c>
      <c r="E12" s="2" t="s">
        <v>36</v>
      </c>
      <c r="F12" s="9">
        <v>12</v>
      </c>
      <c r="G12" s="6">
        <v>1</v>
      </c>
      <c r="H12" s="8">
        <f t="shared" si="2"/>
        <v>4200</v>
      </c>
      <c r="I12" s="11">
        <f t="shared" si="0"/>
        <v>0</v>
      </c>
      <c r="J12" s="12">
        <f t="shared" si="3"/>
        <v>4200</v>
      </c>
      <c r="K12" s="14" t="s">
        <v>116</v>
      </c>
      <c r="L12" s="22"/>
    </row>
    <row r="13" spans="1:12" x14ac:dyDescent="0.3">
      <c r="A13" s="68"/>
      <c r="B13" s="7" t="s">
        <v>117</v>
      </c>
      <c r="C13" s="3">
        <v>800</v>
      </c>
      <c r="D13" s="4">
        <v>0</v>
      </c>
      <c r="E13" s="2" t="s">
        <v>24</v>
      </c>
      <c r="F13" s="9">
        <v>2</v>
      </c>
      <c r="G13" s="6">
        <v>5</v>
      </c>
      <c r="H13" s="8">
        <f t="shared" si="2"/>
        <v>8000</v>
      </c>
      <c r="I13" s="11">
        <f t="shared" si="0"/>
        <v>0</v>
      </c>
      <c r="J13" s="12">
        <f t="shared" si="3"/>
        <v>8000</v>
      </c>
      <c r="K13" s="14" t="s">
        <v>130</v>
      </c>
      <c r="L13" s="22"/>
    </row>
    <row r="14" spans="1:12" x14ac:dyDescent="0.3">
      <c r="A14" s="68"/>
      <c r="B14" s="7" t="s">
        <v>119</v>
      </c>
      <c r="C14" s="3">
        <v>100</v>
      </c>
      <c r="D14" s="4">
        <v>0</v>
      </c>
      <c r="E14" s="2" t="s">
        <v>24</v>
      </c>
      <c r="F14" s="9">
        <v>2</v>
      </c>
      <c r="G14" s="6">
        <v>5</v>
      </c>
      <c r="H14" s="8">
        <f t="shared" si="2"/>
        <v>1000</v>
      </c>
      <c r="I14" s="11">
        <f t="shared" si="0"/>
        <v>0</v>
      </c>
      <c r="J14" s="12">
        <f t="shared" si="3"/>
        <v>1000</v>
      </c>
      <c r="K14" s="14" t="s">
        <v>120</v>
      </c>
      <c r="L14" s="22"/>
    </row>
    <row r="15" spans="1:12" x14ac:dyDescent="0.3">
      <c r="A15" s="68"/>
      <c r="B15" s="7" t="s">
        <v>121</v>
      </c>
      <c r="C15" s="3">
        <v>400</v>
      </c>
      <c r="D15" s="4">
        <v>0</v>
      </c>
      <c r="E15" s="2" t="s">
        <v>24</v>
      </c>
      <c r="F15" s="9">
        <v>2</v>
      </c>
      <c r="G15" s="6">
        <v>5</v>
      </c>
      <c r="H15" s="8">
        <f t="shared" si="2"/>
        <v>4000</v>
      </c>
      <c r="I15" s="11">
        <f t="shared" si="0"/>
        <v>0</v>
      </c>
      <c r="J15" s="12">
        <f t="shared" si="3"/>
        <v>4000</v>
      </c>
      <c r="K15" s="14" t="s">
        <v>120</v>
      </c>
      <c r="L15" s="22"/>
    </row>
    <row r="16" spans="1:12" x14ac:dyDescent="0.3">
      <c r="A16" s="68"/>
      <c r="B16" s="7" t="s">
        <v>122</v>
      </c>
      <c r="C16" s="3">
        <v>800</v>
      </c>
      <c r="D16" s="4">
        <v>0</v>
      </c>
      <c r="E16" s="2" t="s">
        <v>24</v>
      </c>
      <c r="F16" s="9">
        <v>2</v>
      </c>
      <c r="G16" s="6">
        <v>2</v>
      </c>
      <c r="H16" s="8">
        <f t="shared" si="2"/>
        <v>3200</v>
      </c>
      <c r="I16" s="11">
        <f t="shared" si="0"/>
        <v>0</v>
      </c>
      <c r="J16" s="12">
        <f t="shared" si="3"/>
        <v>3200</v>
      </c>
      <c r="K16" s="14" t="s">
        <v>140</v>
      </c>
      <c r="L16" s="22"/>
    </row>
    <row r="17" spans="1:12" x14ac:dyDescent="0.3">
      <c r="A17" s="69"/>
      <c r="B17" s="7" t="s">
        <v>124</v>
      </c>
      <c r="C17" s="3">
        <v>100</v>
      </c>
      <c r="D17" s="4">
        <v>0</v>
      </c>
      <c r="E17" s="2" t="s">
        <v>66</v>
      </c>
      <c r="F17" s="9">
        <v>2</v>
      </c>
      <c r="G17" s="6">
        <v>5</v>
      </c>
      <c r="H17" s="8">
        <f t="shared" si="2"/>
        <v>1000</v>
      </c>
      <c r="I17" s="11">
        <f t="shared" si="0"/>
        <v>0</v>
      </c>
      <c r="J17" s="12">
        <f t="shared" si="3"/>
        <v>1000</v>
      </c>
      <c r="K17" s="14" t="s">
        <v>120</v>
      </c>
      <c r="L17" s="22"/>
    </row>
    <row r="18" spans="1:12" x14ac:dyDescent="0.3">
      <c r="A18" s="75" t="s">
        <v>8</v>
      </c>
      <c r="B18" s="76"/>
      <c r="C18" s="76"/>
      <c r="D18" s="76"/>
      <c r="E18" s="76"/>
      <c r="F18" s="76"/>
      <c r="G18" s="77"/>
      <c r="H18" s="8">
        <f>SUM(H3:H12)</f>
        <v>278750</v>
      </c>
      <c r="I18" s="15">
        <f t="shared" ref="I18:J18" si="4">SUM(I3:I12)</f>
        <v>206100</v>
      </c>
      <c r="J18" s="16">
        <f t="shared" si="4"/>
        <v>84650</v>
      </c>
      <c r="K18" s="17" t="s">
        <v>125</v>
      </c>
      <c r="L18" s="22"/>
    </row>
    <row r="19" spans="1:12" x14ac:dyDescent="0.3">
      <c r="A19" s="78" t="s">
        <v>68</v>
      </c>
      <c r="B19" s="79"/>
      <c r="C19" s="79"/>
      <c r="D19" s="79"/>
      <c r="E19" s="79"/>
      <c r="F19" s="79"/>
      <c r="G19" s="80"/>
      <c r="H19" s="8">
        <f>H18*0.06</f>
        <v>16725</v>
      </c>
      <c r="I19" s="11">
        <v>0</v>
      </c>
      <c r="J19" s="12">
        <f>H19</f>
        <v>16725</v>
      </c>
      <c r="K19" s="14"/>
      <c r="L19" s="23"/>
    </row>
    <row r="20" spans="1:12" x14ac:dyDescent="0.3">
      <c r="A20" s="81" t="s">
        <v>69</v>
      </c>
      <c r="B20" s="82"/>
      <c r="C20" s="82"/>
      <c r="D20" s="82"/>
      <c r="E20" s="82"/>
      <c r="F20" s="82"/>
      <c r="G20" s="83"/>
      <c r="H20" s="8">
        <f>(H18+H19)*0.06</f>
        <v>17728.5</v>
      </c>
      <c r="I20" s="11">
        <v>0</v>
      </c>
      <c r="J20" s="12">
        <f>H20</f>
        <v>17728.5</v>
      </c>
      <c r="K20" s="14"/>
      <c r="L20" s="23"/>
    </row>
    <row r="21" spans="1:12" x14ac:dyDescent="0.3">
      <c r="A21" s="84" t="s">
        <v>70</v>
      </c>
      <c r="B21" s="85"/>
      <c r="C21" s="85"/>
      <c r="D21" s="85"/>
      <c r="E21" s="85"/>
      <c r="F21" s="85"/>
      <c r="G21" s="86"/>
      <c r="H21" s="10">
        <f>SUM(H18:H20)</f>
        <v>313203.5</v>
      </c>
      <c r="I21" s="18">
        <f>I18</f>
        <v>206100</v>
      </c>
      <c r="J21" s="19">
        <f>J18+J19+J20</f>
        <v>119103.5</v>
      </c>
      <c r="K21" s="20"/>
      <c r="L21" s="24"/>
    </row>
    <row r="22" spans="1:12" x14ac:dyDescent="0.3">
      <c r="K22" s="35"/>
    </row>
  </sheetData>
  <mergeCells count="9">
    <mergeCell ref="A1:K1"/>
    <mergeCell ref="A18:G18"/>
    <mergeCell ref="A19:G19"/>
    <mergeCell ref="A20:G20"/>
    <mergeCell ref="A21:G21"/>
    <mergeCell ref="A3:A4"/>
    <mergeCell ref="A5:A8"/>
    <mergeCell ref="A9:A11"/>
    <mergeCell ref="A12:A17"/>
  </mergeCells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M20"/>
  <sheetViews>
    <sheetView workbookViewId="0">
      <selection activeCell="F7" sqref="F7"/>
    </sheetView>
  </sheetViews>
  <sheetFormatPr defaultColWidth="10.6640625" defaultRowHeight="14.5" x14ac:dyDescent="0.3"/>
  <cols>
    <col min="1" max="1" width="1.08203125" style="29" customWidth="1"/>
    <col min="2" max="2" width="11.4140625" style="30" customWidth="1"/>
    <col min="3" max="3" width="19.08203125" style="29" customWidth="1"/>
    <col min="4" max="5" width="11.6640625" style="31" customWidth="1"/>
    <col min="6" max="6" width="8.08203125" style="26" customWidth="1"/>
    <col min="7" max="7" width="5.75" style="29" customWidth="1"/>
    <col min="8" max="8" width="8.6640625" style="26" customWidth="1"/>
    <col min="9" max="11" width="17" style="32" customWidth="1"/>
    <col min="12" max="12" width="54.58203125" style="29" customWidth="1"/>
    <col min="13" max="13" width="12.08203125" style="29" customWidth="1"/>
    <col min="14" max="251" width="8.08203125" style="29" customWidth="1"/>
    <col min="252" max="252" width="3.75" style="29" customWidth="1"/>
    <col min="253" max="253" width="12.08203125" style="29" customWidth="1"/>
    <col min="254" max="254" width="14.33203125" style="29" customWidth="1"/>
    <col min="255" max="16384" width="10.6640625" style="29"/>
  </cols>
  <sheetData>
    <row r="1" spans="2:13" s="25" customFormat="1" ht="27.5" x14ac:dyDescent="0.3">
      <c r="B1" s="60" t="s">
        <v>141</v>
      </c>
      <c r="C1" s="61"/>
      <c r="D1" s="61"/>
      <c r="E1" s="61"/>
      <c r="F1" s="61"/>
      <c r="G1" s="61"/>
      <c r="H1" s="61"/>
      <c r="I1" s="61"/>
      <c r="J1" s="61"/>
      <c r="K1" s="61"/>
      <c r="L1" s="62"/>
      <c r="M1" s="21"/>
    </row>
    <row r="2" spans="2:13" s="26" customFormat="1" ht="26" x14ac:dyDescent="0.3">
      <c r="B2" s="1" t="s">
        <v>1</v>
      </c>
      <c r="C2" s="2" t="s">
        <v>2</v>
      </c>
      <c r="D2" s="3" t="s">
        <v>3</v>
      </c>
      <c r="E2" s="4" t="s">
        <v>4</v>
      </c>
      <c r="F2" s="2" t="s">
        <v>5</v>
      </c>
      <c r="G2" s="2" t="s">
        <v>6</v>
      </c>
      <c r="H2" s="6" t="s">
        <v>7</v>
      </c>
      <c r="I2" s="8" t="s">
        <v>8</v>
      </c>
      <c r="J2" s="11" t="s">
        <v>9</v>
      </c>
      <c r="K2" s="12" t="s">
        <v>10</v>
      </c>
      <c r="L2" s="13" t="s">
        <v>11</v>
      </c>
      <c r="M2" s="22"/>
    </row>
    <row r="3" spans="2:13" s="26" customFormat="1" ht="17" customHeight="1" x14ac:dyDescent="0.3">
      <c r="B3" s="67" t="s">
        <v>12</v>
      </c>
      <c r="C3" s="6" t="s">
        <v>13</v>
      </c>
      <c r="D3" s="3">
        <v>520</v>
      </c>
      <c r="E3" s="4">
        <v>400</v>
      </c>
      <c r="F3" s="2" t="s">
        <v>14</v>
      </c>
      <c r="G3" s="9">
        <v>10</v>
      </c>
      <c r="H3" s="6">
        <v>3</v>
      </c>
      <c r="I3" s="8">
        <f>G3*H3*D3</f>
        <v>15600</v>
      </c>
      <c r="J3" s="11">
        <f>E3*G3*H3</f>
        <v>12000</v>
      </c>
      <c r="K3" s="12">
        <f>I3-J3</f>
        <v>3600</v>
      </c>
      <c r="L3" s="14" t="s">
        <v>142</v>
      </c>
      <c r="M3" s="22"/>
    </row>
    <row r="4" spans="2:13" s="26" customFormat="1" ht="17" customHeight="1" x14ac:dyDescent="0.3">
      <c r="B4" s="68"/>
      <c r="C4" s="6" t="s">
        <v>82</v>
      </c>
      <c r="D4" s="3">
        <v>520</v>
      </c>
      <c r="E4" s="4">
        <v>400</v>
      </c>
      <c r="F4" s="2" t="s">
        <v>14</v>
      </c>
      <c r="G4" s="9">
        <v>10</v>
      </c>
      <c r="H4" s="6">
        <v>3</v>
      </c>
      <c r="I4" s="8">
        <f>G4*H4*D4</f>
        <v>15600</v>
      </c>
      <c r="J4" s="11">
        <f t="shared" ref="J4:J15" si="0">E4*G4*H4</f>
        <v>12000</v>
      </c>
      <c r="K4" s="12">
        <f t="shared" ref="K4:K15" si="1">I4-J4</f>
        <v>3600</v>
      </c>
      <c r="L4" s="14" t="s">
        <v>142</v>
      </c>
      <c r="M4" s="22"/>
    </row>
    <row r="5" spans="2:13" s="26" customFormat="1" ht="17" customHeight="1" x14ac:dyDescent="0.3">
      <c r="B5" s="67" t="s">
        <v>16</v>
      </c>
      <c r="C5" s="7" t="s">
        <v>143</v>
      </c>
      <c r="D5" s="33">
        <v>16000</v>
      </c>
      <c r="E5" s="4">
        <v>10000</v>
      </c>
      <c r="F5" s="2" t="s">
        <v>18</v>
      </c>
      <c r="G5" s="9">
        <v>1</v>
      </c>
      <c r="H5" s="6">
        <v>2</v>
      </c>
      <c r="I5" s="8">
        <f t="shared" ref="I5:I15" si="2">G5*H5*D5</f>
        <v>32000</v>
      </c>
      <c r="J5" s="11">
        <f t="shared" si="0"/>
        <v>20000</v>
      </c>
      <c r="K5" s="12">
        <f t="shared" si="1"/>
        <v>12000</v>
      </c>
      <c r="L5" s="14" t="s">
        <v>144</v>
      </c>
      <c r="M5" s="22"/>
    </row>
    <row r="6" spans="2:13" s="26" customFormat="1" ht="17" customHeight="1" x14ac:dyDescent="0.3">
      <c r="B6" s="69"/>
      <c r="C6" s="7" t="s">
        <v>145</v>
      </c>
      <c r="D6" s="3">
        <v>3000</v>
      </c>
      <c r="E6" s="4">
        <v>0</v>
      </c>
      <c r="F6" s="2" t="s">
        <v>18</v>
      </c>
      <c r="G6" s="9">
        <v>1</v>
      </c>
      <c r="H6" s="6">
        <v>2</v>
      </c>
      <c r="I6" s="8">
        <f t="shared" si="2"/>
        <v>6000</v>
      </c>
      <c r="J6" s="11">
        <f t="shared" si="0"/>
        <v>0</v>
      </c>
      <c r="K6" s="12">
        <f t="shared" si="1"/>
        <v>6000</v>
      </c>
      <c r="L6" s="14" t="s">
        <v>146</v>
      </c>
      <c r="M6" s="22"/>
    </row>
    <row r="7" spans="2:13" s="26" customFormat="1" ht="17" customHeight="1" x14ac:dyDescent="0.3">
      <c r="B7" s="67" t="s">
        <v>22</v>
      </c>
      <c r="C7" s="7" t="s">
        <v>93</v>
      </c>
      <c r="D7" s="3">
        <v>178</v>
      </c>
      <c r="E7" s="4">
        <v>90</v>
      </c>
      <c r="F7" s="2" t="s">
        <v>24</v>
      </c>
      <c r="G7" s="9">
        <v>100</v>
      </c>
      <c r="H7" s="6">
        <v>3</v>
      </c>
      <c r="I7" s="8">
        <f t="shared" si="2"/>
        <v>53400</v>
      </c>
      <c r="J7" s="11">
        <f t="shared" si="0"/>
        <v>27000</v>
      </c>
      <c r="K7" s="12">
        <f t="shared" si="1"/>
        <v>26400</v>
      </c>
      <c r="L7" s="14" t="s">
        <v>147</v>
      </c>
      <c r="M7" s="22"/>
    </row>
    <row r="8" spans="2:13" s="26" customFormat="1" ht="17" customHeight="1" x14ac:dyDescent="0.3">
      <c r="B8" s="68"/>
      <c r="C8" s="7" t="s">
        <v>95</v>
      </c>
      <c r="D8" s="3">
        <v>158</v>
      </c>
      <c r="E8" s="4">
        <v>90</v>
      </c>
      <c r="F8" s="2" t="s">
        <v>24</v>
      </c>
      <c r="G8" s="9">
        <v>100</v>
      </c>
      <c r="H8" s="6">
        <v>2</v>
      </c>
      <c r="I8" s="8">
        <f t="shared" si="2"/>
        <v>31600</v>
      </c>
      <c r="J8" s="11">
        <f t="shared" si="0"/>
        <v>18000</v>
      </c>
      <c r="K8" s="12">
        <f t="shared" si="1"/>
        <v>13600</v>
      </c>
      <c r="L8" s="14" t="s">
        <v>148</v>
      </c>
      <c r="M8" s="22"/>
    </row>
    <row r="9" spans="2:13" s="26" customFormat="1" ht="17" customHeight="1" x14ac:dyDescent="0.3">
      <c r="B9" s="69"/>
      <c r="C9" s="7" t="s">
        <v>114</v>
      </c>
      <c r="D9" s="3">
        <v>38</v>
      </c>
      <c r="E9" s="4">
        <v>0</v>
      </c>
      <c r="F9" s="2" t="s">
        <v>24</v>
      </c>
      <c r="G9" s="9">
        <v>70</v>
      </c>
      <c r="H9" s="6">
        <v>4</v>
      </c>
      <c r="I9" s="8">
        <f t="shared" si="2"/>
        <v>10640</v>
      </c>
      <c r="J9" s="11">
        <f t="shared" si="0"/>
        <v>0</v>
      </c>
      <c r="K9" s="12">
        <f t="shared" si="1"/>
        <v>10640</v>
      </c>
      <c r="L9" s="14" t="s">
        <v>149</v>
      </c>
      <c r="M9" s="22"/>
    </row>
    <row r="10" spans="2:13" s="26" customFormat="1" ht="17" customHeight="1" x14ac:dyDescent="0.3">
      <c r="B10" s="67" t="s">
        <v>34</v>
      </c>
      <c r="C10" s="7" t="s">
        <v>35</v>
      </c>
      <c r="D10" s="3">
        <v>350</v>
      </c>
      <c r="E10" s="4">
        <v>0</v>
      </c>
      <c r="F10" s="2" t="s">
        <v>36</v>
      </c>
      <c r="G10" s="9">
        <v>12</v>
      </c>
      <c r="H10" s="6">
        <v>1</v>
      </c>
      <c r="I10" s="8">
        <f t="shared" si="2"/>
        <v>4200</v>
      </c>
      <c r="J10" s="11">
        <f t="shared" si="0"/>
        <v>0</v>
      </c>
      <c r="K10" s="12">
        <f t="shared" si="1"/>
        <v>4200</v>
      </c>
      <c r="L10" s="14" t="s">
        <v>116</v>
      </c>
      <c r="M10" s="22"/>
    </row>
    <row r="11" spans="2:13" s="26" customFormat="1" ht="17" customHeight="1" x14ac:dyDescent="0.3">
      <c r="B11" s="68"/>
      <c r="C11" s="7" t="s">
        <v>117</v>
      </c>
      <c r="D11" s="3">
        <v>800</v>
      </c>
      <c r="E11" s="4">
        <v>0</v>
      </c>
      <c r="F11" s="2" t="s">
        <v>24</v>
      </c>
      <c r="G11" s="9">
        <v>2</v>
      </c>
      <c r="H11" s="6">
        <v>4</v>
      </c>
      <c r="I11" s="8">
        <f t="shared" si="2"/>
        <v>6400</v>
      </c>
      <c r="J11" s="11">
        <f t="shared" si="0"/>
        <v>0</v>
      </c>
      <c r="K11" s="12">
        <f t="shared" si="1"/>
        <v>6400</v>
      </c>
      <c r="L11" s="14" t="s">
        <v>150</v>
      </c>
      <c r="M11" s="22"/>
    </row>
    <row r="12" spans="2:13" s="26" customFormat="1" ht="17" customHeight="1" x14ac:dyDescent="0.3">
      <c r="B12" s="68"/>
      <c r="C12" s="7" t="s">
        <v>119</v>
      </c>
      <c r="D12" s="3">
        <v>100</v>
      </c>
      <c r="E12" s="4">
        <v>0</v>
      </c>
      <c r="F12" s="2" t="s">
        <v>24</v>
      </c>
      <c r="G12" s="9">
        <v>2</v>
      </c>
      <c r="H12" s="6">
        <v>4</v>
      </c>
      <c r="I12" s="8">
        <f t="shared" si="2"/>
        <v>800</v>
      </c>
      <c r="J12" s="11">
        <f t="shared" si="0"/>
        <v>0</v>
      </c>
      <c r="K12" s="12">
        <f t="shared" si="1"/>
        <v>800</v>
      </c>
      <c r="L12" s="14" t="s">
        <v>120</v>
      </c>
      <c r="M12" s="22"/>
    </row>
    <row r="13" spans="2:13" s="26" customFormat="1" ht="17" customHeight="1" x14ac:dyDescent="0.3">
      <c r="B13" s="68"/>
      <c r="C13" s="7" t="s">
        <v>121</v>
      </c>
      <c r="D13" s="3">
        <v>400</v>
      </c>
      <c r="E13" s="4">
        <v>0</v>
      </c>
      <c r="F13" s="2" t="s">
        <v>24</v>
      </c>
      <c r="G13" s="9">
        <v>2</v>
      </c>
      <c r="H13" s="6">
        <v>4</v>
      </c>
      <c r="I13" s="8">
        <f t="shared" si="2"/>
        <v>3200</v>
      </c>
      <c r="J13" s="11">
        <f t="shared" si="0"/>
        <v>0</v>
      </c>
      <c r="K13" s="12">
        <f t="shared" si="1"/>
        <v>3200</v>
      </c>
      <c r="L13" s="14" t="s">
        <v>120</v>
      </c>
      <c r="M13" s="22"/>
    </row>
    <row r="14" spans="2:13" s="26" customFormat="1" ht="17" customHeight="1" x14ac:dyDescent="0.3">
      <c r="B14" s="68"/>
      <c r="C14" s="7" t="s">
        <v>122</v>
      </c>
      <c r="D14" s="3">
        <v>500</v>
      </c>
      <c r="E14" s="4">
        <v>0</v>
      </c>
      <c r="F14" s="2" t="s">
        <v>24</v>
      </c>
      <c r="G14" s="9">
        <v>2</v>
      </c>
      <c r="H14" s="6">
        <v>2</v>
      </c>
      <c r="I14" s="8">
        <f t="shared" si="2"/>
        <v>2000</v>
      </c>
      <c r="J14" s="11">
        <f t="shared" si="0"/>
        <v>0</v>
      </c>
      <c r="K14" s="12">
        <f t="shared" si="1"/>
        <v>2000</v>
      </c>
      <c r="L14" s="14" t="s">
        <v>151</v>
      </c>
      <c r="M14" s="22"/>
    </row>
    <row r="15" spans="2:13" s="26" customFormat="1" ht="17" customHeight="1" x14ac:dyDescent="0.3">
      <c r="B15" s="69"/>
      <c r="C15" s="7" t="s">
        <v>124</v>
      </c>
      <c r="D15" s="3">
        <v>100</v>
      </c>
      <c r="E15" s="4">
        <v>0</v>
      </c>
      <c r="F15" s="2" t="s">
        <v>66</v>
      </c>
      <c r="G15" s="9">
        <v>2</v>
      </c>
      <c r="H15" s="6">
        <v>4</v>
      </c>
      <c r="I15" s="8">
        <f t="shared" si="2"/>
        <v>800</v>
      </c>
      <c r="J15" s="11">
        <f t="shared" si="0"/>
        <v>0</v>
      </c>
      <c r="K15" s="12">
        <f t="shared" si="1"/>
        <v>800</v>
      </c>
      <c r="L15" s="14" t="s">
        <v>120</v>
      </c>
      <c r="M15" s="22"/>
    </row>
    <row r="16" spans="2:13" s="26" customFormat="1" ht="17" customHeight="1" x14ac:dyDescent="0.3">
      <c r="B16" s="75" t="s">
        <v>8</v>
      </c>
      <c r="C16" s="76"/>
      <c r="D16" s="76"/>
      <c r="E16" s="76"/>
      <c r="F16" s="76"/>
      <c r="G16" s="76"/>
      <c r="H16" s="77"/>
      <c r="I16" s="8">
        <f>SUM(I3:I10)</f>
        <v>169040</v>
      </c>
      <c r="J16" s="15">
        <f t="shared" ref="J16:K16" si="3">SUM(J3:J10)</f>
        <v>89000</v>
      </c>
      <c r="K16" s="16">
        <f t="shared" si="3"/>
        <v>80040</v>
      </c>
      <c r="L16" s="17" t="s">
        <v>125</v>
      </c>
      <c r="M16" s="22"/>
    </row>
    <row r="17" spans="2:13" s="27" customFormat="1" ht="17" customHeight="1" x14ac:dyDescent="0.3">
      <c r="B17" s="78" t="s">
        <v>68</v>
      </c>
      <c r="C17" s="79"/>
      <c r="D17" s="79"/>
      <c r="E17" s="79"/>
      <c r="F17" s="79"/>
      <c r="G17" s="79"/>
      <c r="H17" s="80"/>
      <c r="I17" s="8">
        <f>I16*0.06</f>
        <v>10142.4</v>
      </c>
      <c r="J17" s="11">
        <v>0</v>
      </c>
      <c r="K17" s="12">
        <f>I17</f>
        <v>10142.4</v>
      </c>
      <c r="L17" s="14"/>
      <c r="M17" s="23"/>
    </row>
    <row r="18" spans="2:13" s="27" customFormat="1" ht="17" customHeight="1" x14ac:dyDescent="0.3">
      <c r="B18" s="81" t="s">
        <v>69</v>
      </c>
      <c r="C18" s="82"/>
      <c r="D18" s="82"/>
      <c r="E18" s="82"/>
      <c r="F18" s="82"/>
      <c r="G18" s="82"/>
      <c r="H18" s="83"/>
      <c r="I18" s="8">
        <f>(I16+I17)*0.06</f>
        <v>10750.944</v>
      </c>
      <c r="J18" s="11">
        <v>0</v>
      </c>
      <c r="K18" s="12">
        <f>I18</f>
        <v>10750.944</v>
      </c>
      <c r="L18" s="14"/>
      <c r="M18" s="23"/>
    </row>
    <row r="19" spans="2:13" s="28" customFormat="1" ht="17" customHeight="1" x14ac:dyDescent="0.3">
      <c r="B19" s="84" t="s">
        <v>70</v>
      </c>
      <c r="C19" s="85"/>
      <c r="D19" s="85"/>
      <c r="E19" s="85"/>
      <c r="F19" s="85"/>
      <c r="G19" s="85"/>
      <c r="H19" s="86"/>
      <c r="I19" s="10">
        <f>SUM(I16:I18)</f>
        <v>189933.34399999998</v>
      </c>
      <c r="J19" s="18">
        <f>J16</f>
        <v>89000</v>
      </c>
      <c r="K19" s="19">
        <f>K16+K17+K18</f>
        <v>100933.344</v>
      </c>
      <c r="L19" s="20"/>
      <c r="M19" s="24"/>
    </row>
    <row r="20" spans="2:13" x14ac:dyDescent="0.3">
      <c r="L20" s="34"/>
    </row>
  </sheetData>
  <mergeCells count="9">
    <mergeCell ref="B1:L1"/>
    <mergeCell ref="B16:H16"/>
    <mergeCell ref="B17:H17"/>
    <mergeCell ref="B18:H18"/>
    <mergeCell ref="B19:H19"/>
    <mergeCell ref="B3:B4"/>
    <mergeCell ref="B5:B6"/>
    <mergeCell ref="B7:B9"/>
    <mergeCell ref="B10:B15"/>
  </mergeCells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9"/>
  <sheetViews>
    <sheetView workbookViewId="0">
      <selection activeCell="E6" sqref="E6"/>
    </sheetView>
  </sheetViews>
  <sheetFormatPr defaultColWidth="9" defaultRowHeight="14" x14ac:dyDescent="0.3"/>
  <cols>
    <col min="1" max="1" width="11.4140625" customWidth="1"/>
    <col min="2" max="2" width="19.08203125" customWidth="1"/>
    <col min="3" max="4" width="11.6640625" customWidth="1"/>
    <col min="5" max="5" width="8.08203125" customWidth="1"/>
    <col min="6" max="6" width="5.75" customWidth="1"/>
    <col min="7" max="7" width="8.6640625" customWidth="1"/>
    <col min="8" max="10" width="17" customWidth="1"/>
    <col min="11" max="11" width="54.58203125" customWidth="1"/>
    <col min="12" max="12" width="12.08203125" customWidth="1"/>
  </cols>
  <sheetData>
    <row r="1" spans="1:12" ht="29.4" customHeight="1" x14ac:dyDescent="0.3">
      <c r="A1" s="60" t="s">
        <v>152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21"/>
    </row>
    <row r="2" spans="1:12" ht="26" x14ac:dyDescent="0.3">
      <c r="A2" s="1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6" t="s">
        <v>7</v>
      </c>
      <c r="H2" s="8" t="s">
        <v>8</v>
      </c>
      <c r="I2" s="11" t="s">
        <v>9</v>
      </c>
      <c r="J2" s="12" t="s">
        <v>10</v>
      </c>
      <c r="K2" s="13" t="s">
        <v>11</v>
      </c>
      <c r="L2" s="22"/>
    </row>
    <row r="3" spans="1:12" ht="17" customHeight="1" x14ac:dyDescent="0.3">
      <c r="A3" s="67" t="s">
        <v>12</v>
      </c>
      <c r="B3" s="6" t="s">
        <v>13</v>
      </c>
      <c r="C3" s="3">
        <v>600</v>
      </c>
      <c r="D3" s="4">
        <v>400</v>
      </c>
      <c r="E3" s="2" t="s">
        <v>14</v>
      </c>
      <c r="F3" s="9">
        <v>10</v>
      </c>
      <c r="G3" s="6">
        <v>3</v>
      </c>
      <c r="H3" s="8">
        <f>F3*G3*C3</f>
        <v>18000</v>
      </c>
      <c r="I3" s="11">
        <f>D3*F3*G3</f>
        <v>12000</v>
      </c>
      <c r="J3" s="12">
        <f>H3-I3</f>
        <v>6000</v>
      </c>
      <c r="K3" s="14" t="s">
        <v>142</v>
      </c>
      <c r="L3" s="22"/>
    </row>
    <row r="4" spans="1:12" ht="17" customHeight="1" x14ac:dyDescent="0.3">
      <c r="A4" s="68"/>
      <c r="B4" s="6" t="s">
        <v>82</v>
      </c>
      <c r="C4" s="3">
        <v>600</v>
      </c>
      <c r="D4" s="4">
        <v>400</v>
      </c>
      <c r="E4" s="2" t="s">
        <v>14</v>
      </c>
      <c r="F4" s="9">
        <v>10</v>
      </c>
      <c r="G4" s="6">
        <v>3</v>
      </c>
      <c r="H4" s="8">
        <f t="shared" ref="H4:H15" si="0">F4*G4*C4</f>
        <v>18000</v>
      </c>
      <c r="I4" s="11">
        <f t="shared" ref="I4:I15" si="1">D4*F4*G4</f>
        <v>12000</v>
      </c>
      <c r="J4" s="12">
        <f t="shared" ref="J4:J15" si="2">H4-I4</f>
        <v>6000</v>
      </c>
      <c r="K4" s="14" t="s">
        <v>142</v>
      </c>
      <c r="L4" s="22"/>
    </row>
    <row r="5" spans="1:12" ht="17" customHeight="1" x14ac:dyDescent="0.3">
      <c r="A5" s="67" t="s">
        <v>16</v>
      </c>
      <c r="B5" s="7" t="s">
        <v>143</v>
      </c>
      <c r="C5" s="3">
        <v>12000</v>
      </c>
      <c r="D5" s="4">
        <v>10000</v>
      </c>
      <c r="E5" s="2" t="s">
        <v>18</v>
      </c>
      <c r="F5" s="9">
        <v>1</v>
      </c>
      <c r="G5" s="6">
        <v>2</v>
      </c>
      <c r="H5" s="8">
        <f t="shared" si="0"/>
        <v>24000</v>
      </c>
      <c r="I5" s="11">
        <f t="shared" si="1"/>
        <v>20000</v>
      </c>
      <c r="J5" s="12">
        <f t="shared" si="2"/>
        <v>4000</v>
      </c>
      <c r="K5" s="14" t="s">
        <v>153</v>
      </c>
      <c r="L5" s="22"/>
    </row>
    <row r="6" spans="1:12" ht="17" customHeight="1" x14ac:dyDescent="0.3">
      <c r="A6" s="69"/>
      <c r="B6" s="7" t="s">
        <v>145</v>
      </c>
      <c r="C6" s="3">
        <v>5000</v>
      </c>
      <c r="D6" s="4">
        <v>0</v>
      </c>
      <c r="E6" s="2" t="s">
        <v>18</v>
      </c>
      <c r="F6" s="9">
        <v>1</v>
      </c>
      <c r="G6" s="6">
        <v>2</v>
      </c>
      <c r="H6" s="8">
        <f t="shared" si="0"/>
        <v>10000</v>
      </c>
      <c r="I6" s="11">
        <f t="shared" si="1"/>
        <v>0</v>
      </c>
      <c r="J6" s="12">
        <f t="shared" si="2"/>
        <v>10000</v>
      </c>
      <c r="K6" s="14" t="s">
        <v>154</v>
      </c>
      <c r="L6" s="22"/>
    </row>
    <row r="7" spans="1:12" ht="17" customHeight="1" x14ac:dyDescent="0.3">
      <c r="A7" s="67" t="s">
        <v>22</v>
      </c>
      <c r="B7" s="7" t="s">
        <v>93</v>
      </c>
      <c r="C7" s="3">
        <v>150</v>
      </c>
      <c r="D7" s="4">
        <v>90</v>
      </c>
      <c r="E7" s="2" t="s">
        <v>24</v>
      </c>
      <c r="F7" s="9">
        <v>100</v>
      </c>
      <c r="G7" s="6">
        <v>3</v>
      </c>
      <c r="H7" s="8">
        <f t="shared" si="0"/>
        <v>45000</v>
      </c>
      <c r="I7" s="11">
        <f t="shared" si="1"/>
        <v>27000</v>
      </c>
      <c r="J7" s="12">
        <f t="shared" si="2"/>
        <v>18000</v>
      </c>
      <c r="K7" s="14" t="s">
        <v>147</v>
      </c>
      <c r="L7" s="22"/>
    </row>
    <row r="8" spans="1:12" ht="17" customHeight="1" x14ac:dyDescent="0.3">
      <c r="A8" s="68"/>
      <c r="B8" s="7" t="s">
        <v>95</v>
      </c>
      <c r="C8" s="3">
        <v>130</v>
      </c>
      <c r="D8" s="4">
        <v>90</v>
      </c>
      <c r="E8" s="2" t="s">
        <v>24</v>
      </c>
      <c r="F8" s="9">
        <v>100</v>
      </c>
      <c r="G8" s="6">
        <v>2</v>
      </c>
      <c r="H8" s="8">
        <f t="shared" si="0"/>
        <v>26000</v>
      </c>
      <c r="I8" s="11">
        <f t="shared" si="1"/>
        <v>18000</v>
      </c>
      <c r="J8" s="12">
        <f t="shared" si="2"/>
        <v>8000</v>
      </c>
      <c r="K8" s="14" t="s">
        <v>148</v>
      </c>
      <c r="L8" s="22"/>
    </row>
    <row r="9" spans="1:12" ht="17" customHeight="1" x14ac:dyDescent="0.3">
      <c r="A9" s="69"/>
      <c r="B9" s="7" t="s">
        <v>114</v>
      </c>
      <c r="C9" s="3">
        <v>50</v>
      </c>
      <c r="D9" s="4">
        <v>0</v>
      </c>
      <c r="E9" s="2" t="s">
        <v>24</v>
      </c>
      <c r="F9" s="9">
        <v>70</v>
      </c>
      <c r="G9" s="6">
        <v>4</v>
      </c>
      <c r="H9" s="8">
        <f t="shared" si="0"/>
        <v>14000</v>
      </c>
      <c r="I9" s="11">
        <f t="shared" si="1"/>
        <v>0</v>
      </c>
      <c r="J9" s="12">
        <f t="shared" si="2"/>
        <v>14000</v>
      </c>
      <c r="K9" s="14" t="s">
        <v>149</v>
      </c>
      <c r="L9" s="22"/>
    </row>
    <row r="10" spans="1:12" ht="17" customHeight="1" x14ac:dyDescent="0.3">
      <c r="A10" s="67" t="s">
        <v>34</v>
      </c>
      <c r="B10" s="7" t="s">
        <v>35</v>
      </c>
      <c r="C10" s="3">
        <v>350</v>
      </c>
      <c r="D10" s="4">
        <v>0</v>
      </c>
      <c r="E10" s="2" t="s">
        <v>36</v>
      </c>
      <c r="F10" s="9">
        <v>12</v>
      </c>
      <c r="G10" s="6">
        <v>1</v>
      </c>
      <c r="H10" s="8">
        <f t="shared" si="0"/>
        <v>4200</v>
      </c>
      <c r="I10" s="11">
        <f t="shared" si="1"/>
        <v>0</v>
      </c>
      <c r="J10" s="12">
        <f t="shared" si="2"/>
        <v>4200</v>
      </c>
      <c r="K10" s="14" t="s">
        <v>116</v>
      </c>
      <c r="L10" s="22"/>
    </row>
    <row r="11" spans="1:12" ht="17" customHeight="1" x14ac:dyDescent="0.3">
      <c r="A11" s="68"/>
      <c r="B11" s="7" t="s">
        <v>117</v>
      </c>
      <c r="C11" s="3">
        <v>800</v>
      </c>
      <c r="D11" s="4">
        <v>0</v>
      </c>
      <c r="E11" s="2" t="s">
        <v>24</v>
      </c>
      <c r="F11" s="9">
        <v>2</v>
      </c>
      <c r="G11" s="6">
        <v>4</v>
      </c>
      <c r="H11" s="8">
        <f t="shared" si="0"/>
        <v>6400</v>
      </c>
      <c r="I11" s="11">
        <f t="shared" si="1"/>
        <v>0</v>
      </c>
      <c r="J11" s="12">
        <f t="shared" si="2"/>
        <v>6400</v>
      </c>
      <c r="K11" s="14" t="s">
        <v>150</v>
      </c>
      <c r="L11" s="22"/>
    </row>
    <row r="12" spans="1:12" ht="17" customHeight="1" x14ac:dyDescent="0.3">
      <c r="A12" s="68"/>
      <c r="B12" s="7" t="s">
        <v>119</v>
      </c>
      <c r="C12" s="3">
        <v>100</v>
      </c>
      <c r="D12" s="4">
        <v>0</v>
      </c>
      <c r="E12" s="2" t="s">
        <v>24</v>
      </c>
      <c r="F12" s="9">
        <v>2</v>
      </c>
      <c r="G12" s="6">
        <v>4</v>
      </c>
      <c r="H12" s="8">
        <f t="shared" si="0"/>
        <v>800</v>
      </c>
      <c r="I12" s="11">
        <f t="shared" si="1"/>
        <v>0</v>
      </c>
      <c r="J12" s="12">
        <f t="shared" si="2"/>
        <v>800</v>
      </c>
      <c r="K12" s="14" t="s">
        <v>120</v>
      </c>
      <c r="L12" s="22"/>
    </row>
    <row r="13" spans="1:12" ht="17" customHeight="1" x14ac:dyDescent="0.3">
      <c r="A13" s="68"/>
      <c r="B13" s="7" t="s">
        <v>121</v>
      </c>
      <c r="C13" s="3">
        <v>400</v>
      </c>
      <c r="D13" s="4">
        <v>0</v>
      </c>
      <c r="E13" s="2" t="s">
        <v>24</v>
      </c>
      <c r="F13" s="9">
        <v>2</v>
      </c>
      <c r="G13" s="6">
        <v>4</v>
      </c>
      <c r="H13" s="8">
        <f t="shared" si="0"/>
        <v>3200</v>
      </c>
      <c r="I13" s="11">
        <f t="shared" si="1"/>
        <v>0</v>
      </c>
      <c r="J13" s="12">
        <f t="shared" si="2"/>
        <v>3200</v>
      </c>
      <c r="K13" s="14" t="s">
        <v>120</v>
      </c>
      <c r="L13" s="22"/>
    </row>
    <row r="14" spans="1:12" ht="17" customHeight="1" x14ac:dyDescent="0.3">
      <c r="A14" s="68"/>
      <c r="B14" s="7" t="s">
        <v>122</v>
      </c>
      <c r="C14" s="3">
        <v>500</v>
      </c>
      <c r="D14" s="4">
        <v>0</v>
      </c>
      <c r="E14" s="2" t="s">
        <v>24</v>
      </c>
      <c r="F14" s="9">
        <v>2</v>
      </c>
      <c r="G14" s="6">
        <v>2</v>
      </c>
      <c r="H14" s="8">
        <f t="shared" si="0"/>
        <v>2000</v>
      </c>
      <c r="I14" s="11">
        <f t="shared" si="1"/>
        <v>0</v>
      </c>
      <c r="J14" s="12">
        <f t="shared" si="2"/>
        <v>2000</v>
      </c>
      <c r="K14" s="14" t="s">
        <v>151</v>
      </c>
      <c r="L14" s="22"/>
    </row>
    <row r="15" spans="1:12" ht="17" customHeight="1" x14ac:dyDescent="0.3">
      <c r="A15" s="69"/>
      <c r="B15" s="7" t="s">
        <v>124</v>
      </c>
      <c r="C15" s="3">
        <v>100</v>
      </c>
      <c r="D15" s="4">
        <v>0</v>
      </c>
      <c r="E15" s="2" t="s">
        <v>66</v>
      </c>
      <c r="F15" s="9">
        <v>2</v>
      </c>
      <c r="G15" s="6">
        <v>4</v>
      </c>
      <c r="H15" s="8">
        <f t="shared" si="0"/>
        <v>800</v>
      </c>
      <c r="I15" s="11">
        <f t="shared" si="1"/>
        <v>0</v>
      </c>
      <c r="J15" s="12">
        <f t="shared" si="2"/>
        <v>800</v>
      </c>
      <c r="K15" s="14" t="s">
        <v>120</v>
      </c>
      <c r="L15" s="22"/>
    </row>
    <row r="16" spans="1:12" ht="17" customHeight="1" x14ac:dyDescent="0.3">
      <c r="A16" s="75" t="s">
        <v>8</v>
      </c>
      <c r="B16" s="76"/>
      <c r="C16" s="76"/>
      <c r="D16" s="76"/>
      <c r="E16" s="76"/>
      <c r="F16" s="76"/>
      <c r="G16" s="77"/>
      <c r="H16" s="8">
        <f>SUM(H3:H10)</f>
        <v>159200</v>
      </c>
      <c r="I16" s="15">
        <f t="shared" ref="I16:J16" si="3">SUM(I3:I10)</f>
        <v>89000</v>
      </c>
      <c r="J16" s="16">
        <f t="shared" si="3"/>
        <v>70200</v>
      </c>
      <c r="K16" s="17" t="s">
        <v>125</v>
      </c>
      <c r="L16" s="22"/>
    </row>
    <row r="17" spans="1:12" ht="17" customHeight="1" x14ac:dyDescent="0.3">
      <c r="A17" s="78" t="s">
        <v>68</v>
      </c>
      <c r="B17" s="79"/>
      <c r="C17" s="79"/>
      <c r="D17" s="79"/>
      <c r="E17" s="79"/>
      <c r="F17" s="79"/>
      <c r="G17" s="80"/>
      <c r="H17" s="8">
        <f>H16*0.06</f>
        <v>9552</v>
      </c>
      <c r="I17" s="11">
        <v>0</v>
      </c>
      <c r="J17" s="12">
        <f>H17</f>
        <v>9552</v>
      </c>
      <c r="K17" s="14"/>
      <c r="L17" s="23"/>
    </row>
    <row r="18" spans="1:12" ht="17" customHeight="1" x14ac:dyDescent="0.3">
      <c r="A18" s="81" t="s">
        <v>69</v>
      </c>
      <c r="B18" s="82"/>
      <c r="C18" s="82"/>
      <c r="D18" s="82"/>
      <c r="E18" s="82"/>
      <c r="F18" s="82"/>
      <c r="G18" s="83"/>
      <c r="H18" s="8">
        <f>(H16+H17)*0.06</f>
        <v>10125.119999999999</v>
      </c>
      <c r="I18" s="11">
        <v>0</v>
      </c>
      <c r="J18" s="12">
        <f>H18</f>
        <v>10125.119999999999</v>
      </c>
      <c r="K18" s="14"/>
      <c r="L18" s="23"/>
    </row>
    <row r="19" spans="1:12" ht="17" customHeight="1" x14ac:dyDescent="0.3">
      <c r="A19" s="84" t="s">
        <v>70</v>
      </c>
      <c r="B19" s="85"/>
      <c r="C19" s="85"/>
      <c r="D19" s="85"/>
      <c r="E19" s="85"/>
      <c r="F19" s="85"/>
      <c r="G19" s="86"/>
      <c r="H19" s="10">
        <f>SUM(H16:H18)</f>
        <v>178877.12</v>
      </c>
      <c r="I19" s="18">
        <f>I16</f>
        <v>89000</v>
      </c>
      <c r="J19" s="19">
        <f>J16+J17+J18</f>
        <v>89877.119999999995</v>
      </c>
      <c r="K19" s="20"/>
      <c r="L19" s="24"/>
    </row>
  </sheetData>
  <mergeCells count="9">
    <mergeCell ref="A1:K1"/>
    <mergeCell ref="A16:G16"/>
    <mergeCell ref="A17:G17"/>
    <mergeCell ref="A18:G18"/>
    <mergeCell ref="A19:G19"/>
    <mergeCell ref="A3:A4"/>
    <mergeCell ref="A5:A6"/>
    <mergeCell ref="A7:A9"/>
    <mergeCell ref="A10:A15"/>
  </mergeCells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昆明温德姆酒店</vt:lpstr>
      <vt:lpstr>昆明温德姆酒店 (修改)</vt:lpstr>
      <vt:lpstr>成都东方美豪丽致</vt:lpstr>
      <vt:lpstr>成都总府皇冠假日</vt:lpstr>
      <vt:lpstr>成都武侯渝江皇冠假日</vt:lpstr>
      <vt:lpstr>成都缦道</vt:lpstr>
      <vt:lpstr>苏州希尔顿欢朋</vt:lpstr>
      <vt:lpstr>杭州维景</vt:lpstr>
      <vt:lpstr>浙江宾馆</vt:lpstr>
      <vt:lpstr>杭州万合</vt:lpstr>
      <vt:lpstr>华辰国际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来 张</cp:lastModifiedBy>
  <cp:lastPrinted>2023-09-16T02:00:00Z</cp:lastPrinted>
  <dcterms:created xsi:type="dcterms:W3CDTF">2015-06-06T18:19:00Z</dcterms:created>
  <dcterms:modified xsi:type="dcterms:W3CDTF">2024-12-17T09:40:32Z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27834D0FD0D84AED8F24AA464F2FB670_13</vt:lpwstr>
  </property>
  <property fmtid="{D5CDD505-2E9C-101B-9397-08002B2CF9AE}" pid="3" name="KSOProductBuildVer">
    <vt:lpwstr>2052-6.5.2.8766</vt:lpwstr>
  </property>
</Properties>
</file>