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总结算单" sheetId="1" r:id="rId1"/>
    <sheet name="机票对账单" sheetId="2" r:id="rId2"/>
    <sheet name="接送机对账单" sheetId="3" r:id="rId3"/>
    <sheet name="展馆短驳对账单" sheetId="4" r:id="rId4"/>
  </sheets>
  <calcPr calcId="125725" concurrentCalc="0"/>
</workbook>
</file>

<file path=xl/calcChain.xml><?xml version="1.0" encoding="utf-8"?>
<calcChain xmlns="http://schemas.openxmlformats.org/spreadsheetml/2006/main">
  <c r="H7" i="4"/>
  <c r="H6"/>
  <c r="H5"/>
  <c r="H4"/>
  <c r="H3"/>
  <c r="H2"/>
  <c r="H2" i="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"/>
  <c r="H33"/>
  <c r="AB3" i="3"/>
  <c r="AB4"/>
  <c r="AB5"/>
  <c r="AB7"/>
  <c r="AB8"/>
  <c r="AB9"/>
  <c r="AB10"/>
  <c r="AB12"/>
  <c r="AB13"/>
  <c r="AB14"/>
  <c r="AB15"/>
  <c r="AB16"/>
  <c r="AB17"/>
  <c r="AB18"/>
  <c r="AB19"/>
  <c r="AB20"/>
  <c r="AB21"/>
  <c r="AB22"/>
  <c r="H34" i="1"/>
  <c r="H35"/>
  <c r="H36"/>
</calcChain>
</file>

<file path=xl/sharedStrings.xml><?xml version="1.0" encoding="utf-8"?>
<sst xmlns="http://schemas.openxmlformats.org/spreadsheetml/2006/main" count="381" uniqueCount="259">
  <si>
    <t>类目</t>
    <phoneticPr fontId="1" type="noConversion"/>
  </si>
  <si>
    <t>项目</t>
    <phoneticPr fontId="1" type="noConversion"/>
  </si>
  <si>
    <t>内容</t>
    <phoneticPr fontId="1" type="noConversion"/>
  </si>
  <si>
    <t>规格</t>
    <phoneticPr fontId="1" type="noConversion"/>
  </si>
  <si>
    <t>单价</t>
    <phoneticPr fontId="1" type="noConversion"/>
  </si>
  <si>
    <t>数量</t>
    <phoneticPr fontId="1" type="noConversion"/>
  </si>
  <si>
    <t>次数</t>
    <phoneticPr fontId="1" type="noConversion"/>
  </si>
  <si>
    <t>总价</t>
    <phoneticPr fontId="1" type="noConversion"/>
  </si>
  <si>
    <t>备注</t>
    <phoneticPr fontId="1" type="noConversion"/>
  </si>
  <si>
    <t>住宿</t>
    <phoneticPr fontId="1" type="noConversion"/>
  </si>
  <si>
    <t>12月11日自助晚餐</t>
    <phoneticPr fontId="1" type="noConversion"/>
  </si>
  <si>
    <t>房间内布置</t>
    <phoneticPr fontId="1" type="noConversion"/>
  </si>
  <si>
    <t>酒店欢迎水果</t>
    <phoneticPr fontId="1" type="noConversion"/>
  </si>
  <si>
    <t>酒店room drop</t>
    <phoneticPr fontId="1" type="noConversion"/>
  </si>
  <si>
    <t>大交通</t>
    <phoneticPr fontId="1" type="noConversion"/>
  </si>
  <si>
    <t>车辆</t>
    <phoneticPr fontId="1" type="noConversion"/>
  </si>
  <si>
    <t>人员</t>
    <phoneticPr fontId="1" type="noConversion"/>
  </si>
  <si>
    <t>总计</t>
    <phoneticPr fontId="1" type="noConversion"/>
  </si>
  <si>
    <t>服务费10%</t>
    <phoneticPr fontId="1" type="noConversion"/>
  </si>
  <si>
    <t>税点6%</t>
    <phoneticPr fontId="1" type="noConversion"/>
  </si>
  <si>
    <t>Subtotal</t>
    <phoneticPr fontId="1" type="noConversion"/>
  </si>
  <si>
    <t>洲际酒店
（国家会展中心)</t>
    <phoneticPr fontId="1" type="noConversion"/>
  </si>
  <si>
    <t>1楼-伍臻餐厅</t>
    <phoneticPr fontId="1" type="noConversion"/>
  </si>
  <si>
    <t>现场服务人员</t>
    <phoneticPr fontId="1" type="noConversion"/>
  </si>
  <si>
    <t>人员</t>
    <phoneticPr fontId="1" type="noConversion"/>
  </si>
  <si>
    <t>餐费</t>
    <phoneticPr fontId="1" type="noConversion"/>
  </si>
  <si>
    <t>交通、通讯费</t>
    <phoneticPr fontId="1" type="noConversion"/>
  </si>
  <si>
    <t>12/12酒店工作人员</t>
    <rPh sb="1" eb="2">
      <t>yue</t>
    </rPh>
    <rPh sb="4" eb="5">
      <t>ri</t>
    </rPh>
    <rPh sb="5" eb="6">
      <t>jiu'dian</t>
    </rPh>
    <rPh sb="7" eb="8">
      <t>gong'zuo'ren'yuan</t>
    </rPh>
    <phoneticPr fontId="1" type="noConversion"/>
  </si>
  <si>
    <t>12/12送站工作人员</t>
    <rPh sb="1" eb="2">
      <t>yue</t>
    </rPh>
    <rPh sb="4" eb="5">
      <t>ri</t>
    </rPh>
    <rPh sb="5" eb="6">
      <t>song'zhan</t>
    </rPh>
    <rPh sb="7" eb="8">
      <t>gong'zuo'ren'yuan</t>
    </rPh>
    <phoneticPr fontId="1" type="noConversion"/>
  </si>
  <si>
    <t>3个整果</t>
    <phoneticPr fontId="1" type="noConversion"/>
  </si>
  <si>
    <t>20元/间/次</t>
    <phoneticPr fontId="1" type="noConversion"/>
  </si>
  <si>
    <t>1间高级大（单早）</t>
    <phoneticPr fontId="1" type="noConversion"/>
  </si>
  <si>
    <t>145间高级大（单早）</t>
    <phoneticPr fontId="1" type="noConversion"/>
  </si>
  <si>
    <t>机票</t>
    <rPh sb="0" eb="1">
      <t>ji'piao</t>
    </rPh>
    <phoneticPr fontId="1" type="noConversion"/>
  </si>
  <si>
    <t>高铁</t>
    <phoneticPr fontId="1" type="noConversion"/>
  </si>
  <si>
    <t>出发日期</t>
  </si>
  <si>
    <t>航班号</t>
  </si>
  <si>
    <t>航程</t>
  </si>
  <si>
    <t>乘客名单</t>
  </si>
  <si>
    <t>人数</t>
  </si>
  <si>
    <t>小计</t>
  </si>
  <si>
    <t>CA1517</t>
  </si>
  <si>
    <t>北京-上海</t>
  </si>
  <si>
    <t>CA1858</t>
  </si>
  <si>
    <t>上海-北京</t>
  </si>
  <si>
    <t>FM9396</t>
  </si>
  <si>
    <t>长沙-上海</t>
  </si>
  <si>
    <t>陈波超</t>
  </si>
  <si>
    <t>FM9333</t>
  </si>
  <si>
    <t>上海-深圳</t>
  </si>
  <si>
    <t>CA1531</t>
  </si>
  <si>
    <t>CA1832</t>
  </si>
  <si>
    <t>CA1533</t>
  </si>
  <si>
    <t>天津-上海</t>
  </si>
  <si>
    <t>黄永和</t>
  </si>
  <si>
    <t>CA1656</t>
  </si>
  <si>
    <t>上海-天津</t>
  </si>
  <si>
    <t>MU5106</t>
  </si>
  <si>
    <t>康铭</t>
  </si>
  <si>
    <t>FM9574</t>
  </si>
  <si>
    <t>丹东-上海</t>
  </si>
  <si>
    <t>李全栋</t>
  </si>
  <si>
    <t>FM9573</t>
  </si>
  <si>
    <t>上海-丹东</t>
  </si>
  <si>
    <t>CA1502</t>
  </si>
  <si>
    <t>MU2507</t>
  </si>
  <si>
    <t>武汉-上海</t>
  </si>
  <si>
    <t>王峰</t>
  </si>
  <si>
    <t>MU2469</t>
  </si>
  <si>
    <t>上海-武汉</t>
  </si>
  <si>
    <t>MU5396</t>
  </si>
  <si>
    <t>郑州-上海</t>
  </si>
  <si>
    <t>温军强</t>
  </si>
  <si>
    <t>FM9475</t>
  </si>
  <si>
    <t>上海-郑州</t>
  </si>
  <si>
    <t>杨春巍</t>
  </si>
  <si>
    <t>FM9107</t>
  </si>
  <si>
    <t>MU5110</t>
  </si>
  <si>
    <t>MU5107</t>
  </si>
  <si>
    <t>赵扬</t>
  </si>
  <si>
    <t>CA1521</t>
  </si>
  <si>
    <t>左世全</t>
  </si>
  <si>
    <t>12月11日 G7516 温州南-虹桥站
12月12日 G7599 虹桥站-温州南</t>
    <phoneticPr fontId="1" type="noConversion"/>
  </si>
  <si>
    <t>各地往返上海机票</t>
    <phoneticPr fontId="1" type="noConversion"/>
  </si>
  <si>
    <t>基础信息</t>
    <phoneticPr fontId="10" type="noConversion"/>
  </si>
  <si>
    <t>去程</t>
    <phoneticPr fontId="10" type="noConversion"/>
  </si>
  <si>
    <t>回程</t>
    <phoneticPr fontId="10" type="noConversion"/>
  </si>
  <si>
    <t>对接人</t>
    <rPh sb="0" eb="1">
      <t>yao qing ren</t>
    </rPh>
    <phoneticPr fontId="7" type="noConversion"/>
  </si>
  <si>
    <t>邀请人</t>
    <rPh sb="0" eb="1">
      <t>yao qing ren</t>
    </rPh>
    <phoneticPr fontId="7" type="noConversion"/>
  </si>
  <si>
    <t>联系人邮箱</t>
    <rPh sb="0" eb="1">
      <t>lian xi ren</t>
    </rPh>
    <phoneticPr fontId="7" type="noConversion"/>
  </si>
  <si>
    <t>乘机人手机号码</t>
    <phoneticPr fontId="10" type="noConversion"/>
  </si>
  <si>
    <t>自助午餐（11号）</t>
    <rPh sb="2" eb="3">
      <t>wu</t>
    </rPh>
    <phoneticPr fontId="7" type="noConversion"/>
  </si>
  <si>
    <t>自助晚餐（11号）</t>
    <phoneticPr fontId="7" type="noConversion"/>
  </si>
  <si>
    <t>备用住宿
（12号）</t>
    <phoneticPr fontId="10" type="noConversion"/>
  </si>
  <si>
    <t>抵达日期</t>
    <phoneticPr fontId="10" type="noConversion"/>
  </si>
  <si>
    <t>去程航班</t>
    <rPh sb="0" eb="1">
      <t>qu cheng</t>
    </rPh>
    <rPh sb="2" eb="3">
      <t>hang ban</t>
    </rPh>
    <phoneticPr fontId="10" type="noConversion"/>
  </si>
  <si>
    <t>到达地</t>
    <phoneticPr fontId="10" type="noConversion"/>
  </si>
  <si>
    <t>抵达时间</t>
    <phoneticPr fontId="10" type="noConversion"/>
  </si>
  <si>
    <t>返程日期</t>
    <rPh sb="0" eb="1">
      <t>fan cheng ri qi</t>
    </rPh>
    <phoneticPr fontId="10" type="noConversion"/>
  </si>
  <si>
    <t>返程航班</t>
    <rPh sb="0" eb="1">
      <t>fan cheng</t>
    </rPh>
    <rPh sb="2" eb="3">
      <t>hang ban</t>
    </rPh>
    <phoneticPr fontId="10" type="noConversion"/>
  </si>
  <si>
    <t>起飞实际</t>
    <phoneticPr fontId="10" type="noConversion"/>
  </si>
  <si>
    <t>是否需要订票</t>
    <phoneticPr fontId="10" type="noConversion"/>
  </si>
  <si>
    <t>乘机人身份证号码</t>
    <rPh sb="0" eb="1">
      <t>shen fen z</t>
    </rPh>
    <rPh sb="3" eb="4">
      <t>hao ma</t>
    </rPh>
    <phoneticPr fontId="10" type="noConversion"/>
  </si>
  <si>
    <t>返程日期</t>
    <phoneticPr fontId="10" type="noConversion"/>
  </si>
  <si>
    <t>回程航班</t>
    <phoneticPr fontId="10" type="noConversion"/>
  </si>
  <si>
    <t>离开地</t>
    <phoneticPr fontId="10" type="noConversion"/>
  </si>
  <si>
    <t>起飞时间</t>
    <phoneticPr fontId="10" type="noConversion"/>
  </si>
  <si>
    <t>用车动线</t>
    <phoneticPr fontId="7" type="noConversion"/>
  </si>
  <si>
    <t>车型</t>
    <phoneticPr fontId="10" type="noConversion"/>
  </si>
  <si>
    <t>人数</t>
    <phoneticPr fontId="10" type="noConversion"/>
  </si>
  <si>
    <t>单价</t>
    <phoneticPr fontId="10" type="noConversion"/>
  </si>
  <si>
    <t>超时费</t>
    <phoneticPr fontId="10" type="noConversion"/>
  </si>
  <si>
    <t>总价</t>
    <phoneticPr fontId="10" type="noConversion"/>
  </si>
  <si>
    <t>Dora</t>
    <phoneticPr fontId="10" type="noConversion"/>
  </si>
  <si>
    <t>杨春巍</t>
    <phoneticPr fontId="10" type="noConversion"/>
  </si>
  <si>
    <t>否</t>
    <phoneticPr fontId="10" type="noConversion"/>
  </si>
  <si>
    <t>MU5106</t>
    <phoneticPr fontId="10" type="noConversion"/>
  </si>
  <si>
    <t>虹桥T2</t>
    <phoneticPr fontId="10" type="noConversion"/>
  </si>
  <si>
    <t>FM9107</t>
    <phoneticPr fontId="10" type="noConversion"/>
  </si>
  <si>
    <t>是</t>
    <phoneticPr fontId="10" type="noConversion"/>
  </si>
  <si>
    <t xml:space="preserve">210404198001150645     </t>
    <phoneticPr fontId="10" type="noConversion"/>
  </si>
  <si>
    <t>21:30</t>
    <phoneticPr fontId="10" type="noConversion"/>
  </si>
  <si>
    <t>虹机-洲际-虹机</t>
    <phoneticPr fontId="10" type="noConversion"/>
  </si>
  <si>
    <t>GL8</t>
    <phoneticPr fontId="10" type="noConversion"/>
  </si>
  <si>
    <t>钟健</t>
    <phoneticPr fontId="10" type="noConversion"/>
  </si>
  <si>
    <t>FM9304</t>
    <phoneticPr fontId="10" type="noConversion"/>
  </si>
  <si>
    <t>TBD</t>
    <phoneticPr fontId="10" type="noConversion"/>
  </si>
  <si>
    <t>-</t>
    <phoneticPr fontId="10" type="noConversion"/>
  </si>
  <si>
    <t>虹机-洲际酒店</t>
    <phoneticPr fontId="10" type="noConversion"/>
  </si>
  <si>
    <t>方向明</t>
    <phoneticPr fontId="10" type="noConversion"/>
  </si>
  <si>
    <t>CA1521</t>
    <phoneticPr fontId="10" type="noConversion"/>
  </si>
  <si>
    <t>虹机-会展-新锦江大酒店</t>
    <phoneticPr fontId="10" type="noConversion"/>
  </si>
  <si>
    <t>王晓禹</t>
    <phoneticPr fontId="10" type="noConversion"/>
  </si>
  <si>
    <t>王东晖</t>
    <phoneticPr fontId="10" type="noConversion"/>
  </si>
  <si>
    <t>CA1517</t>
    <phoneticPr fontId="10" type="noConversion"/>
  </si>
  <si>
    <t>邬学斌</t>
    <phoneticPr fontId="10" type="noConversion"/>
  </si>
  <si>
    <t>虹机-会展</t>
    <phoneticPr fontId="10" type="noConversion"/>
  </si>
  <si>
    <t>张亮</t>
    <phoneticPr fontId="10" type="noConversion"/>
  </si>
  <si>
    <t>MU5114</t>
    <phoneticPr fontId="10" type="noConversion"/>
  </si>
  <si>
    <t>虹机-会展</t>
    <phoneticPr fontId="10" type="noConversion"/>
  </si>
  <si>
    <t>会展中心停车场</t>
    <phoneticPr fontId="10" type="noConversion"/>
  </si>
  <si>
    <t>会展-苏州奥克伍德酒店
（按全天计算）</t>
    <phoneticPr fontId="10" type="noConversion"/>
  </si>
  <si>
    <t>王卫、王洁</t>
    <phoneticPr fontId="10" type="noConversion"/>
  </si>
  <si>
    <t>温军强</t>
    <phoneticPr fontId="10" type="noConversion"/>
  </si>
  <si>
    <t>否</t>
  </si>
  <si>
    <t>是</t>
  </si>
  <si>
    <t xml:space="preserve"> MU5396 </t>
    <phoneticPr fontId="10" type="noConversion"/>
  </si>
  <si>
    <t>上海航空 FM9475</t>
  </si>
  <si>
    <t>410421198210181599</t>
  </si>
  <si>
    <t>陈波超</t>
    <phoneticPr fontId="10" type="noConversion"/>
  </si>
  <si>
    <t>FM9396</t>
    <phoneticPr fontId="10" type="noConversion"/>
  </si>
  <si>
    <t>上海航空 FM9333</t>
  </si>
  <si>
    <t>·431102199503219371</t>
  </si>
  <si>
    <t>FM9333</t>
    <phoneticPr fontId="10" type="noConversion"/>
  </si>
  <si>
    <t>虹桥T2</t>
    <phoneticPr fontId="10" type="noConversion"/>
  </si>
  <si>
    <t>虹机-洲际酒店-虹机</t>
    <phoneticPr fontId="10" type="noConversion"/>
  </si>
  <si>
    <t>王峰</t>
    <phoneticPr fontId="10" type="noConversion"/>
  </si>
  <si>
    <t>MU2507</t>
    <phoneticPr fontId="10" type="noConversion"/>
  </si>
  <si>
    <t>东方航空 MU2469</t>
  </si>
  <si>
    <t>`342122198204160015</t>
    <phoneticPr fontId="10" type="noConversion"/>
  </si>
  <si>
    <t>东方航空 MU2469</t>
    <phoneticPr fontId="10" type="noConversion"/>
  </si>
  <si>
    <t>王全晓</t>
    <phoneticPr fontId="10" type="noConversion"/>
  </si>
  <si>
    <t>G7516</t>
    <phoneticPr fontId="10" type="noConversion"/>
  </si>
  <si>
    <t>虹桥站</t>
    <phoneticPr fontId="10" type="noConversion"/>
  </si>
  <si>
    <t>G7599</t>
  </si>
  <si>
    <t>·370684198701083639</t>
  </si>
  <si>
    <t>G7599</t>
    <phoneticPr fontId="10" type="noConversion"/>
  </si>
  <si>
    <t>虹桥站</t>
    <phoneticPr fontId="10" type="noConversion"/>
  </si>
  <si>
    <t>虹机-洲际酒店-虹桥站</t>
    <phoneticPr fontId="10" type="noConversion"/>
  </si>
  <si>
    <t>谭立斌</t>
    <phoneticPr fontId="10" type="noConversion"/>
  </si>
  <si>
    <t>G86</t>
    <phoneticPr fontId="10" type="noConversion"/>
  </si>
  <si>
    <t>11日全天备车一辆GL8--现场扫尾、漏接等
超时5小时（超过8小时 50元/小时）</t>
    <phoneticPr fontId="10" type="noConversion"/>
  </si>
  <si>
    <t>共计费用</t>
    <phoneticPr fontId="10" type="noConversion"/>
  </si>
  <si>
    <t>扫尾车一辆</t>
    <phoneticPr fontId="1" type="noConversion"/>
  </si>
  <si>
    <t>11日 洲际酒店--会展中心（往返）</t>
    <rPh sb="1" eb="2">
      <t>yueriquan'tianyong'che</t>
    </rPh>
    <phoneticPr fontId="1" type="noConversion"/>
  </si>
  <si>
    <t>交通车辆</t>
    <phoneticPr fontId="1" type="noConversion"/>
  </si>
  <si>
    <t>2年内新车、车况、司机服务保证</t>
    <phoneticPr fontId="1" type="noConversion"/>
  </si>
  <si>
    <t>威马品牌发布会</t>
    <phoneticPr fontId="1" type="noConversion"/>
  </si>
  <si>
    <t>王全晓--往返程火车票报销</t>
    <phoneticPr fontId="1" type="noConversion"/>
  </si>
  <si>
    <t>自付费500元</t>
    <phoneticPr fontId="1" type="noConversion"/>
  </si>
  <si>
    <t>6间高级大（单早）</t>
    <phoneticPr fontId="1" type="noConversion"/>
  </si>
  <si>
    <t>自付费600元</t>
    <phoneticPr fontId="1" type="noConversion"/>
  </si>
  <si>
    <t>自付费700元</t>
    <phoneticPr fontId="1" type="noConversion"/>
  </si>
  <si>
    <t>自付500元</t>
    <phoneticPr fontId="1" type="noConversion"/>
  </si>
  <si>
    <t>2间高级大（单早）</t>
    <phoneticPr fontId="1" type="noConversion"/>
  </si>
  <si>
    <t>5间行政大（单早/双早）</t>
    <phoneticPr fontId="1" type="noConversion"/>
  </si>
  <si>
    <t>新增早餐费用（2间高级双）</t>
    <phoneticPr fontId="1" type="noConversion"/>
  </si>
  <si>
    <t>11日全天-2辆考斯特--威马政府部门使用
2辆车共计超时10小时（超过8小时 80元/小时）</t>
    <phoneticPr fontId="10" type="noConversion"/>
  </si>
  <si>
    <t>12号全天-2辆GL8--威马政府部门使用
2辆车共计超时4小时（超过8小时 50元/小时）</t>
    <phoneticPr fontId="10" type="noConversion"/>
  </si>
  <si>
    <t>12/10-11日酒店工作人员</t>
    <phoneticPr fontId="1" type="noConversion"/>
  </si>
  <si>
    <t>11日全天-5辆GL8--威马政府部门使用
5辆车共计超时35小时（超过8小时 50元/小时）</t>
    <phoneticPr fontId="10" type="noConversion"/>
  </si>
  <si>
    <t>12/11日接机接站人员
含当天场馆车辆管理及指引人员</t>
    <phoneticPr fontId="1" type="noConversion"/>
  </si>
  <si>
    <t>出票价</t>
    <phoneticPr fontId="7" type="noConversion"/>
  </si>
  <si>
    <t>退票费</t>
    <phoneticPr fontId="7" type="noConversion"/>
  </si>
  <si>
    <t>票号</t>
    <phoneticPr fontId="7" type="noConversion"/>
  </si>
  <si>
    <t>WANG/DONGHUI（公务舱）</t>
    <phoneticPr fontId="7" type="noConversion"/>
  </si>
  <si>
    <t>999-5998221865</t>
    <phoneticPr fontId="7" type="noConversion"/>
  </si>
  <si>
    <t>999-5998221890</t>
    <phoneticPr fontId="7" type="noConversion"/>
  </si>
  <si>
    <t>781-5997750743</t>
    <phoneticPr fontId="7" type="noConversion"/>
  </si>
  <si>
    <t>781-2039353859</t>
    <phoneticPr fontId="7" type="noConversion"/>
  </si>
  <si>
    <t>陈茂林, 刘小诗, 苗若兰, 王务林
（公务舱）</t>
    <phoneticPr fontId="7" type="noConversion"/>
  </si>
  <si>
    <t>[999-5997670339, 999-5997670340, 999-5997670341, 999-5997670342]</t>
    <phoneticPr fontId="7" type="noConversion"/>
  </si>
  <si>
    <t>陈茂林, 刘小诗, 王务林
（公务舱）</t>
    <phoneticPr fontId="7" type="noConversion"/>
  </si>
  <si>
    <t>[999-5997711865, 999-5997711866, 999-5997711867]</t>
    <phoneticPr fontId="7" type="noConversion"/>
  </si>
  <si>
    <t>999-5997901958</t>
    <phoneticPr fontId="7" type="noConversion"/>
  </si>
  <si>
    <t>999-5158437633</t>
    <phoneticPr fontId="7" type="noConversion"/>
  </si>
  <si>
    <t>781-5997751732</t>
    <phoneticPr fontId="7" type="noConversion"/>
  </si>
  <si>
    <t>999-2039353693</t>
    <phoneticPr fontId="7" type="noConversion"/>
  </si>
  <si>
    <t>781-5997708467</t>
    <phoneticPr fontId="7" type="noConversion"/>
  </si>
  <si>
    <t>781-2039353539</t>
    <phoneticPr fontId="7" type="noConversion"/>
  </si>
  <si>
    <t>苗若兰（公务舱）</t>
    <phoneticPr fontId="7" type="noConversion"/>
  </si>
  <si>
    <t xml:space="preserve">999-2039353546 </t>
    <phoneticPr fontId="7" type="noConversion"/>
  </si>
  <si>
    <t>王东晖（公务舱）</t>
    <phoneticPr fontId="7" type="noConversion"/>
  </si>
  <si>
    <t>999-5158437615</t>
    <phoneticPr fontId="7" type="noConversion"/>
  </si>
  <si>
    <t>999-5998235585</t>
    <phoneticPr fontId="7" type="noConversion"/>
  </si>
  <si>
    <t>781-5997745558</t>
    <phoneticPr fontId="7" type="noConversion"/>
  </si>
  <si>
    <t>781-5997749524</t>
    <phoneticPr fontId="7" type="noConversion"/>
  </si>
  <si>
    <t>王婷（公务舱）</t>
    <phoneticPr fontId="7" type="noConversion"/>
  </si>
  <si>
    <t>999-5997712669</t>
    <phoneticPr fontId="7" type="noConversion"/>
  </si>
  <si>
    <t>999-2039353549</t>
    <phoneticPr fontId="7" type="noConversion"/>
  </si>
  <si>
    <t>781-5997751122</t>
    <phoneticPr fontId="7" type="noConversion"/>
  </si>
  <si>
    <t>781-5997751509</t>
    <phoneticPr fontId="7" type="noConversion"/>
  </si>
  <si>
    <t>781-5997708830</t>
    <phoneticPr fontId="7" type="noConversion"/>
  </si>
  <si>
    <t>781-5997748967</t>
    <phoneticPr fontId="7" type="noConversion"/>
  </si>
  <si>
    <t>于昕旻（公务舱）</t>
    <phoneticPr fontId="7" type="noConversion"/>
  </si>
  <si>
    <t>781-5997710178</t>
    <phoneticPr fontId="7" type="noConversion"/>
  </si>
  <si>
    <t>781-5997709627</t>
    <phoneticPr fontId="7" type="noConversion"/>
  </si>
  <si>
    <t>余辉（公务舱）</t>
    <phoneticPr fontId="7" type="noConversion"/>
  </si>
  <si>
    <t>999-5158437571</t>
    <phoneticPr fontId="7" type="noConversion"/>
  </si>
  <si>
    <t>999-5158437570</t>
    <phoneticPr fontId="7" type="noConversion"/>
  </si>
  <si>
    <t>999-5158437569</t>
    <phoneticPr fontId="7" type="noConversion"/>
  </si>
  <si>
    <t>999-5997901022</t>
    <phoneticPr fontId="7" type="noConversion"/>
  </si>
  <si>
    <t>总计费用</t>
    <phoneticPr fontId="7" type="noConversion"/>
  </si>
  <si>
    <t>数量</t>
    <phoneticPr fontId="10" type="noConversion"/>
  </si>
  <si>
    <t>接送机-小车（含GL8、考斯特）</t>
    <phoneticPr fontId="1" type="noConversion"/>
  </si>
  <si>
    <t>展馆接驳车-45座大巴4辆车</t>
    <rPh sb="2" eb="3">
      <t>zuo</t>
    </rPh>
    <phoneticPr fontId="1" type="noConversion"/>
  </si>
  <si>
    <t>明细请见sheet2明细</t>
    <phoneticPr fontId="1" type="noConversion"/>
  </si>
  <si>
    <t>明细请见sheet3明细</t>
    <phoneticPr fontId="1" type="noConversion"/>
  </si>
  <si>
    <t>明细请见sheet4明细</t>
    <phoneticPr fontId="1" type="noConversion"/>
  </si>
  <si>
    <t>用车日期</t>
  </si>
  <si>
    <t>用车时间</t>
    <phoneticPr fontId="12" type="noConversion"/>
  </si>
  <si>
    <t>出发地</t>
  </si>
  <si>
    <t>目的地</t>
  </si>
  <si>
    <t>单价</t>
    <phoneticPr fontId="12" type="noConversion"/>
  </si>
  <si>
    <t>数量</t>
    <phoneticPr fontId="12" type="noConversion"/>
  </si>
  <si>
    <t>次数</t>
    <phoneticPr fontId="12" type="noConversion"/>
  </si>
  <si>
    <t>总价</t>
    <phoneticPr fontId="12" type="noConversion"/>
  </si>
  <si>
    <t>车型</t>
  </si>
  <si>
    <t>2017-12-11</t>
  </si>
  <si>
    <t>18:08-20:20</t>
    <phoneticPr fontId="12" type="noConversion"/>
  </si>
  <si>
    <t>国家会展中心洲际酒店</t>
  </si>
  <si>
    <t>会展中心北广场停车场=往返</t>
    <phoneticPr fontId="12" type="noConversion"/>
  </si>
  <si>
    <t>45座</t>
  </si>
  <si>
    <t>18:13-20:30</t>
    <phoneticPr fontId="12" type="noConversion"/>
  </si>
  <si>
    <t>18:18-21:40</t>
    <phoneticPr fontId="12" type="noConversion"/>
  </si>
  <si>
    <t>18:28-21:50</t>
    <phoneticPr fontId="12" type="noConversion"/>
  </si>
  <si>
    <t>国家会展中心洲际酒店</t>
    <phoneticPr fontId="12" type="noConversion"/>
  </si>
  <si>
    <t>洲际酒店——会展中心（扫尾车）</t>
    <phoneticPr fontId="12" type="noConversion"/>
  </si>
  <si>
    <t>会展中心——洲际酒店（扫尾车）</t>
    <phoneticPr fontId="12" type="noConversion"/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</si>
</sst>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#"/>
    <numFmt numFmtId="178" formatCode="0.0"/>
    <numFmt numFmtId="179" formatCode="[$-F400]h:mm:ss\ AM/PM"/>
    <numFmt numFmtId="180" formatCode="m&quot;月&quot;d&quot;日&quot;;@"/>
    <numFmt numFmtId="181" formatCode="h:mm;@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微软雅黑"/>
      <family val="2"/>
      <charset val="134"/>
    </font>
    <font>
      <sz val="18"/>
      <name val="微软雅黑"/>
      <family val="2"/>
      <charset val="134"/>
    </font>
    <font>
      <sz val="12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等线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thin">
        <color rgb="FF070707"/>
      </top>
      <bottom/>
      <diagonal/>
    </border>
    <border>
      <left/>
      <right style="thin">
        <color rgb="FF070707"/>
      </right>
      <top style="thin">
        <color rgb="FF070707"/>
      </top>
      <bottom style="thin">
        <color rgb="FF070707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76" fontId="9" fillId="2" borderId="1" xfId="1" applyNumberFormat="1" applyFont="1" applyFill="1" applyBorder="1" applyAlignment="1">
      <alignment horizontal="center" vertical="center" wrapText="1" shrinkToFit="1"/>
    </xf>
    <xf numFmtId="49" fontId="9" fillId="2" borderId="1" xfId="1" applyNumberFormat="1" applyFont="1" applyFill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 wrapText="1" shrinkToFit="1"/>
    </xf>
    <xf numFmtId="178" fontId="9" fillId="2" borderId="1" xfId="1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/>
    </xf>
    <xf numFmtId="17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Border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81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9" fontId="8" fillId="3" borderId="0" xfId="0" applyNumberFormat="1" applyFont="1" applyFill="1" applyBorder="1" applyAlignment="1">
      <alignment horizontal="center" vertical="center" wrapText="1"/>
    </xf>
    <xf numFmtId="179" fontId="8" fillId="3" borderId="0" xfId="0" applyNumberFormat="1" applyFont="1" applyFill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9" fontId="6" fillId="0" borderId="1" xfId="0" applyNumberFormat="1" applyFont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179" fontId="8" fillId="0" borderId="8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 wrapText="1"/>
    </xf>
    <xf numFmtId="179" fontId="8" fillId="0" borderId="7" xfId="0" applyNumberFormat="1" applyFont="1" applyBorder="1" applyAlignment="1">
      <alignment horizontal="center" vertical="center" wrapText="1"/>
    </xf>
    <xf numFmtId="179" fontId="8" fillId="0" borderId="8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4" xfId="0" applyNumberFormat="1" applyFont="1" applyFill="1" applyBorder="1" applyAlignment="1">
      <alignment horizontal="center" vertical="center" wrapText="1"/>
    </xf>
    <xf numFmtId="179" fontId="8" fillId="3" borderId="2" xfId="0" applyNumberFormat="1" applyFont="1" applyFill="1" applyBorder="1" applyAlignment="1">
      <alignment horizontal="center" vertical="center" wrapText="1"/>
    </xf>
    <xf numFmtId="179" fontId="8" fillId="3" borderId="4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20" fontId="13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0" fontId="13" fillId="0" borderId="1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6"/>
  <sheetViews>
    <sheetView tabSelected="1" topLeftCell="B1" zoomScaleNormal="100" workbookViewId="0">
      <pane xSplit="3" ySplit="2" topLeftCell="E17" activePane="bottomRight" state="frozenSplit"/>
      <selection activeCell="B1" sqref="B1"/>
      <selection pane="topRight" activeCell="C1" sqref="C1"/>
      <selection pane="bottomLeft" activeCell="B4" sqref="B4"/>
      <selection pane="bottomRight" activeCell="D29" sqref="D29"/>
    </sheetView>
  </sheetViews>
  <sheetFormatPr defaultColWidth="9" defaultRowHeight="16.5"/>
  <cols>
    <col min="1" max="1" width="11.25" style="2" bestFit="1" customWidth="1"/>
    <col min="2" max="2" width="16.125" style="2" bestFit="1" customWidth="1"/>
    <col min="3" max="3" width="30.875" style="2" bestFit="1" customWidth="1"/>
    <col min="4" max="4" width="32.625" style="2" bestFit="1" customWidth="1"/>
    <col min="5" max="5" width="8.5" style="2" bestFit="1" customWidth="1"/>
    <col min="6" max="7" width="5.5" style="2" bestFit="1" customWidth="1"/>
    <col min="8" max="8" width="13.25" style="2" bestFit="1" customWidth="1"/>
    <col min="9" max="9" width="20.125" style="2" bestFit="1" customWidth="1"/>
    <col min="10" max="16384" width="9" style="2"/>
  </cols>
  <sheetData>
    <row r="1" spans="1:9" ht="24.75">
      <c r="A1" s="62" t="s">
        <v>177</v>
      </c>
      <c r="B1" s="62"/>
      <c r="C1" s="62"/>
      <c r="D1" s="62"/>
      <c r="E1" s="62"/>
      <c r="F1" s="62"/>
      <c r="G1" s="62"/>
      <c r="H1" s="62"/>
      <c r="I1" s="62"/>
    </row>
    <row r="2" spans="1:9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spans="1:9">
      <c r="A3" s="5"/>
      <c r="B3" s="66" t="s">
        <v>21</v>
      </c>
      <c r="C3" s="4">
        <v>43078</v>
      </c>
      <c r="D3" s="7" t="s">
        <v>31</v>
      </c>
      <c r="E3" s="7">
        <v>700</v>
      </c>
      <c r="F3" s="7">
        <v>1</v>
      </c>
      <c r="G3" s="7">
        <v>1</v>
      </c>
      <c r="H3" s="7">
        <f t="shared" ref="H3:H32" si="0">E3*F3*G3</f>
        <v>700</v>
      </c>
      <c r="I3" s="7"/>
    </row>
    <row r="4" spans="1:9" ht="16.5" customHeight="1">
      <c r="A4" s="59" t="s">
        <v>9</v>
      </c>
      <c r="B4" s="67"/>
      <c r="C4" s="63">
        <v>43079</v>
      </c>
      <c r="D4" s="59" t="s">
        <v>180</v>
      </c>
      <c r="E4" s="7">
        <v>700</v>
      </c>
      <c r="F4" s="7">
        <v>5</v>
      </c>
      <c r="G4" s="7">
        <v>1</v>
      </c>
      <c r="H4" s="56">
        <f t="shared" si="0"/>
        <v>3500</v>
      </c>
      <c r="I4" s="7"/>
    </row>
    <row r="5" spans="1:9">
      <c r="A5" s="60"/>
      <c r="B5" s="67"/>
      <c r="C5" s="65"/>
      <c r="D5" s="61"/>
      <c r="E5" s="7">
        <v>200</v>
      </c>
      <c r="F5" s="7">
        <v>1</v>
      </c>
      <c r="G5" s="7">
        <v>1</v>
      </c>
      <c r="H5" s="56">
        <f t="shared" si="0"/>
        <v>200</v>
      </c>
      <c r="I5" s="7" t="s">
        <v>179</v>
      </c>
    </row>
    <row r="6" spans="1:9">
      <c r="A6" s="60"/>
      <c r="B6" s="67"/>
      <c r="C6" s="63">
        <v>43080</v>
      </c>
      <c r="D6" s="59" t="s">
        <v>32</v>
      </c>
      <c r="E6" s="7">
        <v>700</v>
      </c>
      <c r="F6" s="7">
        <v>112</v>
      </c>
      <c r="G6" s="7">
        <v>1</v>
      </c>
      <c r="H6" s="56">
        <f t="shared" si="0"/>
        <v>78400</v>
      </c>
      <c r="I6" s="7"/>
    </row>
    <row r="7" spans="1:9">
      <c r="A7" s="60"/>
      <c r="B7" s="67"/>
      <c r="C7" s="64"/>
      <c r="D7" s="60"/>
      <c r="E7" s="7">
        <v>200</v>
      </c>
      <c r="F7" s="7">
        <v>31</v>
      </c>
      <c r="G7" s="7">
        <v>1</v>
      </c>
      <c r="H7" s="56">
        <f t="shared" si="0"/>
        <v>6200</v>
      </c>
      <c r="I7" s="7" t="s">
        <v>179</v>
      </c>
    </row>
    <row r="8" spans="1:9">
      <c r="A8" s="60"/>
      <c r="B8" s="67"/>
      <c r="C8" s="64"/>
      <c r="D8" s="60"/>
      <c r="E8" s="7">
        <v>100</v>
      </c>
      <c r="F8" s="7">
        <v>1</v>
      </c>
      <c r="G8" s="7">
        <v>1</v>
      </c>
      <c r="H8" s="56">
        <f t="shared" si="0"/>
        <v>100</v>
      </c>
      <c r="I8" s="7" t="s">
        <v>181</v>
      </c>
    </row>
    <row r="9" spans="1:9">
      <c r="A9" s="60"/>
      <c r="B9" s="67"/>
      <c r="C9" s="64"/>
      <c r="D9" s="61"/>
      <c r="E9" s="7">
        <v>0</v>
      </c>
      <c r="F9" s="7">
        <v>1</v>
      </c>
      <c r="G9" s="7">
        <v>1</v>
      </c>
      <c r="H9" s="56">
        <f t="shared" si="0"/>
        <v>0</v>
      </c>
      <c r="I9" s="7" t="s">
        <v>182</v>
      </c>
    </row>
    <row r="10" spans="1:9">
      <c r="A10" s="60"/>
      <c r="B10" s="67"/>
      <c r="C10" s="64"/>
      <c r="D10" s="7" t="s">
        <v>185</v>
      </c>
      <c r="E10" s="7">
        <v>1150</v>
      </c>
      <c r="F10" s="7">
        <v>5</v>
      </c>
      <c r="G10" s="7">
        <v>1</v>
      </c>
      <c r="H10" s="56">
        <f t="shared" si="0"/>
        <v>5750</v>
      </c>
      <c r="I10" s="7"/>
    </row>
    <row r="11" spans="1:9">
      <c r="A11" s="60"/>
      <c r="B11" s="67"/>
      <c r="C11" s="65"/>
      <c r="D11" s="1" t="s">
        <v>186</v>
      </c>
      <c r="E11" s="7">
        <v>150</v>
      </c>
      <c r="F11" s="7">
        <v>2</v>
      </c>
      <c r="G11" s="7">
        <v>1</v>
      </c>
      <c r="H11" s="56">
        <f t="shared" si="0"/>
        <v>300</v>
      </c>
      <c r="I11" s="7"/>
    </row>
    <row r="12" spans="1:9">
      <c r="A12" s="61"/>
      <c r="B12" s="67"/>
      <c r="C12" s="4">
        <v>43081</v>
      </c>
      <c r="D12" s="1" t="s">
        <v>184</v>
      </c>
      <c r="E12" s="7">
        <v>200</v>
      </c>
      <c r="F12" s="7">
        <v>2</v>
      </c>
      <c r="G12" s="7">
        <v>1</v>
      </c>
      <c r="H12" s="56">
        <f t="shared" si="0"/>
        <v>400</v>
      </c>
      <c r="I12" s="7" t="s">
        <v>183</v>
      </c>
    </row>
    <row r="13" spans="1:9">
      <c r="A13" s="6"/>
      <c r="B13" s="67"/>
      <c r="C13" s="5" t="s">
        <v>10</v>
      </c>
      <c r="D13" s="7" t="s">
        <v>22</v>
      </c>
      <c r="E13" s="7">
        <v>380</v>
      </c>
      <c r="F13" s="7">
        <v>150</v>
      </c>
      <c r="G13" s="7">
        <v>1</v>
      </c>
      <c r="H13" s="56">
        <f t="shared" si="0"/>
        <v>57000</v>
      </c>
      <c r="I13" s="1"/>
    </row>
    <row r="14" spans="1:9">
      <c r="A14" s="59" t="s">
        <v>11</v>
      </c>
      <c r="B14" s="67"/>
      <c r="C14" s="5" t="s">
        <v>12</v>
      </c>
      <c r="D14" s="7" t="s">
        <v>29</v>
      </c>
      <c r="E14" s="7">
        <v>80</v>
      </c>
      <c r="F14" s="7">
        <v>150</v>
      </c>
      <c r="G14" s="7">
        <v>1</v>
      </c>
      <c r="H14" s="56">
        <f t="shared" si="0"/>
        <v>12000</v>
      </c>
      <c r="I14" s="7"/>
    </row>
    <row r="15" spans="1:9">
      <c r="A15" s="61"/>
      <c r="B15" s="68"/>
      <c r="C15" s="5" t="s">
        <v>13</v>
      </c>
      <c r="D15" s="7" t="s">
        <v>30</v>
      </c>
      <c r="E15" s="7">
        <v>20</v>
      </c>
      <c r="F15" s="7">
        <v>150</v>
      </c>
      <c r="G15" s="7">
        <v>1</v>
      </c>
      <c r="H15" s="56">
        <f t="shared" si="0"/>
        <v>3000</v>
      </c>
      <c r="I15" s="7"/>
    </row>
    <row r="16" spans="1:9">
      <c r="A16" s="7" t="s">
        <v>14</v>
      </c>
      <c r="B16" s="7" t="s">
        <v>33</v>
      </c>
      <c r="C16" s="5" t="s">
        <v>83</v>
      </c>
      <c r="D16" s="7"/>
      <c r="E16" s="7">
        <v>101738</v>
      </c>
      <c r="F16" s="7">
        <v>1</v>
      </c>
      <c r="G16" s="7">
        <v>1</v>
      </c>
      <c r="H16" s="56">
        <f t="shared" si="0"/>
        <v>101738</v>
      </c>
      <c r="I16" s="57" t="s">
        <v>236</v>
      </c>
    </row>
    <row r="17" spans="1:9" ht="33">
      <c r="A17" s="5"/>
      <c r="B17" s="5" t="s">
        <v>34</v>
      </c>
      <c r="C17" s="8" t="s">
        <v>82</v>
      </c>
      <c r="D17" s="7" t="s">
        <v>178</v>
      </c>
      <c r="E17" s="7">
        <v>734</v>
      </c>
      <c r="F17" s="7">
        <v>1</v>
      </c>
      <c r="G17" s="7">
        <v>1</v>
      </c>
      <c r="H17" s="56">
        <f t="shared" si="0"/>
        <v>734</v>
      </c>
      <c r="I17" s="7"/>
    </row>
    <row r="18" spans="1:9" ht="38.25" customHeight="1">
      <c r="A18" s="59" t="s">
        <v>15</v>
      </c>
      <c r="B18" s="66" t="s">
        <v>175</v>
      </c>
      <c r="C18" s="58" t="s">
        <v>234</v>
      </c>
      <c r="D18" s="7" t="s">
        <v>176</v>
      </c>
      <c r="E18" s="7">
        <v>22200</v>
      </c>
      <c r="F18" s="7">
        <v>1</v>
      </c>
      <c r="G18" s="7">
        <v>1</v>
      </c>
      <c r="H18" s="56">
        <f t="shared" si="0"/>
        <v>22200</v>
      </c>
      <c r="I18" s="1" t="s">
        <v>237</v>
      </c>
    </row>
    <row r="19" spans="1:9">
      <c r="A19" s="60"/>
      <c r="B19" s="67"/>
      <c r="C19" s="66" t="s">
        <v>235</v>
      </c>
      <c r="D19" s="1" t="s">
        <v>174</v>
      </c>
      <c r="E19" s="7">
        <v>650</v>
      </c>
      <c r="F19" s="7">
        <v>4</v>
      </c>
      <c r="G19" s="7">
        <v>2</v>
      </c>
      <c r="H19" s="56">
        <f t="shared" si="0"/>
        <v>5200</v>
      </c>
      <c r="I19" s="59" t="s">
        <v>238</v>
      </c>
    </row>
    <row r="20" spans="1:9">
      <c r="A20" s="60"/>
      <c r="B20" s="67"/>
      <c r="C20" s="68"/>
      <c r="D20" s="1" t="s">
        <v>173</v>
      </c>
      <c r="E20" s="7">
        <v>650</v>
      </c>
      <c r="F20" s="7">
        <v>2</v>
      </c>
      <c r="G20" s="7">
        <v>2</v>
      </c>
      <c r="H20" s="56">
        <f t="shared" si="0"/>
        <v>2600</v>
      </c>
      <c r="I20" s="61"/>
    </row>
    <row r="21" spans="1:9">
      <c r="A21" s="59" t="s">
        <v>16</v>
      </c>
      <c r="B21" s="74" t="s">
        <v>23</v>
      </c>
      <c r="C21" s="63" t="s">
        <v>189</v>
      </c>
      <c r="D21" s="7" t="s">
        <v>24</v>
      </c>
      <c r="E21" s="7">
        <v>400</v>
      </c>
      <c r="F21" s="7">
        <v>10</v>
      </c>
      <c r="G21" s="7">
        <v>2</v>
      </c>
      <c r="H21" s="56">
        <f t="shared" si="0"/>
        <v>8000</v>
      </c>
      <c r="I21" s="7"/>
    </row>
    <row r="22" spans="1:9">
      <c r="A22" s="60"/>
      <c r="B22" s="75"/>
      <c r="C22" s="64"/>
      <c r="D22" s="7" t="s">
        <v>25</v>
      </c>
      <c r="E22" s="7">
        <v>80</v>
      </c>
      <c r="F22" s="7">
        <v>10</v>
      </c>
      <c r="G22" s="7">
        <v>2</v>
      </c>
      <c r="H22" s="56">
        <f t="shared" si="0"/>
        <v>1600</v>
      </c>
      <c r="I22" s="7"/>
    </row>
    <row r="23" spans="1:9">
      <c r="A23" s="60"/>
      <c r="B23" s="75"/>
      <c r="C23" s="64"/>
      <c r="D23" s="7" t="s">
        <v>26</v>
      </c>
      <c r="E23" s="7">
        <v>200</v>
      </c>
      <c r="F23" s="7">
        <v>10</v>
      </c>
      <c r="G23" s="7">
        <v>2</v>
      </c>
      <c r="H23" s="56">
        <f t="shared" si="0"/>
        <v>4000</v>
      </c>
      <c r="I23" s="7"/>
    </row>
    <row r="24" spans="1:9">
      <c r="A24" s="60"/>
      <c r="B24" s="75"/>
      <c r="C24" s="72" t="s">
        <v>191</v>
      </c>
      <c r="D24" s="7" t="s">
        <v>24</v>
      </c>
      <c r="E24" s="7">
        <v>400</v>
      </c>
      <c r="F24" s="7">
        <v>15</v>
      </c>
      <c r="G24" s="7">
        <v>1</v>
      </c>
      <c r="H24" s="56">
        <f t="shared" si="0"/>
        <v>6000</v>
      </c>
      <c r="I24" s="7"/>
    </row>
    <row r="25" spans="1:9">
      <c r="A25" s="60"/>
      <c r="B25" s="75"/>
      <c r="C25" s="64"/>
      <c r="D25" s="7" t="s">
        <v>25</v>
      </c>
      <c r="E25" s="7">
        <v>80</v>
      </c>
      <c r="F25" s="7">
        <v>15</v>
      </c>
      <c r="G25" s="7">
        <v>1</v>
      </c>
      <c r="H25" s="56">
        <f t="shared" si="0"/>
        <v>1200</v>
      </c>
      <c r="I25" s="7"/>
    </row>
    <row r="26" spans="1:9">
      <c r="A26" s="60"/>
      <c r="B26" s="75"/>
      <c r="C26" s="65"/>
      <c r="D26" s="7" t="s">
        <v>26</v>
      </c>
      <c r="E26" s="7">
        <v>200</v>
      </c>
      <c r="F26" s="7">
        <v>15</v>
      </c>
      <c r="G26" s="7">
        <v>1</v>
      </c>
      <c r="H26" s="56">
        <f t="shared" si="0"/>
        <v>3000</v>
      </c>
      <c r="I26" s="7"/>
    </row>
    <row r="27" spans="1:9">
      <c r="A27" s="60"/>
      <c r="B27" s="75"/>
      <c r="C27" s="59" t="s">
        <v>27</v>
      </c>
      <c r="D27" s="7" t="s">
        <v>24</v>
      </c>
      <c r="E27" s="7">
        <v>400</v>
      </c>
      <c r="F27" s="7">
        <v>10</v>
      </c>
      <c r="G27" s="7">
        <v>1</v>
      </c>
      <c r="H27" s="56">
        <f t="shared" si="0"/>
        <v>4000</v>
      </c>
      <c r="I27" s="7"/>
    </row>
    <row r="28" spans="1:9">
      <c r="A28" s="60"/>
      <c r="B28" s="75"/>
      <c r="C28" s="60"/>
      <c r="D28" s="7" t="s">
        <v>25</v>
      </c>
      <c r="E28" s="7">
        <v>80</v>
      </c>
      <c r="F28" s="56">
        <v>10</v>
      </c>
      <c r="G28" s="7">
        <v>1</v>
      </c>
      <c r="H28" s="56">
        <f t="shared" si="0"/>
        <v>800</v>
      </c>
      <c r="I28" s="7"/>
    </row>
    <row r="29" spans="1:9">
      <c r="A29" s="60"/>
      <c r="B29" s="75"/>
      <c r="C29" s="61"/>
      <c r="D29" s="7" t="s">
        <v>26</v>
      </c>
      <c r="E29" s="7">
        <v>200</v>
      </c>
      <c r="F29" s="56">
        <v>10</v>
      </c>
      <c r="G29" s="7">
        <v>1</v>
      </c>
      <c r="H29" s="56">
        <f t="shared" si="0"/>
        <v>2000</v>
      </c>
      <c r="I29" s="7"/>
    </row>
    <row r="30" spans="1:9">
      <c r="A30" s="61"/>
      <c r="B30" s="75"/>
      <c r="C30" s="73" t="s">
        <v>28</v>
      </c>
      <c r="D30" s="7" t="s">
        <v>24</v>
      </c>
      <c r="E30" s="7">
        <v>400</v>
      </c>
      <c r="F30" s="56">
        <v>5</v>
      </c>
      <c r="G30" s="7">
        <v>1</v>
      </c>
      <c r="H30" s="56">
        <f t="shared" si="0"/>
        <v>2000</v>
      </c>
      <c r="I30" s="7"/>
    </row>
    <row r="31" spans="1:9">
      <c r="A31" s="3"/>
      <c r="B31" s="75"/>
      <c r="C31" s="73"/>
      <c r="D31" s="7" t="s">
        <v>25</v>
      </c>
      <c r="E31" s="7">
        <v>80</v>
      </c>
      <c r="F31" s="56">
        <v>5</v>
      </c>
      <c r="G31" s="7">
        <v>1</v>
      </c>
      <c r="H31" s="56">
        <f t="shared" si="0"/>
        <v>400</v>
      </c>
      <c r="I31" s="7"/>
    </row>
    <row r="32" spans="1:9">
      <c r="A32" s="3"/>
      <c r="B32" s="76"/>
      <c r="C32" s="73"/>
      <c r="D32" s="7" t="s">
        <v>26</v>
      </c>
      <c r="E32" s="7">
        <v>200</v>
      </c>
      <c r="F32" s="56">
        <v>5</v>
      </c>
      <c r="G32" s="7">
        <v>1</v>
      </c>
      <c r="H32" s="56">
        <f t="shared" si="0"/>
        <v>1000</v>
      </c>
      <c r="I32" s="7"/>
    </row>
    <row r="33" spans="2:9">
      <c r="B33" s="69" t="s">
        <v>17</v>
      </c>
      <c r="C33" s="70"/>
      <c r="D33" s="70"/>
      <c r="E33" s="70"/>
      <c r="F33" s="70"/>
      <c r="G33" s="71"/>
      <c r="H33" s="7">
        <f>SUM(H3:H32)</f>
        <v>334022</v>
      </c>
      <c r="I33" s="7"/>
    </row>
    <row r="34" spans="2:9">
      <c r="B34" s="69" t="s">
        <v>18</v>
      </c>
      <c r="C34" s="70"/>
      <c r="D34" s="70"/>
      <c r="E34" s="70"/>
      <c r="F34" s="70"/>
      <c r="G34" s="71"/>
      <c r="H34" s="7">
        <f>H33*10%</f>
        <v>33402.200000000004</v>
      </c>
      <c r="I34" s="7"/>
    </row>
    <row r="35" spans="2:9">
      <c r="B35" s="69" t="s">
        <v>19</v>
      </c>
      <c r="C35" s="70"/>
      <c r="D35" s="70"/>
      <c r="E35" s="70"/>
      <c r="F35" s="70"/>
      <c r="G35" s="71"/>
      <c r="H35" s="7">
        <f>(H33+H34)*6%</f>
        <v>22045.452000000001</v>
      </c>
      <c r="I35" s="7"/>
    </row>
    <row r="36" spans="2:9">
      <c r="B36" s="69" t="s">
        <v>20</v>
      </c>
      <c r="C36" s="70"/>
      <c r="D36" s="70"/>
      <c r="E36" s="70"/>
      <c r="F36" s="70"/>
      <c r="G36" s="71"/>
      <c r="H36" s="7">
        <f>H33+H34+H35</f>
        <v>389469.652</v>
      </c>
      <c r="I36" s="7"/>
    </row>
  </sheetData>
  <mergeCells count="22">
    <mergeCell ref="B33:G33"/>
    <mergeCell ref="B34:G34"/>
    <mergeCell ref="B35:G35"/>
    <mergeCell ref="B36:G36"/>
    <mergeCell ref="C24:C26"/>
    <mergeCell ref="C27:C29"/>
    <mergeCell ref="C30:C32"/>
    <mergeCell ref="B21:B32"/>
    <mergeCell ref="A21:A30"/>
    <mergeCell ref="A1:I1"/>
    <mergeCell ref="A18:A20"/>
    <mergeCell ref="C6:C11"/>
    <mergeCell ref="A4:A12"/>
    <mergeCell ref="C21:C23"/>
    <mergeCell ref="A14:A15"/>
    <mergeCell ref="B18:B20"/>
    <mergeCell ref="B3:B15"/>
    <mergeCell ref="C19:C20"/>
    <mergeCell ref="I19:I20"/>
    <mergeCell ref="C4:C5"/>
    <mergeCell ref="D4:D5"/>
    <mergeCell ref="D6:D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I31"/>
  <sheetViews>
    <sheetView workbookViewId="0">
      <selection activeCell="L7" sqref="L7"/>
    </sheetView>
  </sheetViews>
  <sheetFormatPr defaultRowHeight="16.5"/>
  <cols>
    <col min="1" max="1" width="14.875" style="12" bestFit="1" customWidth="1"/>
    <col min="2" max="2" width="8.375" style="12" bestFit="1" customWidth="1"/>
    <col min="3" max="3" width="8.75" style="12" bestFit="1" customWidth="1"/>
    <col min="4" max="4" width="25.5" style="12" bestFit="1" customWidth="1"/>
    <col min="5" max="5" width="6.375" style="12" bestFit="1" customWidth="1"/>
    <col min="6" max="6" width="4.75" style="12" bestFit="1" customWidth="1"/>
    <col min="7" max="7" width="6.875" style="12" bestFit="1" customWidth="1"/>
    <col min="8" max="8" width="9" style="12" bestFit="1" customWidth="1"/>
    <col min="9" max="9" width="21.5" style="106" bestFit="1" customWidth="1"/>
    <col min="10" max="16384" width="9" style="12"/>
  </cols>
  <sheetData>
    <row r="1" spans="1:9">
      <c r="A1" s="9" t="s">
        <v>35</v>
      </c>
      <c r="B1" s="9" t="s">
        <v>36</v>
      </c>
      <c r="C1" s="9" t="s">
        <v>37</v>
      </c>
      <c r="D1" s="9" t="s">
        <v>38</v>
      </c>
      <c r="E1" s="10" t="s">
        <v>192</v>
      </c>
      <c r="F1" s="11" t="s">
        <v>39</v>
      </c>
      <c r="G1" s="11" t="s">
        <v>193</v>
      </c>
      <c r="H1" s="11" t="s">
        <v>40</v>
      </c>
      <c r="I1" s="104" t="s">
        <v>194</v>
      </c>
    </row>
    <row r="2" spans="1:9">
      <c r="A2" s="13">
        <v>43080</v>
      </c>
      <c r="B2" s="14" t="s">
        <v>41</v>
      </c>
      <c r="C2" s="14" t="s">
        <v>42</v>
      </c>
      <c r="D2" s="14" t="s">
        <v>195</v>
      </c>
      <c r="E2" s="15">
        <v>4650</v>
      </c>
      <c r="F2" s="16">
        <v>1</v>
      </c>
      <c r="G2" s="16"/>
      <c r="H2" s="17">
        <f t="shared" ref="H2:H8" si="0">E2*F2</f>
        <v>4650</v>
      </c>
      <c r="I2" s="105" t="s">
        <v>196</v>
      </c>
    </row>
    <row r="3" spans="1:9">
      <c r="A3" s="13">
        <v>43081</v>
      </c>
      <c r="B3" s="14" t="s">
        <v>43</v>
      </c>
      <c r="C3" s="14" t="s">
        <v>44</v>
      </c>
      <c r="D3" s="14" t="s">
        <v>195</v>
      </c>
      <c r="E3" s="15">
        <v>4650</v>
      </c>
      <c r="F3" s="16">
        <v>1</v>
      </c>
      <c r="G3" s="16"/>
      <c r="H3" s="17">
        <f t="shared" si="0"/>
        <v>4650</v>
      </c>
      <c r="I3" s="105" t="s">
        <v>197</v>
      </c>
    </row>
    <row r="4" spans="1:9">
      <c r="A4" s="13">
        <v>43080</v>
      </c>
      <c r="B4" s="14" t="s">
        <v>45</v>
      </c>
      <c r="C4" s="14" t="s">
        <v>46</v>
      </c>
      <c r="D4" s="14" t="s">
        <v>47</v>
      </c>
      <c r="E4" s="15">
        <v>1440</v>
      </c>
      <c r="F4" s="16">
        <v>1</v>
      </c>
      <c r="G4" s="16"/>
      <c r="H4" s="17">
        <f t="shared" si="0"/>
        <v>1440</v>
      </c>
      <c r="I4" s="105" t="s">
        <v>198</v>
      </c>
    </row>
    <row r="5" spans="1:9">
      <c r="A5" s="13">
        <v>43081</v>
      </c>
      <c r="B5" s="14" t="s">
        <v>48</v>
      </c>
      <c r="C5" s="14" t="s">
        <v>49</v>
      </c>
      <c r="D5" s="14" t="s">
        <v>47</v>
      </c>
      <c r="E5" s="15">
        <v>1460</v>
      </c>
      <c r="F5" s="16">
        <v>1</v>
      </c>
      <c r="G5" s="16"/>
      <c r="H5" s="17">
        <f t="shared" si="0"/>
        <v>1460</v>
      </c>
      <c r="I5" s="105" t="s">
        <v>199</v>
      </c>
    </row>
    <row r="6" spans="1:9" ht="66">
      <c r="A6" s="13">
        <v>43080</v>
      </c>
      <c r="B6" s="14" t="s">
        <v>50</v>
      </c>
      <c r="C6" s="14" t="s">
        <v>42</v>
      </c>
      <c r="D6" s="14" t="s">
        <v>200</v>
      </c>
      <c r="E6" s="15">
        <v>4650</v>
      </c>
      <c r="F6" s="16">
        <v>4</v>
      </c>
      <c r="G6" s="16"/>
      <c r="H6" s="17">
        <f t="shared" si="0"/>
        <v>18600</v>
      </c>
      <c r="I6" s="105" t="s">
        <v>201</v>
      </c>
    </row>
    <row r="7" spans="1:9" ht="49.5">
      <c r="A7" s="13">
        <v>43081</v>
      </c>
      <c r="B7" s="14" t="s">
        <v>51</v>
      </c>
      <c r="C7" s="14" t="s">
        <v>44</v>
      </c>
      <c r="D7" s="14" t="s">
        <v>202</v>
      </c>
      <c r="E7" s="15">
        <v>4650</v>
      </c>
      <c r="F7" s="16">
        <v>3</v>
      </c>
      <c r="G7" s="16"/>
      <c r="H7" s="17">
        <f t="shared" si="0"/>
        <v>13950</v>
      </c>
      <c r="I7" s="105" t="s">
        <v>203</v>
      </c>
    </row>
    <row r="8" spans="1:9">
      <c r="A8" s="13">
        <v>43080</v>
      </c>
      <c r="B8" s="14" t="s">
        <v>52</v>
      </c>
      <c r="C8" s="14" t="s">
        <v>53</v>
      </c>
      <c r="D8" s="14" t="s">
        <v>54</v>
      </c>
      <c r="E8" s="15">
        <v>1820</v>
      </c>
      <c r="F8" s="16">
        <v>1</v>
      </c>
      <c r="G8" s="16"/>
      <c r="H8" s="17">
        <f t="shared" si="0"/>
        <v>1820</v>
      </c>
      <c r="I8" s="105" t="s">
        <v>204</v>
      </c>
    </row>
    <row r="9" spans="1:9">
      <c r="A9" s="13">
        <v>43081</v>
      </c>
      <c r="B9" s="14" t="s">
        <v>55</v>
      </c>
      <c r="C9" s="14" t="s">
        <v>56</v>
      </c>
      <c r="D9" s="14" t="s">
        <v>54</v>
      </c>
      <c r="E9" s="15">
        <v>1820</v>
      </c>
      <c r="F9" s="16">
        <v>1</v>
      </c>
      <c r="G9" s="17">
        <v>50</v>
      </c>
      <c r="H9" s="17">
        <f>E9*F9-G9</f>
        <v>1770</v>
      </c>
      <c r="I9" s="105" t="s">
        <v>205</v>
      </c>
    </row>
    <row r="10" spans="1:9">
      <c r="A10" s="13">
        <v>43078</v>
      </c>
      <c r="B10" s="14" t="s">
        <v>57</v>
      </c>
      <c r="C10" s="14" t="s">
        <v>42</v>
      </c>
      <c r="D10" s="14" t="s">
        <v>58</v>
      </c>
      <c r="E10" s="15">
        <v>1300</v>
      </c>
      <c r="F10" s="16">
        <v>1</v>
      </c>
      <c r="G10" s="16"/>
      <c r="H10" s="17">
        <f>E10*F10</f>
        <v>1300</v>
      </c>
      <c r="I10" s="105" t="s">
        <v>206</v>
      </c>
    </row>
    <row r="11" spans="1:9">
      <c r="A11" s="13">
        <v>43081</v>
      </c>
      <c r="B11" s="14" t="s">
        <v>51</v>
      </c>
      <c r="C11" s="14" t="s">
        <v>44</v>
      </c>
      <c r="D11" s="14" t="s">
        <v>58</v>
      </c>
      <c r="E11" s="15">
        <v>1300</v>
      </c>
      <c r="F11" s="16">
        <v>1</v>
      </c>
      <c r="G11" s="16"/>
      <c r="H11" s="17">
        <f>E11*F11</f>
        <v>1300</v>
      </c>
      <c r="I11" s="105" t="s">
        <v>207</v>
      </c>
    </row>
    <row r="12" spans="1:9">
      <c r="A12" s="13">
        <v>43078</v>
      </c>
      <c r="B12" s="14" t="s">
        <v>59</v>
      </c>
      <c r="C12" s="14" t="s">
        <v>60</v>
      </c>
      <c r="D12" s="14" t="s">
        <v>61</v>
      </c>
      <c r="E12" s="15">
        <v>1350</v>
      </c>
      <c r="F12" s="16">
        <v>1</v>
      </c>
      <c r="G12" s="16"/>
      <c r="H12" s="17">
        <f>E12*F12</f>
        <v>1350</v>
      </c>
      <c r="I12" s="105" t="s">
        <v>208</v>
      </c>
    </row>
    <row r="13" spans="1:9">
      <c r="A13" s="13">
        <v>43081</v>
      </c>
      <c r="B13" s="14" t="s">
        <v>62</v>
      </c>
      <c r="C13" s="14" t="s">
        <v>63</v>
      </c>
      <c r="D13" s="14" t="s">
        <v>61</v>
      </c>
      <c r="E13" s="15">
        <v>1350</v>
      </c>
      <c r="F13" s="16">
        <v>1</v>
      </c>
      <c r="G13" s="16"/>
      <c r="H13" s="17">
        <f>E13*F13</f>
        <v>1350</v>
      </c>
      <c r="I13" s="105" t="s">
        <v>209</v>
      </c>
    </row>
    <row r="14" spans="1:9">
      <c r="A14" s="13">
        <v>43081</v>
      </c>
      <c r="B14" s="14" t="s">
        <v>64</v>
      </c>
      <c r="C14" s="14" t="s">
        <v>44</v>
      </c>
      <c r="D14" s="14" t="s">
        <v>210</v>
      </c>
      <c r="E14" s="15">
        <v>4650</v>
      </c>
      <c r="F14" s="16">
        <v>1</v>
      </c>
      <c r="G14" s="16"/>
      <c r="H14" s="17">
        <f>E14*F14</f>
        <v>4650</v>
      </c>
      <c r="I14" s="105" t="s">
        <v>211</v>
      </c>
    </row>
    <row r="15" spans="1:9">
      <c r="A15" s="13">
        <v>43080</v>
      </c>
      <c r="B15" s="14" t="s">
        <v>41</v>
      </c>
      <c r="C15" s="14" t="s">
        <v>42</v>
      </c>
      <c r="D15" s="14" t="s">
        <v>212</v>
      </c>
      <c r="E15" s="15">
        <v>4650</v>
      </c>
      <c r="F15" s="16">
        <v>1</v>
      </c>
      <c r="G15" s="17">
        <v>1624</v>
      </c>
      <c r="H15" s="17">
        <f>E15*F15-G15</f>
        <v>3026</v>
      </c>
      <c r="I15" s="105" t="s">
        <v>213</v>
      </c>
    </row>
    <row r="16" spans="1:9">
      <c r="A16" s="13">
        <v>43081</v>
      </c>
      <c r="B16" s="14" t="s">
        <v>43</v>
      </c>
      <c r="C16" s="14" t="s">
        <v>44</v>
      </c>
      <c r="D16" s="14" t="s">
        <v>212</v>
      </c>
      <c r="E16" s="15">
        <v>4650</v>
      </c>
      <c r="F16" s="16">
        <v>1</v>
      </c>
      <c r="G16" s="17">
        <v>1624</v>
      </c>
      <c r="H16" s="17">
        <f>E16*F16-G16</f>
        <v>3026</v>
      </c>
      <c r="I16" s="105" t="s">
        <v>214</v>
      </c>
    </row>
    <row r="17" spans="1:9">
      <c r="A17" s="13">
        <v>43080</v>
      </c>
      <c r="B17" s="14" t="s">
        <v>65</v>
      </c>
      <c r="C17" s="14" t="s">
        <v>66</v>
      </c>
      <c r="D17" s="14" t="s">
        <v>67</v>
      </c>
      <c r="E17" s="15">
        <v>1770</v>
      </c>
      <c r="F17" s="16">
        <v>1</v>
      </c>
      <c r="G17" s="16"/>
      <c r="H17" s="17">
        <f t="shared" ref="H17:H29" si="1">E17*F17</f>
        <v>1770</v>
      </c>
      <c r="I17" s="105" t="s">
        <v>215</v>
      </c>
    </row>
    <row r="18" spans="1:9">
      <c r="A18" s="13">
        <v>43081</v>
      </c>
      <c r="B18" s="14" t="s">
        <v>68</v>
      </c>
      <c r="C18" s="14" t="s">
        <v>69</v>
      </c>
      <c r="D18" s="14" t="s">
        <v>67</v>
      </c>
      <c r="E18" s="15">
        <v>1770</v>
      </c>
      <c r="F18" s="16">
        <v>1</v>
      </c>
      <c r="G18" s="16"/>
      <c r="H18" s="17">
        <f t="shared" si="1"/>
        <v>1770</v>
      </c>
      <c r="I18" s="105" t="s">
        <v>216</v>
      </c>
    </row>
    <row r="19" spans="1:9">
      <c r="A19" s="13">
        <v>43080</v>
      </c>
      <c r="B19" s="14" t="s">
        <v>50</v>
      </c>
      <c r="C19" s="14" t="s">
        <v>42</v>
      </c>
      <c r="D19" s="14" t="s">
        <v>217</v>
      </c>
      <c r="E19" s="15">
        <v>4650</v>
      </c>
      <c r="F19" s="16">
        <v>1</v>
      </c>
      <c r="G19" s="16"/>
      <c r="H19" s="17">
        <f t="shared" si="1"/>
        <v>4650</v>
      </c>
      <c r="I19" s="105" t="s">
        <v>218</v>
      </c>
    </row>
    <row r="20" spans="1:9">
      <c r="A20" s="13">
        <v>43081</v>
      </c>
      <c r="B20" s="14" t="s">
        <v>51</v>
      </c>
      <c r="C20" s="14" t="s">
        <v>44</v>
      </c>
      <c r="D20" s="14" t="s">
        <v>217</v>
      </c>
      <c r="E20" s="15">
        <v>4650</v>
      </c>
      <c r="F20" s="16">
        <v>1</v>
      </c>
      <c r="G20" s="16"/>
      <c r="H20" s="17">
        <f t="shared" si="1"/>
        <v>4650</v>
      </c>
      <c r="I20" s="105" t="s">
        <v>219</v>
      </c>
    </row>
    <row r="21" spans="1:9">
      <c r="A21" s="13">
        <v>43080</v>
      </c>
      <c r="B21" s="14" t="s">
        <v>70</v>
      </c>
      <c r="C21" s="14" t="s">
        <v>71</v>
      </c>
      <c r="D21" s="14" t="s">
        <v>72</v>
      </c>
      <c r="E21" s="15">
        <v>1230</v>
      </c>
      <c r="F21" s="16">
        <v>1</v>
      </c>
      <c r="G21" s="16"/>
      <c r="H21" s="17">
        <f t="shared" si="1"/>
        <v>1230</v>
      </c>
      <c r="I21" s="105" t="s">
        <v>220</v>
      </c>
    </row>
    <row r="22" spans="1:9">
      <c r="A22" s="13">
        <v>43082</v>
      </c>
      <c r="B22" s="14" t="s">
        <v>73</v>
      </c>
      <c r="C22" s="14" t="s">
        <v>74</v>
      </c>
      <c r="D22" s="14" t="s">
        <v>72</v>
      </c>
      <c r="E22" s="15">
        <v>1230</v>
      </c>
      <c r="F22" s="16">
        <v>1</v>
      </c>
      <c r="G22" s="16"/>
      <c r="H22" s="17">
        <f t="shared" si="1"/>
        <v>1230</v>
      </c>
      <c r="I22" s="105" t="s">
        <v>221</v>
      </c>
    </row>
    <row r="23" spans="1:9">
      <c r="A23" s="13">
        <v>43080</v>
      </c>
      <c r="B23" s="14" t="s">
        <v>57</v>
      </c>
      <c r="C23" s="14" t="s">
        <v>42</v>
      </c>
      <c r="D23" s="14" t="s">
        <v>75</v>
      </c>
      <c r="E23" s="15">
        <v>1300</v>
      </c>
      <c r="F23" s="16">
        <v>1</v>
      </c>
      <c r="G23" s="16"/>
      <c r="H23" s="17">
        <f t="shared" si="1"/>
        <v>1300</v>
      </c>
      <c r="I23" s="105" t="s">
        <v>222</v>
      </c>
    </row>
    <row r="24" spans="1:9">
      <c r="A24" s="13">
        <v>43080</v>
      </c>
      <c r="B24" s="14" t="s">
        <v>76</v>
      </c>
      <c r="C24" s="14" t="s">
        <v>44</v>
      </c>
      <c r="D24" s="14" t="s">
        <v>75</v>
      </c>
      <c r="E24" s="15">
        <v>1300</v>
      </c>
      <c r="F24" s="16">
        <v>1</v>
      </c>
      <c r="G24" s="16"/>
      <c r="H24" s="17">
        <f t="shared" si="1"/>
        <v>1300</v>
      </c>
      <c r="I24" s="105" t="s">
        <v>223</v>
      </c>
    </row>
    <row r="25" spans="1:9">
      <c r="A25" s="13">
        <v>43080</v>
      </c>
      <c r="B25" s="14" t="s">
        <v>77</v>
      </c>
      <c r="C25" s="14" t="s">
        <v>42</v>
      </c>
      <c r="D25" s="14" t="s">
        <v>224</v>
      </c>
      <c r="E25" s="15">
        <v>4300</v>
      </c>
      <c r="F25" s="16">
        <v>1</v>
      </c>
      <c r="G25" s="16"/>
      <c r="H25" s="17">
        <f t="shared" si="1"/>
        <v>4300</v>
      </c>
      <c r="I25" s="105" t="s">
        <v>225</v>
      </c>
    </row>
    <row r="26" spans="1:9">
      <c r="A26" s="13">
        <v>43081</v>
      </c>
      <c r="B26" s="14" t="s">
        <v>78</v>
      </c>
      <c r="C26" s="14" t="s">
        <v>44</v>
      </c>
      <c r="D26" s="14" t="s">
        <v>224</v>
      </c>
      <c r="E26" s="15">
        <v>4300</v>
      </c>
      <c r="F26" s="16">
        <v>1</v>
      </c>
      <c r="G26" s="16"/>
      <c r="H26" s="17">
        <f t="shared" si="1"/>
        <v>4300</v>
      </c>
      <c r="I26" s="105" t="s">
        <v>226</v>
      </c>
    </row>
    <row r="27" spans="1:9">
      <c r="A27" s="13">
        <v>43080</v>
      </c>
      <c r="B27" s="14" t="s">
        <v>50</v>
      </c>
      <c r="C27" s="14" t="s">
        <v>42</v>
      </c>
      <c r="D27" s="14" t="s">
        <v>227</v>
      </c>
      <c r="E27" s="15">
        <v>4650</v>
      </c>
      <c r="F27" s="16">
        <v>1</v>
      </c>
      <c r="G27" s="16"/>
      <c r="H27" s="17">
        <f t="shared" si="1"/>
        <v>4650</v>
      </c>
      <c r="I27" s="105" t="s">
        <v>228</v>
      </c>
    </row>
    <row r="28" spans="1:9">
      <c r="A28" s="13">
        <v>43081</v>
      </c>
      <c r="B28" s="14" t="s">
        <v>51</v>
      </c>
      <c r="C28" s="14" t="s">
        <v>44</v>
      </c>
      <c r="D28" s="14" t="s">
        <v>227</v>
      </c>
      <c r="E28" s="15">
        <v>4650</v>
      </c>
      <c r="F28" s="16">
        <v>1</v>
      </c>
      <c r="G28" s="16"/>
      <c r="H28" s="17">
        <f t="shared" si="1"/>
        <v>4650</v>
      </c>
      <c r="I28" s="105" t="s">
        <v>229</v>
      </c>
    </row>
    <row r="29" spans="1:9">
      <c r="A29" s="13">
        <v>43080</v>
      </c>
      <c r="B29" s="14" t="s">
        <v>50</v>
      </c>
      <c r="C29" s="14" t="s">
        <v>42</v>
      </c>
      <c r="D29" s="14" t="s">
        <v>79</v>
      </c>
      <c r="E29" s="15">
        <v>1300</v>
      </c>
      <c r="F29" s="16">
        <v>1</v>
      </c>
      <c r="G29" s="16"/>
      <c r="H29" s="17">
        <f t="shared" si="1"/>
        <v>1300</v>
      </c>
      <c r="I29" s="105" t="s">
        <v>230</v>
      </c>
    </row>
    <row r="30" spans="1:9">
      <c r="A30" s="13">
        <v>43080</v>
      </c>
      <c r="B30" s="14" t="s">
        <v>80</v>
      </c>
      <c r="C30" s="14" t="s">
        <v>42</v>
      </c>
      <c r="D30" s="14" t="s">
        <v>81</v>
      </c>
      <c r="E30" s="15">
        <v>1300</v>
      </c>
      <c r="F30" s="16">
        <v>1</v>
      </c>
      <c r="G30" s="17">
        <v>1004</v>
      </c>
      <c r="H30" s="17">
        <f>E30*F30-G30</f>
        <v>296</v>
      </c>
      <c r="I30" s="105" t="s">
        <v>231</v>
      </c>
    </row>
    <row r="31" spans="1:9">
      <c r="A31" s="77" t="s">
        <v>232</v>
      </c>
      <c r="B31" s="77"/>
      <c r="C31" s="77"/>
      <c r="D31" s="77"/>
      <c r="E31" s="77"/>
      <c r="F31" s="77"/>
      <c r="G31" s="77"/>
      <c r="H31" s="18">
        <f>SUM(H2:H30)</f>
        <v>101738</v>
      </c>
      <c r="I31" s="105"/>
    </row>
  </sheetData>
  <mergeCells count="1">
    <mergeCell ref="A31:G3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AL22"/>
  <sheetViews>
    <sheetView workbookViewId="0">
      <selection activeCell="V10" sqref="V10:V11"/>
    </sheetView>
  </sheetViews>
  <sheetFormatPr defaultColWidth="11" defaultRowHeight="16.5"/>
  <cols>
    <col min="1" max="1" width="10" style="52" bestFit="1" customWidth="1"/>
    <col min="2" max="2" width="6.625" style="52" bestFit="1" customWidth="1"/>
    <col min="3" max="3" width="31.625" style="52" hidden="1" customWidth="1"/>
    <col min="4" max="4" width="13.75" style="53" bestFit="1" customWidth="1"/>
    <col min="5" max="7" width="0" style="52" hidden="1" customWidth="1"/>
    <col min="8" max="8" width="8.875" style="54" bestFit="1" customWidth="1"/>
    <col min="9" max="9" width="9" style="52" bestFit="1" customWidth="1"/>
    <col min="10" max="10" width="8.25" style="52" bestFit="1" customWidth="1"/>
    <col min="11" max="11" width="8.375" style="52" bestFit="1" customWidth="1"/>
    <col min="12" max="12" width="10" style="52" hidden="1" customWidth="1"/>
    <col min="13" max="13" width="0" style="52" hidden="1" customWidth="1"/>
    <col min="14" max="14" width="16.25" style="52" hidden="1" customWidth="1"/>
    <col min="15" max="15" width="9.375" style="52" hidden="1" customWidth="1"/>
    <col min="16" max="16" width="0" style="52" hidden="1" customWidth="1"/>
    <col min="17" max="17" width="23.25" style="52" hidden="1" customWidth="1"/>
    <col min="18" max="18" width="10.125" style="52" bestFit="1" customWidth="1"/>
    <col min="19" max="19" width="9.5" style="52" bestFit="1" customWidth="1"/>
    <col min="20" max="20" width="13.75" style="52" bestFit="1" customWidth="1"/>
    <col min="21" max="21" width="8.375" style="52" bestFit="1" customWidth="1"/>
    <col min="22" max="22" width="21" style="52" bestFit="1" customWidth="1"/>
    <col min="23" max="24" width="5" style="52" bestFit="1" customWidth="1"/>
    <col min="25" max="25" width="5.5" style="55" bestFit="1" customWidth="1"/>
    <col min="26" max="26" width="5" style="55" bestFit="1" customWidth="1"/>
    <col min="27" max="27" width="8" style="55" customWidth="1"/>
    <col min="28" max="28" width="11" style="55"/>
    <col min="29" max="16384" width="11" style="52"/>
  </cols>
  <sheetData>
    <row r="1" spans="1:38" s="21" customFormat="1" ht="21.75" customHeight="1">
      <c r="A1" s="78" t="s">
        <v>84</v>
      </c>
      <c r="B1" s="78"/>
      <c r="C1" s="78"/>
      <c r="D1" s="78"/>
      <c r="E1" s="19"/>
      <c r="F1" s="19"/>
      <c r="G1" s="19"/>
      <c r="H1" s="78" t="s">
        <v>85</v>
      </c>
      <c r="I1" s="78"/>
      <c r="J1" s="78"/>
      <c r="K1" s="78"/>
      <c r="L1" s="19"/>
      <c r="M1" s="19"/>
      <c r="N1" s="19"/>
      <c r="O1" s="19"/>
      <c r="P1" s="19"/>
      <c r="Q1" s="19"/>
      <c r="R1" s="78" t="s">
        <v>86</v>
      </c>
      <c r="S1" s="78"/>
      <c r="T1" s="78"/>
      <c r="U1" s="78"/>
      <c r="V1" s="19"/>
      <c r="W1" s="19"/>
      <c r="X1" s="19"/>
      <c r="Y1" s="20"/>
      <c r="Z1" s="20"/>
      <c r="AA1" s="20"/>
      <c r="AB1" s="20"/>
    </row>
    <row r="2" spans="1:38" s="28" customFormat="1" ht="32.25" customHeight="1">
      <c r="A2" s="22" t="s">
        <v>87</v>
      </c>
      <c r="B2" s="22" t="s">
        <v>88</v>
      </c>
      <c r="C2" s="22" t="s">
        <v>89</v>
      </c>
      <c r="D2" s="23" t="s">
        <v>90</v>
      </c>
      <c r="E2" s="22" t="s">
        <v>91</v>
      </c>
      <c r="F2" s="22" t="s">
        <v>92</v>
      </c>
      <c r="G2" s="22" t="s">
        <v>93</v>
      </c>
      <c r="H2" s="24" t="s">
        <v>94</v>
      </c>
      <c r="I2" s="22" t="s">
        <v>95</v>
      </c>
      <c r="J2" s="25" t="s">
        <v>96</v>
      </c>
      <c r="K2" s="25" t="s">
        <v>97</v>
      </c>
      <c r="L2" s="25" t="s">
        <v>98</v>
      </c>
      <c r="M2" s="22" t="s">
        <v>98</v>
      </c>
      <c r="N2" s="22" t="s">
        <v>99</v>
      </c>
      <c r="O2" s="25" t="s">
        <v>100</v>
      </c>
      <c r="P2" s="22" t="s">
        <v>101</v>
      </c>
      <c r="Q2" s="22" t="s">
        <v>102</v>
      </c>
      <c r="R2" s="22" t="s">
        <v>103</v>
      </c>
      <c r="S2" s="22" t="s">
        <v>104</v>
      </c>
      <c r="T2" s="22" t="s">
        <v>105</v>
      </c>
      <c r="U2" s="22" t="s">
        <v>106</v>
      </c>
      <c r="V2" s="22" t="s">
        <v>107</v>
      </c>
      <c r="W2" s="22" t="s">
        <v>108</v>
      </c>
      <c r="X2" s="26" t="s">
        <v>109</v>
      </c>
      <c r="Y2" s="26" t="s">
        <v>110</v>
      </c>
      <c r="Z2" s="26" t="s">
        <v>233</v>
      </c>
      <c r="AA2" s="26" t="s">
        <v>111</v>
      </c>
      <c r="AB2" s="26" t="s">
        <v>112</v>
      </c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s="37" customFormat="1">
      <c r="A3" s="29" t="s">
        <v>113</v>
      </c>
      <c r="B3" s="29" t="s">
        <v>114</v>
      </c>
      <c r="C3" s="29"/>
      <c r="D3" s="30">
        <v>15210260206</v>
      </c>
      <c r="E3" s="29"/>
      <c r="F3" s="29" t="s">
        <v>115</v>
      </c>
      <c r="G3" s="29"/>
      <c r="H3" s="31">
        <v>43080</v>
      </c>
      <c r="I3" s="29" t="s">
        <v>116</v>
      </c>
      <c r="J3" s="29" t="s">
        <v>117</v>
      </c>
      <c r="K3" s="32">
        <v>0.51388888888888895</v>
      </c>
      <c r="L3" s="29"/>
      <c r="M3" s="31">
        <v>43080</v>
      </c>
      <c r="N3" s="29" t="s">
        <v>118</v>
      </c>
      <c r="O3" s="29">
        <v>0.89583333333333337</v>
      </c>
      <c r="P3" s="29" t="s">
        <v>119</v>
      </c>
      <c r="Q3" s="33" t="s">
        <v>120</v>
      </c>
      <c r="R3" s="31">
        <v>43080</v>
      </c>
      <c r="S3" s="33"/>
      <c r="T3" s="29" t="s">
        <v>117</v>
      </c>
      <c r="U3" s="33" t="s">
        <v>121</v>
      </c>
      <c r="V3" s="29" t="s">
        <v>122</v>
      </c>
      <c r="W3" s="79" t="s">
        <v>123</v>
      </c>
      <c r="X3" s="34">
        <v>1</v>
      </c>
      <c r="Y3" s="35">
        <v>500</v>
      </c>
      <c r="Z3" s="35">
        <v>2</v>
      </c>
      <c r="AA3" s="35"/>
      <c r="AB3" s="35">
        <f>Y3*Z3</f>
        <v>1000</v>
      </c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s="37" customFormat="1">
      <c r="A4" s="29" t="s">
        <v>113</v>
      </c>
      <c r="B4" s="29" t="s">
        <v>124</v>
      </c>
      <c r="C4" s="29"/>
      <c r="D4" s="30">
        <v>13602801020</v>
      </c>
      <c r="E4" s="29"/>
      <c r="F4" s="29" t="s">
        <v>119</v>
      </c>
      <c r="G4" s="29" t="s">
        <v>115</v>
      </c>
      <c r="H4" s="31">
        <v>43080</v>
      </c>
      <c r="I4" s="29" t="s">
        <v>125</v>
      </c>
      <c r="J4" s="29" t="s">
        <v>117</v>
      </c>
      <c r="K4" s="32">
        <v>0.57986111111111105</v>
      </c>
      <c r="L4" s="29"/>
      <c r="M4" s="29" t="s">
        <v>126</v>
      </c>
      <c r="N4" s="29" t="s">
        <v>126</v>
      </c>
      <c r="O4" s="29"/>
      <c r="P4" s="29" t="s">
        <v>115</v>
      </c>
      <c r="Q4" s="33" t="s">
        <v>127</v>
      </c>
      <c r="R4" s="33"/>
      <c r="S4" s="33"/>
      <c r="T4" s="33"/>
      <c r="U4" s="33"/>
      <c r="V4" s="29" t="s">
        <v>128</v>
      </c>
      <c r="W4" s="80"/>
      <c r="X4" s="34">
        <v>1</v>
      </c>
      <c r="Y4" s="35">
        <v>500</v>
      </c>
      <c r="Z4" s="35">
        <v>1</v>
      </c>
      <c r="AA4" s="35"/>
      <c r="AB4" s="35">
        <f>Y4*Z4</f>
        <v>500</v>
      </c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s="37" customFormat="1">
      <c r="A5" s="29" t="s">
        <v>113</v>
      </c>
      <c r="B5" s="29" t="s">
        <v>129</v>
      </c>
      <c r="C5" s="29"/>
      <c r="D5" s="30">
        <v>15120053818</v>
      </c>
      <c r="E5" s="29"/>
      <c r="F5" s="29" t="s">
        <v>115</v>
      </c>
      <c r="G5" s="29"/>
      <c r="H5" s="82">
        <v>43080</v>
      </c>
      <c r="I5" s="29" t="s">
        <v>130</v>
      </c>
      <c r="J5" s="29" t="s">
        <v>117</v>
      </c>
      <c r="K5" s="32">
        <v>0.69097222222222221</v>
      </c>
      <c r="L5" s="29"/>
      <c r="M5" s="29" t="s">
        <v>126</v>
      </c>
      <c r="N5" s="29" t="s">
        <v>126</v>
      </c>
      <c r="O5" s="29"/>
      <c r="P5" s="29" t="s">
        <v>115</v>
      </c>
      <c r="Q5" s="33"/>
      <c r="R5" s="33"/>
      <c r="S5" s="33"/>
      <c r="T5" s="33"/>
      <c r="U5" s="33"/>
      <c r="V5" s="79" t="s">
        <v>131</v>
      </c>
      <c r="W5" s="80"/>
      <c r="X5" s="84">
        <v>2</v>
      </c>
      <c r="Y5" s="86">
        <v>500</v>
      </c>
      <c r="Z5" s="86">
        <v>2</v>
      </c>
      <c r="AA5" s="86"/>
      <c r="AB5" s="86">
        <f>Y5*Z5</f>
        <v>1000</v>
      </c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pans="1:38" s="37" customFormat="1">
      <c r="A6" s="29" t="s">
        <v>113</v>
      </c>
      <c r="B6" s="29" t="s">
        <v>132</v>
      </c>
      <c r="C6" s="29"/>
      <c r="D6" s="30">
        <v>15120053818</v>
      </c>
      <c r="E6" s="29"/>
      <c r="F6" s="29" t="s">
        <v>115</v>
      </c>
      <c r="G6" s="29"/>
      <c r="H6" s="83"/>
      <c r="I6" s="29" t="s">
        <v>130</v>
      </c>
      <c r="J6" s="29" t="s">
        <v>117</v>
      </c>
      <c r="K6" s="32">
        <v>0.69097222222222221</v>
      </c>
      <c r="L6" s="29"/>
      <c r="M6" s="29" t="s">
        <v>126</v>
      </c>
      <c r="N6" s="29" t="s">
        <v>126</v>
      </c>
      <c r="O6" s="29"/>
      <c r="P6" s="29" t="s">
        <v>115</v>
      </c>
      <c r="Q6" s="33"/>
      <c r="R6" s="33"/>
      <c r="S6" s="33"/>
      <c r="T6" s="33"/>
      <c r="U6" s="33"/>
      <c r="V6" s="81"/>
      <c r="W6" s="80"/>
      <c r="X6" s="85"/>
      <c r="Y6" s="87"/>
      <c r="Z6" s="87"/>
      <c r="AA6" s="87"/>
      <c r="AB6" s="87"/>
      <c r="AC6" s="36"/>
      <c r="AD6" s="36"/>
      <c r="AE6" s="36"/>
      <c r="AF6" s="36"/>
      <c r="AG6" s="36"/>
      <c r="AH6" s="36"/>
      <c r="AI6" s="36"/>
      <c r="AJ6" s="36"/>
      <c r="AK6" s="36"/>
      <c r="AL6" s="36"/>
    </row>
    <row r="7" spans="1:38" s="37" customFormat="1" ht="14.25" customHeight="1">
      <c r="A7" s="29" t="s">
        <v>113</v>
      </c>
      <c r="B7" s="29" t="s">
        <v>133</v>
      </c>
      <c r="C7" s="29"/>
      <c r="D7" s="30">
        <v>13801115223</v>
      </c>
      <c r="E7" s="29"/>
      <c r="F7" s="29"/>
      <c r="G7" s="29"/>
      <c r="H7" s="31">
        <v>43080</v>
      </c>
      <c r="I7" s="29" t="s">
        <v>134</v>
      </c>
      <c r="J7" s="29" t="s">
        <v>117</v>
      </c>
      <c r="K7" s="32">
        <v>0.64930555555555558</v>
      </c>
      <c r="L7" s="29"/>
      <c r="M7" s="29"/>
      <c r="N7" s="29"/>
      <c r="O7" s="29"/>
      <c r="P7" s="29"/>
      <c r="Q7" s="33"/>
      <c r="R7" s="33"/>
      <c r="S7" s="33"/>
      <c r="T7" s="33"/>
      <c r="U7" s="33"/>
      <c r="V7" s="29" t="s">
        <v>128</v>
      </c>
      <c r="W7" s="80"/>
      <c r="X7" s="38">
        <v>1</v>
      </c>
      <c r="Y7" s="35">
        <v>500</v>
      </c>
      <c r="Z7" s="35">
        <v>1</v>
      </c>
      <c r="AA7" s="35"/>
      <c r="AB7" s="35">
        <f>Y7*Z7</f>
        <v>500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45" customFormat="1" ht="21.75" customHeight="1">
      <c r="A8" s="39" t="s">
        <v>113</v>
      </c>
      <c r="B8" s="29" t="s">
        <v>135</v>
      </c>
      <c r="C8" s="39"/>
      <c r="D8" s="40"/>
      <c r="E8" s="39"/>
      <c r="F8" s="39"/>
      <c r="G8" s="39"/>
      <c r="H8" s="31">
        <v>43080</v>
      </c>
      <c r="I8" s="39" t="s">
        <v>130</v>
      </c>
      <c r="J8" s="39" t="s">
        <v>117</v>
      </c>
      <c r="K8" s="41">
        <v>0.69097222222222221</v>
      </c>
      <c r="L8" s="39"/>
      <c r="M8" s="39"/>
      <c r="N8" s="39"/>
      <c r="O8" s="39"/>
      <c r="P8" s="39"/>
      <c r="Q8" s="42"/>
      <c r="R8" s="42"/>
      <c r="S8" s="42"/>
      <c r="T8" s="42"/>
      <c r="U8" s="39"/>
      <c r="V8" s="39" t="s">
        <v>136</v>
      </c>
      <c r="W8" s="80"/>
      <c r="X8" s="40">
        <v>1</v>
      </c>
      <c r="Y8" s="43">
        <v>500</v>
      </c>
      <c r="Z8" s="43">
        <v>1</v>
      </c>
      <c r="AA8" s="43"/>
      <c r="AB8" s="43">
        <f>Y8*Z8</f>
        <v>500</v>
      </c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17.25" customHeight="1">
      <c r="A9" s="39"/>
      <c r="B9" s="29" t="s">
        <v>137</v>
      </c>
      <c r="C9" s="39"/>
      <c r="D9" s="40">
        <v>18611088287</v>
      </c>
      <c r="E9" s="39"/>
      <c r="F9" s="39"/>
      <c r="G9" s="39"/>
      <c r="H9" s="31">
        <v>43080</v>
      </c>
      <c r="I9" s="39" t="s">
        <v>138</v>
      </c>
      <c r="J9" s="39" t="s">
        <v>117</v>
      </c>
      <c r="K9" s="41">
        <v>0.67708333333333337</v>
      </c>
      <c r="L9" s="39"/>
      <c r="M9" s="39"/>
      <c r="N9" s="39"/>
      <c r="O9" s="39"/>
      <c r="P9" s="39"/>
      <c r="Q9" s="42"/>
      <c r="R9" s="42"/>
      <c r="S9" s="42"/>
      <c r="T9" s="42"/>
      <c r="U9" s="39"/>
      <c r="V9" s="39" t="s">
        <v>139</v>
      </c>
      <c r="W9" s="80"/>
      <c r="X9" s="40">
        <v>1</v>
      </c>
      <c r="Y9" s="43">
        <v>500</v>
      </c>
      <c r="Z9" s="43">
        <v>1</v>
      </c>
      <c r="AA9" s="43"/>
      <c r="AB9" s="43">
        <f>Y9*Z9</f>
        <v>500</v>
      </c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17.25" customHeight="1">
      <c r="A10" s="39"/>
      <c r="B10" s="29" t="s">
        <v>135</v>
      </c>
      <c r="C10" s="39"/>
      <c r="D10" s="40"/>
      <c r="E10" s="39"/>
      <c r="F10" s="39"/>
      <c r="G10" s="39"/>
      <c r="I10" s="39"/>
      <c r="J10" s="39"/>
      <c r="K10" s="41"/>
      <c r="L10" s="39"/>
      <c r="M10" s="39"/>
      <c r="N10" s="39"/>
      <c r="O10" s="39"/>
      <c r="P10" s="39"/>
      <c r="Q10" s="42"/>
      <c r="R10" s="31">
        <v>43080</v>
      </c>
      <c r="S10" s="42"/>
      <c r="T10" s="96" t="s">
        <v>140</v>
      </c>
      <c r="U10" s="98">
        <v>0.84722222222222221</v>
      </c>
      <c r="V10" s="100" t="s">
        <v>141</v>
      </c>
      <c r="W10" s="80"/>
      <c r="X10" s="102">
        <v>2</v>
      </c>
      <c r="Y10" s="91">
        <v>900</v>
      </c>
      <c r="Z10" s="91">
        <v>1</v>
      </c>
      <c r="AA10" s="91"/>
      <c r="AB10" s="91">
        <f>Y10*Z10</f>
        <v>900</v>
      </c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17.25" customHeight="1">
      <c r="A11" s="39"/>
      <c r="B11" s="29" t="s">
        <v>137</v>
      </c>
      <c r="C11" s="39"/>
      <c r="D11" s="40"/>
      <c r="E11" s="39"/>
      <c r="F11" s="39"/>
      <c r="G11" s="39"/>
      <c r="H11" s="39"/>
      <c r="I11" s="39"/>
      <c r="J11" s="39"/>
      <c r="K11" s="41"/>
      <c r="L11" s="39"/>
      <c r="M11" s="39"/>
      <c r="N11" s="39"/>
      <c r="O11" s="39"/>
      <c r="P11" s="39"/>
      <c r="Q11" s="42"/>
      <c r="R11" s="31">
        <v>43080</v>
      </c>
      <c r="S11" s="42"/>
      <c r="T11" s="97"/>
      <c r="U11" s="99"/>
      <c r="V11" s="101"/>
      <c r="W11" s="80"/>
      <c r="X11" s="103"/>
      <c r="Y11" s="92"/>
      <c r="Z11" s="92"/>
      <c r="AA11" s="92"/>
      <c r="AB11" s="92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37" customFormat="1" ht="13.5" customHeight="1">
      <c r="A12" s="29" t="s">
        <v>142</v>
      </c>
      <c r="B12" s="29" t="s">
        <v>143</v>
      </c>
      <c r="C12" s="29"/>
      <c r="D12" s="30">
        <v>13613805017</v>
      </c>
      <c r="E12" s="29" t="s">
        <v>144</v>
      </c>
      <c r="F12" s="29" t="s">
        <v>145</v>
      </c>
      <c r="G12" s="29" t="s">
        <v>115</v>
      </c>
      <c r="H12" s="31">
        <v>43080</v>
      </c>
      <c r="I12" s="29" t="s">
        <v>146</v>
      </c>
      <c r="J12" s="29" t="s">
        <v>117</v>
      </c>
      <c r="K12" s="32">
        <v>0.52430555555555558</v>
      </c>
      <c r="L12" s="29"/>
      <c r="M12" s="46">
        <v>43082</v>
      </c>
      <c r="N12" s="29" t="s">
        <v>147</v>
      </c>
      <c r="O12" s="29">
        <v>0.51736111111111105</v>
      </c>
      <c r="P12" s="29" t="s">
        <v>119</v>
      </c>
      <c r="Q12" s="29" t="s">
        <v>148</v>
      </c>
      <c r="R12" s="29"/>
      <c r="S12" s="29"/>
      <c r="T12" s="29"/>
      <c r="U12" s="29"/>
      <c r="V12" s="29" t="s">
        <v>128</v>
      </c>
      <c r="W12" s="80"/>
      <c r="X12" s="30">
        <v>1</v>
      </c>
      <c r="Y12" s="35">
        <v>500</v>
      </c>
      <c r="Z12" s="35">
        <v>1</v>
      </c>
      <c r="AA12" s="35"/>
      <c r="AB12" s="35">
        <f>Y12*Z12</f>
        <v>500</v>
      </c>
      <c r="AC12" s="36"/>
      <c r="AD12" s="36"/>
      <c r="AE12" s="36"/>
      <c r="AF12" s="36"/>
      <c r="AG12" s="36"/>
      <c r="AH12" s="36"/>
      <c r="AI12" s="36"/>
      <c r="AJ12" s="36"/>
      <c r="AK12" s="36"/>
      <c r="AL12" s="36"/>
    </row>
    <row r="13" spans="1:38" s="37" customFormat="1" ht="13.5" customHeight="1">
      <c r="A13" s="29" t="s">
        <v>142</v>
      </c>
      <c r="B13" s="29" t="s">
        <v>149</v>
      </c>
      <c r="C13" s="29"/>
      <c r="D13" s="40">
        <v>18938905604</v>
      </c>
      <c r="E13" s="29" t="s">
        <v>115</v>
      </c>
      <c r="F13" s="29" t="s">
        <v>119</v>
      </c>
      <c r="G13" s="29" t="s">
        <v>115</v>
      </c>
      <c r="H13" s="31">
        <v>43080</v>
      </c>
      <c r="I13" s="29" t="s">
        <v>150</v>
      </c>
      <c r="J13" s="29" t="s">
        <v>117</v>
      </c>
      <c r="K13" s="32">
        <v>0.55902777777777779</v>
      </c>
      <c r="L13" s="29"/>
      <c r="M13" s="46">
        <v>43081</v>
      </c>
      <c r="N13" s="29" t="s">
        <v>151</v>
      </c>
      <c r="O13" s="29">
        <v>0.46180555555555558</v>
      </c>
      <c r="P13" s="29" t="s">
        <v>119</v>
      </c>
      <c r="Q13" s="29" t="s">
        <v>152</v>
      </c>
      <c r="R13" s="47">
        <v>43081</v>
      </c>
      <c r="S13" s="29" t="s">
        <v>153</v>
      </c>
      <c r="T13" s="29" t="s">
        <v>154</v>
      </c>
      <c r="U13" s="32">
        <v>0.46180555555555558</v>
      </c>
      <c r="V13" s="29" t="s">
        <v>155</v>
      </c>
      <c r="W13" s="80"/>
      <c r="X13" s="35">
        <v>1</v>
      </c>
      <c r="Y13" s="35">
        <v>500</v>
      </c>
      <c r="Z13" s="35">
        <v>2</v>
      </c>
      <c r="AA13" s="35"/>
      <c r="AB13" s="35">
        <f t="shared" ref="AB13:AB17" si="0">Y13*Z13</f>
        <v>1000</v>
      </c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s="37" customFormat="1" ht="15" customHeight="1">
      <c r="A14" s="29" t="s">
        <v>142</v>
      </c>
      <c r="B14" s="29" t="s">
        <v>156</v>
      </c>
      <c r="C14" s="29"/>
      <c r="D14" s="30">
        <v>13972256437</v>
      </c>
      <c r="E14" s="29" t="s">
        <v>144</v>
      </c>
      <c r="F14" s="29" t="s">
        <v>145</v>
      </c>
      <c r="G14" s="29" t="s">
        <v>115</v>
      </c>
      <c r="H14" s="31">
        <v>43080</v>
      </c>
      <c r="I14" s="29" t="s">
        <v>157</v>
      </c>
      <c r="J14" s="29" t="s">
        <v>117</v>
      </c>
      <c r="K14" s="32">
        <v>0.58680555555555558</v>
      </c>
      <c r="L14" s="29"/>
      <c r="M14" s="46">
        <v>43081</v>
      </c>
      <c r="N14" s="29" t="s">
        <v>158</v>
      </c>
      <c r="O14" s="29">
        <v>0.53819444444444442</v>
      </c>
      <c r="P14" s="29" t="s">
        <v>119</v>
      </c>
      <c r="Q14" s="29" t="s">
        <v>159</v>
      </c>
      <c r="R14" s="47">
        <v>43081</v>
      </c>
      <c r="S14" s="29" t="s">
        <v>160</v>
      </c>
      <c r="T14" s="29" t="s">
        <v>154</v>
      </c>
      <c r="U14" s="32">
        <v>0.53819444444444442</v>
      </c>
      <c r="V14" s="29" t="s">
        <v>155</v>
      </c>
      <c r="W14" s="80"/>
      <c r="X14" s="34">
        <v>1</v>
      </c>
      <c r="Y14" s="35">
        <v>500</v>
      </c>
      <c r="Z14" s="35">
        <v>2</v>
      </c>
      <c r="AA14" s="35"/>
      <c r="AB14" s="35">
        <f t="shared" si="0"/>
        <v>1000</v>
      </c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s="37" customFormat="1">
      <c r="A15" s="29" t="s">
        <v>142</v>
      </c>
      <c r="B15" s="29" t="s">
        <v>161</v>
      </c>
      <c r="C15" s="29"/>
      <c r="D15" s="30">
        <v>18752477582</v>
      </c>
      <c r="E15" s="29" t="s">
        <v>144</v>
      </c>
      <c r="F15" s="29" t="s">
        <v>145</v>
      </c>
      <c r="G15" s="29" t="s">
        <v>115</v>
      </c>
      <c r="H15" s="31">
        <v>43080</v>
      </c>
      <c r="I15" s="29" t="s">
        <v>162</v>
      </c>
      <c r="J15" s="29" t="s">
        <v>163</v>
      </c>
      <c r="K15" s="32">
        <v>1.6868055555555554</v>
      </c>
      <c r="L15" s="29"/>
      <c r="M15" s="46">
        <v>43081</v>
      </c>
      <c r="N15" s="29" t="s">
        <v>164</v>
      </c>
      <c r="O15" s="29">
        <v>0.46527777777777773</v>
      </c>
      <c r="P15" s="29" t="s">
        <v>119</v>
      </c>
      <c r="Q15" s="29" t="s">
        <v>165</v>
      </c>
      <c r="R15" s="47">
        <v>43081</v>
      </c>
      <c r="S15" s="29" t="s">
        <v>166</v>
      </c>
      <c r="T15" s="37" t="s">
        <v>167</v>
      </c>
      <c r="U15" s="32">
        <v>0.46527777777777773</v>
      </c>
      <c r="V15" s="29" t="s">
        <v>168</v>
      </c>
      <c r="W15" s="80"/>
      <c r="X15" s="34">
        <v>1</v>
      </c>
      <c r="Y15" s="35">
        <v>500</v>
      </c>
      <c r="Z15" s="35">
        <v>2</v>
      </c>
      <c r="AA15" s="35"/>
      <c r="AB15" s="35">
        <f t="shared" si="0"/>
        <v>1000</v>
      </c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s="37" customFormat="1" ht="15" customHeight="1">
      <c r="A16" s="29"/>
      <c r="B16" s="48" t="s">
        <v>79</v>
      </c>
      <c r="C16" s="48"/>
      <c r="D16" s="49">
        <v>13701064104</v>
      </c>
      <c r="E16" s="48"/>
      <c r="F16" s="48"/>
      <c r="G16" s="48"/>
      <c r="H16" s="31">
        <v>43080</v>
      </c>
      <c r="I16" s="29" t="s">
        <v>134</v>
      </c>
      <c r="J16" s="29" t="s">
        <v>117</v>
      </c>
      <c r="K16" s="32">
        <v>0.64930555555555558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29" t="s">
        <v>128</v>
      </c>
      <c r="W16" s="80"/>
      <c r="X16" s="50">
        <v>1</v>
      </c>
      <c r="Y16" s="35">
        <v>500</v>
      </c>
      <c r="Z16" s="35">
        <v>1</v>
      </c>
      <c r="AA16" s="35"/>
      <c r="AB16" s="35">
        <f t="shared" si="0"/>
        <v>500</v>
      </c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s="37" customFormat="1" ht="15" customHeight="1">
      <c r="A17" s="29"/>
      <c r="B17" s="29" t="s">
        <v>169</v>
      </c>
      <c r="C17" s="29"/>
      <c r="D17" s="30">
        <v>13609666186</v>
      </c>
      <c r="E17" s="29"/>
      <c r="F17" s="29"/>
      <c r="G17" s="29"/>
      <c r="H17" s="31">
        <v>43080</v>
      </c>
      <c r="I17" s="29" t="s">
        <v>170</v>
      </c>
      <c r="J17" s="29" t="s">
        <v>163</v>
      </c>
      <c r="K17" s="32">
        <v>0.61805555555555558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 t="s">
        <v>128</v>
      </c>
      <c r="W17" s="81"/>
      <c r="X17" s="50">
        <v>1</v>
      </c>
      <c r="Y17" s="35">
        <v>500</v>
      </c>
      <c r="Z17" s="35">
        <v>1</v>
      </c>
      <c r="AA17" s="35"/>
      <c r="AB17" s="35">
        <f t="shared" si="0"/>
        <v>500</v>
      </c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37" customFormat="1" ht="36.75" customHeight="1">
      <c r="A18" s="88" t="s">
        <v>171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90"/>
      <c r="Y18" s="35">
        <v>900</v>
      </c>
      <c r="Z18" s="35">
        <v>1</v>
      </c>
      <c r="AA18" s="35">
        <v>250</v>
      </c>
      <c r="AB18" s="35">
        <f>Y18*Z18+AA18</f>
        <v>1150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37" customFormat="1" ht="37.5" customHeight="1">
      <c r="A19" s="93" t="s">
        <v>190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5"/>
      <c r="Y19" s="35">
        <v>900</v>
      </c>
      <c r="Z19" s="35">
        <v>5</v>
      </c>
      <c r="AA19" s="35">
        <v>1750</v>
      </c>
      <c r="AB19" s="35">
        <f t="shared" ref="AB19:AB21" si="1">Y19*Z19+AA19</f>
        <v>6250</v>
      </c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s="37" customFormat="1" ht="38.25" customHeight="1">
      <c r="A20" s="93" t="s">
        <v>187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35">
        <v>1300</v>
      </c>
      <c r="Z20" s="35">
        <v>2</v>
      </c>
      <c r="AA20" s="35">
        <v>800</v>
      </c>
      <c r="AB20" s="35">
        <f t="shared" si="1"/>
        <v>3400</v>
      </c>
      <c r="AC20" s="36"/>
      <c r="AD20" s="36"/>
      <c r="AE20" s="36"/>
      <c r="AF20" s="36"/>
      <c r="AG20" s="36"/>
      <c r="AH20" s="36"/>
      <c r="AI20" s="36"/>
      <c r="AJ20" s="36"/>
      <c r="AK20" s="36"/>
      <c r="AL20" s="36"/>
    </row>
    <row r="21" spans="1:38" ht="40.5" customHeight="1">
      <c r="A21" s="88" t="s">
        <v>188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90"/>
      <c r="Y21" s="51">
        <v>900</v>
      </c>
      <c r="Z21" s="51">
        <v>2</v>
      </c>
      <c r="AA21" s="51">
        <v>200</v>
      </c>
      <c r="AB21" s="35">
        <f t="shared" si="1"/>
        <v>2000</v>
      </c>
    </row>
    <row r="22" spans="1:38" ht="27.75" customHeight="1">
      <c r="A22" s="78" t="s">
        <v>172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20">
        <f>SUM(AB3:AB21)</f>
        <v>22200</v>
      </c>
    </row>
  </sheetData>
  <mergeCells count="24">
    <mergeCell ref="A21:X21"/>
    <mergeCell ref="A22:AA22"/>
    <mergeCell ref="Z10:Z11"/>
    <mergeCell ref="AA10:AA11"/>
    <mergeCell ref="AB10:AB11"/>
    <mergeCell ref="A18:X18"/>
    <mergeCell ref="A19:X19"/>
    <mergeCell ref="A20:X20"/>
    <mergeCell ref="T10:T11"/>
    <mergeCell ref="U10:U11"/>
    <mergeCell ref="V10:V11"/>
    <mergeCell ref="X10:X11"/>
    <mergeCell ref="Y10:Y11"/>
    <mergeCell ref="X5:X6"/>
    <mergeCell ref="Y5:Y6"/>
    <mergeCell ref="Z5:Z6"/>
    <mergeCell ref="AA5:AA6"/>
    <mergeCell ref="AB5:AB6"/>
    <mergeCell ref="A1:D1"/>
    <mergeCell ref="H1:K1"/>
    <mergeCell ref="R1:U1"/>
    <mergeCell ref="W3:W17"/>
    <mergeCell ref="H5:H6"/>
    <mergeCell ref="V5:V6"/>
  </mergeCells>
  <phoneticPr fontId="1" type="noConversion"/>
  <conditionalFormatting sqref="A2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14"/>
  <sheetViews>
    <sheetView workbookViewId="0">
      <selection activeCell="C12" sqref="C12"/>
    </sheetView>
  </sheetViews>
  <sheetFormatPr defaultRowHeight="16.5"/>
  <cols>
    <col min="1" max="1" width="12.5" style="108" bestFit="1" customWidth="1"/>
    <col min="2" max="2" width="12.75" style="108" bestFit="1" customWidth="1"/>
    <col min="3" max="3" width="21.625" style="108" bestFit="1" customWidth="1"/>
    <col min="4" max="4" width="27.25" style="108" bestFit="1" customWidth="1"/>
    <col min="5" max="7" width="5.5" style="108" bestFit="1" customWidth="1"/>
    <col min="8" max="8" width="6.25" style="108" bestFit="1" customWidth="1"/>
    <col min="9" max="9" width="5.875" style="108" bestFit="1" customWidth="1"/>
    <col min="10" max="16384" width="9" style="108"/>
  </cols>
  <sheetData>
    <row r="1" spans="1:9" ht="27.95" customHeight="1" thickTop="1">
      <c r="A1" s="107" t="s">
        <v>239</v>
      </c>
      <c r="B1" s="107" t="s">
        <v>240</v>
      </c>
      <c r="C1" s="107" t="s">
        <v>241</v>
      </c>
      <c r="D1" s="107" t="s">
        <v>242</v>
      </c>
      <c r="E1" s="107" t="s">
        <v>243</v>
      </c>
      <c r="F1" s="107" t="s">
        <v>244</v>
      </c>
      <c r="G1" s="107" t="s">
        <v>245</v>
      </c>
      <c r="H1" s="107" t="s">
        <v>246</v>
      </c>
      <c r="I1" s="107" t="s">
        <v>247</v>
      </c>
    </row>
    <row r="2" spans="1:9">
      <c r="A2" s="109" t="s">
        <v>248</v>
      </c>
      <c r="B2" s="110" t="s">
        <v>249</v>
      </c>
      <c r="C2" s="109" t="s">
        <v>250</v>
      </c>
      <c r="D2" s="109" t="s">
        <v>251</v>
      </c>
      <c r="E2" s="109">
        <v>650</v>
      </c>
      <c r="F2" s="109">
        <v>1</v>
      </c>
      <c r="G2" s="109">
        <v>2</v>
      </c>
      <c r="H2" s="109">
        <f>E2*F2*G2</f>
        <v>1300</v>
      </c>
      <c r="I2" s="109" t="s">
        <v>252</v>
      </c>
    </row>
    <row r="3" spans="1:9">
      <c r="A3" s="109" t="s">
        <v>248</v>
      </c>
      <c r="B3" s="110" t="s">
        <v>253</v>
      </c>
      <c r="C3" s="109" t="s">
        <v>250</v>
      </c>
      <c r="D3" s="109" t="s">
        <v>251</v>
      </c>
      <c r="E3" s="109">
        <v>650</v>
      </c>
      <c r="F3" s="109">
        <v>1</v>
      </c>
      <c r="G3" s="109">
        <v>2</v>
      </c>
      <c r="H3" s="109">
        <f t="shared" ref="H3:H7" si="0">E3*F3*G3</f>
        <v>1300</v>
      </c>
      <c r="I3" s="109" t="s">
        <v>252</v>
      </c>
    </row>
    <row r="4" spans="1:9">
      <c r="A4" s="109" t="s">
        <v>248</v>
      </c>
      <c r="B4" s="110" t="s">
        <v>254</v>
      </c>
      <c r="C4" s="109" t="s">
        <v>250</v>
      </c>
      <c r="D4" s="109" t="s">
        <v>251</v>
      </c>
      <c r="E4" s="109">
        <v>650</v>
      </c>
      <c r="F4" s="109">
        <v>1</v>
      </c>
      <c r="G4" s="109">
        <v>2</v>
      </c>
      <c r="H4" s="109">
        <f t="shared" si="0"/>
        <v>1300</v>
      </c>
      <c r="I4" s="109" t="s">
        <v>252</v>
      </c>
    </row>
    <row r="5" spans="1:9">
      <c r="A5" s="111" t="s">
        <v>248</v>
      </c>
      <c r="B5" s="112" t="s">
        <v>255</v>
      </c>
      <c r="C5" s="111" t="s">
        <v>256</v>
      </c>
      <c r="D5" s="111" t="s">
        <v>251</v>
      </c>
      <c r="E5" s="111">
        <v>650</v>
      </c>
      <c r="F5" s="111">
        <v>1</v>
      </c>
      <c r="G5" s="111">
        <v>2</v>
      </c>
      <c r="H5" s="111">
        <f t="shared" si="0"/>
        <v>1300</v>
      </c>
      <c r="I5" s="109" t="s">
        <v>252</v>
      </c>
    </row>
    <row r="6" spans="1:9">
      <c r="A6" s="113" t="s">
        <v>248</v>
      </c>
      <c r="B6" s="114">
        <v>0.76944444444444438</v>
      </c>
      <c r="C6" s="115" t="s">
        <v>257</v>
      </c>
      <c r="D6" s="115"/>
      <c r="E6" s="113">
        <v>650</v>
      </c>
      <c r="F6" s="113">
        <v>1</v>
      </c>
      <c r="G6" s="113">
        <v>2</v>
      </c>
      <c r="H6" s="113">
        <f t="shared" si="0"/>
        <v>1300</v>
      </c>
      <c r="I6" s="116" t="s">
        <v>252</v>
      </c>
    </row>
    <row r="7" spans="1:9">
      <c r="A7" s="113" t="s">
        <v>248</v>
      </c>
      <c r="B7" s="114">
        <v>0.90972222222222221</v>
      </c>
      <c r="C7" s="115" t="s">
        <v>258</v>
      </c>
      <c r="D7" s="115"/>
      <c r="E7" s="113">
        <v>650</v>
      </c>
      <c r="F7" s="113">
        <v>1</v>
      </c>
      <c r="G7" s="113">
        <v>2</v>
      </c>
      <c r="H7" s="113">
        <f t="shared" si="0"/>
        <v>1300</v>
      </c>
      <c r="I7" s="116" t="s">
        <v>252</v>
      </c>
    </row>
    <row r="14" spans="1:9">
      <c r="E14" s="117"/>
    </row>
  </sheetData>
  <mergeCells count="2">
    <mergeCell ref="C6:D6"/>
    <mergeCell ref="C7:D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总结算单</vt:lpstr>
      <vt:lpstr>机票对账单</vt:lpstr>
      <vt:lpstr>接送机对账单</vt:lpstr>
      <vt:lpstr>展馆短驳对账单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2017-12-27T05:12:49Z</dcterms:modified>
</cp:coreProperties>
</file>