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300" windowHeight="9090"/>
  </bookViews>
  <sheets>
    <sheet name="请款书" sheetId="12" r:id="rId1"/>
  </sheets>
  <definedNames>
    <definedName name="_xlnm.Print_Area" localSheetId="0">请款书!$A$1:$J$54</definedName>
  </definedNames>
  <calcPr calcId="124519"/>
</workbook>
</file>

<file path=xl/calcChain.xml><?xml version="1.0" encoding="utf-8"?>
<calcChain xmlns="http://schemas.openxmlformats.org/spreadsheetml/2006/main">
  <c r="F36" i="12"/>
  <c r="I36" s="1"/>
  <c r="I35"/>
  <c r="F35"/>
  <c r="I17"/>
  <c r="I18"/>
  <c r="F31"/>
  <c r="I31" s="1"/>
  <c r="F33"/>
  <c r="I33" s="1"/>
  <c r="I46"/>
  <c r="F21"/>
  <c r="I21" s="1"/>
  <c r="F23"/>
  <c r="I23" s="1"/>
  <c r="F25"/>
  <c r="I25" s="1"/>
  <c r="F27"/>
  <c r="I27"/>
  <c r="F29"/>
  <c r="I29" s="1"/>
  <c r="F24"/>
  <c r="I24" s="1"/>
  <c r="F26"/>
  <c r="I26" s="1"/>
  <c r="F28"/>
  <c r="I28" s="1"/>
  <c r="F22"/>
  <c r="I22" s="1"/>
  <c r="F20"/>
  <c r="I20" s="1"/>
  <c r="F42"/>
  <c r="F39"/>
  <c r="I39" s="1"/>
  <c r="I40" s="1"/>
  <c r="F38"/>
  <c r="F32"/>
  <c r="I32" s="1"/>
  <c r="I42"/>
  <c r="I41"/>
  <c r="I43" s="1"/>
  <c r="I44"/>
  <c r="I45"/>
  <c r="I47"/>
  <c r="I48"/>
  <c r="I49"/>
  <c r="I38"/>
  <c r="I14"/>
  <c r="I15"/>
  <c r="I50" l="1"/>
  <c r="I19"/>
  <c r="I51" s="1"/>
  <c r="I37"/>
  <c r="I16"/>
  <c r="I34"/>
  <c r="I30"/>
  <c r="I52" l="1"/>
  <c r="I53" l="1"/>
  <c r="I54" s="1"/>
  <c r="G11" s="1"/>
</calcChain>
</file>

<file path=xl/sharedStrings.xml><?xml version="1.0" encoding="utf-8"?>
<sst xmlns="http://schemas.openxmlformats.org/spreadsheetml/2006/main" count="138" uniqueCount="92">
  <si>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</si>
  <si>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</si>
  <si>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</si>
  <si>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</si>
  <si>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</si>
  <si>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</si>
  <si>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</si>
  <si>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</si>
  <si>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税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</si>
  <si>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</si>
  <si>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6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</si>
  <si>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6"/>
  </si>
  <si>
    <t>通用货币＝人民币</t>
    <rPh sb="0" eb="2">
      <t>ツウヨウ</t>
    </rPh>
    <rPh sb="5" eb="8">
      <t>ジンミンゲン</t>
    </rPh>
    <phoneticPr fontId="16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</si>
  <si>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6"/>
  </si>
  <si>
    <t>件　　　 名：</t>
    <phoneticPr fontId="16"/>
  </si>
  <si>
    <t>日本LEXUS现地考察</t>
    <phoneticPr fontId="16"/>
  </si>
  <si>
    <t>合 計 金 額：</t>
    <phoneticPr fontId="16"/>
  </si>
  <si>
    <t>日元</t>
    <phoneticPr fontId="3" type="noConversion"/>
  </si>
  <si>
    <t>人民币单价</t>
    <phoneticPr fontId="3" type="noConversion"/>
  </si>
  <si>
    <t>国内集合</t>
    <phoneticPr fontId="3" type="noConversion"/>
  </si>
  <si>
    <t>酒店</t>
    <phoneticPr fontId="3" type="noConversion"/>
  </si>
  <si>
    <t>住房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</si>
  <si>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</si>
  <si>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</si>
  <si>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</si>
  <si>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元/车</t>
    <phoneticPr fontId="3" type="noConversion"/>
  </si>
  <si>
    <t>当天送机用车</t>
    <phoneticPr fontId="3" type="noConversion"/>
  </si>
  <si>
    <t>机票</t>
    <phoneticPr fontId="3" type="noConversion"/>
  </si>
  <si>
    <t>境外段</t>
    <phoneticPr fontId="3" type="noConversion"/>
  </si>
  <si>
    <t>北京往返经济舱</t>
    <phoneticPr fontId="3" type="noConversion"/>
  </si>
  <si>
    <t>国内段</t>
    <phoneticPr fontId="3" type="noConversion"/>
  </si>
  <si>
    <t>全国各地往返北京机票</t>
    <phoneticPr fontId="3" type="noConversion"/>
  </si>
  <si>
    <t>境外酒店</t>
    <phoneticPr fontId="3" type="noConversion"/>
  </si>
  <si>
    <t>D1</t>
    <phoneticPr fontId="3" type="noConversion"/>
  </si>
  <si>
    <t>元/间</t>
    <phoneticPr fontId="3" type="noConversion"/>
  </si>
  <si>
    <t>名古屋(两人一间)</t>
    <phoneticPr fontId="3" type="noConversion"/>
  </si>
  <si>
    <t>D2</t>
    <phoneticPr fontId="3" type="noConversion"/>
  </si>
  <si>
    <t>D3</t>
    <phoneticPr fontId="3" type="noConversion"/>
  </si>
  <si>
    <t>D4</t>
    <phoneticPr fontId="3" type="noConversion"/>
  </si>
  <si>
    <t>D5</t>
    <phoneticPr fontId="3" type="noConversion"/>
  </si>
  <si>
    <t>福冈(两人一间)</t>
    <phoneticPr fontId="3" type="noConversion"/>
  </si>
  <si>
    <t>Total小计</t>
    <phoneticPr fontId="3" type="noConversion"/>
  </si>
  <si>
    <t>境外</t>
    <phoneticPr fontId="3" type="noConversion"/>
  </si>
  <si>
    <t>日本用车</t>
    <phoneticPr fontId="3" type="noConversion"/>
  </si>
  <si>
    <t>新干线</t>
    <phoneticPr fontId="3" type="noConversion"/>
  </si>
  <si>
    <t>旅游</t>
    <phoneticPr fontId="3" type="noConversion"/>
  </si>
  <si>
    <t>导游</t>
    <phoneticPr fontId="3" type="noConversion"/>
  </si>
  <si>
    <t>日本境内</t>
    <phoneticPr fontId="3" type="noConversion"/>
  </si>
  <si>
    <t>导游(含工资&amp;小费&amp;用餐)</t>
    <phoneticPr fontId="3" type="noConversion"/>
  </si>
  <si>
    <t>司机</t>
    <phoneticPr fontId="3" type="noConversion"/>
  </si>
  <si>
    <t>司机(含工资&amp;小费&amp;用餐)</t>
    <phoneticPr fontId="3" type="noConversion"/>
  </si>
  <si>
    <t xml:space="preserve">司机 1名 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</si>
  <si>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</si>
  <si>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</si>
  <si>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</si>
  <si>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</si>
  <si>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</si>
  <si>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日本签证费</t>
    <phoneticPr fontId="3" type="noConversion"/>
  </si>
  <si>
    <t>保险</t>
    <phoneticPr fontId="3" type="noConversion"/>
  </si>
  <si>
    <t>意外保险费</t>
    <phoneticPr fontId="3" type="noConversion"/>
  </si>
  <si>
    <t>考察礼品</t>
    <phoneticPr fontId="3" type="noConversion"/>
  </si>
  <si>
    <t>元/次</t>
    <phoneticPr fontId="3" type="noConversion"/>
  </si>
  <si>
    <t>水晶相框集体合影</t>
    <phoneticPr fontId="3" type="noConversion"/>
  </si>
  <si>
    <t>元/份</t>
    <phoneticPr fontId="3" type="noConversion"/>
  </si>
  <si>
    <t>行程手册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</si>
  <si>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</si>
  <si>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</si>
  <si>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</si>
  <si>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胸卡</t>
    <phoneticPr fontId="3" type="noConversion"/>
  </si>
  <si>
    <t>元/人</t>
    <phoneticPr fontId="3" type="noConversion"/>
  </si>
  <si>
    <t>6日*1辆车</t>
    <phoneticPr fontId="3" type="noConversion"/>
  </si>
  <si>
    <t>福冈(两人一间)</t>
    <phoneticPr fontId="3" type="noConversion"/>
  </si>
  <si>
    <t>28座大巴</t>
    <phoneticPr fontId="3" type="noConversion"/>
  </si>
  <si>
    <t>北京建国饭店酒店（两人一间）</t>
    <phoneticPr fontId="3" type="noConversion"/>
  </si>
  <si>
    <t>名古屋（一人一间）</t>
    <phoneticPr fontId="3" type="noConversion"/>
  </si>
  <si>
    <t>名古屋（一人一间）</t>
    <phoneticPr fontId="3" type="noConversion"/>
  </si>
  <si>
    <t>福冈（一人一间）</t>
    <phoneticPr fontId="3" type="noConversion"/>
  </si>
  <si>
    <t>住宿+餐+交通</t>
    <phoneticPr fontId="3" type="noConversion"/>
  </si>
  <si>
    <t>名古屋城 丰田产业纪念馆   福冈塔</t>
    <phoneticPr fontId="3" type="noConversion"/>
  </si>
  <si>
    <t>元/天</t>
    <phoneticPr fontId="3" type="noConversion"/>
  </si>
  <si>
    <t>全款的6%（增值税普通发票）</t>
    <phoneticPr fontId="3" type="noConversion"/>
  </si>
  <si>
    <t>新干线(17人+1领队+1导游）       名古屋-博多</t>
    <phoneticPr fontId="3" type="noConversion"/>
  </si>
  <si>
    <r>
      <t xml:space="preserve">导游 </t>
    </r>
    <r>
      <rPr>
        <sz val="10.5"/>
        <color indexed="8"/>
        <rFont val="宋体"/>
        <charset val="134"/>
      </rPr>
      <t xml:space="preserve">1名 </t>
    </r>
    <phoneticPr fontId="3" type="noConversion"/>
  </si>
  <si>
    <t>请   款   书</t>
    <rPh sb="1" eb="2">
      <t>メ</t>
    </rPh>
    <rPh sb="3" eb="4">
      <t>カイ</t>
    </rPh>
    <phoneticPr fontId="16"/>
  </si>
  <si>
    <t>CA159    PEKNGO 1645 2045                
CA954    FUKPEK 1510 1835                                                        17客人+1领队</t>
    <phoneticPr fontId="3" type="noConversion"/>
  </si>
  <si>
    <t>单男</t>
    <phoneticPr fontId="3" type="noConversion"/>
  </si>
  <si>
    <t>除工作人员外收服务费</t>
    <phoneticPr fontId="3" type="noConversion"/>
  </si>
  <si>
    <t>以上总费用的8%</t>
    <phoneticPr fontId="3" type="noConversion"/>
  </si>
  <si>
    <t>8天*1人</t>
    <phoneticPr fontId="3" type="noConversion"/>
  </si>
  <si>
    <t>餐费</t>
    <phoneticPr fontId="3" type="noConversion"/>
  </si>
  <si>
    <t>午餐</t>
    <phoneticPr fontId="3" type="noConversion"/>
  </si>
  <si>
    <t>晚餐</t>
    <phoneticPr fontId="3" type="noConversion"/>
  </si>
</sst>
</file>

<file path=xl/styles.xml><?xml version="1.0" encoding="utf-8"?>
<styleSheet xmlns="http://schemas.openxmlformats.org/spreadsheetml/2006/main">
  <numFmts count="6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  <numFmt numFmtId="179" formatCode="&quot;¥&quot;#,##0_);[Red]\(&quot;¥&quot;#,##0\)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华文细黑"/>
      <charset val="134"/>
    </font>
    <font>
      <sz val="11"/>
      <name val="宋体"/>
      <charset val="134"/>
    </font>
    <font>
      <sz val="11"/>
      <color indexed="9"/>
      <name val="华文细黑"/>
      <charset val="134"/>
    </font>
    <font>
      <b/>
      <sz val="11"/>
      <color indexed="9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0.5"/>
      <color indexed="10"/>
      <name val="宋体"/>
      <charset val="134"/>
    </font>
    <font>
      <b/>
      <sz val="10.5"/>
      <color indexed="9"/>
      <name val="宋体"/>
      <charset val="134"/>
    </font>
    <font>
      <sz val="10.5"/>
      <color indexed="9"/>
      <name val="宋体"/>
      <charset val="134"/>
    </font>
    <font>
      <sz val="11"/>
      <color indexed="8"/>
      <name val="宋体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5" fillId="0" borderId="1" quotePrefix="1">
      <alignment horizontal="justify" vertical="justify" textRotation="127" wrapText="1" justifyLastLine="1"/>
      <protection hidden="1"/>
    </xf>
    <xf numFmtId="0" fontId="21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/>
    <xf numFmtId="0" fontId="2" fillId="0" borderId="0"/>
    <xf numFmtId="43" fontId="1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7" fillId="0" borderId="0" xfId="1" applyFont="1" applyBorder="1" applyAlignment="1" applyProtection="1"/>
    <xf numFmtId="0" fontId="17" fillId="0" borderId="0" xfId="1" applyNumberFormat="1" applyFont="1" applyBorder="1" applyAlignment="1" applyProtection="1"/>
    <xf numFmtId="0" fontId="18" fillId="0" borderId="0" xfId="1" applyFont="1" applyFill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7" fillId="0" borderId="2" xfId="1" applyFont="1" applyBorder="1" applyAlignment="1" applyProtection="1"/>
    <xf numFmtId="0" fontId="17" fillId="0" borderId="0" xfId="1" applyFont="1" applyBorder="1" applyAlignment="1" applyProtection="1">
      <alignment horizontal="right"/>
    </xf>
    <xf numFmtId="0" fontId="19" fillId="0" borderId="2" xfId="1" applyFont="1" applyBorder="1" applyAlignment="1" applyProtection="1">
      <alignment horizontal="center"/>
    </xf>
    <xf numFmtId="0" fontId="19" fillId="0" borderId="2" xfId="1" applyFont="1" applyBorder="1" applyAlignment="1" applyProtection="1">
      <alignment horizontal="left"/>
    </xf>
    <xf numFmtId="178" fontId="17" fillId="0" borderId="0" xfId="1" applyNumberFormat="1" applyFont="1" applyBorder="1" applyAlignment="1" applyProtection="1">
      <alignment horizontal="center"/>
    </xf>
    <xf numFmtId="38" fontId="17" fillId="0" borderId="0" xfId="7" applyNumberFormat="1" applyFont="1" applyAlignment="1">
      <alignment horizontal="center"/>
    </xf>
    <xf numFmtId="38" fontId="17" fillId="0" borderId="0" xfId="7" applyNumberFormat="1" applyFont="1" applyAlignment="1">
      <alignment horizontal="right"/>
    </xf>
    <xf numFmtId="38" fontId="17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left" vertical="center" wrapText="1"/>
      <protection hidden="1"/>
    </xf>
    <xf numFmtId="178" fontId="8" fillId="2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176" fontId="9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7" xfId="4" applyFont="1" applyFill="1" applyBorder="1" applyAlignment="1" applyProtection="1">
      <alignment horizontal="left" vertical="center" wrapText="1"/>
      <protection hidden="1"/>
    </xf>
    <xf numFmtId="176" fontId="8" fillId="2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vertical="center" wrapText="1"/>
      <protection hidden="1"/>
    </xf>
    <xf numFmtId="178" fontId="8" fillId="2" borderId="8" xfId="4" applyNumberFormat="1" applyFont="1" applyFill="1" applyBorder="1" applyAlignment="1" applyProtection="1">
      <alignment horizontal="center" vertical="center" wrapText="1"/>
      <protection hidden="1"/>
    </xf>
    <xf numFmtId="178" fontId="8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10" fillId="2" borderId="5" xfId="4" applyFont="1" applyFill="1" applyBorder="1" applyAlignment="1" applyProtection="1">
      <alignment vertical="center" wrapText="1"/>
      <protection hidden="1"/>
    </xf>
    <xf numFmtId="178" fontId="9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9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5" xfId="4" applyFont="1" applyFill="1" applyBorder="1" applyAlignment="1" applyProtection="1">
      <alignment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2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178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2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178" fontId="8" fillId="2" borderId="7" xfId="4" applyNumberFormat="1" applyFont="1" applyFill="1" applyBorder="1" applyAlignment="1" applyProtection="1">
      <alignment horizontal="center" vertical="center" wrapText="1"/>
      <protection hidden="1"/>
    </xf>
    <xf numFmtId="176" fontId="9" fillId="2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179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4" applyFont="1" applyFill="1" applyProtection="1">
      <alignment vertical="center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178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8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6" fillId="2" borderId="5" xfId="4" applyFont="1" applyFill="1" applyBorder="1" applyProtection="1">
      <alignment vertical="center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Border="1" applyAlignment="1" applyProtection="1">
      <alignment horizontal="center"/>
    </xf>
    <xf numFmtId="14" fontId="17" fillId="0" borderId="0" xfId="7" applyNumberFormat="1" applyFont="1" applyAlignment="1">
      <alignment horizontal="right"/>
    </xf>
    <xf numFmtId="6" fontId="20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2" borderId="11" xfId="4" applyFont="1" applyFill="1" applyBorder="1" applyAlignment="1" applyProtection="1">
      <alignment horizontal="center" vertical="center" wrapText="1"/>
      <protection hidden="1"/>
    </xf>
    <xf numFmtId="0" fontId="8" fillId="2" borderId="8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2" borderId="10" xfId="4" applyFont="1" applyFill="1" applyBorder="1" applyAlignment="1" applyProtection="1">
      <alignment horizontal="center" vertical="center" wrapText="1"/>
      <protection hidden="1"/>
    </xf>
    <xf numFmtId="0" fontId="8" fillId="2" borderId="4" xfId="4" applyFont="1" applyFill="1" applyBorder="1" applyAlignment="1" applyProtection="1">
      <alignment horizontal="center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8" fillId="5" borderId="5" xfId="4" applyFont="1" applyFill="1" applyBorder="1" applyAlignment="1" applyProtection="1">
      <alignment horizontal="right" vertical="center" wrapText="1"/>
      <protection hidden="1"/>
    </xf>
    <xf numFmtId="0" fontId="11" fillId="3" borderId="10" xfId="4" applyFont="1" applyFill="1" applyBorder="1" applyAlignment="1" applyProtection="1">
      <alignment horizontal="right" vertical="center" wrapText="1"/>
      <protection hidden="1"/>
    </xf>
    <xf numFmtId="0" fontId="11" fillId="3" borderId="9" xfId="4" applyFont="1" applyFill="1" applyBorder="1" applyAlignment="1" applyProtection="1">
      <alignment horizontal="right" vertical="center" wrapText="1"/>
      <protection hidden="1"/>
    </xf>
    <xf numFmtId="0" fontId="11" fillId="3" borderId="4" xfId="4" applyFont="1" applyFill="1" applyBorder="1" applyAlignment="1" applyProtection="1">
      <alignment horizontal="right" vertical="center" wrapText="1"/>
      <protection hidden="1"/>
    </xf>
    <xf numFmtId="0" fontId="9" fillId="2" borderId="10" xfId="4" applyFont="1" applyFill="1" applyBorder="1" applyAlignment="1" applyProtection="1">
      <alignment horizontal="center" vertical="center" wrapText="1"/>
      <protection hidden="1"/>
    </xf>
    <xf numFmtId="0" fontId="9" fillId="2" borderId="4" xfId="4" applyFont="1" applyFill="1" applyBorder="1" applyAlignment="1" applyProtection="1">
      <alignment horizontal="center" vertical="center" wrapText="1"/>
      <protection hidden="1"/>
    </xf>
  </cellXfs>
  <cellStyles count="8">
    <cellStyle name="0,0_x000d_&#10;NA_x000d_&#10;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41</xdr:row>
      <xdr:rowOff>0</xdr:rowOff>
    </xdr:from>
    <xdr:to>
      <xdr:col>9</xdr:col>
      <xdr:colOff>523875</xdr:colOff>
      <xdr:row>41</xdr:row>
      <xdr:rowOff>171450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39</xdr:row>
      <xdr:rowOff>190500</xdr:rowOff>
    </xdr:from>
    <xdr:to>
      <xdr:col>9</xdr:col>
      <xdr:colOff>581025</xdr:colOff>
      <xdr:row>40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41</xdr:row>
      <xdr:rowOff>0</xdr:rowOff>
    </xdr:from>
    <xdr:to>
      <xdr:col>9</xdr:col>
      <xdr:colOff>180975</xdr:colOff>
      <xdr:row>41</xdr:row>
      <xdr:rowOff>171450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44</xdr:row>
      <xdr:rowOff>0</xdr:rowOff>
    </xdr:from>
    <xdr:to>
      <xdr:col>9</xdr:col>
      <xdr:colOff>180975</xdr:colOff>
      <xdr:row>44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44</xdr:row>
      <xdr:rowOff>0</xdr:rowOff>
    </xdr:from>
    <xdr:to>
      <xdr:col>9</xdr:col>
      <xdr:colOff>523875</xdr:colOff>
      <xdr:row>44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44</xdr:row>
      <xdr:rowOff>95250</xdr:rowOff>
    </xdr:from>
    <xdr:to>
      <xdr:col>9</xdr:col>
      <xdr:colOff>495300</xdr:colOff>
      <xdr:row>45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85725</xdr:rowOff>
    </xdr:from>
    <xdr:to>
      <xdr:col>9</xdr:col>
      <xdr:colOff>552450</xdr:colOff>
      <xdr:row>48</xdr:row>
      <xdr:rowOff>19050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49</xdr:row>
      <xdr:rowOff>0</xdr:rowOff>
    </xdr:from>
    <xdr:to>
      <xdr:col>9</xdr:col>
      <xdr:colOff>552450</xdr:colOff>
      <xdr:row>49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abSelected="1" topLeftCell="A16" workbookViewId="0">
      <selection activeCell="F36" sqref="F36"/>
    </sheetView>
  </sheetViews>
  <sheetFormatPr defaultColWidth="9" defaultRowHeight="15.75"/>
  <cols>
    <col min="1" max="1" width="6.75" style="59" customWidth="1"/>
    <col min="2" max="2" width="9.75" style="59" customWidth="1"/>
    <col min="3" max="3" width="11.375" style="59" customWidth="1"/>
    <col min="4" max="4" width="24.5" style="60" customWidth="1"/>
    <col min="5" max="5" width="16.875" style="61" customWidth="1"/>
    <col min="6" max="6" width="12.5" style="62" customWidth="1"/>
    <col min="7" max="7" width="10.375" style="63" customWidth="1"/>
    <col min="8" max="8" width="6.875" style="59" customWidth="1"/>
    <col min="9" max="9" width="20.25" style="62" customWidth="1"/>
    <col min="10" max="10" width="29.625" style="60" bestFit="1" customWidth="1"/>
    <col min="11" max="16384" width="9" style="14"/>
  </cols>
  <sheetData>
    <row r="1" spans="1:10" ht="22.5">
      <c r="A1" s="78" t="s">
        <v>83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>
      <c r="A2" s="79">
        <v>43087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5" customFormat="1" ht="21" customHeight="1">
      <c r="A3" s="1"/>
      <c r="B3" s="1"/>
      <c r="C3" s="1"/>
      <c r="D3" s="2"/>
      <c r="E3" s="9"/>
      <c r="H3" s="1"/>
      <c r="I3" s="10"/>
      <c r="J3" s="11"/>
    </row>
    <row r="4" spans="1:10" s="15" customFormat="1" ht="15.75" customHeight="1">
      <c r="A4" s="3" t="s">
        <v>10</v>
      </c>
      <c r="B4" s="3"/>
      <c r="C4" s="4"/>
      <c r="D4" s="2"/>
      <c r="E4" s="9"/>
      <c r="H4" s="1"/>
      <c r="I4" s="10"/>
      <c r="J4" s="12"/>
    </row>
    <row r="5" spans="1:10" s="15" customFormat="1" ht="15.75" customHeight="1">
      <c r="A5" s="1"/>
      <c r="B5" s="1"/>
      <c r="C5" s="1"/>
      <c r="D5" s="2"/>
      <c r="E5" s="9"/>
      <c r="H5" s="1"/>
      <c r="I5" s="10"/>
      <c r="J5" s="12"/>
    </row>
    <row r="6" spans="1:10" s="15" customFormat="1" ht="15.75" customHeight="1">
      <c r="A6" s="5" t="s">
        <v>11</v>
      </c>
      <c r="B6" s="1"/>
      <c r="C6" s="1"/>
      <c r="D6" s="2"/>
      <c r="E6" s="9"/>
      <c r="H6" s="1"/>
      <c r="I6" s="10"/>
      <c r="J6" s="12"/>
    </row>
    <row r="7" spans="1:10" s="15" customFormat="1" ht="10.5" customHeight="1">
      <c r="A7" s="1"/>
      <c r="B7" s="1"/>
      <c r="C7" s="1"/>
      <c r="D7" s="2"/>
      <c r="E7" s="9"/>
      <c r="H7" s="1"/>
      <c r="I7" s="10"/>
      <c r="J7" s="12"/>
    </row>
    <row r="8" spans="1:10" s="15" customFormat="1" ht="15.75" customHeight="1">
      <c r="A8" s="1" t="s">
        <v>13</v>
      </c>
      <c r="B8" s="1"/>
      <c r="C8" s="1"/>
      <c r="D8" s="1"/>
      <c r="E8" s="9"/>
      <c r="F8" s="1"/>
      <c r="G8" s="1"/>
      <c r="H8" s="1"/>
    </row>
    <row r="9" spans="1:10" s="15" customFormat="1" ht="6.75" customHeight="1">
      <c r="A9" s="1"/>
      <c r="B9" s="1"/>
      <c r="C9" s="1"/>
      <c r="D9" s="2"/>
      <c r="E9" s="9"/>
      <c r="F9" s="1"/>
      <c r="G9" s="10"/>
      <c r="H9" s="12"/>
    </row>
    <row r="10" spans="1:10" s="15" customFormat="1" ht="15.75" customHeight="1">
      <c r="A10" s="6"/>
      <c r="D10" s="6"/>
      <c r="E10" s="9"/>
      <c r="F10" s="6" t="s">
        <v>14</v>
      </c>
      <c r="G10" s="8" t="s">
        <v>15</v>
      </c>
      <c r="H10" s="7"/>
      <c r="I10" s="7"/>
    </row>
    <row r="11" spans="1:10" s="15" customFormat="1" ht="15.75" customHeight="1">
      <c r="A11" s="6"/>
      <c r="D11" s="6"/>
      <c r="E11" s="9"/>
      <c r="F11" s="6" t="s">
        <v>16</v>
      </c>
      <c r="G11" s="80">
        <f>I54</f>
        <v>345000.17584000004</v>
      </c>
      <c r="H11" s="80"/>
      <c r="I11" s="80"/>
    </row>
    <row r="12" spans="1:10" s="15" customFormat="1" ht="15.75" customHeight="1">
      <c r="A12" s="1"/>
      <c r="B12" s="1"/>
      <c r="C12" s="1"/>
      <c r="D12" s="2"/>
      <c r="E12" s="9"/>
      <c r="F12" s="1"/>
      <c r="J12" s="11" t="s">
        <v>12</v>
      </c>
    </row>
    <row r="13" spans="1:10" s="15" customFormat="1" ht="15.75" customHeight="1">
      <c r="A13" s="16" t="s">
        <v>0</v>
      </c>
      <c r="B13" s="81" t="s">
        <v>1</v>
      </c>
      <c r="C13" s="82"/>
      <c r="D13" s="83"/>
      <c r="E13" s="17" t="s">
        <v>17</v>
      </c>
      <c r="F13" s="18" t="s">
        <v>18</v>
      </c>
      <c r="G13" s="19" t="s">
        <v>2</v>
      </c>
      <c r="H13" s="19" t="s">
        <v>3</v>
      </c>
      <c r="I13" s="20" t="s">
        <v>4</v>
      </c>
      <c r="J13" s="19" t="s">
        <v>5</v>
      </c>
    </row>
    <row r="14" spans="1:10" s="68" customFormat="1" ht="19.149999999999999" customHeight="1">
      <c r="A14" s="86" t="s">
        <v>19</v>
      </c>
      <c r="B14" s="89" t="s">
        <v>20</v>
      </c>
      <c r="C14" s="90"/>
      <c r="D14" s="69" t="s">
        <v>21</v>
      </c>
      <c r="E14" s="70" t="s">
        <v>22</v>
      </c>
      <c r="F14" s="71">
        <v>648</v>
      </c>
      <c r="G14" s="72" t="s">
        <v>34</v>
      </c>
      <c r="H14" s="72">
        <v>8</v>
      </c>
      <c r="I14" s="71">
        <f>F14*H14</f>
        <v>5184</v>
      </c>
      <c r="J14" s="73" t="s">
        <v>73</v>
      </c>
    </row>
    <row r="15" spans="1:10" s="68" customFormat="1" ht="15.75" customHeight="1">
      <c r="A15" s="86"/>
      <c r="B15" s="91" t="s">
        <v>24</v>
      </c>
      <c r="C15" s="92"/>
      <c r="D15" s="69" t="s">
        <v>24</v>
      </c>
      <c r="E15" s="70" t="s">
        <v>22</v>
      </c>
      <c r="F15" s="71">
        <v>600</v>
      </c>
      <c r="G15" s="72" t="s">
        <v>25</v>
      </c>
      <c r="H15" s="72">
        <v>1</v>
      </c>
      <c r="I15" s="71">
        <f>F15*H15</f>
        <v>600</v>
      </c>
      <c r="J15" s="73" t="s">
        <v>26</v>
      </c>
    </row>
    <row r="16" spans="1:10" s="22" customFormat="1" ht="15.75" customHeight="1">
      <c r="A16" s="87"/>
      <c r="B16" s="88" t="s">
        <v>6</v>
      </c>
      <c r="C16" s="88"/>
      <c r="D16" s="88"/>
      <c r="E16" s="88"/>
      <c r="F16" s="88"/>
      <c r="G16" s="88"/>
      <c r="H16" s="88"/>
      <c r="I16" s="24">
        <f>SUM(I14:I15)</f>
        <v>5784</v>
      </c>
      <c r="J16" s="25"/>
    </row>
    <row r="17" spans="1:11" s="22" customFormat="1" ht="49.9" customHeight="1">
      <c r="A17" s="86" t="s">
        <v>27</v>
      </c>
      <c r="B17" s="84" t="s">
        <v>28</v>
      </c>
      <c r="C17" s="85"/>
      <c r="D17" s="26" t="s">
        <v>29</v>
      </c>
      <c r="E17" s="27" t="s">
        <v>22</v>
      </c>
      <c r="F17" s="28">
        <v>3500</v>
      </c>
      <c r="G17" s="29" t="s">
        <v>23</v>
      </c>
      <c r="H17" s="29">
        <v>18</v>
      </c>
      <c r="I17" s="28">
        <f>F17*H17</f>
        <v>63000</v>
      </c>
      <c r="J17" s="30" t="s">
        <v>84</v>
      </c>
    </row>
    <row r="18" spans="1:11" s="22" customFormat="1" ht="15.75" customHeight="1">
      <c r="A18" s="86"/>
      <c r="B18" s="93" t="s">
        <v>30</v>
      </c>
      <c r="C18" s="94"/>
      <c r="D18" s="26" t="s">
        <v>31</v>
      </c>
      <c r="E18" s="27" t="s">
        <v>22</v>
      </c>
      <c r="F18" s="28">
        <v>2200</v>
      </c>
      <c r="G18" s="29" t="s">
        <v>23</v>
      </c>
      <c r="H18" s="29">
        <v>17</v>
      </c>
      <c r="I18" s="28">
        <f>F18*H18</f>
        <v>37400</v>
      </c>
      <c r="J18" s="30"/>
    </row>
    <row r="19" spans="1:11" s="22" customFormat="1" ht="15.75" customHeight="1">
      <c r="A19" s="87"/>
      <c r="B19" s="88" t="s">
        <v>6</v>
      </c>
      <c r="C19" s="88"/>
      <c r="D19" s="88"/>
      <c r="E19" s="88"/>
      <c r="F19" s="88"/>
      <c r="G19" s="88"/>
      <c r="H19" s="88"/>
      <c r="I19" s="24">
        <f>SUM(I17:I18)</f>
        <v>100400</v>
      </c>
      <c r="J19" s="25"/>
    </row>
    <row r="20" spans="1:11" s="22" customFormat="1">
      <c r="A20" s="86" t="s">
        <v>20</v>
      </c>
      <c r="B20" s="97" t="s">
        <v>32</v>
      </c>
      <c r="C20" s="97" t="s">
        <v>33</v>
      </c>
      <c r="D20" s="30" t="s">
        <v>35</v>
      </c>
      <c r="E20" s="13">
        <v>11820</v>
      </c>
      <c r="F20" s="28">
        <f>E20*0.06</f>
        <v>709.19999999999993</v>
      </c>
      <c r="G20" s="29" t="s">
        <v>23</v>
      </c>
      <c r="H20" s="23">
        <v>16</v>
      </c>
      <c r="I20" s="28">
        <f>F20*H20</f>
        <v>11347.199999999999</v>
      </c>
      <c r="J20" s="74"/>
    </row>
    <row r="21" spans="1:11" s="22" customFormat="1">
      <c r="A21" s="86"/>
      <c r="B21" s="86"/>
      <c r="C21" s="86"/>
      <c r="D21" s="30" t="s">
        <v>74</v>
      </c>
      <c r="E21" s="13">
        <v>13600</v>
      </c>
      <c r="F21" s="28">
        <f t="shared" ref="F21:F29" si="0">E21*0.06</f>
        <v>816</v>
      </c>
      <c r="G21" s="29" t="s">
        <v>23</v>
      </c>
      <c r="H21" s="23">
        <v>1</v>
      </c>
      <c r="I21" s="28">
        <f t="shared" ref="I21:I29" si="1">F21*H21</f>
        <v>816</v>
      </c>
      <c r="J21" s="74" t="s">
        <v>85</v>
      </c>
    </row>
    <row r="22" spans="1:11" s="22" customFormat="1">
      <c r="A22" s="86"/>
      <c r="B22" s="86"/>
      <c r="C22" s="97" t="s">
        <v>36</v>
      </c>
      <c r="D22" s="30" t="s">
        <v>35</v>
      </c>
      <c r="E22" s="13">
        <v>11820</v>
      </c>
      <c r="F22" s="28">
        <f t="shared" si="0"/>
        <v>709.19999999999993</v>
      </c>
      <c r="G22" s="29" t="s">
        <v>23</v>
      </c>
      <c r="H22" s="23">
        <v>16</v>
      </c>
      <c r="I22" s="28">
        <f t="shared" si="1"/>
        <v>11347.199999999999</v>
      </c>
      <c r="J22" s="74"/>
    </row>
    <row r="23" spans="1:11" s="22" customFormat="1">
      <c r="A23" s="86"/>
      <c r="B23" s="86"/>
      <c r="C23" s="86"/>
      <c r="D23" s="30" t="s">
        <v>75</v>
      </c>
      <c r="E23" s="13">
        <v>13600</v>
      </c>
      <c r="F23" s="28">
        <f t="shared" si="0"/>
        <v>816</v>
      </c>
      <c r="G23" s="29" t="s">
        <v>23</v>
      </c>
      <c r="H23" s="23">
        <v>1</v>
      </c>
      <c r="I23" s="28">
        <f t="shared" si="1"/>
        <v>816</v>
      </c>
      <c r="J23" s="74" t="s">
        <v>85</v>
      </c>
    </row>
    <row r="24" spans="1:11" s="22" customFormat="1">
      <c r="A24" s="86"/>
      <c r="B24" s="86"/>
      <c r="C24" s="97" t="s">
        <v>37</v>
      </c>
      <c r="D24" s="30" t="s">
        <v>71</v>
      </c>
      <c r="E24" s="13">
        <v>9600</v>
      </c>
      <c r="F24" s="28">
        <f t="shared" si="0"/>
        <v>576</v>
      </c>
      <c r="G24" s="29" t="s">
        <v>23</v>
      </c>
      <c r="H24" s="23">
        <v>16</v>
      </c>
      <c r="I24" s="28">
        <f t="shared" si="1"/>
        <v>9216</v>
      </c>
      <c r="J24" s="75"/>
    </row>
    <row r="25" spans="1:11" s="22" customFormat="1">
      <c r="A25" s="86"/>
      <c r="B25" s="86"/>
      <c r="C25" s="86"/>
      <c r="D25" s="30" t="s">
        <v>76</v>
      </c>
      <c r="E25" s="13">
        <v>11400</v>
      </c>
      <c r="F25" s="28">
        <f t="shared" si="0"/>
        <v>684</v>
      </c>
      <c r="G25" s="29" t="s">
        <v>23</v>
      </c>
      <c r="H25" s="23">
        <v>1</v>
      </c>
      <c r="I25" s="28">
        <f t="shared" si="1"/>
        <v>684</v>
      </c>
      <c r="J25" s="74" t="s">
        <v>85</v>
      </c>
    </row>
    <row r="26" spans="1:11" s="22" customFormat="1">
      <c r="A26" s="86"/>
      <c r="B26" s="86"/>
      <c r="C26" s="97" t="s">
        <v>38</v>
      </c>
      <c r="D26" s="30" t="s">
        <v>71</v>
      </c>
      <c r="E26" s="13">
        <v>9600</v>
      </c>
      <c r="F26" s="28">
        <f t="shared" si="0"/>
        <v>576</v>
      </c>
      <c r="G26" s="29" t="s">
        <v>23</v>
      </c>
      <c r="H26" s="23">
        <v>16</v>
      </c>
      <c r="I26" s="28">
        <f t="shared" si="1"/>
        <v>9216</v>
      </c>
      <c r="J26" s="74"/>
    </row>
    <row r="27" spans="1:11" s="22" customFormat="1">
      <c r="A27" s="86"/>
      <c r="B27" s="86"/>
      <c r="C27" s="86"/>
      <c r="D27" s="30" t="s">
        <v>76</v>
      </c>
      <c r="E27" s="13">
        <v>11400</v>
      </c>
      <c r="F27" s="28">
        <f t="shared" si="0"/>
        <v>684</v>
      </c>
      <c r="G27" s="29" t="s">
        <v>23</v>
      </c>
      <c r="H27" s="23">
        <v>1</v>
      </c>
      <c r="I27" s="28">
        <f t="shared" si="1"/>
        <v>684</v>
      </c>
      <c r="J27" s="74" t="s">
        <v>85</v>
      </c>
    </row>
    <row r="28" spans="1:11" s="22" customFormat="1">
      <c r="A28" s="86"/>
      <c r="B28" s="86"/>
      <c r="C28" s="97" t="s">
        <v>39</v>
      </c>
      <c r="D28" s="30" t="s">
        <v>40</v>
      </c>
      <c r="E28" s="13">
        <v>9600</v>
      </c>
      <c r="F28" s="28">
        <f t="shared" si="0"/>
        <v>576</v>
      </c>
      <c r="G28" s="29" t="s">
        <v>23</v>
      </c>
      <c r="H28" s="23">
        <v>16</v>
      </c>
      <c r="I28" s="28">
        <f t="shared" si="1"/>
        <v>9216</v>
      </c>
      <c r="J28" s="66"/>
    </row>
    <row r="29" spans="1:11" s="22" customFormat="1">
      <c r="A29" s="86"/>
      <c r="B29" s="21"/>
      <c r="C29" s="86"/>
      <c r="D29" s="30" t="s">
        <v>76</v>
      </c>
      <c r="E29" s="13">
        <v>11400</v>
      </c>
      <c r="F29" s="28">
        <f t="shared" si="0"/>
        <v>684</v>
      </c>
      <c r="G29" s="29" t="s">
        <v>23</v>
      </c>
      <c r="H29" s="23">
        <v>1</v>
      </c>
      <c r="I29" s="28">
        <f t="shared" si="1"/>
        <v>684</v>
      </c>
      <c r="J29" s="74" t="s">
        <v>85</v>
      </c>
    </row>
    <row r="30" spans="1:11" s="22" customFormat="1" ht="15.75" customHeight="1">
      <c r="A30" s="87"/>
      <c r="B30" s="88" t="s">
        <v>41</v>
      </c>
      <c r="C30" s="88"/>
      <c r="D30" s="88"/>
      <c r="E30" s="88"/>
      <c r="F30" s="88"/>
      <c r="G30" s="88"/>
      <c r="H30" s="88"/>
      <c r="I30" s="32">
        <f>SUM(I20:I29)</f>
        <v>54026.399999999994</v>
      </c>
      <c r="J30" s="33"/>
      <c r="K30" s="34"/>
    </row>
    <row r="31" spans="1:11" s="34" customFormat="1" ht="27.75" customHeight="1">
      <c r="A31" s="95" t="s">
        <v>24</v>
      </c>
      <c r="B31" s="97" t="s">
        <v>42</v>
      </c>
      <c r="C31" s="31" t="s">
        <v>43</v>
      </c>
      <c r="D31" s="26" t="s">
        <v>72</v>
      </c>
      <c r="E31" s="27">
        <v>51000</v>
      </c>
      <c r="F31" s="28">
        <f>E31*0.06</f>
        <v>3060</v>
      </c>
      <c r="G31" s="29" t="s">
        <v>23</v>
      </c>
      <c r="H31" s="29">
        <v>20</v>
      </c>
      <c r="I31" s="35">
        <f>F31*H31</f>
        <v>61200</v>
      </c>
      <c r="J31" s="26" t="s">
        <v>70</v>
      </c>
    </row>
    <row r="32" spans="1:11" s="34" customFormat="1" ht="27.75" customHeight="1">
      <c r="A32" s="95"/>
      <c r="B32" s="86"/>
      <c r="C32" s="31" t="s">
        <v>44</v>
      </c>
      <c r="D32" s="36" t="s">
        <v>44</v>
      </c>
      <c r="E32" s="64">
        <v>19540</v>
      </c>
      <c r="F32" s="37">
        <f>E32*0.06</f>
        <v>1172.3999999999999</v>
      </c>
      <c r="G32" s="31" t="s">
        <v>23</v>
      </c>
      <c r="H32" s="31">
        <v>19</v>
      </c>
      <c r="I32" s="65">
        <f>F32*H32</f>
        <v>22275.599999999999</v>
      </c>
      <c r="J32" s="36" t="s">
        <v>81</v>
      </c>
    </row>
    <row r="33" spans="1:10" s="34" customFormat="1" ht="27.75" customHeight="1">
      <c r="A33" s="95"/>
      <c r="B33" s="87"/>
      <c r="C33" s="29" t="s">
        <v>67</v>
      </c>
      <c r="D33" s="26" t="s">
        <v>78</v>
      </c>
      <c r="E33" s="27">
        <v>3509</v>
      </c>
      <c r="F33" s="37">
        <f>E33*0.06</f>
        <v>210.54</v>
      </c>
      <c r="G33" s="31" t="s">
        <v>23</v>
      </c>
      <c r="H33" s="29">
        <v>20</v>
      </c>
      <c r="I33" s="35">
        <f>F33*H33</f>
        <v>4210.8</v>
      </c>
      <c r="J33" s="26"/>
    </row>
    <row r="34" spans="1:10" s="34" customFormat="1" ht="15.75" customHeight="1">
      <c r="A34" s="96"/>
      <c r="B34" s="88" t="s">
        <v>6</v>
      </c>
      <c r="C34" s="88"/>
      <c r="D34" s="88"/>
      <c r="E34" s="88"/>
      <c r="F34" s="88"/>
      <c r="G34" s="88"/>
      <c r="H34" s="88"/>
      <c r="I34" s="24">
        <f>SUM(I31:I33)</f>
        <v>87686.400000000009</v>
      </c>
      <c r="J34" s="33"/>
    </row>
    <row r="35" spans="1:10" s="34" customFormat="1" ht="27.75" customHeight="1">
      <c r="A35" s="95" t="s">
        <v>89</v>
      </c>
      <c r="B35" s="97" t="s">
        <v>42</v>
      </c>
      <c r="C35" s="77" t="s">
        <v>90</v>
      </c>
      <c r="D35" s="26"/>
      <c r="E35" s="27">
        <v>5000</v>
      </c>
      <c r="F35" s="28">
        <f>E35*0.06</f>
        <v>300</v>
      </c>
      <c r="G35" s="76" t="s">
        <v>23</v>
      </c>
      <c r="H35" s="76">
        <v>20</v>
      </c>
      <c r="I35" s="35">
        <f>F35*H35</f>
        <v>6000</v>
      </c>
      <c r="J35" s="26"/>
    </row>
    <row r="36" spans="1:10" s="34" customFormat="1" ht="27.75" customHeight="1">
      <c r="A36" s="95"/>
      <c r="B36" s="86"/>
      <c r="C36" s="77" t="s">
        <v>91</v>
      </c>
      <c r="D36" s="36"/>
      <c r="E36" s="64">
        <v>5000</v>
      </c>
      <c r="F36" s="37">
        <f>E36*0.06</f>
        <v>300</v>
      </c>
      <c r="G36" s="77" t="s">
        <v>23</v>
      </c>
      <c r="H36" s="76">
        <v>20</v>
      </c>
      <c r="I36" s="65">
        <f>F36*H36</f>
        <v>6000</v>
      </c>
      <c r="J36" s="36"/>
    </row>
    <row r="37" spans="1:10" s="34" customFormat="1" ht="15.75" customHeight="1">
      <c r="A37" s="96"/>
      <c r="B37" s="88" t="s">
        <v>6</v>
      </c>
      <c r="C37" s="88"/>
      <c r="D37" s="88"/>
      <c r="E37" s="88"/>
      <c r="F37" s="88"/>
      <c r="G37" s="88"/>
      <c r="H37" s="88"/>
      <c r="I37" s="24">
        <f>SUM(I35:I36)</f>
        <v>12000</v>
      </c>
      <c r="J37" s="33"/>
    </row>
    <row r="38" spans="1:10" s="34" customFormat="1" ht="30.75" customHeight="1">
      <c r="A38" s="99" t="s">
        <v>45</v>
      </c>
      <c r="B38" s="29" t="s">
        <v>46</v>
      </c>
      <c r="C38" s="29" t="s">
        <v>47</v>
      </c>
      <c r="D38" s="26" t="s">
        <v>48</v>
      </c>
      <c r="E38" s="27">
        <v>25000</v>
      </c>
      <c r="F38" s="28">
        <f>E38*0.06</f>
        <v>1500</v>
      </c>
      <c r="G38" s="29" t="s">
        <v>79</v>
      </c>
      <c r="H38" s="29">
        <v>6</v>
      </c>
      <c r="I38" s="35">
        <f>F38*H38</f>
        <v>9000</v>
      </c>
      <c r="J38" s="26" t="s">
        <v>82</v>
      </c>
    </row>
    <row r="39" spans="1:10" s="34" customFormat="1" ht="30.75" customHeight="1">
      <c r="A39" s="95"/>
      <c r="B39" s="29" t="s">
        <v>49</v>
      </c>
      <c r="C39" s="29" t="s">
        <v>47</v>
      </c>
      <c r="D39" s="26" t="s">
        <v>50</v>
      </c>
      <c r="E39" s="27">
        <v>9000</v>
      </c>
      <c r="F39" s="28">
        <f>E39*0.06</f>
        <v>540</v>
      </c>
      <c r="G39" s="29" t="s">
        <v>79</v>
      </c>
      <c r="H39" s="29">
        <v>6</v>
      </c>
      <c r="I39" s="35">
        <f>F39*H39</f>
        <v>3240</v>
      </c>
      <c r="J39" s="26" t="s">
        <v>51</v>
      </c>
    </row>
    <row r="40" spans="1:10" s="34" customFormat="1" ht="15.75" customHeight="1">
      <c r="A40" s="96"/>
      <c r="B40" s="88" t="s">
        <v>6</v>
      </c>
      <c r="C40" s="88"/>
      <c r="D40" s="88"/>
      <c r="E40" s="88"/>
      <c r="F40" s="88"/>
      <c r="G40" s="88"/>
      <c r="H40" s="88"/>
      <c r="I40" s="24">
        <f>SUM(I38:I39)</f>
        <v>12240</v>
      </c>
      <c r="J40" s="38"/>
    </row>
    <row r="41" spans="1:10" s="34" customFormat="1" ht="15.75" customHeight="1">
      <c r="A41" s="97" t="s">
        <v>52</v>
      </c>
      <c r="B41" s="29" t="s">
        <v>53</v>
      </c>
      <c r="C41" s="98" t="s">
        <v>54</v>
      </c>
      <c r="D41" s="98"/>
      <c r="E41" s="27"/>
      <c r="F41" s="28">
        <v>7000</v>
      </c>
      <c r="G41" s="29" t="s">
        <v>23</v>
      </c>
      <c r="H41" s="29">
        <v>1</v>
      </c>
      <c r="I41" s="35">
        <f>F41*H41</f>
        <v>7000</v>
      </c>
      <c r="J41" s="26" t="s">
        <v>88</v>
      </c>
    </row>
    <row r="42" spans="1:10" s="34" customFormat="1" ht="25.5">
      <c r="A42" s="86"/>
      <c r="B42" s="29" t="s">
        <v>77</v>
      </c>
      <c r="C42" s="98" t="s">
        <v>20</v>
      </c>
      <c r="D42" s="98"/>
      <c r="E42" s="27">
        <v>110000</v>
      </c>
      <c r="F42" s="28">
        <f>E42*0.06</f>
        <v>6600</v>
      </c>
      <c r="G42" s="29" t="s">
        <v>23</v>
      </c>
      <c r="H42" s="29">
        <v>1</v>
      </c>
      <c r="I42" s="35">
        <f>F42*H42</f>
        <v>6600</v>
      </c>
      <c r="J42" s="39"/>
    </row>
    <row r="43" spans="1:10" s="34" customFormat="1" ht="15.75" customHeight="1">
      <c r="A43" s="87"/>
      <c r="B43" s="88" t="s">
        <v>6</v>
      </c>
      <c r="C43" s="88"/>
      <c r="D43" s="88"/>
      <c r="E43" s="88"/>
      <c r="F43" s="88"/>
      <c r="G43" s="88"/>
      <c r="H43" s="88"/>
      <c r="I43" s="24">
        <f>SUM(I41:I42)</f>
        <v>13600</v>
      </c>
      <c r="J43" s="25"/>
    </row>
    <row r="44" spans="1:10" s="34" customFormat="1" ht="15.75" customHeight="1">
      <c r="A44" s="86" t="s">
        <v>55</v>
      </c>
      <c r="B44" s="31" t="s">
        <v>56</v>
      </c>
      <c r="C44" s="84" t="s">
        <v>57</v>
      </c>
      <c r="D44" s="85"/>
      <c r="E44" s="40"/>
      <c r="F44" s="28">
        <v>600</v>
      </c>
      <c r="G44" s="29" t="s">
        <v>23</v>
      </c>
      <c r="H44" s="29">
        <v>17</v>
      </c>
      <c r="I44" s="35">
        <f t="shared" ref="I44:I49" si="2">F44*H44</f>
        <v>10200</v>
      </c>
      <c r="J44" s="39" t="s">
        <v>66</v>
      </c>
    </row>
    <row r="45" spans="1:10" s="34" customFormat="1" ht="15.75" customHeight="1">
      <c r="A45" s="86"/>
      <c r="B45" s="29" t="s">
        <v>58</v>
      </c>
      <c r="C45" s="93" t="s">
        <v>59</v>
      </c>
      <c r="D45" s="94"/>
      <c r="E45" s="27"/>
      <c r="F45" s="28">
        <v>80</v>
      </c>
      <c r="G45" s="29" t="s">
        <v>23</v>
      </c>
      <c r="H45" s="29">
        <v>20</v>
      </c>
      <c r="I45" s="35">
        <f t="shared" si="2"/>
        <v>1600</v>
      </c>
      <c r="J45" s="39"/>
    </row>
    <row r="46" spans="1:10" s="34" customFormat="1">
      <c r="A46" s="86"/>
      <c r="B46" s="86"/>
      <c r="C46" s="93" t="s">
        <v>60</v>
      </c>
      <c r="D46" s="94"/>
      <c r="E46" s="41"/>
      <c r="F46" s="28">
        <v>266.125</v>
      </c>
      <c r="G46" s="29" t="s">
        <v>61</v>
      </c>
      <c r="H46" s="29">
        <v>8</v>
      </c>
      <c r="I46" s="35">
        <f t="shared" si="2"/>
        <v>2129</v>
      </c>
      <c r="J46" s="39"/>
    </row>
    <row r="47" spans="1:10" s="34" customFormat="1">
      <c r="A47" s="86"/>
      <c r="B47" s="86"/>
      <c r="C47" s="98" t="s">
        <v>62</v>
      </c>
      <c r="D47" s="98"/>
      <c r="E47" s="27"/>
      <c r="F47" s="28">
        <v>120</v>
      </c>
      <c r="G47" s="29" t="s">
        <v>63</v>
      </c>
      <c r="H47" s="29">
        <v>20</v>
      </c>
      <c r="I47" s="35">
        <f t="shared" si="2"/>
        <v>2400</v>
      </c>
      <c r="J47" s="42"/>
    </row>
    <row r="48" spans="1:10" s="34" customFormat="1">
      <c r="A48" s="86"/>
      <c r="B48" s="86"/>
      <c r="C48" s="105" t="s">
        <v>64</v>
      </c>
      <c r="D48" s="106"/>
      <c r="E48" s="43"/>
      <c r="F48" s="35">
        <v>80</v>
      </c>
      <c r="G48" s="44" t="s">
        <v>63</v>
      </c>
      <c r="H48" s="44">
        <v>20</v>
      </c>
      <c r="I48" s="35">
        <f t="shared" si="2"/>
        <v>1600</v>
      </c>
      <c r="J48" s="45"/>
    </row>
    <row r="49" spans="1:10" s="34" customFormat="1">
      <c r="A49" s="86"/>
      <c r="B49" s="21"/>
      <c r="C49" s="105" t="s">
        <v>68</v>
      </c>
      <c r="D49" s="106"/>
      <c r="E49" s="43"/>
      <c r="F49" s="35">
        <v>25</v>
      </c>
      <c r="G49" s="44" t="s">
        <v>69</v>
      </c>
      <c r="H49" s="44">
        <v>20</v>
      </c>
      <c r="I49" s="35">
        <f t="shared" si="2"/>
        <v>500</v>
      </c>
      <c r="J49" s="45"/>
    </row>
    <row r="50" spans="1:10" s="34" customFormat="1">
      <c r="A50" s="87"/>
      <c r="B50" s="101" t="s">
        <v>6</v>
      </c>
      <c r="C50" s="101"/>
      <c r="D50" s="101"/>
      <c r="E50" s="101"/>
      <c r="F50" s="101"/>
      <c r="G50" s="101"/>
      <c r="H50" s="101"/>
      <c r="I50" s="46">
        <f>SUM(I44:I49)</f>
        <v>18429</v>
      </c>
      <c r="J50" s="47"/>
    </row>
    <row r="51" spans="1:10">
      <c r="A51" s="102" t="s">
        <v>7</v>
      </c>
      <c r="B51" s="103"/>
      <c r="C51" s="103"/>
      <c r="D51" s="103"/>
      <c r="E51" s="103"/>
      <c r="F51" s="103"/>
      <c r="G51" s="103"/>
      <c r="H51" s="104"/>
      <c r="I51" s="48">
        <f>I50+I43+I40+I34++I30+I19+I16+I37</f>
        <v>304165.80000000005</v>
      </c>
      <c r="J51" s="49"/>
    </row>
    <row r="52" spans="1:10">
      <c r="A52" s="50" t="s">
        <v>65</v>
      </c>
      <c r="B52" s="100" t="s">
        <v>87</v>
      </c>
      <c r="C52" s="100"/>
      <c r="D52" s="100"/>
      <c r="E52" s="100"/>
      <c r="F52" s="100"/>
      <c r="G52" s="100"/>
      <c r="H52" s="100"/>
      <c r="I52" s="51">
        <f>(I16+I19+I30+I34+I50)*0.08</f>
        <v>21306.063999999998</v>
      </c>
      <c r="J52" s="52" t="s">
        <v>86</v>
      </c>
    </row>
    <row r="53" spans="1:10">
      <c r="A53" s="50" t="s">
        <v>8</v>
      </c>
      <c r="B53" s="100" t="s">
        <v>80</v>
      </c>
      <c r="C53" s="100"/>
      <c r="D53" s="100"/>
      <c r="E53" s="100"/>
      <c r="F53" s="100"/>
      <c r="G53" s="100"/>
      <c r="H53" s="100"/>
      <c r="I53" s="51">
        <f>SUM(I51:I52)*0.06</f>
        <v>19528.311840000002</v>
      </c>
      <c r="J53" s="53"/>
    </row>
    <row r="54" spans="1:10">
      <c r="A54" s="54"/>
      <c r="B54" s="54"/>
      <c r="C54" s="54"/>
      <c r="D54" s="55"/>
      <c r="E54" s="56"/>
      <c r="F54" s="48"/>
      <c r="G54" s="57"/>
      <c r="H54" s="54" t="s">
        <v>9</v>
      </c>
      <c r="I54" s="67">
        <f>I53+I52+I51</f>
        <v>345000.17584000004</v>
      </c>
      <c r="J54" s="58"/>
    </row>
  </sheetData>
  <mergeCells count="44">
    <mergeCell ref="A35:A37"/>
    <mergeCell ref="B35:B36"/>
    <mergeCell ref="B37:H37"/>
    <mergeCell ref="C45:D45"/>
    <mergeCell ref="C44:D44"/>
    <mergeCell ref="B40:H40"/>
    <mergeCell ref="B53:H53"/>
    <mergeCell ref="B50:H50"/>
    <mergeCell ref="A51:H51"/>
    <mergeCell ref="B52:H52"/>
    <mergeCell ref="A44:A50"/>
    <mergeCell ref="C49:D49"/>
    <mergeCell ref="C48:D48"/>
    <mergeCell ref="C47:D47"/>
    <mergeCell ref="B46:B48"/>
    <mergeCell ref="C46:D46"/>
    <mergeCell ref="A31:A34"/>
    <mergeCell ref="A41:A43"/>
    <mergeCell ref="C20:C21"/>
    <mergeCell ref="C41:D41"/>
    <mergeCell ref="B31:B33"/>
    <mergeCell ref="A38:A40"/>
    <mergeCell ref="A20:A30"/>
    <mergeCell ref="B30:H30"/>
    <mergeCell ref="B20:B28"/>
    <mergeCell ref="C26:C27"/>
    <mergeCell ref="C28:C29"/>
    <mergeCell ref="C22:C23"/>
    <mergeCell ref="C24:C25"/>
    <mergeCell ref="B34:H34"/>
    <mergeCell ref="B43:H43"/>
    <mergeCell ref="C42:D42"/>
    <mergeCell ref="A1:J1"/>
    <mergeCell ref="A2:J2"/>
    <mergeCell ref="G11:I11"/>
    <mergeCell ref="B13:D13"/>
    <mergeCell ref="B17:C17"/>
    <mergeCell ref="A14:A16"/>
    <mergeCell ref="B16:H16"/>
    <mergeCell ref="B14:C14"/>
    <mergeCell ref="A17:A19"/>
    <mergeCell ref="B19:H19"/>
    <mergeCell ref="B15:C15"/>
    <mergeCell ref="B18:C18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47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请款书</vt:lpstr>
      <vt:lpstr>请款书!Print_Area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2017-12-27T03:15:57Z</dcterms:modified>
</cp:coreProperties>
</file>