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ww\Desktop\苏靖涵售后\"/>
    </mc:Choice>
  </mc:AlternateContent>
  <bookViews>
    <workbookView xWindow="0" yWindow="60" windowWidth="20490" windowHeight="7890"/>
  </bookViews>
  <sheets>
    <sheet name="华美达" sheetId="11" r:id="rId1"/>
    <sheet name="汇总" sheetId="12" r:id="rId2"/>
  </sheets>
  <calcPr calcId="152511" concurrentCalc="0"/>
</workbook>
</file>

<file path=xl/calcChain.xml><?xml version="1.0" encoding="utf-8"?>
<calcChain xmlns="http://schemas.openxmlformats.org/spreadsheetml/2006/main">
  <c r="I30" i="11" l="1"/>
  <c r="I29" i="11"/>
  <c r="I26" i="11"/>
  <c r="I25" i="11"/>
  <c r="I21" i="11"/>
  <c r="I18" i="11"/>
  <c r="I19" i="11"/>
  <c r="I20" i="11"/>
  <c r="I16" i="11"/>
  <c r="I12" i="11"/>
  <c r="B6" i="12"/>
  <c r="I17" i="11"/>
  <c r="I11" i="11"/>
  <c r="I13" i="11"/>
  <c r="I14" i="11"/>
  <c r="I9" i="11"/>
  <c r="I15" i="11"/>
  <c r="I22" i="11"/>
  <c r="I23" i="11"/>
  <c r="I24" i="11"/>
  <c r="I10" i="11"/>
  <c r="I27" i="11"/>
  <c r="I28" i="11"/>
</calcChain>
</file>

<file path=xl/sharedStrings.xml><?xml version="1.0" encoding="utf-8"?>
<sst xmlns="http://schemas.openxmlformats.org/spreadsheetml/2006/main" count="81" uniqueCount="65">
  <si>
    <t>报价人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</si>
  <si>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</si>
  <si>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</si>
  <si>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</si>
  <si>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</si>
  <si>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</si>
  <si>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</si>
  <si>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</si>
  <si>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</si>
  <si>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</si>
  <si>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</si>
  <si>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</si>
  <si>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</si>
  <si>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</si>
  <si>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</si>
  <si>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间</t>
  </si>
  <si>
    <t>晚</t>
  </si>
  <si>
    <t>豪华大床房</t>
  </si>
  <si>
    <t>住宿费用合计 Total</t>
  </si>
  <si>
    <t>会议费用
Metting</t>
  </si>
  <si>
    <t>次</t>
  </si>
  <si>
    <t>会议合计Total</t>
  </si>
  <si>
    <t>用餐
Meal</t>
  </si>
  <si>
    <t>人</t>
  </si>
  <si>
    <t>用餐合计Total</t>
  </si>
  <si>
    <t>合计 Total</t>
  </si>
  <si>
    <t>净价合计 Net Total</t>
  </si>
  <si>
    <t>税费6% Tax</t>
  </si>
  <si>
    <t>含税总价 Grand Total</t>
  </si>
  <si>
    <t>工作人员</t>
  </si>
  <si>
    <t>餐补</t>
  </si>
  <si>
    <t>交通</t>
  </si>
  <si>
    <t>工作人员Total</t>
  </si>
  <si>
    <t>服务费10% Service Fee</t>
  </si>
  <si>
    <t>康辉集团北京国际会议展览有限公司</t>
    <phoneticPr fontId="9" type="noConversion"/>
  </si>
  <si>
    <t>2018.12.14</t>
    <phoneticPr fontId="9" type="noConversion"/>
  </si>
  <si>
    <t>30人</t>
    <phoneticPr fontId="9" type="noConversion"/>
  </si>
  <si>
    <t>12.14号全天会议室</t>
    <phoneticPr fontId="9" type="noConversion"/>
  </si>
  <si>
    <t>天</t>
    <phoneticPr fontId="9" type="noConversion"/>
  </si>
  <si>
    <t>天</t>
    <phoneticPr fontId="9" type="noConversion"/>
  </si>
  <si>
    <t>13日晚餐</t>
    <phoneticPr fontId="9" type="noConversion"/>
  </si>
  <si>
    <t>14日午餐</t>
    <phoneticPr fontId="9" type="noConversion"/>
  </si>
  <si>
    <t>茶歇</t>
    <phoneticPr fontId="9" type="noConversion"/>
  </si>
  <si>
    <t>人</t>
    <phoneticPr fontId="9" type="noConversion"/>
  </si>
  <si>
    <t>上海浦东华美达大酒店</t>
    <phoneticPr fontId="9" type="noConversion"/>
  </si>
  <si>
    <t>2018.12.3</t>
    <phoneticPr fontId="9" type="noConversion"/>
  </si>
  <si>
    <t>72平30人课桌式 含投影，</t>
    <phoneticPr fontId="9" type="noConversion"/>
  </si>
  <si>
    <t>围餐，社会餐厅</t>
    <phoneticPr fontId="9" type="noConversion"/>
  </si>
  <si>
    <t>自助餐</t>
    <phoneticPr fontId="9" type="noConversion"/>
  </si>
  <si>
    <t>包间</t>
    <phoneticPr fontId="9" type="noConversion"/>
  </si>
  <si>
    <t>胸卡</t>
    <phoneticPr fontId="9" type="noConversion"/>
  </si>
  <si>
    <t>个</t>
    <phoneticPr fontId="9" type="noConversion"/>
  </si>
  <si>
    <t>红酒</t>
    <phoneticPr fontId="9" type="noConversion"/>
  </si>
  <si>
    <t>物料</t>
    <phoneticPr fontId="9" type="noConversion"/>
  </si>
  <si>
    <t>瓶</t>
    <phoneticPr fontId="9" type="noConversion"/>
  </si>
  <si>
    <t>项目</t>
    <phoneticPr fontId="9" type="noConversion"/>
  </si>
  <si>
    <t>合同总价</t>
    <phoneticPr fontId="9" type="noConversion"/>
  </si>
  <si>
    <t>费用（不含税）</t>
    <phoneticPr fontId="9" type="noConversion"/>
  </si>
  <si>
    <t>青岛会议</t>
    <phoneticPr fontId="9" type="noConversion"/>
  </si>
  <si>
    <t>广州会议</t>
    <phoneticPr fontId="9" type="noConversion"/>
  </si>
  <si>
    <t>上海会议</t>
    <phoneticPr fontId="9" type="noConversion"/>
  </si>
  <si>
    <t>剩余费用</t>
    <phoneticPr fontId="9" type="noConversion"/>
  </si>
  <si>
    <t>瑞士莲巧克力</t>
    <phoneticPr fontId="9" type="noConversion"/>
  </si>
  <si>
    <t>皇冠丹麦曲奇</t>
    <phoneticPr fontId="9" type="noConversion"/>
  </si>
  <si>
    <t>份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</si>
</sst>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-\¥\ * #,##0.00_-;\-\¥\ * #,##0.00_-;_-\¥\ * &quot;-&quot;??_-;_-@_-"/>
    <numFmt numFmtId="177" formatCode="\¥#,##0.00_);[Red]\(\¥#,##0.00\)"/>
    <numFmt numFmtId="178" formatCode="_-[$¥-804]* #,##0.00_ ;_-[$¥-804]* \-#,##0.00\ ;_-[$¥-804]* &quot;-&quot;??_ ;_-@_ "/>
    <numFmt numFmtId="179" formatCode="0_ "/>
    <numFmt numFmtId="180" formatCode="&quot;￥&quot;#,##0.00;&quot;￥&quot;\-#,##0.00"/>
  </numFmts>
  <fonts count="11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theme="1"/>
      <name val="宋体"/>
      <family val="2"/>
      <scheme val="minor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vertical="center"/>
    </xf>
    <xf numFmtId="177" fontId="2" fillId="2" borderId="11" xfId="2" applyNumberFormat="1" applyFont="1" applyFill="1" applyBorder="1" applyAlignment="1">
      <alignment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77" fontId="2" fillId="6" borderId="16" xfId="2" applyNumberFormat="1" applyFont="1" applyFill="1" applyBorder="1" applyAlignment="1">
      <alignment horizontal="center" vertical="center"/>
    </xf>
    <xf numFmtId="177" fontId="2" fillId="6" borderId="10" xfId="2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8" fontId="1" fillId="8" borderId="15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 wrapText="1"/>
    </xf>
    <xf numFmtId="176" fontId="2" fillId="5" borderId="15" xfId="1" applyFont="1" applyFill="1" applyBorder="1" applyAlignment="1">
      <alignment horizontal="center" vertical="center"/>
    </xf>
    <xf numFmtId="177" fontId="2" fillId="5" borderId="27" xfId="0" applyNumberFormat="1" applyFont="1" applyFill="1" applyBorder="1" applyAlignment="1">
      <alignment horizontal="center" vertical="center"/>
    </xf>
    <xf numFmtId="176" fontId="2" fillId="6" borderId="15" xfId="1" applyFont="1" applyFill="1" applyBorder="1" applyAlignment="1">
      <alignment horizontal="center" vertical="center"/>
    </xf>
    <xf numFmtId="177" fontId="2" fillId="6" borderId="27" xfId="0" applyNumberFormat="1" applyFont="1" applyFill="1" applyBorder="1" applyAlignment="1">
      <alignment horizontal="center" vertical="center"/>
    </xf>
    <xf numFmtId="176" fontId="5" fillId="7" borderId="21" xfId="1" applyFont="1" applyFill="1" applyBorder="1" applyAlignment="1">
      <alignment horizontal="center" vertical="center"/>
    </xf>
    <xf numFmtId="177" fontId="5" fillId="7" borderId="28" xfId="0" applyNumberFormat="1" applyFont="1" applyFill="1" applyBorder="1" applyAlignment="1">
      <alignment horizontal="center" vertical="center"/>
    </xf>
    <xf numFmtId="177" fontId="2" fillId="4" borderId="27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80" fontId="7" fillId="4" borderId="15" xfId="2" applyNumberFormat="1" applyFont="1" applyFill="1" applyBorder="1" applyAlignment="1">
      <alignment horizontal="right" vertical="center"/>
    </xf>
    <xf numFmtId="180" fontId="8" fillId="4" borderId="15" xfId="0" applyNumberFormat="1" applyFont="1" applyFill="1" applyBorder="1" applyAlignment="1">
      <alignment horizontal="right" vertical="center"/>
    </xf>
    <xf numFmtId="180" fontId="2" fillId="2" borderId="15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0" fillId="0" borderId="15" xfId="0" applyBorder="1" applyAlignment="1">
      <alignment horizontal="center" vertical="center"/>
    </xf>
    <xf numFmtId="177" fontId="2" fillId="4" borderId="16" xfId="2" applyNumberFormat="1" applyFont="1" applyFill="1" applyBorder="1" applyAlignment="1">
      <alignment horizontal="center" vertical="center"/>
    </xf>
    <xf numFmtId="177" fontId="1" fillId="4" borderId="15" xfId="2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horizontal="left" vertical="center"/>
    </xf>
    <xf numFmtId="177" fontId="2" fillId="2" borderId="10" xfId="2" applyNumberFormat="1" applyFont="1" applyFill="1" applyBorder="1" applyAlignment="1">
      <alignment horizontal="left" vertical="center"/>
    </xf>
    <xf numFmtId="180" fontId="2" fillId="2" borderId="11" xfId="2" applyNumberFormat="1" applyFont="1" applyFill="1" applyBorder="1" applyAlignment="1">
      <alignment horizontal="left" vertical="center"/>
    </xf>
    <xf numFmtId="177" fontId="1" fillId="4" borderId="9" xfId="2" applyNumberFormat="1" applyFont="1" applyFill="1" applyBorder="1" applyAlignment="1">
      <alignment horizontal="center" vertical="center"/>
    </xf>
    <xf numFmtId="177" fontId="1" fillId="4" borderId="11" xfId="2" applyNumberFormat="1" applyFont="1" applyFill="1" applyBorder="1" applyAlignment="1">
      <alignment horizontal="center" vertical="center"/>
    </xf>
    <xf numFmtId="177" fontId="1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1" fillId="0" borderId="9" xfId="2" applyNumberFormat="1" applyFont="1" applyFill="1" applyBorder="1" applyAlignment="1">
      <alignment horizontal="center" vertical="center" wrapText="1"/>
    </xf>
    <xf numFmtId="177" fontId="1" fillId="0" borderId="11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177" fontId="2" fillId="0" borderId="29" xfId="2" applyNumberFormat="1" applyFont="1" applyFill="1" applyBorder="1" applyAlignment="1">
      <alignment horizontal="center" vertical="center" wrapText="1"/>
    </xf>
    <xf numFmtId="177" fontId="2" fillId="0" borderId="18" xfId="2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7" fontId="3" fillId="4" borderId="9" xfId="2" applyNumberFormat="1" applyFont="1" applyFill="1" applyBorder="1" applyAlignment="1">
      <alignment horizontal="center" vertical="center" wrapText="1"/>
    </xf>
    <xf numFmtId="177" fontId="2" fillId="2" borderId="11" xfId="2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1" workbookViewId="0">
      <selection activeCell="I31" sqref="I31"/>
    </sheetView>
  </sheetViews>
  <sheetFormatPr defaultColWidth="8.875" defaultRowHeight="13.5" x14ac:dyDescent="0.15"/>
  <cols>
    <col min="1" max="1" width="25.375" customWidth="1"/>
    <col min="3" max="3" width="29" customWidth="1"/>
    <col min="4" max="7" width="11.375" customWidth="1"/>
    <col min="8" max="8" width="13.625" customWidth="1"/>
    <col min="9" max="9" width="23.125" customWidth="1"/>
    <col min="10" max="10" width="26.375" customWidth="1"/>
  </cols>
  <sheetData>
    <row r="1" spans="1:10" ht="33.950000000000003" customHeight="1" x14ac:dyDescent="0.15">
      <c r="A1" s="1" t="s">
        <v>0</v>
      </c>
      <c r="B1" s="64" t="s">
        <v>34</v>
      </c>
      <c r="C1" s="64"/>
      <c r="D1" s="1"/>
      <c r="E1" s="1"/>
      <c r="F1" s="1"/>
      <c r="G1" s="1"/>
      <c r="H1" s="2"/>
      <c r="I1" s="2"/>
      <c r="J1" s="1"/>
    </row>
    <row r="2" spans="1:10" ht="18" customHeight="1" x14ac:dyDescent="0.15">
      <c r="A2" s="1" t="s">
        <v>1</v>
      </c>
      <c r="B2" s="65" t="s">
        <v>45</v>
      </c>
      <c r="C2" s="66"/>
      <c r="D2" s="1"/>
      <c r="E2" s="1"/>
      <c r="F2" s="1"/>
      <c r="G2" s="1"/>
      <c r="H2" s="2"/>
      <c r="I2" s="2"/>
      <c r="J2" s="1"/>
    </row>
    <row r="3" spans="1:10" ht="18" customHeight="1" x14ac:dyDescent="0.15">
      <c r="A3" s="3" t="s">
        <v>2</v>
      </c>
      <c r="B3" s="67" t="s">
        <v>35</v>
      </c>
      <c r="C3" s="67"/>
      <c r="D3" s="4"/>
      <c r="E3" s="4"/>
      <c r="F3" s="4"/>
      <c r="G3" s="4"/>
      <c r="H3" s="4"/>
      <c r="I3" s="4"/>
      <c r="J3" s="27"/>
    </row>
    <row r="4" spans="1:10" ht="18" customHeight="1" x14ac:dyDescent="0.15">
      <c r="A4" s="3" t="s">
        <v>3</v>
      </c>
      <c r="B4" s="68" t="s">
        <v>44</v>
      </c>
      <c r="C4" s="68"/>
      <c r="D4" s="3"/>
      <c r="E4" s="3"/>
      <c r="F4" s="3"/>
      <c r="G4" s="3"/>
      <c r="H4" s="3"/>
      <c r="I4" s="3"/>
      <c r="J4" s="3"/>
    </row>
    <row r="5" spans="1:10" ht="18" customHeight="1" x14ac:dyDescent="0.15">
      <c r="A5" s="3" t="s">
        <v>4</v>
      </c>
      <c r="B5" s="69" t="s">
        <v>36</v>
      </c>
      <c r="C5" s="69"/>
      <c r="D5" s="3"/>
      <c r="E5" s="3"/>
      <c r="F5" s="3"/>
      <c r="G5" s="3"/>
      <c r="H5" s="3"/>
      <c r="I5" s="3"/>
      <c r="J5" s="3"/>
    </row>
    <row r="6" spans="1:10" ht="15" x14ac:dyDescent="0.15">
      <c r="A6" s="79" t="s">
        <v>5</v>
      </c>
      <c r="B6" s="80"/>
      <c r="C6" s="81"/>
      <c r="D6" s="90" t="s">
        <v>6</v>
      </c>
      <c r="E6" s="91"/>
      <c r="F6" s="91"/>
      <c r="G6" s="91"/>
      <c r="H6" s="91"/>
      <c r="I6" s="92"/>
      <c r="J6" s="76" t="s">
        <v>7</v>
      </c>
    </row>
    <row r="7" spans="1:10" ht="15" x14ac:dyDescent="0.15">
      <c r="A7" s="82"/>
      <c r="B7" s="83"/>
      <c r="C7" s="84"/>
      <c r="D7" s="57" t="s">
        <v>8</v>
      </c>
      <c r="E7" s="58"/>
      <c r="F7" s="58"/>
      <c r="G7" s="59"/>
      <c r="H7" s="60" t="s">
        <v>9</v>
      </c>
      <c r="I7" s="61"/>
      <c r="J7" s="77"/>
    </row>
    <row r="8" spans="1:10" ht="15" x14ac:dyDescent="0.15">
      <c r="A8" s="85"/>
      <c r="B8" s="86"/>
      <c r="C8" s="87"/>
      <c r="D8" s="5" t="s">
        <v>10</v>
      </c>
      <c r="E8" s="5" t="s">
        <v>11</v>
      </c>
      <c r="F8" s="5" t="s">
        <v>10</v>
      </c>
      <c r="G8" s="5" t="s">
        <v>12</v>
      </c>
      <c r="H8" s="6" t="s">
        <v>13</v>
      </c>
      <c r="I8" s="6" t="s">
        <v>14</v>
      </c>
      <c r="J8" s="78"/>
    </row>
    <row r="9" spans="1:10" ht="16.5" x14ac:dyDescent="0.15">
      <c r="A9" s="44"/>
      <c r="B9" s="62" t="s">
        <v>17</v>
      </c>
      <c r="C9" s="63"/>
      <c r="D9" s="7">
        <v>1</v>
      </c>
      <c r="E9" s="8" t="s">
        <v>15</v>
      </c>
      <c r="F9" s="8">
        <v>1</v>
      </c>
      <c r="G9" s="8" t="s">
        <v>16</v>
      </c>
      <c r="H9" s="9">
        <v>700</v>
      </c>
      <c r="I9" s="28">
        <f>D9*F9*H9</f>
        <v>700</v>
      </c>
      <c r="J9" s="29"/>
    </row>
    <row r="10" spans="1:10" ht="15" x14ac:dyDescent="0.15">
      <c r="A10" s="10" t="s">
        <v>18</v>
      </c>
      <c r="B10" s="11"/>
      <c r="C10" s="11"/>
      <c r="D10" s="11"/>
      <c r="E10" s="11"/>
      <c r="F10" s="11"/>
      <c r="G10" s="11"/>
      <c r="H10" s="12"/>
      <c r="I10" s="30">
        <f>SUM(I9:I9)</f>
        <v>700</v>
      </c>
      <c r="J10" s="31"/>
    </row>
    <row r="11" spans="1:10" ht="31.5" customHeight="1" x14ac:dyDescent="0.15">
      <c r="A11" s="13" t="s">
        <v>19</v>
      </c>
      <c r="B11" s="88" t="s">
        <v>37</v>
      </c>
      <c r="C11" s="54"/>
      <c r="D11" s="14">
        <v>1</v>
      </c>
      <c r="E11" s="15" t="s">
        <v>15</v>
      </c>
      <c r="F11" s="16">
        <v>1</v>
      </c>
      <c r="G11" s="15" t="s">
        <v>20</v>
      </c>
      <c r="H11" s="17">
        <v>7000</v>
      </c>
      <c r="I11" s="28">
        <f t="shared" ref="I11:I14" si="0">H11*F11*D11</f>
        <v>7000</v>
      </c>
      <c r="J11" s="32" t="s">
        <v>46</v>
      </c>
    </row>
    <row r="12" spans="1:10" ht="15" x14ac:dyDescent="0.15">
      <c r="A12" s="50" t="s">
        <v>21</v>
      </c>
      <c r="B12" s="51"/>
      <c r="C12" s="51"/>
      <c r="D12" s="51"/>
      <c r="E12" s="51"/>
      <c r="F12" s="51"/>
      <c r="G12" s="51"/>
      <c r="H12" s="89"/>
      <c r="I12" s="30">
        <f>SUM(I11:I11)</f>
        <v>7000</v>
      </c>
      <c r="J12" s="31"/>
    </row>
    <row r="13" spans="1:10" ht="15.95" customHeight="1" x14ac:dyDescent="0.15">
      <c r="A13" s="73" t="s">
        <v>22</v>
      </c>
      <c r="B13" s="55" t="s">
        <v>40</v>
      </c>
      <c r="C13" s="56"/>
      <c r="D13" s="14">
        <v>1</v>
      </c>
      <c r="E13" s="15" t="s">
        <v>49</v>
      </c>
      <c r="F13" s="16">
        <v>1</v>
      </c>
      <c r="G13" s="15" t="s">
        <v>20</v>
      </c>
      <c r="H13" s="17">
        <v>3015</v>
      </c>
      <c r="I13" s="28">
        <f t="shared" si="0"/>
        <v>3015</v>
      </c>
      <c r="J13" s="32" t="s">
        <v>47</v>
      </c>
    </row>
    <row r="14" spans="1:10" ht="15.95" customHeight="1" x14ac:dyDescent="0.15">
      <c r="A14" s="74"/>
      <c r="B14" s="55" t="s">
        <v>42</v>
      </c>
      <c r="C14" s="56"/>
      <c r="D14" s="14">
        <v>28</v>
      </c>
      <c r="E14" s="15" t="s">
        <v>43</v>
      </c>
      <c r="F14" s="16">
        <v>1</v>
      </c>
      <c r="G14" s="8" t="s">
        <v>20</v>
      </c>
      <c r="H14" s="17">
        <v>60</v>
      </c>
      <c r="I14" s="28">
        <f t="shared" si="0"/>
        <v>1680</v>
      </c>
      <c r="J14" s="32"/>
    </row>
    <row r="15" spans="1:10" ht="16.5" x14ac:dyDescent="0.15">
      <c r="A15" s="75"/>
      <c r="B15" s="62" t="s">
        <v>41</v>
      </c>
      <c r="C15" s="63"/>
      <c r="D15" s="14">
        <v>28</v>
      </c>
      <c r="E15" s="15" t="s">
        <v>43</v>
      </c>
      <c r="F15" s="16">
        <v>1</v>
      </c>
      <c r="G15" s="8" t="s">
        <v>20</v>
      </c>
      <c r="H15" s="17">
        <v>168</v>
      </c>
      <c r="I15" s="28">
        <f>H15*F15*D15</f>
        <v>4704</v>
      </c>
      <c r="J15" s="32" t="s">
        <v>48</v>
      </c>
    </row>
    <row r="16" spans="1:10" ht="15" x14ac:dyDescent="0.15">
      <c r="A16" s="50" t="s">
        <v>24</v>
      </c>
      <c r="B16" s="51"/>
      <c r="C16" s="51"/>
      <c r="D16" s="51"/>
      <c r="E16" s="51"/>
      <c r="F16" s="51"/>
      <c r="G16" s="51"/>
      <c r="H16" s="89"/>
      <c r="I16" s="30">
        <f>SUM(I13:I15)</f>
        <v>9399</v>
      </c>
      <c r="J16" s="31"/>
    </row>
    <row r="17" spans="1:10" ht="16.5" x14ac:dyDescent="0.15">
      <c r="A17" s="48" t="s">
        <v>53</v>
      </c>
      <c r="B17" s="49" t="s">
        <v>50</v>
      </c>
      <c r="C17" s="49"/>
      <c r="D17" s="40">
        <v>26</v>
      </c>
      <c r="E17" s="40" t="s">
        <v>51</v>
      </c>
      <c r="F17" s="40">
        <v>1</v>
      </c>
      <c r="G17" s="8" t="s">
        <v>20</v>
      </c>
      <c r="H17" s="41">
        <v>15</v>
      </c>
      <c r="I17" s="42">
        <f>F17*D17*H17</f>
        <v>390</v>
      </c>
      <c r="J17" s="39"/>
    </row>
    <row r="18" spans="1:10" ht="16.5" x14ac:dyDescent="0.15">
      <c r="A18" s="48"/>
      <c r="B18" s="49" t="s">
        <v>52</v>
      </c>
      <c r="C18" s="49"/>
      <c r="D18" s="40">
        <v>8</v>
      </c>
      <c r="E18" s="40" t="s">
        <v>54</v>
      </c>
      <c r="F18" s="40">
        <v>1</v>
      </c>
      <c r="G18" s="8" t="s">
        <v>20</v>
      </c>
      <c r="H18" s="41">
        <v>100</v>
      </c>
      <c r="I18" s="42">
        <f t="shared" ref="I18:I20" si="1">F18*D18*H18</f>
        <v>800</v>
      </c>
      <c r="J18" s="39"/>
    </row>
    <row r="19" spans="1:10" ht="16.5" x14ac:dyDescent="0.15">
      <c r="A19" s="48"/>
      <c r="B19" s="53" t="s">
        <v>62</v>
      </c>
      <c r="C19" s="54"/>
      <c r="D19" s="40">
        <v>8</v>
      </c>
      <c r="E19" s="40" t="s">
        <v>64</v>
      </c>
      <c r="F19" s="40">
        <v>1</v>
      </c>
      <c r="G19" s="8" t="s">
        <v>20</v>
      </c>
      <c r="H19" s="41">
        <v>69.900000000000006</v>
      </c>
      <c r="I19" s="42">
        <f t="shared" si="1"/>
        <v>559.20000000000005</v>
      </c>
      <c r="J19" s="39"/>
    </row>
    <row r="20" spans="1:10" ht="16.5" x14ac:dyDescent="0.15">
      <c r="A20" s="48"/>
      <c r="B20" s="49" t="s">
        <v>63</v>
      </c>
      <c r="C20" s="49"/>
      <c r="D20" s="40">
        <v>8</v>
      </c>
      <c r="E20" s="40" t="s">
        <v>64</v>
      </c>
      <c r="F20" s="40">
        <v>1</v>
      </c>
      <c r="G20" s="8" t="s">
        <v>20</v>
      </c>
      <c r="H20" s="41">
        <v>105</v>
      </c>
      <c r="I20" s="42">
        <f t="shared" si="1"/>
        <v>840</v>
      </c>
      <c r="J20" s="39"/>
    </row>
    <row r="21" spans="1:10" ht="15" x14ac:dyDescent="0.15">
      <c r="A21" s="50" t="s">
        <v>32</v>
      </c>
      <c r="B21" s="51"/>
      <c r="C21" s="51"/>
      <c r="D21" s="51"/>
      <c r="E21" s="51"/>
      <c r="F21" s="51"/>
      <c r="G21" s="51"/>
      <c r="H21" s="52"/>
      <c r="I21" s="43">
        <f>SUM(I17:I20)</f>
        <v>2589.1999999999998</v>
      </c>
      <c r="J21" s="31"/>
    </row>
    <row r="22" spans="1:10" ht="16.5" x14ac:dyDescent="0.15">
      <c r="A22" s="48" t="s">
        <v>29</v>
      </c>
      <c r="B22" s="49" t="s">
        <v>30</v>
      </c>
      <c r="C22" s="49"/>
      <c r="D22" s="40">
        <v>1</v>
      </c>
      <c r="E22" s="40" t="s">
        <v>23</v>
      </c>
      <c r="F22" s="40">
        <v>2</v>
      </c>
      <c r="G22" s="40" t="s">
        <v>38</v>
      </c>
      <c r="H22" s="41">
        <v>100</v>
      </c>
      <c r="I22" s="42">
        <f>F22*D22*H22</f>
        <v>200</v>
      </c>
      <c r="J22" s="39"/>
    </row>
    <row r="23" spans="1:10" ht="16.5" x14ac:dyDescent="0.15">
      <c r="A23" s="48"/>
      <c r="B23" s="49" t="s">
        <v>31</v>
      </c>
      <c r="C23" s="49"/>
      <c r="D23" s="40">
        <v>1</v>
      </c>
      <c r="E23" s="40" t="s">
        <v>23</v>
      </c>
      <c r="F23" s="40">
        <v>2</v>
      </c>
      <c r="G23" s="40" t="s">
        <v>20</v>
      </c>
      <c r="H23" s="41">
        <v>200</v>
      </c>
      <c r="I23" s="42">
        <f t="shared" ref="I23:I24" si="2">H23*F23*D23</f>
        <v>400</v>
      </c>
      <c r="J23" s="39"/>
    </row>
    <row r="24" spans="1:10" ht="16.5" x14ac:dyDescent="0.15">
      <c r="A24" s="48"/>
      <c r="B24" s="49" t="s">
        <v>29</v>
      </c>
      <c r="C24" s="49"/>
      <c r="D24" s="40">
        <v>1</v>
      </c>
      <c r="E24" s="40" t="s">
        <v>23</v>
      </c>
      <c r="F24" s="40">
        <v>2</v>
      </c>
      <c r="G24" s="40" t="s">
        <v>39</v>
      </c>
      <c r="H24" s="41">
        <v>500</v>
      </c>
      <c r="I24" s="42">
        <f t="shared" si="2"/>
        <v>1000</v>
      </c>
      <c r="J24" s="39"/>
    </row>
    <row r="25" spans="1:10" ht="15" x14ac:dyDescent="0.15">
      <c r="A25" s="50" t="s">
        <v>32</v>
      </c>
      <c r="B25" s="51"/>
      <c r="C25" s="51"/>
      <c r="D25" s="51"/>
      <c r="E25" s="51"/>
      <c r="F25" s="51"/>
      <c r="G25" s="51"/>
      <c r="H25" s="52"/>
      <c r="I25" s="43">
        <f>SUM(I22:I24)</f>
        <v>1600</v>
      </c>
      <c r="J25" s="31"/>
    </row>
    <row r="26" spans="1:10" ht="15" x14ac:dyDescent="0.15">
      <c r="A26" s="18" t="s">
        <v>25</v>
      </c>
      <c r="B26" s="19"/>
      <c r="C26" s="19"/>
      <c r="D26" s="19"/>
      <c r="E26" s="19"/>
      <c r="F26" s="19"/>
      <c r="G26" s="19"/>
      <c r="H26" s="20"/>
      <c r="I26" s="33">
        <f>I12+I16+I25+I21+I10</f>
        <v>21288.2</v>
      </c>
      <c r="J26" s="34"/>
    </row>
    <row r="27" spans="1:10" ht="15" x14ac:dyDescent="0.15">
      <c r="A27" s="18" t="s">
        <v>33</v>
      </c>
      <c r="B27" s="19"/>
      <c r="C27" s="19"/>
      <c r="D27" s="19"/>
      <c r="E27" s="19"/>
      <c r="F27" s="19"/>
      <c r="G27" s="19"/>
      <c r="H27" s="19"/>
      <c r="I27" s="33">
        <f>I26*0.1</f>
        <v>2128.8200000000002</v>
      </c>
      <c r="J27" s="34"/>
    </row>
    <row r="28" spans="1:10" ht="15" x14ac:dyDescent="0.15">
      <c r="A28" s="18" t="s">
        <v>26</v>
      </c>
      <c r="B28" s="19"/>
      <c r="C28" s="19"/>
      <c r="D28" s="19"/>
      <c r="E28" s="19"/>
      <c r="F28" s="19"/>
      <c r="G28" s="19"/>
      <c r="H28" s="19"/>
      <c r="I28" s="33">
        <f t="shared" ref="I28:I30" si="3">SUM(I26:I27)</f>
        <v>23417.02</v>
      </c>
      <c r="J28" s="34"/>
    </row>
    <row r="29" spans="1:10" ht="15" x14ac:dyDescent="0.15">
      <c r="A29" s="21" t="s">
        <v>27</v>
      </c>
      <c r="B29" s="22"/>
      <c r="C29" s="22"/>
      <c r="D29" s="23"/>
      <c r="E29" s="24"/>
      <c r="F29" s="24"/>
      <c r="G29" s="24"/>
      <c r="H29" s="24"/>
      <c r="I29" s="35">
        <f>I28*0.06</f>
        <v>1405.0211999999999</v>
      </c>
      <c r="J29" s="36"/>
    </row>
    <row r="30" spans="1:10" ht="21" x14ac:dyDescent="0.15">
      <c r="A30" s="70" t="s">
        <v>28</v>
      </c>
      <c r="B30" s="71"/>
      <c r="C30" s="72"/>
      <c r="D30" s="26"/>
      <c r="E30" s="25"/>
      <c r="F30" s="25"/>
      <c r="G30" s="25"/>
      <c r="H30" s="25"/>
      <c r="I30" s="37">
        <f>SUM(I28:I29)</f>
        <v>24822.0412</v>
      </c>
      <c r="J30" s="38"/>
    </row>
  </sheetData>
  <mergeCells count="30">
    <mergeCell ref="A30:C30"/>
    <mergeCell ref="A13:A15"/>
    <mergeCell ref="J6:J8"/>
    <mergeCell ref="A6:C8"/>
    <mergeCell ref="A22:A24"/>
    <mergeCell ref="B22:C22"/>
    <mergeCell ref="B23:C23"/>
    <mergeCell ref="B24:C24"/>
    <mergeCell ref="A25:H25"/>
    <mergeCell ref="B11:C11"/>
    <mergeCell ref="A12:H12"/>
    <mergeCell ref="B13:C13"/>
    <mergeCell ref="B15:C15"/>
    <mergeCell ref="A16:H16"/>
    <mergeCell ref="D6:I6"/>
    <mergeCell ref="B14:C14"/>
    <mergeCell ref="D7:G7"/>
    <mergeCell ref="H7:I7"/>
    <mergeCell ref="B9:C9"/>
    <mergeCell ref="B1:C1"/>
    <mergeCell ref="B2:C2"/>
    <mergeCell ref="B3:C3"/>
    <mergeCell ref="B4:C4"/>
    <mergeCell ref="B5:C5"/>
    <mergeCell ref="A17:A20"/>
    <mergeCell ref="B17:C17"/>
    <mergeCell ref="B18:C18"/>
    <mergeCell ref="B20:C20"/>
    <mergeCell ref="A21:H21"/>
    <mergeCell ref="B19:C19"/>
  </mergeCells>
  <phoneticPr fontId="9" type="noConversion"/>
  <pageMargins left="0.75" right="0.75" top="1" bottom="1" header="0.51180555555555596" footer="0.51180555555555596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6" sqref="B26"/>
    </sheetView>
  </sheetViews>
  <sheetFormatPr defaultRowHeight="13.5" x14ac:dyDescent="0.15"/>
  <cols>
    <col min="2" max="2" width="22.875" customWidth="1"/>
  </cols>
  <sheetData>
    <row r="1" spans="1:2" x14ac:dyDescent="0.15">
      <c r="A1" s="45" t="s">
        <v>55</v>
      </c>
      <c r="B1" s="45" t="s">
        <v>57</v>
      </c>
    </row>
    <row r="2" spans="1:2" x14ac:dyDescent="0.15">
      <c r="A2" s="46" t="s">
        <v>56</v>
      </c>
      <c r="B2" s="47">
        <v>440000</v>
      </c>
    </row>
    <row r="3" spans="1:2" x14ac:dyDescent="0.15">
      <c r="A3" s="46" t="s">
        <v>58</v>
      </c>
      <c r="B3" s="47">
        <v>70790.5</v>
      </c>
    </row>
    <row r="4" spans="1:2" x14ac:dyDescent="0.15">
      <c r="A4" s="46" t="s">
        <v>59</v>
      </c>
      <c r="B4" s="47">
        <v>57965.599999999999</v>
      </c>
    </row>
    <row r="5" spans="1:2" x14ac:dyDescent="0.15">
      <c r="A5" s="46" t="s">
        <v>60</v>
      </c>
      <c r="B5" s="47">
        <v>23417.02</v>
      </c>
    </row>
    <row r="6" spans="1:2" x14ac:dyDescent="0.15">
      <c r="A6" s="46" t="s">
        <v>61</v>
      </c>
      <c r="B6" s="47">
        <f>B2-B3-B4-B5</f>
        <v>287826.88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华美达</vt:lpstr>
      <vt:lpstr>汇总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cww</cp:lastModifiedBy>
  <dcterms:created xsi:type="dcterms:W3CDTF">2016-03-25T07:47:00Z</dcterms:created>
  <dcterms:modified xsi:type="dcterms:W3CDTF">2018-12-17T08:44:54Z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