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300" windowHeight="7590" activeTab="1"/>
  </bookViews>
  <sheets>
    <sheet name="试驾旅行社" sheetId="1" r:id="rId1"/>
    <sheet name="新增部分" sheetId="6" r:id="rId2"/>
    <sheet name="酒店杂费" sheetId="2" r:id="rId3"/>
    <sheet name="朗知报销" sheetId="4" r:id="rId4"/>
    <sheet name="朗明报销" sheetId="5" r:id="rId5"/>
  </sheets>
  <definedNames>
    <definedName name="CLIENTMEDIA">#REF!</definedName>
    <definedName name="_xlnm.Print_Area" localSheetId="4">朗明报销!$A$1:$L$46</definedName>
    <definedName name="_xlnm.Print_Area" localSheetId="0">试驾旅行社!$A$1:$H$83</definedName>
    <definedName name="_xlnm.Print_Area" localSheetId="1">新增部分!$A$1:$H$26</definedName>
    <definedName name="_xlnm.Print_Titles" localSheetId="0">试驾旅行社!$1:$7</definedName>
    <definedName name="_xlnm.Print_Titles" localSheetId="1">新增部分!$1:$7</definedName>
  </definedNames>
  <calcPr calcId="114210" fullCalcOnLoad="1"/>
</workbook>
</file>

<file path=xl/calcChain.xml><?xml version="1.0" encoding="utf-8"?>
<calcChain xmlns="http://schemas.openxmlformats.org/spreadsheetml/2006/main">
  <c r="G9" i="6"/>
  <c r="G10"/>
  <c r="G11"/>
  <c r="G12"/>
  <c r="G13"/>
  <c r="G14"/>
  <c r="G15"/>
  <c r="G16"/>
  <c r="G17"/>
  <c r="G18"/>
  <c r="G19"/>
  <c r="G20"/>
  <c r="G22"/>
  <c r="G23"/>
  <c r="G24"/>
  <c r="G25"/>
  <c r="G26"/>
  <c r="D72" i="1"/>
  <c r="G68"/>
  <c r="B31" i="2"/>
  <c r="G66" i="1"/>
  <c r="G67"/>
  <c r="G54"/>
  <c r="G53"/>
  <c r="G52"/>
  <c r="G49"/>
  <c r="G41"/>
  <c r="G40"/>
  <c r="G37"/>
  <c r="G35"/>
  <c r="G36"/>
  <c r="D71"/>
  <c r="J3" i="5"/>
  <c r="J4"/>
  <c r="J5"/>
  <c r="J6"/>
  <c r="J7"/>
  <c r="J8"/>
  <c r="J9"/>
  <c r="J10"/>
  <c r="J11"/>
  <c r="J12"/>
  <c r="J13"/>
  <c r="J14"/>
  <c r="J16"/>
  <c r="J17"/>
  <c r="J18"/>
  <c r="J19"/>
  <c r="J20"/>
  <c r="J21"/>
  <c r="J22"/>
  <c r="J23"/>
  <c r="J24"/>
  <c r="J25"/>
  <c r="J26"/>
  <c r="J30"/>
  <c r="J31"/>
  <c r="G38"/>
  <c r="G46"/>
  <c r="L46"/>
  <c r="F36" i="4"/>
  <c r="F38"/>
  <c r="G72" i="1"/>
  <c r="G25"/>
  <c r="G18"/>
  <c r="G65"/>
  <c r="G10"/>
  <c r="G11"/>
  <c r="G12"/>
  <c r="G13"/>
  <c r="G14"/>
  <c r="G15"/>
  <c r="G16"/>
  <c r="G17"/>
  <c r="G19"/>
  <c r="G20"/>
  <c r="G21"/>
  <c r="G22"/>
  <c r="G23"/>
  <c r="G24"/>
  <c r="G26"/>
  <c r="G28"/>
  <c r="G29"/>
  <c r="G30"/>
  <c r="G31"/>
  <c r="G32"/>
  <c r="G34"/>
  <c r="G38"/>
  <c r="G39"/>
  <c r="G42"/>
  <c r="G44"/>
  <c r="G45"/>
  <c r="G46"/>
  <c r="G47"/>
  <c r="G48"/>
  <c r="G50"/>
  <c r="G51"/>
  <c r="G55"/>
  <c r="G56"/>
  <c r="G57"/>
  <c r="G59"/>
  <c r="G60"/>
  <c r="G61"/>
  <c r="G62"/>
  <c r="G63"/>
  <c r="G64"/>
  <c r="G69"/>
  <c r="G71"/>
  <c r="G74"/>
  <c r="G78"/>
  <c r="G79"/>
  <c r="G80"/>
  <c r="G81"/>
  <c r="G82"/>
  <c r="G83"/>
</calcChain>
</file>

<file path=xl/sharedStrings.xml><?xml version="1.0" encoding="utf-8"?>
<sst xmlns="http://schemas.openxmlformats.org/spreadsheetml/2006/main" count="541" uniqueCount="361">
  <si>
    <t xml:space="preserve">Event:                 </t>
  </si>
  <si>
    <t xml:space="preserve">Date:                  </t>
  </si>
  <si>
    <t>项目</t>
  </si>
  <si>
    <t>规格</t>
  </si>
  <si>
    <t>次数</t>
  </si>
  <si>
    <t>数量</t>
  </si>
  <si>
    <t xml:space="preserve">Number of person:       </t>
  </si>
  <si>
    <t>大巴需求（根据媒体具体航班调整需求）</t>
  </si>
  <si>
    <t>媒体相关</t>
  </si>
  <si>
    <t>其他（请务必考虑如下明细的发票是否可以使用，是否需要增加税率）</t>
  </si>
  <si>
    <t xml:space="preserve">VENUE:                  </t>
  </si>
  <si>
    <t xml:space="preserve">Project No:               </t>
  </si>
  <si>
    <t>备注</t>
  </si>
  <si>
    <t>自付房费
一、客人签单部分由会务组负责人员负责确认是否划入总账
二、房型以酒店当时大床房数量决定</t>
  </si>
  <si>
    <t>摄影师相关</t>
  </si>
  <si>
    <t>公付房费</t>
  </si>
  <si>
    <t>上下浮动3间</t>
  </si>
  <si>
    <t>打印机租赁（能够彩印、单色打印即可）</t>
  </si>
  <si>
    <t>储藏室</t>
  </si>
  <si>
    <t>存放媒体礼品等物料&amp;工作间</t>
  </si>
  <si>
    <t>酒店大堂允许背板搭建，酒店提供签到桌、桌布座椅</t>
  </si>
  <si>
    <r>
      <t>客房要求：
1、电话：开通国内长途、关闭国际长途
2、网络：可宽带上网，WIFI、有限网络均免费</t>
    </r>
    <r>
      <rPr>
        <sz val="9"/>
        <color indexed="8"/>
        <rFont val="微软雅黑"/>
        <family val="2"/>
        <charset val="134"/>
      </rPr>
      <t xml:space="preserve">
3、关闭MINI BAR、洗衣服务、签单权以及房间内可能有的收费项目（如收费电视等）
4、早餐：均含单早
5、环境：干净、舒适、相对安静（尤其针是媒体）。媒体房间尽量保证大床房，房型统一
6、客房数量：确定好数量后允许再上下浮动10％
7、延时退房
</t>
    </r>
    <r>
      <rPr>
        <b/>
        <u/>
        <sz val="9"/>
        <color indexed="10"/>
        <rFont val="微软雅黑"/>
        <family val="2"/>
        <charset val="134"/>
      </rPr>
      <t>8、欢迎水果</t>
    </r>
  </si>
  <si>
    <t>SGM工作人员（自付）；
上下浮动三间</t>
  </si>
  <si>
    <t>车辆相关</t>
  </si>
  <si>
    <t>晚餐</t>
  </si>
  <si>
    <t>场地相关</t>
  </si>
  <si>
    <t>车辆清洁加油</t>
  </si>
  <si>
    <t>摄影师</t>
  </si>
  <si>
    <t>陪车信封</t>
  </si>
  <si>
    <t>摄影劳务费（不含住宿、餐费）
君威素材图拍摄&amp;活动拍摄</t>
  </si>
  <si>
    <t>讲座场地租赁&amp;茶歇</t>
  </si>
  <si>
    <t>欢迎水果</t>
  </si>
  <si>
    <t>临牌费用</t>
  </si>
  <si>
    <t>媒体用餐</t>
  </si>
  <si>
    <t>车上</t>
  </si>
  <si>
    <t>食品、饮品、物料：（具体内容有待更新）
依云矿泉水（每台车6瓶）
Blue Diamond蓝钻石盐焗扁桃仁（每台车一罐）
白色恋人（每台车1盒）
薄荷糖糖 1支
悠哈 UHA味觉软糖 40克装（每台车1袋）
Godiva巧克力（每车3块）
苹果数据线</t>
  </si>
  <si>
    <t>擦车用毛巾+车掸</t>
  </si>
  <si>
    <t>牛皮纸袋（小）</t>
  </si>
  <si>
    <t>33座大巴</t>
  </si>
  <si>
    <t>GL8</t>
  </si>
  <si>
    <t>接机helper</t>
  </si>
  <si>
    <t>含有简单茶歇
咖啡/茶水等（晚上入场搭建免费）</t>
  </si>
  <si>
    <t>车辆管理人员</t>
  </si>
  <si>
    <t>9月18日-9月25日大床房（含服务费，宽带费用）</t>
  </si>
  <si>
    <t>9月17日-9月25日标间（含服务费，宽带费用） 朗明、朗知、宣亚等工作人员住房</t>
  </si>
  <si>
    <t>9月17日晚入场搭建
9月18日下午彩排
9月19日-9月24日使用，24日晚上撤场</t>
  </si>
  <si>
    <t>9月17日-9月25日全天</t>
  </si>
  <si>
    <t>免费地上&amp;地下6个连续车位</t>
  </si>
  <si>
    <t>6台试驾车</t>
  </si>
  <si>
    <t>9月17日-9月25日使用</t>
  </si>
  <si>
    <t>6台新君威GS</t>
  </si>
  <si>
    <t>9月17日晚搭建</t>
  </si>
  <si>
    <t>酒店相关：北京海湾半山温泉酒店</t>
  </si>
  <si>
    <t>9月19日-24日过路过桥费&amp;午餐费用</t>
  </si>
  <si>
    <t>讲座地点-酒店
会议室6（拍摄地点包括酒店地上停车位区域）</t>
  </si>
  <si>
    <t>地下10个任意车位供工作人员or自驾媒体停车</t>
  </si>
  <si>
    <t>9月18日接机（机场-酒店）</t>
  </si>
  <si>
    <t>考斯特</t>
  </si>
  <si>
    <t>GL8</t>
  </si>
  <si>
    <t>9月19日接机（机场-酒店）</t>
  </si>
  <si>
    <t>9月21日接机（机场-酒店）</t>
  </si>
  <si>
    <t>9月23日接机（机场-酒店）</t>
  </si>
  <si>
    <t>GL8</t>
  </si>
  <si>
    <t>9月22日接机（机场-酒店）</t>
  </si>
  <si>
    <t>9月23日接机（机场-酒店）</t>
  </si>
  <si>
    <t>9月20日送机（酒店-机场）</t>
  </si>
  <si>
    <t>9月21日送机（酒店-机场）</t>
  </si>
  <si>
    <t>9月23日送机（酒店-机场）</t>
  </si>
  <si>
    <t>9月24日送机（酒店-机场）</t>
  </si>
  <si>
    <t>9月25日送机（酒店-机场）</t>
  </si>
  <si>
    <t>别克全新一代君威GS媒体试驾</t>
  </si>
  <si>
    <t>2017年9月18日-9月25日</t>
  </si>
  <si>
    <t>9月20日-9月22日接机（机场-酒店）</t>
  </si>
  <si>
    <t>酒店车辆静态拍摄</t>
  </si>
  <si>
    <t>酒店内</t>
  </si>
  <si>
    <t>9月18日-9月24日使用，满足3台车辆以上静态拍摄</t>
  </si>
  <si>
    <t>按每台车每天300元预留，共10800元</t>
  </si>
  <si>
    <t>按每台车每天800元预留，共28800元</t>
  </si>
  <si>
    <t>包括活动准备期，共需办理27张临牌，每张含税价3300元，共预留89100元</t>
  </si>
  <si>
    <t>具体接机help人数请旅行社根据项目需求估算，满足项目服务</t>
  </si>
  <si>
    <t>工作人员相关</t>
  </si>
  <si>
    <t>工作人员</t>
  </si>
  <si>
    <t>交通费+当地交通</t>
  </si>
  <si>
    <t>酒店</t>
  </si>
  <si>
    <t>住宿2晚</t>
  </si>
  <si>
    <t>餐费</t>
  </si>
  <si>
    <r>
      <t>总计（Net</t>
    </r>
    <r>
      <rPr>
        <sz val="12"/>
        <color indexed="8"/>
        <rFont val="宋体"/>
        <charset val="134"/>
      </rPr>
      <t>）</t>
    </r>
  </si>
  <si>
    <t>服务费10%（Service Fee 10%）</t>
  </si>
  <si>
    <t>总计（不含增值税6%）</t>
  </si>
  <si>
    <t>北京</t>
  </si>
  <si>
    <t>别克全新一代君威GS媒体试驾</t>
  </si>
  <si>
    <t>2017年9月18日-9月25日</t>
  </si>
  <si>
    <t>康辉集团北京国际会议展览有限公司</t>
  </si>
  <si>
    <t>房内稻香村</t>
    <phoneticPr fontId="16" type="noConversion"/>
  </si>
  <si>
    <t>9月18日-9月19日大床房（含服务费，宽带费用-其他）</t>
    <phoneticPr fontId="16" type="noConversion"/>
  </si>
  <si>
    <t>9月19日-9月20日大床房（含服务费，宽带费用-北京）</t>
    <phoneticPr fontId="16" type="noConversion"/>
  </si>
  <si>
    <t>9月20日-9月21日大床房（含服务费，宽带费用-其他）</t>
    <phoneticPr fontId="16" type="noConversion"/>
  </si>
  <si>
    <t>9月21日-9月22日大床房（含服务费，宽带费用-北京）</t>
    <phoneticPr fontId="16" type="noConversion"/>
  </si>
  <si>
    <t>9月22日-9月23日大床房（含服务费，宽带费用-其他）</t>
    <phoneticPr fontId="16" type="noConversion"/>
  </si>
  <si>
    <t>9月23日-9月24日大床房（含服务费，宽带费用-北京）</t>
    <phoneticPr fontId="16" type="noConversion"/>
  </si>
  <si>
    <t>9月24日-9月25日大床房（含服务费，宽带费用-其他）</t>
    <phoneticPr fontId="16" type="noConversion"/>
  </si>
  <si>
    <t>9月17日（含服务费，宽带费用） 朗明工作人员住房</t>
    <phoneticPr fontId="16" type="noConversion"/>
  </si>
  <si>
    <t>媒体自助晚餐9月19日</t>
    <phoneticPr fontId="16" type="noConversion"/>
  </si>
  <si>
    <t>媒体自助晚餐9月18日</t>
    <phoneticPr fontId="16" type="noConversion"/>
  </si>
  <si>
    <t>媒体自助晚餐9月20日</t>
    <phoneticPr fontId="16" type="noConversion"/>
  </si>
  <si>
    <t>媒体自助晚餐9月21日</t>
    <phoneticPr fontId="16" type="noConversion"/>
  </si>
  <si>
    <t>媒体自助晚餐9月22日</t>
    <phoneticPr fontId="16" type="noConversion"/>
  </si>
  <si>
    <t>媒体自助晚餐9月23日</t>
    <phoneticPr fontId="16" type="noConversion"/>
  </si>
  <si>
    <t>媒体自助晚餐9月24日</t>
    <phoneticPr fontId="16" type="noConversion"/>
  </si>
  <si>
    <t>媒体送餐服务</t>
    <phoneticPr fontId="16" type="noConversion"/>
  </si>
  <si>
    <t>媒体中餐厅</t>
    <phoneticPr fontId="16" type="noConversion"/>
  </si>
  <si>
    <t>媒体中餐厅</t>
    <phoneticPr fontId="16" type="noConversion"/>
  </si>
  <si>
    <t>媒体送餐服务</t>
    <phoneticPr fontId="16" type="noConversion"/>
  </si>
  <si>
    <t>郝旭华送餐服务</t>
    <phoneticPr fontId="16" type="noConversion"/>
  </si>
  <si>
    <t>媒体西餐厅</t>
    <phoneticPr fontId="16" type="noConversion"/>
  </si>
  <si>
    <t>媒体自助早餐</t>
    <phoneticPr fontId="16" type="noConversion"/>
  </si>
  <si>
    <t>媒体酒水</t>
    <phoneticPr fontId="16" type="noConversion"/>
  </si>
  <si>
    <t>张鑫送餐服务</t>
    <phoneticPr fontId="16" type="noConversion"/>
  </si>
  <si>
    <t>卞佳君送餐服务</t>
    <phoneticPr fontId="16" type="noConversion"/>
  </si>
  <si>
    <t>酒店杂费明细</t>
    <phoneticPr fontId="16" type="noConversion"/>
  </si>
  <si>
    <t>合计</t>
    <phoneticPr fontId="16" type="noConversion"/>
  </si>
  <si>
    <t>媒体洗衣费</t>
    <phoneticPr fontId="16" type="noConversion"/>
  </si>
  <si>
    <t>媒体交通补贴朗明</t>
    <phoneticPr fontId="16" type="noConversion"/>
  </si>
  <si>
    <t>媒体交通补贴朗知</t>
    <phoneticPr fontId="16" type="noConversion"/>
  </si>
  <si>
    <t>媒体</t>
  </si>
  <si>
    <t>记者</t>
  </si>
  <si>
    <t>日期</t>
  </si>
  <si>
    <t>行程/用途</t>
  </si>
  <si>
    <t>金额</t>
  </si>
  <si>
    <t>9.22-9.24</t>
  </si>
  <si>
    <t>9.23-9.25</t>
  </si>
  <si>
    <t>朗知工作人员</t>
  </si>
  <si>
    <t>餐饮</t>
  </si>
  <si>
    <t>报销总计</t>
  </si>
  <si>
    <t>借款总计</t>
  </si>
  <si>
    <t>剩余金额</t>
  </si>
  <si>
    <t>别克全新君威上市及试驾-朗知报销</t>
    <rPh sb="2" eb="3">
      <t>quan xin</t>
    </rPh>
    <rPh sb="4" eb="5">
      <t>jun wei</t>
    </rPh>
    <rPh sb="6" eb="7">
      <t>shang shi</t>
    </rPh>
    <rPh sb="8" eb="9">
      <t>ji</t>
    </rPh>
    <phoneticPr fontId="16" type="noConversion"/>
  </si>
  <si>
    <t>电话</t>
    <rPh sb="0" eb="1">
      <t>dian h</t>
    </rPh>
    <phoneticPr fontId="16" type="noConversion"/>
  </si>
  <si>
    <t>媒体报销</t>
    <phoneticPr fontId="16" type="noConversion"/>
  </si>
  <si>
    <t>卡爸玩车</t>
    <rPh sb="0" eb="1">
      <t>ka b</t>
    </rPh>
    <rPh sb="2" eb="3">
      <t>wan c</t>
    </rPh>
    <phoneticPr fontId="16" type="noConversion"/>
  </si>
  <si>
    <t>王禹</t>
    <rPh sb="0" eb="1">
      <t>wang</t>
    </rPh>
    <rPh sb="1" eb="2">
      <t>yu</t>
    </rPh>
    <phoneticPr fontId="16" type="noConversion"/>
  </si>
  <si>
    <t>9.22-9.23</t>
    <phoneticPr fontId="16" type="noConversion"/>
  </si>
  <si>
    <t>交通费</t>
    <rPh sb="0" eb="1">
      <t>jiao t</t>
    </rPh>
    <rPh sb="2" eb="3">
      <t>fei</t>
    </rPh>
    <phoneticPr fontId="16" type="noConversion"/>
  </si>
  <si>
    <t>品汇汽车</t>
    <rPh sb="0" eb="1">
      <t>pin hui</t>
    </rPh>
    <rPh sb="2" eb="3">
      <t>qi che</t>
    </rPh>
    <phoneticPr fontId="16" type="noConversion"/>
  </si>
  <si>
    <t>郭斌</t>
    <rPh sb="0" eb="1">
      <t>guo</t>
    </rPh>
    <rPh sb="1" eb="2">
      <t>bin</t>
    </rPh>
    <phoneticPr fontId="16" type="noConversion"/>
  </si>
  <si>
    <t>交通费</t>
    <rPh sb="0" eb="1">
      <t>jiao tong fei</t>
    </rPh>
    <phoneticPr fontId="16" type="noConversion"/>
  </si>
  <si>
    <t>排气管</t>
    <rPh sb="0" eb="1">
      <t>pai qi guan</t>
    </rPh>
    <phoneticPr fontId="16" type="noConversion"/>
  </si>
  <si>
    <t>张晶晶</t>
    <rPh sb="0" eb="1">
      <t>zhang jing jing</t>
    </rPh>
    <phoneticPr fontId="16" type="noConversion"/>
  </si>
  <si>
    <t>9.22-9.23</t>
    <phoneticPr fontId="16" type="noConversion"/>
  </si>
  <si>
    <t>交通费</t>
    <rPh sb="0" eb="1">
      <t>jiao tong</t>
    </rPh>
    <rPh sb="2" eb="3">
      <t>fei</t>
    </rPh>
    <phoneticPr fontId="16" type="noConversion"/>
  </si>
  <si>
    <t>雅斯顿</t>
    <rPh sb="0" eb="1">
      <t>ya</t>
    </rPh>
    <rPh sb="1" eb="2">
      <t>si dun</t>
    </rPh>
    <phoneticPr fontId="16" type="noConversion"/>
  </si>
  <si>
    <t>高康</t>
    <rPh sb="0" eb="1">
      <t>gao kang</t>
    </rPh>
    <rPh sb="1" eb="2">
      <t>kang</t>
    </rPh>
    <phoneticPr fontId="16" type="noConversion"/>
  </si>
  <si>
    <t>9.23-9.25</t>
    <phoneticPr fontId="16" type="noConversion"/>
  </si>
  <si>
    <t>买车家</t>
    <rPh sb="0" eb="1">
      <t>mai che</t>
    </rPh>
    <rPh sb="2" eb="3">
      <t>jia</t>
    </rPh>
    <phoneticPr fontId="16" type="noConversion"/>
  </si>
  <si>
    <t>王天琪</t>
    <rPh sb="0" eb="1">
      <t>wang tian qi</t>
    </rPh>
    <rPh sb="2" eb="3">
      <t>qi</t>
    </rPh>
    <phoneticPr fontId="16" type="noConversion"/>
  </si>
  <si>
    <t>9.22-9.23</t>
    <phoneticPr fontId="16" type="noConversion"/>
  </si>
  <si>
    <t>汽车特评</t>
    <rPh sb="0" eb="1">
      <t>qi che</t>
    </rPh>
    <rPh sb="2" eb="3">
      <t>te ping</t>
    </rPh>
    <phoneticPr fontId="16" type="noConversion"/>
  </si>
  <si>
    <t>杜丹</t>
    <rPh sb="0" eb="1">
      <t>du dan</t>
    </rPh>
    <phoneticPr fontId="16" type="noConversion"/>
  </si>
  <si>
    <t>予墨Auto</t>
    <rPh sb="0" eb="1">
      <t>yu</t>
    </rPh>
    <rPh sb="1" eb="2">
      <t>mo</t>
    </rPh>
    <phoneticPr fontId="16" type="noConversion"/>
  </si>
  <si>
    <t>初俊呈</t>
    <rPh sb="0" eb="1">
      <t>chu</t>
    </rPh>
    <rPh sb="1" eb="2">
      <t>jun</t>
    </rPh>
    <rPh sb="2" eb="3">
      <t>cheng</t>
    </rPh>
    <phoneticPr fontId="16" type="noConversion"/>
  </si>
  <si>
    <t>换个角度看车市</t>
    <rPh sb="0" eb="1">
      <t>huan ge</t>
    </rPh>
    <rPh sb="2" eb="3">
      <t>jiao du</t>
    </rPh>
    <rPh sb="4" eb="5">
      <t>kan che shi</t>
    </rPh>
    <phoneticPr fontId="16" type="noConversion"/>
  </si>
  <si>
    <t>粟超</t>
    <rPh sb="0" eb="1">
      <t>su</t>
    </rPh>
    <rPh sb="1" eb="2">
      <t>chao</t>
    </rPh>
    <phoneticPr fontId="16" type="noConversion"/>
  </si>
  <si>
    <t>车市红点</t>
    <rPh sb="0" eb="1">
      <t>che</t>
    </rPh>
    <rPh sb="1" eb="2">
      <t>shi</t>
    </rPh>
    <rPh sb="2" eb="3">
      <t>hong dian</t>
    </rPh>
    <phoneticPr fontId="16" type="noConversion"/>
  </si>
  <si>
    <t>段端</t>
    <rPh sb="0" eb="1">
      <t>duan duan</t>
    </rPh>
    <phoneticPr fontId="16" type="noConversion"/>
  </si>
  <si>
    <t>汽车维基</t>
    <rPh sb="0" eb="1">
      <t>qi che</t>
    </rPh>
    <rPh sb="2" eb="3">
      <t>wei ji</t>
    </rPh>
    <phoneticPr fontId="16" type="noConversion"/>
  </si>
  <si>
    <t>张天宇</t>
    <rPh sb="0" eb="1">
      <t>zhang tian yu y</t>
    </rPh>
    <phoneticPr fontId="16" type="noConversion"/>
  </si>
  <si>
    <t>汽车控</t>
    <rPh sb="0" eb="1">
      <t>qi che</t>
    </rPh>
    <rPh sb="2" eb="3">
      <t>kong</t>
    </rPh>
    <phoneticPr fontId="16" type="noConversion"/>
  </si>
  <si>
    <t>徐千舟</t>
    <rPh sb="0" eb="1">
      <t>xu</t>
    </rPh>
    <rPh sb="1" eb="2">
      <t>qian</t>
    </rPh>
    <rPh sb="2" eb="3">
      <t>zhou</t>
    </rPh>
    <phoneticPr fontId="16" type="noConversion"/>
  </si>
  <si>
    <t>9.23-9.25</t>
    <phoneticPr fontId="16" type="noConversion"/>
  </si>
  <si>
    <t>UCAR</t>
    <phoneticPr fontId="16" type="noConversion"/>
  </si>
  <si>
    <t>陈庆镒</t>
    <rPh sb="0" eb="1">
      <t>chen</t>
    </rPh>
    <rPh sb="1" eb="2">
      <t>qing</t>
    </rPh>
    <rPh sb="2" eb="3">
      <t>yi</t>
    </rPh>
    <phoneticPr fontId="16" type="noConversion"/>
  </si>
  <si>
    <t>9.20-9.21</t>
    <phoneticPr fontId="16" type="noConversion"/>
  </si>
  <si>
    <t>一品汽车</t>
    <rPh sb="0" eb="1">
      <t>yi pin</t>
    </rPh>
    <rPh sb="2" eb="3">
      <t>qi che</t>
    </rPh>
    <phoneticPr fontId="16" type="noConversion"/>
  </si>
  <si>
    <t>李丽萍</t>
    <rPh sb="0" eb="1">
      <t>li</t>
    </rPh>
    <rPh sb="1" eb="2">
      <t>li</t>
    </rPh>
    <rPh sb="2" eb="3">
      <t>ping</t>
    </rPh>
    <phoneticPr fontId="16" type="noConversion"/>
  </si>
  <si>
    <t>大众侃车</t>
    <rPh sb="0" eb="1">
      <t>da zhong</t>
    </rPh>
    <rPh sb="2" eb="3">
      <t>kan che</t>
    </rPh>
    <phoneticPr fontId="16" type="noConversion"/>
  </si>
  <si>
    <t>王坤</t>
    <rPh sb="0" eb="1">
      <t>wang</t>
    </rPh>
    <rPh sb="1" eb="2">
      <t>kun</t>
    </rPh>
    <phoneticPr fontId="16" type="noConversion"/>
  </si>
  <si>
    <t>9.21-9.22</t>
    <phoneticPr fontId="16" type="noConversion"/>
  </si>
  <si>
    <t>车动力</t>
    <rPh sb="0" eb="1">
      <t>che dong li</t>
    </rPh>
    <phoneticPr fontId="16" type="noConversion"/>
  </si>
  <si>
    <t>胡斌</t>
    <rPh sb="0" eb="1">
      <t>hu</t>
    </rPh>
    <rPh sb="1" eb="2">
      <t>bin</t>
    </rPh>
    <phoneticPr fontId="16" type="noConversion"/>
  </si>
  <si>
    <t>9.23-9.25</t>
    <phoneticPr fontId="16" type="noConversion"/>
  </si>
  <si>
    <t>卡爸玩车</t>
    <rPh sb="0" eb="1">
      <t>ka ba</t>
    </rPh>
    <rPh sb="2" eb="3">
      <t>wan che</t>
    </rPh>
    <phoneticPr fontId="16" type="noConversion"/>
  </si>
  <si>
    <t>天天汽车</t>
    <rPh sb="0" eb="1">
      <t>tian tian</t>
    </rPh>
    <rPh sb="2" eb="3">
      <t>qi che</t>
    </rPh>
    <phoneticPr fontId="16" type="noConversion"/>
  </si>
  <si>
    <t>邓一默</t>
    <rPh sb="0" eb="1">
      <t>deng</t>
    </rPh>
    <rPh sb="1" eb="2">
      <t>yi</t>
    </rPh>
    <rPh sb="2" eb="3">
      <t>mo</t>
    </rPh>
    <phoneticPr fontId="16" type="noConversion"/>
  </si>
  <si>
    <t>9.22-9.23</t>
    <phoneticPr fontId="16" type="noConversion"/>
  </si>
  <si>
    <t>餐饮费</t>
    <rPh sb="0" eb="1">
      <t>can yin</t>
    </rPh>
    <rPh sb="2" eb="3">
      <t>fei</t>
    </rPh>
    <phoneticPr fontId="16" type="noConversion"/>
  </si>
  <si>
    <t>吴佩频道</t>
    <rPh sb="0" eb="1">
      <t>wu pei pin dao</t>
    </rPh>
    <phoneticPr fontId="16" type="noConversion"/>
  </si>
  <si>
    <t>张鹏</t>
    <rPh sb="0" eb="1">
      <t>zhang peng</t>
    </rPh>
    <phoneticPr fontId="16" type="noConversion"/>
  </si>
  <si>
    <t>9.20-9.21</t>
    <phoneticPr fontId="16" type="noConversion"/>
  </si>
  <si>
    <t>爱极客</t>
    <rPh sb="0" eb="1">
      <t>ai ji ke</t>
    </rPh>
    <phoneticPr fontId="16" type="noConversion"/>
  </si>
  <si>
    <t>刘洋</t>
    <rPh sb="0" eb="1">
      <t>liu yang</t>
    </rPh>
    <phoneticPr fontId="16" type="noConversion"/>
  </si>
  <si>
    <t>萝卜报告</t>
    <rPh sb="0" eb="1">
      <t>luo bo</t>
    </rPh>
    <rPh sb="2" eb="3">
      <t>bao gao</t>
    </rPh>
    <phoneticPr fontId="16" type="noConversion"/>
  </si>
  <si>
    <t>何元</t>
    <rPh sb="0" eb="1">
      <t>he</t>
    </rPh>
    <rPh sb="1" eb="2">
      <t>yuan</t>
    </rPh>
    <phoneticPr fontId="16" type="noConversion"/>
  </si>
  <si>
    <t>9.21-9.22</t>
    <phoneticPr fontId="16" type="noConversion"/>
  </si>
  <si>
    <t>交通费</t>
    <phoneticPr fontId="16" type="noConversion"/>
  </si>
  <si>
    <t>雷宇</t>
    <rPh sb="0" eb="1">
      <t>lei</t>
    </rPh>
    <rPh sb="1" eb="2">
      <t>yu</t>
    </rPh>
    <phoneticPr fontId="16" type="noConversion"/>
  </si>
  <si>
    <t>阿川说车</t>
    <rPh sb="0" eb="1">
      <t>a chuan</t>
    </rPh>
    <rPh sb="2" eb="3">
      <t>shuo che</t>
    </rPh>
    <phoneticPr fontId="16" type="noConversion"/>
  </si>
  <si>
    <t>汪川</t>
    <rPh sb="0" eb="1">
      <t>wang chuan</t>
    </rPh>
    <phoneticPr fontId="16" type="noConversion"/>
  </si>
  <si>
    <t>9.23-9.25</t>
    <phoneticPr fontId="16" type="noConversion"/>
  </si>
  <si>
    <t>兮有视频</t>
    <rPh sb="0" eb="1">
      <t>xi</t>
    </rPh>
    <rPh sb="1" eb="2">
      <t>you</t>
    </rPh>
    <rPh sb="2" eb="3">
      <t>shi pin</t>
    </rPh>
    <phoneticPr fontId="16" type="noConversion"/>
  </si>
  <si>
    <t>王梓豪</t>
    <rPh sb="0" eb="1">
      <t>wang</t>
    </rPh>
    <rPh sb="1" eb="2">
      <t>zi</t>
    </rPh>
    <rPh sb="2" eb="3">
      <t>hao</t>
    </rPh>
    <phoneticPr fontId="16" type="noConversion"/>
  </si>
  <si>
    <t>18612789922</t>
    <phoneticPr fontId="16" type="noConversion"/>
  </si>
  <si>
    <t>9.23-9.24</t>
    <phoneticPr fontId="16" type="noConversion"/>
  </si>
  <si>
    <t>车早茶</t>
    <phoneticPr fontId="16" type="noConversion"/>
  </si>
  <si>
    <t>邸歆</t>
    <phoneticPr fontId="16" type="noConversion"/>
  </si>
  <si>
    <t>9.23-9.24</t>
    <phoneticPr fontId="16" type="noConversion"/>
  </si>
  <si>
    <t>新车新技术</t>
    <rPh sb="0" eb="1">
      <t>xin che</t>
    </rPh>
    <rPh sb="2" eb="3">
      <t>xin</t>
    </rPh>
    <rPh sb="3" eb="4">
      <t>ji shu</t>
    </rPh>
    <phoneticPr fontId="16" type="noConversion"/>
  </si>
  <si>
    <t>周迎</t>
    <rPh sb="0" eb="1">
      <t>zhou</t>
    </rPh>
    <rPh sb="1" eb="2">
      <t>ying</t>
    </rPh>
    <phoneticPr fontId="16" type="noConversion"/>
  </si>
  <si>
    <t>交通费</t>
    <rPh sb="0" eb="1">
      <t>jiao to</t>
    </rPh>
    <rPh sb="2" eb="3">
      <t>fei</t>
    </rPh>
    <phoneticPr fontId="16" type="noConversion"/>
  </si>
  <si>
    <t>麻辣车事</t>
    <phoneticPr fontId="16" type="noConversion"/>
  </si>
  <si>
    <t>聂祺</t>
    <rPh sb="0" eb="1">
      <t>nie</t>
    </rPh>
    <rPh sb="1" eb="2">
      <t>qi</t>
    </rPh>
    <phoneticPr fontId="16" type="noConversion"/>
  </si>
  <si>
    <t xml:space="preserve">车业杂谈 </t>
    <phoneticPr fontId="16" type="noConversion"/>
  </si>
  <si>
    <t>苏成劲</t>
    <phoneticPr fontId="16" type="noConversion"/>
  </si>
  <si>
    <t>专车</t>
    <rPh sb="0" eb="1">
      <t>zhuan che</t>
    </rPh>
    <phoneticPr fontId="16" type="noConversion"/>
  </si>
  <si>
    <t>媒体</t>
    <rPh sb="0" eb="1">
      <t>mei ti</t>
    </rPh>
    <phoneticPr fontId="16" type="noConversion"/>
  </si>
  <si>
    <t>／</t>
    <phoneticPr fontId="16" type="noConversion"/>
  </si>
  <si>
    <t>汪川、胡斌、高康、张天宇、李丽萍、万关祖、畅通、张灵犀</t>
    <rPh sb="0" eb="1">
      <t>wang c</t>
    </rPh>
    <rPh sb="3" eb="4">
      <t>hu</t>
    </rPh>
    <rPh sb="4" eb="5">
      <t>bin</t>
    </rPh>
    <rPh sb="9" eb="10">
      <t>zhang</t>
    </rPh>
    <rPh sb="10" eb="11">
      <t>tian yu</t>
    </rPh>
    <rPh sb="13" eb="14">
      <t>li li ping</t>
    </rPh>
    <rPh sb="17" eb="18">
      <t>wan</t>
    </rPh>
    <rPh sb="18" eb="19">
      <t>guan</t>
    </rPh>
    <rPh sb="19" eb="20">
      <t>zu</t>
    </rPh>
    <rPh sb="21" eb="22">
      <t>chang tong</t>
    </rPh>
    <rPh sb="24" eb="25">
      <t>zhang</t>
    </rPh>
    <rPh sb="25" eb="26">
      <t>ling xi</t>
    </rPh>
    <phoneticPr fontId="16" type="noConversion"/>
  </si>
  <si>
    <t>李超
宋雪
肖琳
王红志</t>
    <rPh sb="6" eb="7">
      <t>xiao</t>
    </rPh>
    <rPh sb="7" eb="8">
      <t>lin</t>
    </rPh>
    <rPh sb="9" eb="10">
      <t>wang</t>
    </rPh>
    <rPh sb="10" eb="11">
      <t>hong</t>
    </rPh>
    <rPh sb="11" eb="12">
      <t>zhi</t>
    </rPh>
    <phoneticPr fontId="16" type="noConversion"/>
  </si>
  <si>
    <t>交通费</t>
    <phoneticPr fontId="16" type="noConversion"/>
  </si>
  <si>
    <t>序号
Number</t>
    <phoneticPr fontId="16" type="noConversion"/>
  </si>
  <si>
    <t>分车</t>
    <phoneticPr fontId="16" type="noConversion"/>
  </si>
  <si>
    <t>地区
City</t>
    <phoneticPr fontId="16" type="noConversion"/>
  </si>
  <si>
    <t>媒体
Media</t>
    <phoneticPr fontId="16" type="noConversion"/>
  </si>
  <si>
    <t>联系人
Name</t>
    <phoneticPr fontId="16" type="noConversion"/>
  </si>
  <si>
    <t>RSVP</t>
    <phoneticPr fontId="16" type="noConversion"/>
  </si>
  <si>
    <t>入住时间</t>
    <phoneticPr fontId="16" type="noConversion"/>
  </si>
  <si>
    <t>退房时间</t>
    <phoneticPr fontId="16" type="noConversion"/>
  </si>
  <si>
    <t>数量</t>
    <phoneticPr fontId="16" type="noConversion"/>
  </si>
  <si>
    <t>房型</t>
    <phoneticPr fontId="16" type="noConversion"/>
  </si>
  <si>
    <t>DAY1 9月19日 周二</t>
    <phoneticPr fontId="16" type="noConversion"/>
  </si>
  <si>
    <t>北京
Beijing</t>
    <phoneticPr fontId="16" type="noConversion"/>
  </si>
  <si>
    <t>汽车之家
autohome.com.cn</t>
    <phoneticPr fontId="3" type="noConversion"/>
  </si>
  <si>
    <t>马亦骁</t>
    <phoneticPr fontId="16" type="noConversion"/>
  </si>
  <si>
    <t>ok</t>
    <phoneticPr fontId="16" type="noConversion"/>
  </si>
  <si>
    <t>大床</t>
    <phoneticPr fontId="16" type="noConversion"/>
  </si>
  <si>
    <t>易车网
yiche.com</t>
    <phoneticPr fontId="16" type="noConversion"/>
  </si>
  <si>
    <t xml:space="preserve">汪晶  </t>
    <phoneticPr fontId="16" type="noConversion"/>
  </si>
  <si>
    <t>爱卡
Xcar.com</t>
    <phoneticPr fontId="16" type="noConversion"/>
  </si>
  <si>
    <t>陶懞轩</t>
    <phoneticPr fontId="16" type="noConversion"/>
  </si>
  <si>
    <t>网上车市
cheshi.com</t>
    <phoneticPr fontId="16" type="noConversion"/>
  </si>
  <si>
    <t>付博</t>
    <phoneticPr fontId="16" type="noConversion"/>
  </si>
  <si>
    <t>新浪汽车
auto.sina.com</t>
    <phoneticPr fontId="16" type="noConversion"/>
  </si>
  <si>
    <t>王子祺</t>
    <phoneticPr fontId="16" type="noConversion"/>
  </si>
  <si>
    <t>网易汽车
auto.163.com</t>
    <phoneticPr fontId="16" type="noConversion"/>
  </si>
  <si>
    <t>侯杰</t>
    <phoneticPr fontId="16" type="noConversion"/>
  </si>
  <si>
    <t>腾讯汽车
auto.qq.com</t>
    <phoneticPr fontId="16" type="noConversion"/>
  </si>
  <si>
    <t>郑杰文</t>
    <phoneticPr fontId="16" type="noConversion"/>
  </si>
  <si>
    <t>搜狐汽车
auto.sohu.com</t>
    <phoneticPr fontId="16" type="noConversion"/>
  </si>
  <si>
    <t>王浩轩</t>
    <phoneticPr fontId="16" type="noConversion"/>
  </si>
  <si>
    <t>广州
Guangzhou</t>
    <phoneticPr fontId="16" type="noConversion"/>
  </si>
  <si>
    <t>太平洋汽车网
pcauto.com.cn</t>
    <phoneticPr fontId="16" type="noConversion"/>
  </si>
  <si>
    <t>黄克宇</t>
    <phoneticPr fontId="16" type="noConversion"/>
  </si>
  <si>
    <t>新车评网
xincheping.com</t>
    <phoneticPr fontId="16" type="noConversion"/>
  </si>
  <si>
    <t>冯晞帆</t>
    <phoneticPr fontId="16" type="noConversion"/>
  </si>
  <si>
    <t>500+264</t>
    <phoneticPr fontId="16" type="noConversion"/>
  </si>
  <si>
    <t>车讯
chexun.com</t>
    <phoneticPr fontId="16" type="noConversion"/>
  </si>
  <si>
    <t>张岩</t>
    <phoneticPr fontId="16" type="noConversion"/>
  </si>
  <si>
    <t>58车
58che.com</t>
    <phoneticPr fontId="16" type="noConversion"/>
  </si>
  <si>
    <t>宋子聪</t>
    <phoneticPr fontId="16" type="noConversion"/>
  </si>
  <si>
    <t>DAY2 9月20日 周三</t>
    <phoneticPr fontId="16" type="noConversion"/>
  </si>
  <si>
    <t>行圆汽车
xingyuanauto.com</t>
    <phoneticPr fontId="16" type="noConversion"/>
  </si>
  <si>
    <t>徐芳哥</t>
    <phoneticPr fontId="16" type="noConversion"/>
  </si>
  <si>
    <t>网通社
Internet Info Agency</t>
    <phoneticPr fontId="3" type="noConversion"/>
  </si>
  <si>
    <t>黄轩</t>
    <phoneticPr fontId="16" type="noConversion"/>
  </si>
  <si>
    <t>天涯汽车</t>
    <phoneticPr fontId="16" type="noConversion"/>
  </si>
  <si>
    <t>梁颂谦（白饭）</t>
    <phoneticPr fontId="16" type="noConversion"/>
  </si>
  <si>
    <t>凤凰汽车
auto.ifeng.com</t>
    <phoneticPr fontId="16" type="noConversion"/>
  </si>
  <si>
    <t>涂钦瀚</t>
    <phoneticPr fontId="16" type="noConversion"/>
  </si>
  <si>
    <t>汽车头条
qctt.cn</t>
    <phoneticPr fontId="16" type="noConversion"/>
  </si>
  <si>
    <t>加超</t>
    <phoneticPr fontId="16" type="noConversion"/>
  </si>
  <si>
    <t>一猫汽车</t>
    <phoneticPr fontId="16" type="noConversion"/>
  </si>
  <si>
    <t>陈泽阳</t>
    <phoneticPr fontId="16" type="noConversion"/>
  </si>
  <si>
    <t>陈庚</t>
    <phoneticPr fontId="16" type="noConversion"/>
  </si>
  <si>
    <t>张鹏</t>
    <phoneticPr fontId="16" type="noConversion"/>
  </si>
  <si>
    <t>曹益</t>
    <phoneticPr fontId="16" type="noConversion"/>
  </si>
  <si>
    <t>殷雨</t>
    <phoneticPr fontId="16" type="noConversion"/>
  </si>
  <si>
    <t>刘志军</t>
    <phoneticPr fontId="16" type="noConversion"/>
  </si>
  <si>
    <t>车轮</t>
    <phoneticPr fontId="16" type="noConversion"/>
  </si>
  <si>
    <t>张益嘉</t>
    <phoneticPr fontId="16" type="noConversion"/>
  </si>
  <si>
    <t>342.3+392</t>
    <phoneticPr fontId="16" type="noConversion"/>
  </si>
  <si>
    <t>赵宇婧</t>
    <phoneticPr fontId="16" type="noConversion"/>
  </si>
  <si>
    <t>DAY3 9月21日 周四</t>
    <phoneticPr fontId="16" type="noConversion"/>
  </si>
  <si>
    <t>北京
Beijing</t>
    <phoneticPr fontId="3" type="noConversion"/>
  </si>
  <si>
    <t>老司机</t>
    <phoneticPr fontId="3" type="noConversion"/>
  </si>
  <si>
    <t>胡正阳</t>
    <phoneticPr fontId="16" type="noConversion"/>
  </si>
  <si>
    <t>自取试驾车</t>
    <phoneticPr fontId="16" type="noConversion"/>
  </si>
  <si>
    <t>爱卡</t>
    <phoneticPr fontId="16" type="noConversion"/>
  </si>
  <si>
    <t>小米车生活</t>
    <phoneticPr fontId="16" type="noConversion"/>
  </si>
  <si>
    <t>郭王虎</t>
    <phoneticPr fontId="16" type="noConversion"/>
  </si>
  <si>
    <t>贾佳</t>
    <phoneticPr fontId="16" type="noConversion"/>
  </si>
  <si>
    <t>智东西</t>
    <phoneticPr fontId="16" type="noConversion"/>
  </si>
  <si>
    <t>孙一寒</t>
    <phoneticPr fontId="16" type="noConversion"/>
  </si>
  <si>
    <t>王老湿说车</t>
    <phoneticPr fontId="16" type="noConversion"/>
  </si>
  <si>
    <t>王珏</t>
    <phoneticPr fontId="16" type="noConversion"/>
  </si>
  <si>
    <t>艳芳：</t>
    <phoneticPr fontId="16" type="noConversion"/>
  </si>
  <si>
    <t>唐莹&amp;理迪：</t>
    <phoneticPr fontId="16" type="noConversion"/>
  </si>
  <si>
    <t>范涛</t>
    <phoneticPr fontId="16" type="noConversion"/>
  </si>
  <si>
    <t>张鑫</t>
    <phoneticPr fontId="16" type="noConversion"/>
  </si>
  <si>
    <t>郝旭华</t>
    <phoneticPr fontId="16" type="noConversion"/>
  </si>
  <si>
    <t>含踩点1000（无票）</t>
    <phoneticPr fontId="16" type="noConversion"/>
  </si>
  <si>
    <t>按500元/人预留，共37500元，见附件</t>
    <phoneticPr fontId="16" type="noConversion"/>
  </si>
  <si>
    <t>见附件</t>
    <phoneticPr fontId="16" type="noConversion"/>
  </si>
  <si>
    <t>数字不确认（与朗明核对）</t>
    <phoneticPr fontId="16" type="noConversion"/>
  </si>
  <si>
    <t>手机租赁</t>
    <phoneticPr fontId="16" type="noConversion"/>
  </si>
  <si>
    <t>新增</t>
    <phoneticPr fontId="16" type="noConversion"/>
  </si>
  <si>
    <t>新增</t>
    <phoneticPr fontId="16" type="noConversion"/>
  </si>
  <si>
    <t>小车</t>
    <phoneticPr fontId="16" type="noConversion"/>
  </si>
  <si>
    <t>9月17日踩点</t>
    <phoneticPr fontId="16" type="noConversion"/>
  </si>
  <si>
    <t>9月18日gl8全天</t>
    <phoneticPr fontId="16" type="noConversion"/>
  </si>
  <si>
    <t>9月19日gl8全天</t>
    <phoneticPr fontId="16" type="noConversion"/>
  </si>
  <si>
    <t>北辰洲际-上地网易-汽车之家-密云海湾半山温泉酒店-市区,230Km</t>
    <phoneticPr fontId="16" type="noConversion"/>
  </si>
  <si>
    <t>亚洲大酒店-十条桥-金融街-花园路-密云海湾半山温泉酒店-市区，223Km</t>
    <phoneticPr fontId="16" type="noConversion"/>
  </si>
  <si>
    <t>新增</t>
    <phoneticPr fontId="16" type="noConversion"/>
  </si>
  <si>
    <t>新增</t>
    <phoneticPr fontId="16" type="noConversion"/>
  </si>
  <si>
    <t>怀柔城区-雁栖湖-日出东方-延庆百里画廊-密云海湾半山温泉酒店-市区，391Km</t>
    <phoneticPr fontId="16" type="noConversion"/>
  </si>
  <si>
    <t>9月18日gl8全天摄影师</t>
    <phoneticPr fontId="16" type="noConversion"/>
  </si>
  <si>
    <t>9月19日送机（机场-车站）</t>
    <phoneticPr fontId="16" type="noConversion"/>
  </si>
  <si>
    <t>小车</t>
    <phoneticPr fontId="16" type="noConversion"/>
  </si>
  <si>
    <t>新增</t>
    <phoneticPr fontId="16" type="noConversion"/>
  </si>
  <si>
    <t>新增1个</t>
    <phoneticPr fontId="16" type="noConversion"/>
  </si>
  <si>
    <t>考斯特</t>
    <phoneticPr fontId="16" type="noConversion"/>
  </si>
  <si>
    <t>9月20日接机（机场-酒店）</t>
    <phoneticPr fontId="16" type="noConversion"/>
  </si>
  <si>
    <t>新增</t>
    <phoneticPr fontId="16" type="noConversion"/>
  </si>
  <si>
    <t>增加2个</t>
    <phoneticPr fontId="16" type="noConversion"/>
  </si>
  <si>
    <t>9月22日送市区（酒店-回龙观）</t>
    <phoneticPr fontId="16" type="noConversion"/>
  </si>
  <si>
    <t>gl8</t>
    <phoneticPr fontId="16" type="noConversion"/>
  </si>
  <si>
    <t>增加</t>
    <phoneticPr fontId="16" type="noConversion"/>
  </si>
  <si>
    <t>新增一个</t>
    <phoneticPr fontId="16" type="noConversion"/>
  </si>
  <si>
    <t>9月24日送机（酒店-机场-市区）</t>
    <phoneticPr fontId="16" type="noConversion"/>
  </si>
  <si>
    <t>Gl8</t>
    <phoneticPr fontId="16" type="noConversion"/>
  </si>
  <si>
    <t>9月24日送站（酒店-南站）</t>
    <phoneticPr fontId="16" type="noConversion"/>
  </si>
  <si>
    <t>新增</t>
    <phoneticPr fontId="16" type="noConversion"/>
  </si>
  <si>
    <t>新增1个</t>
    <phoneticPr fontId="16" type="noConversion"/>
  </si>
  <si>
    <t>9月25日送站（酒店-南站）</t>
  </si>
  <si>
    <t>GL8</t>
    <phoneticPr fontId="16" type="noConversion"/>
  </si>
  <si>
    <t>新增1个</t>
    <phoneticPr fontId="16" type="noConversion"/>
  </si>
  <si>
    <t>9月18日-9月25日</t>
    <phoneticPr fontId="16" type="noConversion"/>
  </si>
  <si>
    <t>新增一个</t>
    <phoneticPr fontId="16" type="noConversion"/>
  </si>
  <si>
    <t>9月22日接机（西站-酒店）</t>
    <phoneticPr fontId="16" type="noConversion"/>
  </si>
  <si>
    <t>朗明手机充值</t>
    <phoneticPr fontId="16" type="noConversion"/>
  </si>
  <si>
    <t>工作人员用餐</t>
    <phoneticPr fontId="16" type="noConversion"/>
  </si>
  <si>
    <t>4号轮胎换</t>
    <phoneticPr fontId="16" type="noConversion"/>
  </si>
  <si>
    <t>9月18日-9月25日</t>
    <phoneticPr fontId="16" type="noConversion"/>
  </si>
  <si>
    <t>餐补，</t>
    <phoneticPr fontId="16" type="noConversion"/>
  </si>
  <si>
    <t>新增</t>
    <phoneticPr fontId="16" type="noConversion"/>
  </si>
  <si>
    <t>9月18日gl8全天摄影师</t>
    <phoneticPr fontId="16" type="noConversion"/>
  </si>
  <si>
    <t>怀柔城区-雁栖湖-日出东方-延庆百里画廊-密云海湾半山温泉酒店-市区，391Km</t>
    <phoneticPr fontId="16" type="noConversion"/>
  </si>
  <si>
    <t>新增一个</t>
    <phoneticPr fontId="16" type="noConversion"/>
  </si>
  <si>
    <t>9月20日接机（机场-酒店）</t>
    <phoneticPr fontId="16" type="noConversion"/>
  </si>
  <si>
    <t>考斯特</t>
    <phoneticPr fontId="16" type="noConversion"/>
  </si>
  <si>
    <t>新增1个</t>
    <phoneticPr fontId="16" type="noConversion"/>
  </si>
  <si>
    <t>增加2个</t>
    <phoneticPr fontId="16" type="noConversion"/>
  </si>
  <si>
    <t>9月22日送市区（酒店-回龙观）</t>
    <phoneticPr fontId="16" type="noConversion"/>
  </si>
  <si>
    <t>gl8</t>
    <phoneticPr fontId="16" type="noConversion"/>
  </si>
  <si>
    <t>增加</t>
    <phoneticPr fontId="16" type="noConversion"/>
  </si>
  <si>
    <t>9月24日送机（酒店-机场-市区）</t>
    <phoneticPr fontId="16" type="noConversion"/>
  </si>
  <si>
    <t>Gl8</t>
    <phoneticPr fontId="16" type="noConversion"/>
  </si>
  <si>
    <t>9月24日送站（酒店-南站）</t>
    <phoneticPr fontId="16" type="noConversion"/>
  </si>
  <si>
    <t>GL8</t>
    <phoneticPr fontId="16" type="noConversion"/>
  </si>
  <si>
    <t>手机租赁</t>
    <phoneticPr fontId="16" type="noConversion"/>
  </si>
  <si>
    <t>4号轮胎换</t>
    <phoneticPr fontId="16" type="noConversion"/>
  </si>
  <si>
    <r>
      <t>总计（Net</t>
    </r>
    <r>
      <rPr>
        <sz val="12"/>
        <color indexed="8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</si>
</sst>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12">
    <numFmt numFmtId="44" formatCode="_ &quot;¥&quot;* #,##0.00_ ;_ &quot;¥&quot;* \-#,##0.00_ ;_ &quot;¥&quot;* &quot;-&quot;??_ ;_ @_ "/>
    <numFmt numFmtId="176" formatCode="#,##0_);[Red]\(#,##0\)"/>
    <numFmt numFmtId="177" formatCode="#,##0_ "/>
    <numFmt numFmtId="178" formatCode="0.00_);[Red]\(0.00\)"/>
    <numFmt numFmtId="179" formatCode="0_ "/>
    <numFmt numFmtId="180" formatCode="m&quot;月&quot;d&quot;日&quot;;@"/>
    <numFmt numFmtId="181" formatCode="[$¥-804]#,##0_);[Red]\([$¥-804]#,##0\)"/>
    <numFmt numFmtId="182" formatCode="[$¥-804]#,##0;[Red][$¥-804]#,##0"/>
    <numFmt numFmtId="183" formatCode="[$-409]d/mmm;@"/>
    <numFmt numFmtId="184" formatCode="[$-F400]h:mm:ss\ AM/PM"/>
    <numFmt numFmtId="185" formatCode="0_);[Red]\(0\)"/>
    <numFmt numFmtId="186" formatCode="0.0_);[Red]\(0.0\)"/>
  </numFmts>
  <fonts count="41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微软雅黑"/>
      <family val="2"/>
      <charset val="134"/>
    </font>
    <font>
      <b/>
      <sz val="9"/>
      <color indexed="6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12"/>
      <name val="宋体"/>
      <charset val="134"/>
    </font>
    <font>
      <sz val="11"/>
      <color indexed="8"/>
      <name val="Arial"/>
      <family val="2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2"/>
      <name val="宋体"/>
      <charset val="134"/>
    </font>
    <font>
      <sz val="9"/>
      <color indexed="8"/>
      <name val="微软雅黑"/>
      <family val="2"/>
      <charset val="134"/>
    </font>
    <font>
      <b/>
      <u/>
      <sz val="9"/>
      <color indexed="10"/>
      <name val="微软雅黑"/>
      <family val="2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Geneva"/>
      <family val="2"/>
    </font>
    <font>
      <b/>
      <sz val="11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name val="Times New Roman"/>
      <family val="1"/>
    </font>
    <font>
      <sz val="10"/>
      <color indexed="8"/>
      <name val="Arial"/>
      <family val="2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9"/>
      <name val="Microsoft YaHei UI"/>
      <family val="2"/>
      <charset val="134"/>
    </font>
    <font>
      <b/>
      <sz val="10"/>
      <name val="微软雅黑"/>
      <family val="2"/>
      <charset val="134"/>
    </font>
    <font>
      <sz val="10"/>
      <name val="Microsoft YaHei UI"/>
      <family val="2"/>
      <charset val="134"/>
    </font>
    <font>
      <sz val="9"/>
      <name val="Microsoft YaHei UI"/>
      <family val="2"/>
      <charset val="134"/>
    </font>
    <font>
      <sz val="9"/>
      <color indexed="8"/>
      <name val="Microsoft YaHei UI"/>
      <family val="2"/>
      <charset val="134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0.5"/>
      <name val="微软雅黑"/>
      <family val="2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92">
    <xf numFmtId="0" fontId="0" fillId="0" borderId="0">
      <alignment vertical="center"/>
    </xf>
    <xf numFmtId="184" fontId="7" fillId="0" borderId="0" applyNumberFormat="0" applyFill="0" applyBorder="0" applyAlignment="0" applyProtection="0"/>
    <xf numFmtId="184" fontId="7" fillId="0" borderId="0" applyNumberFormat="0" applyFill="0" applyBorder="0" applyAlignment="0" applyProtection="0"/>
    <xf numFmtId="184" fontId="7" fillId="0" borderId="0" applyNumberFormat="0" applyFont="0" applyFill="0" applyBorder="0" applyProtection="0">
      <alignment vertical="center"/>
    </xf>
    <xf numFmtId="184" fontId="25" fillId="0" borderId="0">
      <alignment horizontal="justify" vertical="justify" textRotation="127" wrapText="1"/>
      <protection hidden="1"/>
    </xf>
    <xf numFmtId="184" fontId="26" fillId="0" borderId="0">
      <alignment horizontal="justify" vertical="justify" textRotation="127" wrapText="1"/>
      <protection hidden="1"/>
    </xf>
    <xf numFmtId="184" fontId="7" fillId="0" borderId="0"/>
    <xf numFmtId="182" fontId="7" fillId="0" borderId="0"/>
    <xf numFmtId="184" fontId="7" fillId="0" borderId="0"/>
    <xf numFmtId="184" fontId="7" fillId="0" borderId="0"/>
    <xf numFmtId="184" fontId="7" fillId="0" borderId="0" applyBorder="0"/>
    <xf numFmtId="184" fontId="7" fillId="0" borderId="0" applyBorder="0"/>
    <xf numFmtId="183" fontId="7" fillId="0" borderId="0"/>
    <xf numFmtId="184" fontId="7" fillId="0" borderId="0"/>
    <xf numFmtId="184" fontId="7" fillId="0" borderId="0"/>
    <xf numFmtId="0" fontId="7" fillId="0" borderId="0"/>
    <xf numFmtId="184" fontId="7" fillId="0" borderId="0"/>
    <xf numFmtId="184" fontId="27" fillId="0" borderId="0"/>
    <xf numFmtId="184" fontId="2" fillId="0" borderId="0"/>
    <xf numFmtId="184" fontId="2" fillId="0" borderId="0"/>
    <xf numFmtId="184" fontId="28" fillId="0" borderId="0"/>
    <xf numFmtId="184" fontId="1" fillId="0" borderId="0"/>
    <xf numFmtId="184" fontId="28" fillId="0" borderId="0"/>
    <xf numFmtId="184" fontId="7" fillId="0" borderId="0">
      <alignment vertical="center"/>
    </xf>
    <xf numFmtId="184" fontId="7" fillId="0" borderId="0">
      <alignment vertical="center"/>
    </xf>
    <xf numFmtId="184" fontId="7" fillId="0" borderId="0">
      <alignment vertical="center"/>
    </xf>
    <xf numFmtId="184" fontId="28" fillId="0" borderId="0"/>
    <xf numFmtId="44" fontId="17" fillId="0" borderId="0"/>
    <xf numFmtId="44" fontId="17" fillId="0" borderId="0"/>
    <xf numFmtId="44" fontId="17" fillId="0" borderId="0"/>
    <xf numFmtId="44" fontId="17" fillId="0" borderId="0"/>
    <xf numFmtId="184" fontId="17" fillId="0" borderId="0"/>
    <xf numFmtId="182" fontId="17" fillId="0" borderId="0"/>
    <xf numFmtId="181" fontId="2" fillId="0" borderId="0"/>
    <xf numFmtId="184" fontId="17" fillId="0" borderId="0"/>
    <xf numFmtId="44" fontId="17" fillId="0" borderId="0"/>
    <xf numFmtId="44" fontId="17" fillId="0" borderId="0"/>
    <xf numFmtId="184" fontId="17" fillId="0" borderId="0"/>
    <xf numFmtId="184" fontId="2" fillId="0" borderId="0"/>
    <xf numFmtId="184" fontId="2" fillId="0" borderId="0">
      <alignment vertical="center"/>
    </xf>
    <xf numFmtId="184" fontId="17" fillId="0" borderId="0"/>
    <xf numFmtId="184" fontId="17" fillId="0" borderId="0"/>
    <xf numFmtId="0" fontId="12" fillId="0" borderId="0">
      <protection locked="0"/>
    </xf>
    <xf numFmtId="184" fontId="17" fillId="0" borderId="0"/>
    <xf numFmtId="184" fontId="2" fillId="0" borderId="0">
      <alignment vertical="center"/>
    </xf>
    <xf numFmtId="184" fontId="17" fillId="0" borderId="0"/>
    <xf numFmtId="184" fontId="7" fillId="0" borderId="0" applyBorder="0"/>
    <xf numFmtId="44" fontId="17" fillId="0" borderId="0"/>
    <xf numFmtId="44" fontId="17" fillId="0" borderId="0"/>
    <xf numFmtId="44" fontId="17" fillId="0" borderId="0"/>
    <xf numFmtId="44" fontId="17" fillId="0" borderId="0"/>
    <xf numFmtId="184" fontId="2" fillId="0" borderId="0">
      <alignment vertical="center"/>
    </xf>
    <xf numFmtId="184" fontId="2" fillId="0" borderId="0">
      <alignment vertical="center"/>
    </xf>
    <xf numFmtId="184" fontId="1" fillId="0" borderId="0">
      <alignment vertical="center"/>
    </xf>
    <xf numFmtId="184" fontId="17" fillId="0" borderId="0"/>
    <xf numFmtId="184" fontId="17" fillId="0" borderId="0"/>
    <xf numFmtId="184" fontId="2" fillId="0" borderId="0">
      <alignment vertical="center"/>
    </xf>
    <xf numFmtId="184" fontId="17" fillId="0" borderId="0"/>
    <xf numFmtId="0" fontId="7" fillId="0" borderId="0">
      <protection locked="0"/>
    </xf>
    <xf numFmtId="184" fontId="28" fillId="0" borderId="0">
      <alignment vertical="center"/>
    </xf>
    <xf numFmtId="0" fontId="40" fillId="0" borderId="0">
      <protection locked="0"/>
    </xf>
    <xf numFmtId="184" fontId="7" fillId="0" borderId="0">
      <alignment vertical="center"/>
    </xf>
    <xf numFmtId="184" fontId="17" fillId="0" borderId="0"/>
    <xf numFmtId="184" fontId="2" fillId="0" borderId="0">
      <alignment vertical="center"/>
    </xf>
    <xf numFmtId="184" fontId="7" fillId="0" borderId="0" applyBorder="0"/>
    <xf numFmtId="184" fontId="1" fillId="0" borderId="0">
      <alignment vertical="center"/>
    </xf>
    <xf numFmtId="184" fontId="7" fillId="0" borderId="0" applyBorder="0"/>
    <xf numFmtId="184" fontId="17" fillId="0" borderId="0"/>
    <xf numFmtId="179" fontId="17" fillId="0" borderId="0"/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17" fillId="0" borderId="0"/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7" fillId="0" borderId="0"/>
    <xf numFmtId="184" fontId="17" fillId="0" borderId="0"/>
    <xf numFmtId="0" fontId="15" fillId="0" borderId="0"/>
    <xf numFmtId="184" fontId="29" fillId="0" borderId="0" applyNumberFormat="0" applyFill="0" applyBorder="0" applyAlignment="0" applyProtection="0">
      <alignment vertical="top"/>
      <protection locked="0"/>
    </xf>
    <xf numFmtId="184" fontId="30" fillId="0" borderId="0" applyNumberFormat="0" applyFill="0" applyBorder="0" applyAlignment="0" applyProtection="0">
      <alignment vertical="top"/>
      <protection locked="0"/>
    </xf>
    <xf numFmtId="184" fontId="30" fillId="0" borderId="0" applyNumberFormat="0" applyFill="0" applyBorder="0" applyAlignment="0" applyProtection="0">
      <alignment vertical="top"/>
      <protection locked="0"/>
    </xf>
    <xf numFmtId="184" fontId="2" fillId="0" borderId="0">
      <alignment vertical="center"/>
    </xf>
    <xf numFmtId="182" fontId="18" fillId="0" borderId="0"/>
  </cellStyleXfs>
  <cellXfs count="266">
    <xf numFmtId="0" fontId="0" fillId="0" borderId="0" xfId="0">
      <alignment vertical="center"/>
    </xf>
    <xf numFmtId="0" fontId="3" fillId="2" borderId="0" xfId="42" applyFont="1" applyFill="1" applyAlignment="1" applyProtection="1">
      <alignment vertical="center"/>
    </xf>
    <xf numFmtId="0" fontId="3" fillId="2" borderId="0" xfId="42" applyFont="1" applyFill="1" applyAlignment="1" applyProtection="1">
      <alignment horizontal="left" vertical="center"/>
    </xf>
    <xf numFmtId="0" fontId="3" fillId="2" borderId="0" xfId="42" applyFont="1" applyFill="1" applyAlignment="1" applyProtection="1">
      <alignment horizontal="center" vertical="center"/>
    </xf>
    <xf numFmtId="176" fontId="3" fillId="2" borderId="0" xfId="42" applyNumberFormat="1" applyFont="1" applyFill="1" applyAlignment="1" applyProtection="1">
      <alignment horizontal="center" vertical="center"/>
    </xf>
    <xf numFmtId="0" fontId="3" fillId="2" borderId="0" xfId="42" applyFont="1" applyFill="1" applyAlignment="1" applyProtection="1">
      <alignment vertical="center" wrapText="1"/>
    </xf>
    <xf numFmtId="57" fontId="3" fillId="2" borderId="0" xfId="42" applyNumberFormat="1" applyFont="1" applyFill="1" applyAlignment="1" applyProtection="1">
      <alignment horizontal="left" vertical="center"/>
    </xf>
    <xf numFmtId="0" fontId="4" fillId="2" borderId="0" xfId="42" applyFont="1" applyFill="1" applyAlignment="1" applyProtection="1">
      <alignment horizontal="center" vertical="center"/>
    </xf>
    <xf numFmtId="0" fontId="5" fillId="2" borderId="1" xfId="42" applyFont="1" applyFill="1" applyBorder="1" applyAlignment="1" applyProtection="1">
      <alignment horizontal="center" vertical="center" wrapText="1"/>
    </xf>
    <xf numFmtId="176" fontId="5" fillId="2" borderId="1" xfId="42" applyNumberFormat="1" applyFont="1" applyFill="1" applyBorder="1" applyAlignment="1" applyProtection="1">
      <alignment horizontal="center" vertical="center"/>
    </xf>
    <xf numFmtId="0" fontId="5" fillId="3" borderId="1" xfId="42" applyFont="1" applyFill="1" applyBorder="1" applyAlignment="1" applyProtection="1">
      <alignment vertical="center" wrapText="1"/>
    </xf>
    <xf numFmtId="0" fontId="5" fillId="3" borderId="1" xfId="42" applyFont="1" applyFill="1" applyBorder="1" applyAlignment="1" applyProtection="1">
      <alignment horizontal="left" vertical="center" wrapText="1"/>
    </xf>
    <xf numFmtId="0" fontId="5" fillId="3" borderId="1" xfId="42" applyFont="1" applyFill="1" applyBorder="1" applyAlignment="1" applyProtection="1">
      <alignment horizontal="center" vertical="center" wrapText="1"/>
    </xf>
    <xf numFmtId="176" fontId="5" fillId="3" borderId="1" xfId="42" applyNumberFormat="1" applyFont="1" applyFill="1" applyBorder="1" applyAlignment="1" applyProtection="1">
      <alignment horizontal="left" vertical="center" wrapText="1"/>
    </xf>
    <xf numFmtId="0" fontId="3" fillId="4" borderId="1" xfId="42" applyFont="1" applyFill="1" applyBorder="1" applyAlignment="1" applyProtection="1">
      <alignment horizontal="center" vertical="center" wrapText="1"/>
    </xf>
    <xf numFmtId="0" fontId="5" fillId="4" borderId="2" xfId="42" applyFont="1" applyFill="1" applyBorder="1" applyAlignment="1" applyProtection="1">
      <alignment vertical="center" wrapText="1"/>
    </xf>
    <xf numFmtId="0" fontId="5" fillId="4" borderId="3" xfId="42" applyFont="1" applyFill="1" applyBorder="1" applyAlignment="1" applyProtection="1">
      <alignment vertical="center" wrapText="1"/>
    </xf>
    <xf numFmtId="0" fontId="5" fillId="4" borderId="3" xfId="42" applyFont="1" applyFill="1" applyBorder="1" applyAlignment="1" applyProtection="1">
      <alignment horizontal="center" vertical="center" wrapText="1"/>
    </xf>
    <xf numFmtId="0" fontId="5" fillId="4" borderId="4" xfId="42" applyFont="1" applyFill="1" applyBorder="1" applyAlignment="1" applyProtection="1">
      <alignment vertical="center" wrapText="1"/>
    </xf>
    <xf numFmtId="0" fontId="3" fillId="0" borderId="1" xfId="42" applyFont="1" applyFill="1" applyBorder="1" applyAlignment="1" applyProtection="1">
      <alignment horizontal="left" vertical="center" wrapText="1"/>
    </xf>
    <xf numFmtId="0" fontId="3" fillId="0" borderId="1" xfId="42" applyFont="1" applyFill="1" applyBorder="1" applyAlignment="1" applyProtection="1">
      <alignment horizontal="center" vertical="center" wrapText="1"/>
    </xf>
    <xf numFmtId="0" fontId="3" fillId="0" borderId="1" xfId="42" applyFont="1" applyFill="1" applyBorder="1" applyAlignment="1" applyProtection="1">
      <alignment vertical="center" wrapText="1"/>
    </xf>
    <xf numFmtId="0" fontId="3" fillId="0" borderId="1" xfId="60" applyFont="1" applyFill="1" applyBorder="1" applyAlignment="1" applyProtection="1">
      <alignment horizontal="center" vertical="center" wrapText="1"/>
    </xf>
    <xf numFmtId="58" fontId="3" fillId="0" borderId="1" xfId="42" applyNumberFormat="1" applyFont="1" applyFill="1" applyBorder="1" applyAlignment="1" applyProtection="1">
      <alignment horizontal="left" vertical="center" wrapText="1"/>
    </xf>
    <xf numFmtId="176" fontId="3" fillId="0" borderId="1" xfId="42" applyNumberFormat="1" applyFont="1" applyFill="1" applyBorder="1" applyAlignment="1" applyProtection="1">
      <alignment horizontal="center" vertical="center"/>
    </xf>
    <xf numFmtId="0" fontId="3" fillId="0" borderId="0" xfId="42" applyFont="1" applyFill="1" applyAlignment="1" applyProtection="1">
      <alignment horizontal="center" vertical="center"/>
    </xf>
    <xf numFmtId="0" fontId="3" fillId="0" borderId="0" xfId="42" applyFont="1" applyFill="1" applyAlignment="1" applyProtection="1">
      <alignment horizontal="left" vertical="center"/>
    </xf>
    <xf numFmtId="0" fontId="3" fillId="0" borderId="1" xfId="42" applyNumberFormat="1" applyFont="1" applyFill="1" applyBorder="1" applyAlignment="1" applyProtection="1">
      <alignment horizontal="center" vertical="center" wrapText="1"/>
    </xf>
    <xf numFmtId="176" fontId="3" fillId="0" borderId="1" xfId="42" applyNumberFormat="1" applyFont="1" applyFill="1" applyBorder="1" applyAlignment="1" applyProtection="1">
      <alignment horizontal="center" vertical="center" wrapText="1"/>
    </xf>
    <xf numFmtId="0" fontId="3" fillId="0" borderId="1" xfId="60" applyFont="1" applyFill="1" applyBorder="1" applyAlignment="1" applyProtection="1">
      <alignment vertical="center" wrapText="1"/>
    </xf>
    <xf numFmtId="178" fontId="3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42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3" fillId="2" borderId="0" xfId="0" applyNumberFormat="1" applyFont="1" applyFill="1" applyBorder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/>
    </xf>
    <xf numFmtId="179" fontId="11" fillId="6" borderId="1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178" fontId="3" fillId="0" borderId="1" xfId="42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5" fillId="0" borderId="0" xfId="86" applyFont="1" applyAlignment="1">
      <alignment horizontal="center" vertical="center"/>
    </xf>
    <xf numFmtId="0" fontId="20" fillId="7" borderId="1" xfId="86" applyFont="1" applyFill="1" applyBorder="1" applyAlignment="1">
      <alignment horizontal="center" vertical="center"/>
    </xf>
    <xf numFmtId="180" fontId="20" fillId="7" borderId="1" xfId="86" applyNumberFormat="1" applyFont="1" applyFill="1" applyBorder="1" applyAlignment="1">
      <alignment horizontal="center" vertical="center"/>
    </xf>
    <xf numFmtId="40" fontId="20" fillId="7" borderId="1" xfId="86" applyNumberFormat="1" applyFont="1" applyFill="1" applyBorder="1" applyAlignment="1">
      <alignment horizontal="center" vertical="center"/>
    </xf>
    <xf numFmtId="181" fontId="21" fillId="0" borderId="5" xfId="33" applyNumberFormat="1" applyFont="1" applyFill="1" applyBorder="1" applyAlignment="1">
      <alignment horizontal="center" vertical="center" wrapText="1"/>
    </xf>
    <xf numFmtId="0" fontId="21" fillId="0" borderId="5" xfId="86" applyFont="1" applyBorder="1" applyAlignment="1">
      <alignment horizontal="center" vertical="center" wrapText="1"/>
    </xf>
    <xf numFmtId="0" fontId="22" fillId="0" borderId="5" xfId="86" applyFont="1" applyFill="1" applyBorder="1" applyAlignment="1">
      <alignment horizontal="center" vertical="center"/>
    </xf>
    <xf numFmtId="58" fontId="23" fillId="0" borderId="5" xfId="86" applyNumberFormat="1" applyFont="1" applyBorder="1" applyAlignment="1">
      <alignment horizontal="center" vertical="center"/>
    </xf>
    <xf numFmtId="0" fontId="23" fillId="0" borderId="1" xfId="86" applyFont="1" applyBorder="1" applyAlignment="1">
      <alignment horizontal="center" vertical="center"/>
    </xf>
    <xf numFmtId="0" fontId="21" fillId="0" borderId="1" xfId="86" applyNumberFormat="1" applyFont="1" applyBorder="1" applyAlignment="1">
      <alignment horizontal="center" vertical="center" wrapText="1"/>
    </xf>
    <xf numFmtId="0" fontId="24" fillId="0" borderId="1" xfId="86" applyNumberFormat="1" applyFont="1" applyBorder="1" applyAlignment="1">
      <alignment horizontal="center" vertical="center" wrapText="1"/>
    </xf>
    <xf numFmtId="0" fontId="23" fillId="0" borderId="5" xfId="86" applyFont="1" applyBorder="1" applyAlignment="1">
      <alignment horizontal="center" vertical="center"/>
    </xf>
    <xf numFmtId="0" fontId="24" fillId="0" borderId="1" xfId="86" applyNumberFormat="1" applyFont="1" applyFill="1" applyBorder="1" applyAlignment="1">
      <alignment horizontal="center" vertical="center" wrapText="1"/>
    </xf>
    <xf numFmtId="0" fontId="24" fillId="0" borderId="1" xfId="15" applyFont="1" applyFill="1" applyBorder="1" applyAlignment="1" applyProtection="1">
      <alignment horizontal="center" vertical="center" wrapText="1"/>
      <protection hidden="1"/>
    </xf>
    <xf numFmtId="40" fontId="24" fillId="0" borderId="1" xfId="15" applyNumberFormat="1" applyFont="1" applyFill="1" applyBorder="1" applyAlignment="1" applyProtection="1">
      <alignment horizontal="center" vertical="center" wrapText="1"/>
      <protection hidden="1"/>
    </xf>
    <xf numFmtId="181" fontId="21" fillId="0" borderId="1" xfId="33" applyNumberFormat="1" applyFont="1" applyFill="1" applyBorder="1" applyAlignment="1">
      <alignment horizontal="center" vertical="center" wrapText="1"/>
    </xf>
    <xf numFmtId="40" fontId="24" fillId="0" borderId="5" xfId="15" applyNumberFormat="1" applyFont="1" applyFill="1" applyBorder="1" applyAlignment="1" applyProtection="1">
      <alignment horizontal="center" vertical="center" wrapText="1"/>
      <protection hidden="1"/>
    </xf>
    <xf numFmtId="0" fontId="21" fillId="0" borderId="1" xfId="86" applyFont="1" applyBorder="1" applyAlignment="1">
      <alignment horizontal="center" vertical="center" wrapText="1"/>
    </xf>
    <xf numFmtId="0" fontId="24" fillId="0" borderId="5" xfId="15" applyFont="1" applyFill="1" applyBorder="1" applyAlignment="1" applyProtection="1">
      <alignment horizontal="center" vertical="center" wrapText="1"/>
      <protection hidden="1"/>
    </xf>
    <xf numFmtId="49" fontId="3" fillId="0" borderId="1" xfId="86" applyNumberFormat="1" applyFont="1" applyFill="1" applyBorder="1" applyAlignment="1">
      <alignment horizontal="center" vertical="center" wrapText="1"/>
    </xf>
    <xf numFmtId="49" fontId="3" fillId="0" borderId="1" xfId="12" applyNumberFormat="1" applyFont="1" applyFill="1" applyBorder="1" applyAlignment="1">
      <alignment horizontal="center" vertical="center" wrapText="1"/>
    </xf>
    <xf numFmtId="58" fontId="23" fillId="0" borderId="1" xfId="86" applyNumberFormat="1" applyFont="1" applyBorder="1" applyAlignment="1">
      <alignment horizontal="center" vertical="center"/>
    </xf>
    <xf numFmtId="0" fontId="22" fillId="0" borderId="1" xfId="86" applyFont="1" applyBorder="1" applyAlignment="1">
      <alignment horizontal="center" vertical="center"/>
    </xf>
    <xf numFmtId="0" fontId="15" fillId="0" borderId="0" xfId="86" applyFont="1" applyBorder="1" applyAlignment="1">
      <alignment horizontal="center" vertical="center"/>
    </xf>
    <xf numFmtId="0" fontId="20" fillId="8" borderId="6" xfId="86" applyFont="1" applyFill="1" applyBorder="1" applyAlignment="1">
      <alignment horizontal="center" vertical="center" wrapText="1"/>
    </xf>
    <xf numFmtId="0" fontId="20" fillId="8" borderId="0" xfId="86" applyFont="1" applyFill="1" applyBorder="1" applyAlignment="1">
      <alignment horizontal="center" vertical="center" wrapText="1"/>
    </xf>
    <xf numFmtId="0" fontId="24" fillId="8" borderId="1" xfId="15" applyFont="1" applyFill="1" applyBorder="1" applyAlignment="1" applyProtection="1">
      <alignment horizontal="center" vertical="center" wrapText="1"/>
      <protection hidden="1"/>
    </xf>
    <xf numFmtId="0" fontId="20" fillId="8" borderId="7" xfId="86" applyFont="1" applyFill="1" applyBorder="1" applyAlignment="1">
      <alignment horizontal="center" vertical="center" wrapText="1"/>
    </xf>
    <xf numFmtId="0" fontId="24" fillId="0" borderId="8" xfId="15" applyFont="1" applyFill="1" applyBorder="1" applyAlignment="1" applyProtection="1">
      <alignment horizontal="center" vertical="center" wrapText="1"/>
      <protection hidden="1"/>
    </xf>
    <xf numFmtId="40" fontId="23" fillId="0" borderId="8" xfId="86" applyNumberFormat="1" applyFont="1" applyBorder="1" applyAlignment="1">
      <alignment horizontal="center" vertical="center"/>
    </xf>
    <xf numFmtId="0" fontId="24" fillId="0" borderId="8" xfId="86" applyNumberFormat="1" applyFont="1" applyBorder="1" applyAlignment="1">
      <alignment horizontal="center" vertical="center" wrapText="1"/>
    </xf>
    <xf numFmtId="40" fontId="23" fillId="0" borderId="1" xfId="86" applyNumberFormat="1" applyFont="1" applyFill="1" applyBorder="1" applyAlignment="1">
      <alignment horizontal="center" vertical="center"/>
    </xf>
    <xf numFmtId="40" fontId="19" fillId="9" borderId="1" xfId="86" applyNumberFormat="1" applyFont="1" applyFill="1" applyBorder="1" applyAlignment="1">
      <alignment horizontal="center" vertical="center"/>
    </xf>
    <xf numFmtId="40" fontId="19" fillId="0" borderId="1" xfId="86" applyNumberFormat="1" applyFont="1" applyBorder="1" applyAlignment="1">
      <alignment horizontal="center" vertical="center"/>
    </xf>
    <xf numFmtId="40" fontId="19" fillId="4" borderId="1" xfId="86" applyNumberFormat="1" applyFont="1" applyFill="1" applyBorder="1" applyAlignment="1">
      <alignment horizontal="center" vertical="center"/>
    </xf>
    <xf numFmtId="180" fontId="15" fillId="0" borderId="0" xfId="86" applyNumberFormat="1" applyFont="1" applyAlignment="1">
      <alignment horizontal="center" vertical="center"/>
    </xf>
    <xf numFmtId="40" fontId="15" fillId="0" borderId="0" xfId="86" applyNumberFormat="1" applyFont="1" applyAlignment="1">
      <alignment horizontal="center" vertical="center"/>
    </xf>
    <xf numFmtId="0" fontId="15" fillId="0" borderId="0" xfId="86" applyFont="1" applyAlignment="1">
      <alignment horizontal="left" vertical="center"/>
    </xf>
    <xf numFmtId="185" fontId="31" fillId="3" borderId="1" xfId="54" applyNumberFormat="1" applyFont="1" applyFill="1" applyBorder="1" applyAlignment="1">
      <alignment horizontal="center" vertical="center" wrapText="1"/>
    </xf>
    <xf numFmtId="184" fontId="31" fillId="3" borderId="1" xfId="54" applyNumberFormat="1" applyFont="1" applyFill="1" applyBorder="1" applyAlignment="1">
      <alignment horizontal="center" vertical="center" wrapText="1"/>
    </xf>
    <xf numFmtId="178" fontId="31" fillId="3" borderId="1" xfId="54" applyNumberFormat="1" applyFont="1" applyFill="1" applyBorder="1" applyAlignment="1">
      <alignment horizontal="center" vertical="center" wrapText="1"/>
    </xf>
    <xf numFmtId="184" fontId="5" fillId="10" borderId="1" xfId="54" applyNumberFormat="1" applyFont="1" applyFill="1" applyBorder="1" applyAlignment="1">
      <alignment horizontal="center" vertical="center" wrapText="1"/>
    </xf>
    <xf numFmtId="185" fontId="5" fillId="10" borderId="1" xfId="54" applyNumberFormat="1" applyFont="1" applyFill="1" applyBorder="1" applyAlignment="1">
      <alignment horizontal="center" vertical="center" wrapText="1"/>
    </xf>
    <xf numFmtId="184" fontId="32" fillId="10" borderId="0" xfId="85" applyFont="1" applyFill="1" applyAlignment="1">
      <alignment horizontal="center" vertical="center"/>
    </xf>
    <xf numFmtId="184" fontId="21" fillId="0" borderId="0" xfId="85" applyFont="1" applyAlignment="1">
      <alignment horizontal="center" vertical="center"/>
    </xf>
    <xf numFmtId="184" fontId="33" fillId="0" borderId="0" xfId="85" applyFont="1" applyAlignment="1">
      <alignment vertical="center"/>
    </xf>
    <xf numFmtId="58" fontId="31" fillId="10" borderId="1" xfId="54" applyNumberFormat="1" applyFont="1" applyFill="1" applyBorder="1" applyAlignment="1">
      <alignment horizontal="left" vertical="center"/>
    </xf>
    <xf numFmtId="178" fontId="31" fillId="10" borderId="1" xfId="54" applyNumberFormat="1" applyFont="1" applyFill="1" applyBorder="1" applyAlignment="1">
      <alignment horizontal="left" vertical="center"/>
    </xf>
    <xf numFmtId="184" fontId="21" fillId="10" borderId="0" xfId="85" applyFont="1" applyFill="1" applyAlignment="1">
      <alignment horizontal="center"/>
    </xf>
    <xf numFmtId="184" fontId="21" fillId="0" borderId="0" xfId="85" applyFont="1" applyAlignment="1">
      <alignment horizontal="center"/>
    </xf>
    <xf numFmtId="184" fontId="33" fillId="0" borderId="0" xfId="85" applyFont="1"/>
    <xf numFmtId="185" fontId="34" fillId="0" borderId="1" xfId="54" applyNumberFormat="1" applyFont="1" applyFill="1" applyBorder="1" applyAlignment="1">
      <alignment horizontal="center" vertical="center" wrapText="1"/>
    </xf>
    <xf numFmtId="184" fontId="35" fillId="0" borderId="1" xfId="54" applyNumberFormat="1" applyFont="1" applyFill="1" applyBorder="1" applyAlignment="1">
      <alignment horizontal="center" vertical="center" wrapText="1"/>
    </xf>
    <xf numFmtId="184" fontId="35" fillId="0" borderId="1" xfId="79" applyNumberFormat="1" applyFont="1" applyFill="1" applyBorder="1" applyAlignment="1">
      <alignment horizontal="center" vertical="center" wrapText="1"/>
    </xf>
    <xf numFmtId="184" fontId="35" fillId="2" borderId="1" xfId="80" applyNumberFormat="1" applyFont="1" applyFill="1" applyBorder="1" applyAlignment="1">
      <alignment horizontal="center" vertical="center" wrapText="1"/>
    </xf>
    <xf numFmtId="184" fontId="36" fillId="2" borderId="1" xfId="80" applyNumberFormat="1" applyFont="1" applyFill="1" applyBorder="1" applyAlignment="1">
      <alignment horizontal="center" vertical="center" wrapText="1"/>
    </xf>
    <xf numFmtId="178" fontId="36" fillId="2" borderId="1" xfId="80" applyNumberFormat="1" applyFont="1" applyFill="1" applyBorder="1" applyAlignment="1">
      <alignment horizontal="center" vertical="center" wrapText="1"/>
    </xf>
    <xf numFmtId="180" fontId="3" fillId="0" borderId="1" xfId="85" applyNumberFormat="1" applyFont="1" applyFill="1" applyBorder="1" applyAlignment="1">
      <alignment horizontal="center" vertical="center"/>
    </xf>
    <xf numFmtId="185" fontId="3" fillId="0" borderId="1" xfId="54" applyNumberFormat="1" applyFont="1" applyFill="1" applyBorder="1" applyAlignment="1">
      <alignment horizontal="center" vertical="center" wrapText="1"/>
    </xf>
    <xf numFmtId="58" fontId="3" fillId="0" borderId="1" xfId="55" applyNumberFormat="1" applyFont="1" applyFill="1" applyBorder="1" applyAlignment="1">
      <alignment horizontal="center" vertical="center" wrapText="1"/>
    </xf>
    <xf numFmtId="184" fontId="21" fillId="2" borderId="0" xfId="85" applyFont="1" applyFill="1" applyAlignment="1">
      <alignment horizontal="center" vertical="center"/>
    </xf>
    <xf numFmtId="184" fontId="33" fillId="2" borderId="0" xfId="85" applyFont="1" applyFill="1" applyAlignment="1">
      <alignment vertical="center"/>
    </xf>
    <xf numFmtId="178" fontId="35" fillId="0" borderId="1" xfId="85" applyNumberFormat="1" applyFont="1" applyFill="1" applyBorder="1" applyAlignment="1">
      <alignment horizontal="center" vertical="center" wrapText="1"/>
    </xf>
    <xf numFmtId="178" fontId="33" fillId="2" borderId="0" xfId="85" applyNumberFormat="1" applyFont="1" applyFill="1" applyAlignment="1">
      <alignment horizontal="center" vertical="center"/>
    </xf>
    <xf numFmtId="185" fontId="36" fillId="2" borderId="1" xfId="80" applyNumberFormat="1" applyFont="1" applyFill="1" applyBorder="1" applyAlignment="1">
      <alignment horizontal="center" vertical="center" wrapText="1"/>
    </xf>
    <xf numFmtId="184" fontId="34" fillId="2" borderId="1" xfId="85" applyNumberFormat="1" applyFont="1" applyFill="1" applyBorder="1" applyAlignment="1">
      <alignment horizontal="center" vertical="center" wrapText="1"/>
    </xf>
    <xf numFmtId="184" fontId="34" fillId="0" borderId="1" xfId="54" applyNumberFormat="1" applyFont="1" applyFill="1" applyBorder="1" applyAlignment="1">
      <alignment horizontal="center" vertical="center" wrapText="1"/>
    </xf>
    <xf numFmtId="184" fontId="34" fillId="0" borderId="1" xfId="79" applyNumberFormat="1" applyFont="1" applyFill="1" applyBorder="1" applyAlignment="1">
      <alignment horizontal="center" vertical="center" wrapText="1"/>
    </xf>
    <xf numFmtId="184" fontId="34" fillId="2" borderId="1" xfId="80" applyNumberFormat="1" applyFont="1" applyFill="1" applyBorder="1" applyAlignment="1">
      <alignment horizontal="center" vertical="center" wrapText="1"/>
    </xf>
    <xf numFmtId="184" fontId="34" fillId="2" borderId="1" xfId="57" applyNumberFormat="1" applyFont="1" applyFill="1" applyBorder="1" applyAlignment="1">
      <alignment horizontal="center" vertical="center" wrapText="1"/>
    </xf>
    <xf numFmtId="180" fontId="3" fillId="6" borderId="1" xfId="85" applyNumberFormat="1" applyFont="1" applyFill="1" applyBorder="1" applyAlignment="1">
      <alignment horizontal="center" vertical="center"/>
    </xf>
    <xf numFmtId="184" fontId="35" fillId="2" borderId="1" xfId="85" applyNumberFormat="1" applyFont="1" applyFill="1" applyBorder="1" applyAlignment="1">
      <alignment horizontal="center" vertical="center" wrapText="1"/>
    </xf>
    <xf numFmtId="184" fontId="34" fillId="0" borderId="1" xfId="57" applyNumberFormat="1" applyFont="1" applyFill="1" applyBorder="1" applyAlignment="1">
      <alignment horizontal="center" vertical="center" wrapText="1"/>
    </xf>
    <xf numFmtId="185" fontId="34" fillId="2" borderId="5" xfId="54" applyNumberFormat="1" applyFont="1" applyFill="1" applyBorder="1" applyAlignment="1">
      <alignment horizontal="center" vertical="center" wrapText="1"/>
    </xf>
    <xf numFmtId="184" fontId="35" fillId="0" borderId="5" xfId="54" applyNumberFormat="1" applyFont="1" applyFill="1" applyBorder="1" applyAlignment="1">
      <alignment horizontal="center" vertical="center" wrapText="1"/>
    </xf>
    <xf numFmtId="184" fontId="35" fillId="0" borderId="5" xfId="79" applyNumberFormat="1" applyFont="1" applyFill="1" applyBorder="1" applyAlignment="1">
      <alignment horizontal="center" vertical="center" wrapText="1"/>
    </xf>
    <xf numFmtId="185" fontId="34" fillId="2" borderId="8" xfId="54" applyNumberFormat="1" applyFont="1" applyFill="1" applyBorder="1" applyAlignment="1">
      <alignment horizontal="center" vertical="center" wrapText="1"/>
    </xf>
    <xf numFmtId="184" fontId="35" fillId="0" borderId="8" xfId="54" applyNumberFormat="1" applyFont="1" applyFill="1" applyBorder="1" applyAlignment="1">
      <alignment horizontal="center" vertical="center" wrapText="1"/>
    </xf>
    <xf numFmtId="184" fontId="35" fillId="0" borderId="8" xfId="79" applyNumberFormat="1" applyFont="1" applyFill="1" applyBorder="1" applyAlignment="1">
      <alignment horizontal="center" vertical="center" wrapText="1"/>
    </xf>
    <xf numFmtId="181" fontId="35" fillId="2" borderId="1" xfId="80" applyNumberFormat="1" applyFont="1" applyFill="1" applyBorder="1" applyAlignment="1">
      <alignment horizontal="center" vertical="center" wrapText="1"/>
    </xf>
    <xf numFmtId="184" fontId="35" fillId="2" borderId="3" xfId="80" applyNumberFormat="1" applyFont="1" applyFill="1" applyBorder="1" applyAlignment="1">
      <alignment horizontal="center" vertical="center" wrapText="1"/>
    </xf>
    <xf numFmtId="178" fontId="33" fillId="0" borderId="1" xfId="85" applyNumberFormat="1" applyFont="1" applyBorder="1" applyAlignment="1">
      <alignment horizontal="center" vertical="center"/>
    </xf>
    <xf numFmtId="180" fontId="3" fillId="0" borderId="3" xfId="85" applyNumberFormat="1" applyFont="1" applyFill="1" applyBorder="1" applyAlignment="1">
      <alignment horizontal="center" vertical="center"/>
    </xf>
    <xf numFmtId="185" fontId="3" fillId="0" borderId="3" xfId="54" applyNumberFormat="1" applyFont="1" applyFill="1" applyBorder="1" applyAlignment="1">
      <alignment horizontal="center" vertical="center" wrapText="1"/>
    </xf>
    <xf numFmtId="58" fontId="3" fillId="0" borderId="0" xfId="55" applyNumberFormat="1" applyFont="1" applyFill="1" applyBorder="1" applyAlignment="1">
      <alignment horizontal="center" vertical="center" wrapText="1"/>
    </xf>
    <xf numFmtId="186" fontId="37" fillId="2" borderId="1" xfId="80" applyNumberFormat="1" applyFont="1" applyFill="1" applyBorder="1" applyAlignment="1">
      <alignment horizontal="center" vertical="center" wrapText="1"/>
    </xf>
    <xf numFmtId="181" fontId="35" fillId="2" borderId="1" xfId="85" applyNumberFormat="1" applyFont="1" applyFill="1" applyBorder="1" applyAlignment="1">
      <alignment horizontal="center" vertical="center" wrapText="1"/>
    </xf>
    <xf numFmtId="178" fontId="35" fillId="2" borderId="1" xfId="85" applyNumberFormat="1" applyFont="1" applyFill="1" applyBorder="1" applyAlignment="1">
      <alignment horizontal="center" vertical="center" wrapText="1"/>
    </xf>
    <xf numFmtId="58" fontId="31" fillId="10" borderId="3" xfId="54" applyNumberFormat="1" applyFont="1" applyFill="1" applyBorder="1" applyAlignment="1">
      <alignment horizontal="left" vertical="center"/>
    </xf>
    <xf numFmtId="178" fontId="31" fillId="10" borderId="3" xfId="54" applyNumberFormat="1" applyFont="1" applyFill="1" applyBorder="1" applyAlignment="1">
      <alignment horizontal="left" vertical="center"/>
    </xf>
    <xf numFmtId="184" fontId="5" fillId="10" borderId="3" xfId="54" applyNumberFormat="1" applyFont="1" applyFill="1" applyBorder="1" applyAlignment="1">
      <alignment vertical="center"/>
    </xf>
    <xf numFmtId="184" fontId="21" fillId="10" borderId="0" xfId="85" applyFont="1" applyFill="1" applyAlignment="1">
      <alignment horizontal="center" vertical="center"/>
    </xf>
    <xf numFmtId="185" fontId="34" fillId="2" borderId="1" xfId="54" applyNumberFormat="1" applyFont="1" applyFill="1" applyBorder="1" applyAlignment="1">
      <alignment horizontal="center" vertical="center" wrapText="1"/>
    </xf>
    <xf numFmtId="184" fontId="35" fillId="0" borderId="1" xfId="85" applyNumberFormat="1" applyFont="1" applyFill="1" applyBorder="1" applyAlignment="1">
      <alignment horizontal="center" vertical="center" wrapText="1"/>
    </xf>
    <xf numFmtId="185" fontId="33" fillId="0" borderId="0" xfId="85" applyNumberFormat="1" applyFont="1" applyAlignment="1">
      <alignment vertical="center"/>
    </xf>
    <xf numFmtId="181" fontId="33" fillId="0" borderId="1" xfId="85" applyNumberFormat="1" applyFont="1" applyBorder="1" applyAlignment="1">
      <alignment horizontal="center" vertical="center"/>
    </xf>
    <xf numFmtId="184" fontId="13" fillId="0" borderId="0" xfId="54" applyNumberFormat="1" applyFont="1" applyFill="1" applyAlignment="1">
      <alignment horizontal="center" vertical="center" wrapText="1"/>
    </xf>
    <xf numFmtId="185" fontId="13" fillId="0" borderId="0" xfId="54" applyNumberFormat="1" applyFont="1" applyFill="1" applyAlignment="1">
      <alignment horizontal="center" vertical="center" wrapText="1"/>
    </xf>
    <xf numFmtId="178" fontId="33" fillId="0" borderId="0" xfId="85" applyNumberFormat="1" applyFont="1" applyAlignment="1">
      <alignment vertical="center"/>
    </xf>
    <xf numFmtId="184" fontId="38" fillId="0" borderId="0" xfId="85" applyFont="1" applyAlignment="1">
      <alignment horizontal="justify"/>
    </xf>
    <xf numFmtId="178" fontId="21" fillId="0" borderId="0" xfId="85" applyNumberFormat="1" applyFont="1" applyAlignment="1">
      <alignment horizontal="center" vertical="center"/>
    </xf>
    <xf numFmtId="184" fontId="13" fillId="2" borderId="0" xfId="54" applyNumberFormat="1" applyFont="1" applyFill="1" applyAlignment="1">
      <alignment horizontal="center" vertical="center" wrapText="1"/>
    </xf>
    <xf numFmtId="185" fontId="13" fillId="2" borderId="0" xfId="54" applyNumberFormat="1" applyFont="1" applyFill="1" applyAlignment="1">
      <alignment horizontal="center" vertical="center" wrapText="1"/>
    </xf>
    <xf numFmtId="0" fontId="3" fillId="0" borderId="5" xfId="42" applyFont="1" applyFill="1" applyBorder="1" applyAlignment="1" applyProtection="1">
      <alignment horizontal="left" vertical="center" wrapText="1"/>
    </xf>
    <xf numFmtId="177" fontId="3" fillId="0" borderId="5" xfId="42" applyNumberFormat="1" applyFont="1" applyFill="1" applyBorder="1" applyAlignment="1" applyProtection="1">
      <alignment horizontal="center" vertical="center"/>
    </xf>
    <xf numFmtId="0" fontId="3" fillId="0" borderId="5" xfId="42" applyFont="1" applyFill="1" applyBorder="1" applyAlignment="1" applyProtection="1">
      <alignment horizontal="center" vertical="center" wrapText="1"/>
    </xf>
    <xf numFmtId="58" fontId="3" fillId="0" borderId="1" xfId="42" applyNumberFormat="1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0" fontId="3" fillId="0" borderId="5" xfId="42" applyFont="1" applyFill="1" applyBorder="1" applyAlignment="1" applyProtection="1">
      <alignment vertical="center" wrapText="1"/>
    </xf>
    <xf numFmtId="0" fontId="6" fillId="0" borderId="1" xfId="42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178" fontId="3" fillId="0" borderId="1" xfId="42" applyNumberFormat="1" applyFont="1" applyFill="1" applyBorder="1" applyAlignment="1" applyProtection="1">
      <alignment horizontal="center" vertical="center" wrapText="1"/>
    </xf>
    <xf numFmtId="178" fontId="3" fillId="0" borderId="0" xfId="42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NumberFormat="1" applyFont="1" applyFill="1" applyBorder="1">
      <alignment vertical="center"/>
    </xf>
    <xf numFmtId="40" fontId="3" fillId="0" borderId="1" xfId="42" applyNumberFormat="1" applyFont="1" applyFill="1" applyBorder="1" applyAlignment="1" applyProtection="1">
      <alignment horizontal="center" vertical="center" wrapText="1"/>
    </xf>
    <xf numFmtId="0" fontId="3" fillId="2" borderId="0" xfId="58" applyFont="1" applyFill="1" applyAlignment="1" applyProtection="1">
      <alignment horizontal="center" vertical="center"/>
    </xf>
    <xf numFmtId="176" fontId="3" fillId="2" borderId="0" xfId="58" applyNumberFormat="1" applyFont="1" applyFill="1" applyAlignment="1" applyProtection="1">
      <alignment horizontal="center" vertical="center"/>
    </xf>
    <xf numFmtId="0" fontId="3" fillId="2" borderId="0" xfId="58" applyFont="1" applyFill="1" applyAlignment="1" applyProtection="1">
      <alignment vertical="center" wrapText="1"/>
    </xf>
    <xf numFmtId="0" fontId="3" fillId="2" borderId="0" xfId="58" applyFont="1" applyFill="1" applyAlignment="1" applyProtection="1">
      <alignment horizontal="left" vertical="center"/>
    </xf>
    <xf numFmtId="0" fontId="3" fillId="2" borderId="0" xfId="58" applyFont="1" applyFill="1" applyAlignment="1" applyProtection="1">
      <alignment vertical="center"/>
    </xf>
    <xf numFmtId="57" fontId="3" fillId="2" borderId="0" xfId="58" applyNumberFormat="1" applyFont="1" applyFill="1" applyAlignment="1" applyProtection="1">
      <alignment horizontal="left" vertical="center"/>
    </xf>
    <xf numFmtId="0" fontId="4" fillId="2" borderId="0" xfId="58" applyFont="1" applyFill="1" applyAlignment="1" applyProtection="1">
      <alignment horizontal="center" vertical="center"/>
    </xf>
    <xf numFmtId="0" fontId="5" fillId="2" borderId="1" xfId="58" applyFont="1" applyFill="1" applyBorder="1" applyAlignment="1" applyProtection="1">
      <alignment horizontal="center" vertical="center" wrapText="1"/>
    </xf>
    <xf numFmtId="176" fontId="5" fillId="2" borderId="1" xfId="58" applyNumberFormat="1" applyFont="1" applyFill="1" applyBorder="1" applyAlignment="1" applyProtection="1">
      <alignment horizontal="center" vertical="center"/>
    </xf>
    <xf numFmtId="0" fontId="5" fillId="3" borderId="1" xfId="58" applyFont="1" applyFill="1" applyBorder="1" applyAlignment="1" applyProtection="1">
      <alignment vertical="center" wrapText="1"/>
    </xf>
    <xf numFmtId="0" fontId="5" fillId="3" borderId="1" xfId="58" applyFont="1" applyFill="1" applyBorder="1" applyAlignment="1" applyProtection="1">
      <alignment horizontal="left" vertical="center" wrapText="1"/>
    </xf>
    <xf numFmtId="0" fontId="5" fillId="3" borderId="1" xfId="58" applyFont="1" applyFill="1" applyBorder="1" applyAlignment="1" applyProtection="1">
      <alignment horizontal="center" vertical="center" wrapText="1"/>
    </xf>
    <xf numFmtId="176" fontId="5" fillId="3" borderId="1" xfId="58" applyNumberFormat="1" applyFont="1" applyFill="1" applyBorder="1" applyAlignment="1" applyProtection="1">
      <alignment horizontal="left" vertical="center" wrapText="1"/>
    </xf>
    <xf numFmtId="0" fontId="3" fillId="4" borderId="1" xfId="58" applyFont="1" applyFill="1" applyBorder="1" applyAlignment="1" applyProtection="1">
      <alignment horizontal="center" vertical="center" wrapText="1"/>
    </xf>
    <xf numFmtId="0" fontId="3" fillId="0" borderId="1" xfId="58" applyFont="1" applyFill="1" applyBorder="1" applyAlignment="1" applyProtection="1">
      <alignment horizontal="left" vertical="center" wrapText="1"/>
    </xf>
    <xf numFmtId="0" fontId="3" fillId="0" borderId="0" xfId="58" applyFont="1" applyFill="1" applyAlignment="1" applyProtection="1">
      <alignment horizontal="center" vertical="center"/>
    </xf>
    <xf numFmtId="176" fontId="3" fillId="0" borderId="1" xfId="58" applyNumberFormat="1" applyFont="1" applyFill="1" applyBorder="1" applyAlignment="1" applyProtection="1">
      <alignment horizontal="center" vertical="center"/>
    </xf>
    <xf numFmtId="0" fontId="3" fillId="0" borderId="0" xfId="58" applyFont="1" applyFill="1" applyAlignment="1" applyProtection="1">
      <alignment horizontal="left" vertical="center"/>
    </xf>
    <xf numFmtId="0" fontId="3" fillId="0" borderId="1" xfId="58" applyFont="1" applyFill="1" applyBorder="1" applyAlignment="1" applyProtection="1">
      <alignment vertical="center" wrapText="1"/>
    </xf>
    <xf numFmtId="58" fontId="3" fillId="0" borderId="1" xfId="58" applyNumberFormat="1" applyFont="1" applyFill="1" applyBorder="1" applyAlignment="1" applyProtection="1">
      <alignment horizontal="left" vertical="center" wrapText="1"/>
    </xf>
    <xf numFmtId="0" fontId="3" fillId="0" borderId="1" xfId="58" applyNumberFormat="1" applyFont="1" applyFill="1" applyBorder="1" applyAlignment="1" applyProtection="1">
      <alignment horizontal="center" vertical="center" wrapText="1"/>
    </xf>
    <xf numFmtId="176" fontId="3" fillId="0" borderId="1" xfId="58" applyNumberFormat="1" applyFont="1" applyFill="1" applyBorder="1" applyAlignment="1" applyProtection="1">
      <alignment horizontal="center" vertical="center" wrapText="1"/>
    </xf>
    <xf numFmtId="178" fontId="3" fillId="0" borderId="1" xfId="58" applyNumberFormat="1" applyFont="1" applyFill="1" applyBorder="1" applyAlignment="1" applyProtection="1">
      <alignment horizontal="left" vertical="center" wrapText="1"/>
    </xf>
    <xf numFmtId="178" fontId="3" fillId="0" borderId="1" xfId="58" applyNumberFormat="1" applyFont="1" applyFill="1" applyBorder="1" applyAlignment="1" applyProtection="1">
      <alignment horizontal="center" vertical="center" wrapText="1"/>
    </xf>
    <xf numFmtId="0" fontId="8" fillId="5" borderId="2" xfId="0" applyNumberFormat="1" applyFont="1" applyFill="1" applyBorder="1" applyAlignment="1">
      <alignment horizontal="center" vertical="center"/>
    </xf>
    <xf numFmtId="0" fontId="8" fillId="5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3" fillId="0" borderId="2" xfId="42" applyFont="1" applyFill="1" applyBorder="1" applyAlignment="1" applyProtection="1">
      <alignment horizontal="left" vertical="center" wrapText="1"/>
    </xf>
    <xf numFmtId="0" fontId="3" fillId="0" borderId="4" xfId="42" applyFont="1" applyFill="1" applyBorder="1" applyAlignment="1" applyProtection="1">
      <alignment horizontal="left" vertical="center" wrapText="1"/>
    </xf>
    <xf numFmtId="0" fontId="9" fillId="5" borderId="2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 vertical="center"/>
    </xf>
    <xf numFmtId="0" fontId="3" fillId="0" borderId="1" xfId="42" applyFont="1" applyFill="1" applyBorder="1" applyAlignment="1" applyProtection="1">
      <alignment horizontal="left" vertical="center" wrapText="1"/>
    </xf>
    <xf numFmtId="0" fontId="10" fillId="6" borderId="2" xfId="0" applyNumberFormat="1" applyFont="1" applyFill="1" applyBorder="1" applyAlignment="1">
      <alignment horizontal="center" vertical="center"/>
    </xf>
    <xf numFmtId="0" fontId="10" fillId="6" borderId="3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left" vertical="center" wrapText="1"/>
    </xf>
    <xf numFmtId="0" fontId="3" fillId="0" borderId="1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58" fontId="3" fillId="0" borderId="5" xfId="42" applyNumberFormat="1" applyFont="1" applyFill="1" applyBorder="1" applyAlignment="1" applyProtection="1">
      <alignment horizontal="center" vertical="center" wrapText="1"/>
    </xf>
    <xf numFmtId="58" fontId="3" fillId="0" borderId="9" xfId="42" applyNumberFormat="1" applyFont="1" applyFill="1" applyBorder="1" applyAlignment="1" applyProtection="1">
      <alignment horizontal="center" vertical="center" wrapText="1"/>
    </xf>
    <xf numFmtId="58" fontId="3" fillId="0" borderId="8" xfId="42" applyNumberFormat="1" applyFont="1" applyFill="1" applyBorder="1" applyAlignment="1" applyProtection="1">
      <alignment horizontal="center" vertical="center" wrapText="1"/>
    </xf>
    <xf numFmtId="0" fontId="3" fillId="0" borderId="5" xfId="42" applyFont="1" applyFill="1" applyBorder="1" applyAlignment="1" applyProtection="1">
      <alignment horizontal="center" vertical="center" wrapText="1"/>
    </xf>
    <xf numFmtId="0" fontId="3" fillId="0" borderId="9" xfId="42" applyFont="1" applyFill="1" applyBorder="1" applyAlignment="1" applyProtection="1">
      <alignment horizontal="center" vertical="center" wrapText="1"/>
    </xf>
    <xf numFmtId="0" fontId="3" fillId="0" borderId="8" xfId="42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42" applyFont="1" applyFill="1" applyBorder="1" applyAlignment="1" applyProtection="1">
      <alignment vertical="center" wrapText="1"/>
    </xf>
    <xf numFmtId="0" fontId="3" fillId="0" borderId="9" xfId="42" applyFont="1" applyFill="1" applyBorder="1" applyAlignment="1" applyProtection="1">
      <alignment vertical="center" wrapText="1"/>
    </xf>
    <xf numFmtId="0" fontId="3" fillId="0" borderId="8" xfId="42" applyFont="1" applyFill="1" applyBorder="1" applyAlignment="1" applyProtection="1">
      <alignment vertical="center" wrapText="1"/>
    </xf>
    <xf numFmtId="0" fontId="3" fillId="2" borderId="0" xfId="42" applyFont="1" applyFill="1" applyAlignment="1" applyProtection="1">
      <alignment horizontal="left" vertical="center" wrapText="1"/>
    </xf>
    <xf numFmtId="0" fontId="5" fillId="2" borderId="2" xfId="42" applyFont="1" applyFill="1" applyBorder="1" applyAlignment="1" applyProtection="1">
      <alignment horizontal="center" vertical="center" wrapText="1"/>
    </xf>
    <xf numFmtId="0" fontId="5" fillId="2" borderId="4" xfId="42" applyFont="1" applyFill="1" applyBorder="1" applyAlignment="1" applyProtection="1">
      <alignment horizontal="center" vertical="center" wrapText="1"/>
    </xf>
    <xf numFmtId="0" fontId="3" fillId="2" borderId="0" xfId="42" applyFont="1" applyFill="1" applyAlignment="1" applyProtection="1">
      <alignment horizontal="center" vertical="center"/>
    </xf>
    <xf numFmtId="0" fontId="3" fillId="0" borderId="1" xfId="58" applyFont="1" applyFill="1" applyBorder="1" applyAlignment="1" applyProtection="1">
      <alignment horizontal="left" vertical="center" wrapText="1"/>
    </xf>
    <xf numFmtId="0" fontId="1" fillId="5" borderId="2" xfId="0" applyNumberFormat="1" applyFont="1" applyFill="1" applyBorder="1" applyAlignment="1">
      <alignment horizontal="center" vertical="center"/>
    </xf>
    <xf numFmtId="0" fontId="1" fillId="5" borderId="3" xfId="0" applyNumberFormat="1" applyFont="1" applyFill="1" applyBorder="1" applyAlignment="1">
      <alignment horizontal="center" vertical="center"/>
    </xf>
    <xf numFmtId="0" fontId="3" fillId="2" borderId="0" xfId="58" applyFont="1" applyFill="1" applyAlignment="1" applyProtection="1">
      <alignment horizontal="center" vertical="center"/>
    </xf>
    <xf numFmtId="0" fontId="3" fillId="2" borderId="0" xfId="58" applyFont="1" applyFill="1" applyAlignment="1" applyProtection="1">
      <alignment horizontal="left" vertical="center" wrapText="1"/>
    </xf>
    <xf numFmtId="0" fontId="5" fillId="2" borderId="2" xfId="58" applyFont="1" applyFill="1" applyBorder="1" applyAlignment="1" applyProtection="1">
      <alignment horizontal="center" vertical="center" wrapText="1"/>
    </xf>
    <xf numFmtId="0" fontId="5" fillId="2" borderId="4" xfId="58" applyFont="1" applyFill="1" applyBorder="1" applyAlignment="1" applyProtection="1">
      <alignment horizontal="center" vertical="center" wrapText="1"/>
    </xf>
    <xf numFmtId="58" fontId="3" fillId="0" borderId="2" xfId="42" applyNumberFormat="1" applyFont="1" applyFill="1" applyBorder="1" applyAlignment="1" applyProtection="1">
      <alignment horizontal="center" vertical="center" wrapText="1"/>
    </xf>
    <xf numFmtId="58" fontId="3" fillId="0" borderId="4" xfId="42" applyNumberFormat="1" applyFont="1" applyFill="1" applyBorder="1" applyAlignment="1" applyProtection="1">
      <alignment horizontal="center" vertical="center" wrapText="1"/>
    </xf>
    <xf numFmtId="0" fontId="19" fillId="0" borderId="12" xfId="86" applyFont="1" applyBorder="1" applyAlignment="1">
      <alignment horizontal="center" vertical="center"/>
    </xf>
    <xf numFmtId="0" fontId="20" fillId="8" borderId="1" xfId="86" applyFont="1" applyFill="1" applyBorder="1" applyAlignment="1">
      <alignment horizontal="left" vertical="center" wrapText="1"/>
    </xf>
    <xf numFmtId="0" fontId="19" fillId="0" borderId="2" xfId="86" applyFont="1" applyBorder="1" applyAlignment="1">
      <alignment horizontal="center" vertical="center"/>
    </xf>
    <xf numFmtId="0" fontId="19" fillId="0" borderId="3" xfId="86" applyFont="1" applyBorder="1" applyAlignment="1">
      <alignment horizontal="center" vertical="center"/>
    </xf>
    <xf numFmtId="0" fontId="19" fillId="0" borderId="4" xfId="86" applyFont="1" applyBorder="1" applyAlignment="1">
      <alignment horizontal="center" vertical="center"/>
    </xf>
    <xf numFmtId="0" fontId="21" fillId="0" borderId="5" xfId="86" applyFont="1" applyBorder="1" applyAlignment="1">
      <alignment horizontal="center" vertical="center" wrapText="1"/>
    </xf>
    <xf numFmtId="0" fontId="21" fillId="0" borderId="8" xfId="86" applyFont="1" applyBorder="1" applyAlignment="1">
      <alignment horizontal="center" vertical="center" wrapText="1"/>
    </xf>
    <xf numFmtId="180" fontId="24" fillId="0" borderId="5" xfId="15" applyNumberFormat="1" applyFont="1" applyBorder="1" applyAlignment="1">
      <alignment horizontal="center" vertical="center" wrapText="1"/>
    </xf>
    <xf numFmtId="180" fontId="24" fillId="0" borderId="9" xfId="15" applyNumberFormat="1" applyFont="1" applyBorder="1" applyAlignment="1">
      <alignment horizontal="center" vertical="center" wrapText="1"/>
    </xf>
    <xf numFmtId="0" fontId="23" fillId="0" borderId="1" xfId="86" applyFont="1" applyBorder="1" applyAlignment="1">
      <alignment horizontal="center" vertical="center"/>
    </xf>
    <xf numFmtId="0" fontId="23" fillId="0" borderId="1" xfId="86" applyFont="1" applyBorder="1" applyAlignment="1">
      <alignment horizontal="center" vertical="center" wrapText="1"/>
    </xf>
    <xf numFmtId="0" fontId="23" fillId="0" borderId="9" xfId="86" applyFont="1" applyBorder="1" applyAlignment="1">
      <alignment horizontal="center" vertical="center"/>
    </xf>
    <xf numFmtId="0" fontId="23" fillId="0" borderId="8" xfId="86" applyFont="1" applyBorder="1" applyAlignment="1">
      <alignment horizontal="center" vertical="center"/>
    </xf>
    <xf numFmtId="185" fontId="34" fillId="0" borderId="5" xfId="54" applyNumberFormat="1" applyFont="1" applyFill="1" applyBorder="1" applyAlignment="1">
      <alignment horizontal="center" vertical="center" wrapText="1"/>
    </xf>
    <xf numFmtId="185" fontId="34" fillId="0" borderId="8" xfId="54" applyNumberFormat="1" applyFont="1" applyFill="1" applyBorder="1" applyAlignment="1">
      <alignment horizontal="center" vertical="center" wrapText="1"/>
    </xf>
    <xf numFmtId="185" fontId="34" fillId="0" borderId="9" xfId="54" applyNumberFormat="1" applyFont="1" applyFill="1" applyBorder="1" applyAlignment="1">
      <alignment horizontal="center" vertical="center" wrapText="1"/>
    </xf>
    <xf numFmtId="58" fontId="31" fillId="10" borderId="1" xfId="54" applyNumberFormat="1" applyFont="1" applyFill="1" applyBorder="1" applyAlignment="1">
      <alignment horizontal="left" vertical="center"/>
    </xf>
    <xf numFmtId="185" fontId="34" fillId="2" borderId="1" xfId="54" applyNumberFormat="1" applyFont="1" applyFill="1" applyBorder="1" applyAlignment="1">
      <alignment horizontal="center" vertical="center" wrapText="1"/>
    </xf>
    <xf numFmtId="185" fontId="34" fillId="2" borderId="5" xfId="54" applyNumberFormat="1" applyFont="1" applyFill="1" applyBorder="1" applyAlignment="1">
      <alignment horizontal="center" vertical="center" wrapText="1"/>
    </xf>
    <xf numFmtId="185" fontId="34" fillId="2" borderId="8" xfId="54" applyNumberFormat="1" applyFont="1" applyFill="1" applyBorder="1" applyAlignment="1">
      <alignment horizontal="center" vertical="center" wrapText="1"/>
    </xf>
    <xf numFmtId="181" fontId="33" fillId="0" borderId="5" xfId="85" applyNumberFormat="1" applyFont="1" applyBorder="1" applyAlignment="1">
      <alignment horizontal="center" vertical="center"/>
    </xf>
    <xf numFmtId="181" fontId="33" fillId="0" borderId="9" xfId="85" applyNumberFormat="1" applyFont="1" applyBorder="1" applyAlignment="1">
      <alignment horizontal="center" vertical="center"/>
    </xf>
    <xf numFmtId="181" fontId="33" fillId="0" borderId="8" xfId="85" applyNumberFormat="1" applyFont="1" applyBorder="1" applyAlignment="1">
      <alignment horizontal="center" vertical="center"/>
    </xf>
    <xf numFmtId="184" fontId="34" fillId="0" borderId="5" xfId="85" applyFont="1" applyFill="1" applyBorder="1" applyAlignment="1">
      <alignment horizontal="center" vertical="center" wrapText="1"/>
    </xf>
    <xf numFmtId="184" fontId="34" fillId="0" borderId="8" xfId="85" applyFont="1" applyFill="1" applyBorder="1" applyAlignment="1">
      <alignment horizontal="center" vertical="center" wrapText="1"/>
    </xf>
    <xf numFmtId="181" fontId="34" fillId="2" borderId="1" xfId="79" applyNumberFormat="1" applyFont="1" applyFill="1" applyBorder="1" applyAlignment="1">
      <alignment horizontal="center" vertical="center" wrapText="1"/>
    </xf>
    <xf numFmtId="184" fontId="35" fillId="2" borderId="5" xfId="54" applyNumberFormat="1" applyFont="1" applyFill="1" applyBorder="1" applyAlignment="1">
      <alignment horizontal="center" vertical="center" wrapText="1"/>
    </xf>
    <xf numFmtId="184" fontId="35" fillId="2" borderId="8" xfId="54" applyNumberFormat="1" applyFont="1" applyFill="1" applyBorder="1" applyAlignment="1">
      <alignment horizontal="center" vertical="center" wrapText="1"/>
    </xf>
    <xf numFmtId="184" fontId="35" fillId="2" borderId="5" xfId="79" applyNumberFormat="1" applyFont="1" applyFill="1" applyBorder="1" applyAlignment="1">
      <alignment horizontal="center" vertical="center" wrapText="1"/>
    </xf>
    <xf numFmtId="184" fontId="35" fillId="2" borderId="8" xfId="79" applyNumberFormat="1" applyFont="1" applyFill="1" applyBorder="1" applyAlignment="1">
      <alignment horizontal="center" vertical="center" wrapText="1"/>
    </xf>
    <xf numFmtId="184" fontId="35" fillId="0" borderId="5" xfId="54" applyNumberFormat="1" applyFont="1" applyFill="1" applyBorder="1" applyAlignment="1">
      <alignment horizontal="center" vertical="center" wrapText="1"/>
    </xf>
    <xf numFmtId="184" fontId="35" fillId="0" borderId="8" xfId="54" applyNumberFormat="1" applyFont="1" applyFill="1" applyBorder="1" applyAlignment="1">
      <alignment horizontal="center" vertical="center" wrapText="1"/>
    </xf>
    <xf numFmtId="184" fontId="35" fillId="0" borderId="5" xfId="79" applyNumberFormat="1" applyFont="1" applyFill="1" applyBorder="1" applyAlignment="1">
      <alignment horizontal="center" vertical="center" wrapText="1"/>
    </xf>
    <xf numFmtId="184" fontId="35" fillId="0" borderId="8" xfId="79" applyNumberFormat="1" applyFont="1" applyFill="1" applyBorder="1" applyAlignment="1">
      <alignment horizontal="center" vertical="center" wrapText="1"/>
    </xf>
  </cellXfs>
  <cellStyles count="92">
    <cellStyle name="_x000a_shell=progma 3" xfId="1"/>
    <cellStyle name="_x000a_shell=progma 3 2" xfId="2"/>
    <cellStyle name="@ET_Style?ul.mib_list li_Sheet1_11 2" xfId="3"/>
    <cellStyle name="_ET_STYLE_NoName_00_" xfId="4"/>
    <cellStyle name="=C:\WINNT\SYSTEM32\COMMAND.COM 3" xfId="5"/>
    <cellStyle name="0,0_x000a__x000a_NA_x000a__x000a_" xfId="6"/>
    <cellStyle name="0,0_x000a__x000a_NA_x000a__x000a_ 10" xfId="7"/>
    <cellStyle name="0,0_x000a__x000a_NA_x000a__x000a_ 13 2 2 2" xfId="8"/>
    <cellStyle name="0,0_x000a__x000a_NA_x000a__x000a_ 13 2 2 2 2" xfId="9"/>
    <cellStyle name="0,0_x000a__x000a_NA_x000a__x000a_ 14" xfId="10"/>
    <cellStyle name="0,0_x000a__x000a_NA_x000a__x000a_ 14 2" xfId="11"/>
    <cellStyle name="0,0_x000a__x000a_NA_x000a__x000a_ 2" xfId="12"/>
    <cellStyle name="0,0_x000d__x000a_NA_x000d__x000a_" xfId="13"/>
    <cellStyle name="0,0_x000d__x000a_NA_x000d__x000a_ 2" xfId="14"/>
    <cellStyle name="0,0_x000d__x000d_NA_x000d__x000d_" xfId="15"/>
    <cellStyle name="0,0_x005f_x000a__x005f_x000a_NA_x005f_x000a__x005f_x000a_" xfId="16"/>
    <cellStyle name="3232" xfId="17"/>
    <cellStyle name="Normal 2" xfId="18"/>
    <cellStyle name="Normal 2 6" xfId="19"/>
    <cellStyle name="Normal 2 8" xfId="20"/>
    <cellStyle name="Normal 2_更新-别克全新一代君威GS媒体试驾旅行社SOW0829  康辉结算17.10.24给通用" xfId="21"/>
    <cellStyle name="Normal 23 2 2" xfId="22"/>
    <cellStyle name="Normal 26" xfId="23"/>
    <cellStyle name="Normal 26 2" xfId="24"/>
    <cellStyle name="Normal 26 2 2" xfId="25"/>
    <cellStyle name="Normal 27" xfId="26"/>
    <cellStyle name="Normal 3" xfId="27"/>
    <cellStyle name="Normal 3 2" xfId="28"/>
    <cellStyle name="Normal 3 2 2" xfId="29"/>
    <cellStyle name="Normal 3 3" xfId="30"/>
    <cellStyle name="Normal 30" xfId="31"/>
    <cellStyle name="Normal 6" xfId="32"/>
    <cellStyle name="常规" xfId="0" builtinId="0"/>
    <cellStyle name="常规 12" xfId="33"/>
    <cellStyle name="常规 12 10" xfId="34"/>
    <cellStyle name="常规 12 10 2" xfId="35"/>
    <cellStyle name="常规 12 10 2 2" xfId="36"/>
    <cellStyle name="常规 12 10 3" xfId="37"/>
    <cellStyle name="常规 12_报销表1013" xfId="38"/>
    <cellStyle name="常规 16" xfId="39"/>
    <cellStyle name="常规 18 2" xfId="40"/>
    <cellStyle name="常规 18 2 2 2 2" xfId="41"/>
    <cellStyle name="常规 2" xfId="42"/>
    <cellStyle name="常规 2 2" xfId="43"/>
    <cellStyle name="常规 2 2 14" xfId="44"/>
    <cellStyle name="常规 2 2 2 2 2 2 2 2 2 2" xfId="45"/>
    <cellStyle name="常规 2 2 2 2 9 2" xfId="46"/>
    <cellStyle name="常规 2 20" xfId="47"/>
    <cellStyle name="常规 2 20 2" xfId="48"/>
    <cellStyle name="常规 2 20 2 2" xfId="49"/>
    <cellStyle name="常规 2 20 3" xfId="50"/>
    <cellStyle name="常规 2 3" xfId="51"/>
    <cellStyle name="常规 2 3 11" xfId="52"/>
    <cellStyle name="常规 2 3_更新-别克全新一代君威GS媒体试驾旅行社SOW0829  康辉结算17.10.24给通用" xfId="53"/>
    <cellStyle name="常规 2 4" xfId="54"/>
    <cellStyle name="常规 2 4 2" xfId="55"/>
    <cellStyle name="常规 2 5 3" xfId="56"/>
    <cellStyle name="常规 2_报销表1013" xfId="57"/>
    <cellStyle name="常规 2_更新-别克全新一代君威GS媒体试驾旅行社SOW0829  康辉结算17.10.24给通用" xfId="58"/>
    <cellStyle name="常规 26" xfId="59"/>
    <cellStyle name="常规 3" xfId="60"/>
    <cellStyle name="常规 3 10 4" xfId="61"/>
    <cellStyle name="常规 3 2" xfId="62"/>
    <cellStyle name="常规 3 2 2" xfId="63"/>
    <cellStyle name="常规 3 2 2 2 2 2 2" xfId="64"/>
    <cellStyle name="常规 3 2 2_更新-别克全新一代君威GS媒体试驾旅行社SOW0829  康辉结算17.10.24给通用" xfId="65"/>
    <cellStyle name="常规 3 2 9 3" xfId="66"/>
    <cellStyle name="常规 3 3" xfId="67"/>
    <cellStyle name="常规 3_报销表1013" xfId="68"/>
    <cellStyle name="常规 34" xfId="69"/>
    <cellStyle name="常规 35" xfId="70"/>
    <cellStyle name="常规 36" xfId="71"/>
    <cellStyle name="常规 38" xfId="72"/>
    <cellStyle name="常规 4" xfId="73"/>
    <cellStyle name="常规 42" xfId="74"/>
    <cellStyle name="常规 49" xfId="75"/>
    <cellStyle name="常规 5" xfId="76"/>
    <cellStyle name="常规 50" xfId="77"/>
    <cellStyle name="常规 6" xfId="78"/>
    <cellStyle name="常规 7" xfId="79"/>
    <cellStyle name="常规 7 2" xfId="80"/>
    <cellStyle name="常规 7 2 2" xfId="81"/>
    <cellStyle name="常规 7 2_更新-别克全新一代君威GS媒体试驾旅行社SOW0829  康辉结算17.10.24给通用" xfId="82"/>
    <cellStyle name="常规 7_更新-别克全新一代君威GS媒体试驾旅行社SOW0829  康辉结算17.10.24给通用" xfId="83"/>
    <cellStyle name="常规 8" xfId="84"/>
    <cellStyle name="常规_报销表1013" xfId="85"/>
    <cellStyle name="常规_别克全新君威GS试驾－朗知报销" xfId="86"/>
    <cellStyle name="超链接 2" xfId="87"/>
    <cellStyle name="超链接 3" xfId="88"/>
    <cellStyle name="超链接 4" xfId="89"/>
    <cellStyle name="普通 2" xfId="90"/>
    <cellStyle name="样式 1" xfId="9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809625</xdr:colOff>
      <xdr:row>2</xdr:row>
      <xdr:rowOff>0</xdr:rowOff>
    </xdr:to>
    <xdr:pic>
      <xdr:nvPicPr>
        <xdr:cNvPr id="1025" name="Picture 396" descr=" 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096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809625</xdr:colOff>
      <xdr:row>2</xdr:row>
      <xdr:rowOff>0</xdr:rowOff>
    </xdr:to>
    <xdr:pic>
      <xdr:nvPicPr>
        <xdr:cNvPr id="2049" name="Picture 396" descr=" 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096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"/>
  <sheetViews>
    <sheetView topLeftCell="A43" zoomScaleNormal="100" zoomScaleSheetLayoutView="100" workbookViewId="0">
      <selection activeCell="A74" sqref="A74:B74"/>
    </sheetView>
  </sheetViews>
  <sheetFormatPr defaultColWidth="19.75" defaultRowHeight="14.25"/>
  <cols>
    <col min="1" max="1" width="24.375" style="1" customWidth="1"/>
    <col min="2" max="2" width="25.75" style="2" customWidth="1"/>
    <col min="3" max="3" width="37.875" style="3" customWidth="1"/>
    <col min="4" max="4" width="11.25" style="3" customWidth="1"/>
    <col min="5" max="5" width="9.25" style="4" customWidth="1"/>
    <col min="6" max="7" width="9.625" style="4" customWidth="1"/>
    <col min="8" max="8" width="27.625" style="5" customWidth="1"/>
    <col min="9" max="9" width="19.75" style="2" customWidth="1"/>
    <col min="10" max="16384" width="19.75" style="1"/>
  </cols>
  <sheetData>
    <row r="1" spans="1:9" ht="28.5" customHeight="1">
      <c r="A1" s="222"/>
      <c r="B1" s="222"/>
      <c r="C1" s="222"/>
    </row>
    <row r="2" spans="1:9">
      <c r="A2" s="1" t="s">
        <v>0</v>
      </c>
      <c r="B2" s="219" t="s">
        <v>70</v>
      </c>
      <c r="C2" s="219"/>
      <c r="D2" s="219"/>
      <c r="E2" s="219"/>
      <c r="H2" s="5" t="s">
        <v>90</v>
      </c>
    </row>
    <row r="3" spans="1:9">
      <c r="A3" s="1" t="s">
        <v>1</v>
      </c>
      <c r="B3" s="6" t="s">
        <v>71</v>
      </c>
      <c r="C3" s="7"/>
      <c r="D3" s="7"/>
      <c r="H3" s="5" t="s">
        <v>91</v>
      </c>
    </row>
    <row r="4" spans="1:9" ht="15" customHeight="1">
      <c r="A4" s="1" t="s">
        <v>10</v>
      </c>
      <c r="H4" s="5" t="s">
        <v>92</v>
      </c>
    </row>
    <row r="5" spans="1:9" ht="9.75" customHeight="1">
      <c r="A5" s="1" t="s">
        <v>11</v>
      </c>
    </row>
    <row r="6" spans="1:9" ht="6.75" customHeight="1">
      <c r="A6" s="1" t="s">
        <v>6</v>
      </c>
    </row>
    <row r="7" spans="1:9" s="3" customFormat="1">
      <c r="A7" s="220" t="s">
        <v>2</v>
      </c>
      <c r="B7" s="221"/>
      <c r="C7" s="8" t="s">
        <v>3</v>
      </c>
      <c r="D7" s="8"/>
      <c r="E7" s="9" t="s">
        <v>4</v>
      </c>
      <c r="F7" s="9" t="s">
        <v>5</v>
      </c>
      <c r="G7" s="9"/>
      <c r="H7" s="8" t="s">
        <v>12</v>
      </c>
      <c r="I7" s="2"/>
    </row>
    <row r="8" spans="1:9" s="3" customFormat="1">
      <c r="A8" s="10" t="s">
        <v>52</v>
      </c>
      <c r="B8" s="11"/>
      <c r="C8" s="12"/>
      <c r="D8" s="12"/>
      <c r="E8" s="13"/>
      <c r="F8" s="13"/>
      <c r="G8" s="13"/>
      <c r="H8" s="14"/>
      <c r="I8" s="2"/>
    </row>
    <row r="9" spans="1:9" s="25" customFormat="1" ht="60" customHeight="1">
      <c r="A9" s="216" t="s">
        <v>21</v>
      </c>
      <c r="B9" s="154" t="s">
        <v>13</v>
      </c>
      <c r="C9" s="19" t="s">
        <v>43</v>
      </c>
      <c r="D9" s="20">
        <v>1200</v>
      </c>
      <c r="E9" s="32">
        <v>7</v>
      </c>
      <c r="F9" s="32">
        <v>6</v>
      </c>
      <c r="G9" s="155">
        <v>0</v>
      </c>
      <c r="H9" s="156" t="s">
        <v>22</v>
      </c>
    </row>
    <row r="10" spans="1:9" s="25" customFormat="1" ht="20.100000000000001" customHeight="1">
      <c r="A10" s="217"/>
      <c r="B10" s="210" t="s">
        <v>15</v>
      </c>
      <c r="C10" s="19" t="s">
        <v>94</v>
      </c>
      <c r="D10" s="20">
        <v>1200</v>
      </c>
      <c r="E10" s="32">
        <v>1</v>
      </c>
      <c r="F10" s="32">
        <v>12</v>
      </c>
      <c r="G10" s="32">
        <f>D10*E10*F10</f>
        <v>14400</v>
      </c>
      <c r="H10" s="210" t="s">
        <v>16</v>
      </c>
    </row>
    <row r="11" spans="1:9" s="25" customFormat="1" ht="20.100000000000001" customHeight="1">
      <c r="A11" s="217"/>
      <c r="B11" s="211"/>
      <c r="C11" s="19" t="s">
        <v>95</v>
      </c>
      <c r="D11" s="20">
        <v>1200</v>
      </c>
      <c r="E11" s="32">
        <v>1</v>
      </c>
      <c r="F11" s="32">
        <v>13</v>
      </c>
      <c r="G11" s="32">
        <f t="shared" ref="G11:G26" si="0">D11*E11*F11</f>
        <v>15600</v>
      </c>
      <c r="H11" s="211"/>
    </row>
    <row r="12" spans="1:9" s="25" customFormat="1" ht="20.100000000000001" customHeight="1">
      <c r="A12" s="217"/>
      <c r="B12" s="211"/>
      <c r="C12" s="19" t="s">
        <v>96</v>
      </c>
      <c r="D12" s="20">
        <v>1200</v>
      </c>
      <c r="E12" s="32">
        <v>1</v>
      </c>
      <c r="F12" s="32">
        <v>14</v>
      </c>
      <c r="G12" s="32">
        <f t="shared" si="0"/>
        <v>16800</v>
      </c>
      <c r="H12" s="211"/>
    </row>
    <row r="13" spans="1:9" s="25" customFormat="1" ht="20.100000000000001" customHeight="1">
      <c r="A13" s="217"/>
      <c r="B13" s="211"/>
      <c r="C13" s="19" t="s">
        <v>97</v>
      </c>
      <c r="D13" s="20">
        <v>1200</v>
      </c>
      <c r="E13" s="32">
        <v>1</v>
      </c>
      <c r="F13" s="32">
        <v>15</v>
      </c>
      <c r="G13" s="32">
        <f t="shared" si="0"/>
        <v>18000</v>
      </c>
      <c r="H13" s="211"/>
    </row>
    <row r="14" spans="1:9" s="25" customFormat="1" ht="20.100000000000001" customHeight="1">
      <c r="A14" s="217"/>
      <c r="B14" s="211"/>
      <c r="C14" s="19" t="s">
        <v>98</v>
      </c>
      <c r="D14" s="20">
        <v>1200</v>
      </c>
      <c r="E14" s="32">
        <v>1</v>
      </c>
      <c r="F14" s="32">
        <v>16</v>
      </c>
      <c r="G14" s="32">
        <f t="shared" si="0"/>
        <v>19200</v>
      </c>
      <c r="H14" s="211"/>
    </row>
    <row r="15" spans="1:9" s="25" customFormat="1" ht="20.100000000000001" customHeight="1">
      <c r="A15" s="217"/>
      <c r="B15" s="211"/>
      <c r="C15" s="19" t="s">
        <v>99</v>
      </c>
      <c r="D15" s="20">
        <v>1200</v>
      </c>
      <c r="E15" s="32">
        <v>1</v>
      </c>
      <c r="F15" s="32">
        <v>16</v>
      </c>
      <c r="G15" s="32">
        <f t="shared" si="0"/>
        <v>19200</v>
      </c>
      <c r="H15" s="211"/>
    </row>
    <row r="16" spans="1:9" s="25" customFormat="1" ht="20.100000000000001" customHeight="1">
      <c r="A16" s="217"/>
      <c r="B16" s="211"/>
      <c r="C16" s="19" t="s">
        <v>100</v>
      </c>
      <c r="D16" s="20">
        <v>1200</v>
      </c>
      <c r="E16" s="32">
        <v>1</v>
      </c>
      <c r="F16" s="32">
        <v>8</v>
      </c>
      <c r="G16" s="32">
        <f t="shared" si="0"/>
        <v>9600</v>
      </c>
      <c r="H16" s="211"/>
    </row>
    <row r="17" spans="1:9" s="25" customFormat="1" ht="30" customHeight="1">
      <c r="A17" s="217"/>
      <c r="B17" s="211"/>
      <c r="C17" s="19" t="s">
        <v>44</v>
      </c>
      <c r="D17" s="20">
        <v>1000</v>
      </c>
      <c r="E17" s="32">
        <v>7</v>
      </c>
      <c r="F17" s="24">
        <v>6</v>
      </c>
      <c r="G17" s="32">
        <f t="shared" si="0"/>
        <v>42000</v>
      </c>
      <c r="H17" s="211"/>
      <c r="I17" s="26"/>
    </row>
    <row r="18" spans="1:9" s="25" customFormat="1" ht="31.5" customHeight="1">
      <c r="A18" s="217"/>
      <c r="B18" s="211"/>
      <c r="C18" s="19" t="s">
        <v>101</v>
      </c>
      <c r="D18" s="20">
        <v>1000</v>
      </c>
      <c r="E18" s="32">
        <v>1</v>
      </c>
      <c r="F18" s="24">
        <v>1</v>
      </c>
      <c r="G18" s="24">
        <f t="shared" si="0"/>
        <v>1000</v>
      </c>
      <c r="H18" s="212"/>
      <c r="I18" s="26"/>
    </row>
    <row r="19" spans="1:9" s="25" customFormat="1" ht="20.100000000000001" customHeight="1">
      <c r="A19" s="218"/>
      <c r="B19" s="212"/>
      <c r="C19" s="19" t="s">
        <v>31</v>
      </c>
      <c r="D19" s="20">
        <v>0</v>
      </c>
      <c r="E19" s="32">
        <v>1</v>
      </c>
      <c r="F19" s="24">
        <v>75</v>
      </c>
      <c r="G19" s="24">
        <f t="shared" si="0"/>
        <v>0</v>
      </c>
      <c r="H19" s="157"/>
      <c r="I19" s="26"/>
    </row>
    <row r="20" spans="1:9" s="25" customFormat="1" ht="20.100000000000001" customHeight="1">
      <c r="A20" s="213" t="s">
        <v>33</v>
      </c>
      <c r="B20" s="213" t="s">
        <v>24</v>
      </c>
      <c r="C20" s="19" t="s">
        <v>103</v>
      </c>
      <c r="D20" s="20">
        <v>298</v>
      </c>
      <c r="E20" s="39">
        <v>1</v>
      </c>
      <c r="F20" s="24">
        <v>24</v>
      </c>
      <c r="G20" s="24">
        <f t="shared" si="0"/>
        <v>7152</v>
      </c>
      <c r="H20" s="207"/>
      <c r="I20" s="26"/>
    </row>
    <row r="21" spans="1:9" s="25" customFormat="1" ht="20.100000000000001" customHeight="1">
      <c r="A21" s="214"/>
      <c r="B21" s="214"/>
      <c r="C21" s="19" t="s">
        <v>102</v>
      </c>
      <c r="D21" s="20">
        <v>298</v>
      </c>
      <c r="E21" s="39">
        <v>1</v>
      </c>
      <c r="F21" s="24">
        <v>31</v>
      </c>
      <c r="G21" s="24">
        <f t="shared" si="0"/>
        <v>9238</v>
      </c>
      <c r="H21" s="208"/>
      <c r="I21" s="26"/>
    </row>
    <row r="22" spans="1:9" s="25" customFormat="1" ht="20.100000000000001" customHeight="1">
      <c r="A22" s="214"/>
      <c r="B22" s="214"/>
      <c r="C22" s="19" t="s">
        <v>104</v>
      </c>
      <c r="D22" s="20">
        <v>298</v>
      </c>
      <c r="E22" s="39">
        <v>1</v>
      </c>
      <c r="F22" s="24">
        <v>31</v>
      </c>
      <c r="G22" s="24">
        <f t="shared" si="0"/>
        <v>9238</v>
      </c>
      <c r="H22" s="208"/>
      <c r="I22" s="26"/>
    </row>
    <row r="23" spans="1:9" s="25" customFormat="1" ht="20.100000000000001" customHeight="1">
      <c r="A23" s="214"/>
      <c r="B23" s="214"/>
      <c r="C23" s="19" t="s">
        <v>105</v>
      </c>
      <c r="D23" s="20">
        <v>298</v>
      </c>
      <c r="E23" s="39">
        <v>1</v>
      </c>
      <c r="F23" s="32">
        <v>29</v>
      </c>
      <c r="G23" s="24">
        <f t="shared" si="0"/>
        <v>8642</v>
      </c>
      <c r="H23" s="208"/>
      <c r="I23" s="26"/>
    </row>
    <row r="24" spans="1:9" s="25" customFormat="1" ht="20.100000000000001" customHeight="1">
      <c r="A24" s="214"/>
      <c r="B24" s="214"/>
      <c r="C24" s="19" t="s">
        <v>106</v>
      </c>
      <c r="D24" s="20">
        <v>298</v>
      </c>
      <c r="E24" s="39">
        <v>1</v>
      </c>
      <c r="F24" s="32">
        <v>30</v>
      </c>
      <c r="G24" s="24">
        <f t="shared" si="0"/>
        <v>8940</v>
      </c>
      <c r="H24" s="208"/>
      <c r="I24" s="26"/>
    </row>
    <row r="25" spans="1:9" s="25" customFormat="1" ht="20.100000000000001" customHeight="1">
      <c r="A25" s="214"/>
      <c r="B25" s="214"/>
      <c r="C25" s="19" t="s">
        <v>107</v>
      </c>
      <c r="D25" s="20">
        <v>278</v>
      </c>
      <c r="E25" s="39">
        <v>1</v>
      </c>
      <c r="F25" s="32">
        <v>31</v>
      </c>
      <c r="G25" s="24">
        <f t="shared" si="0"/>
        <v>8618</v>
      </c>
      <c r="H25" s="208"/>
      <c r="I25" s="26"/>
    </row>
    <row r="26" spans="1:9" s="158" customFormat="1" ht="20.100000000000001" customHeight="1">
      <c r="A26" s="215"/>
      <c r="B26" s="215"/>
      <c r="C26" s="19" t="s">
        <v>108</v>
      </c>
      <c r="D26" s="20">
        <v>250</v>
      </c>
      <c r="E26" s="39">
        <v>1</v>
      </c>
      <c r="F26" s="24">
        <v>22</v>
      </c>
      <c r="G26" s="24">
        <f t="shared" si="0"/>
        <v>5500</v>
      </c>
      <c r="H26" s="209"/>
    </row>
    <row r="27" spans="1:9" s="3" customFormat="1" ht="15.75" customHeight="1">
      <c r="A27" s="15" t="s">
        <v>25</v>
      </c>
      <c r="B27" s="16"/>
      <c r="C27" s="16"/>
      <c r="D27" s="17"/>
      <c r="E27" s="16"/>
      <c r="F27" s="16"/>
      <c r="G27" s="16"/>
      <c r="H27" s="18"/>
      <c r="I27" s="2"/>
    </row>
    <row r="28" spans="1:9" s="25" customFormat="1" ht="42.75">
      <c r="A28" s="159" t="s">
        <v>30</v>
      </c>
      <c r="B28" s="20" t="s">
        <v>54</v>
      </c>
      <c r="C28" s="19" t="s">
        <v>45</v>
      </c>
      <c r="D28" s="20">
        <v>8000</v>
      </c>
      <c r="E28" s="32">
        <v>7</v>
      </c>
      <c r="F28" s="32">
        <v>1</v>
      </c>
      <c r="G28" s="32">
        <f>D28*E28</f>
        <v>56000</v>
      </c>
      <c r="H28" s="21" t="s">
        <v>41</v>
      </c>
    </row>
    <row r="29" spans="1:9" s="25" customFormat="1" ht="20.100000000000001" customHeight="1">
      <c r="A29" s="21" t="s">
        <v>18</v>
      </c>
      <c r="B29" s="22" t="s">
        <v>19</v>
      </c>
      <c r="C29" s="19" t="s">
        <v>46</v>
      </c>
      <c r="D29" s="20">
        <v>0</v>
      </c>
      <c r="E29" s="32">
        <v>8</v>
      </c>
      <c r="F29" s="32">
        <v>1</v>
      </c>
      <c r="G29" s="32">
        <f>D29*E29</f>
        <v>0</v>
      </c>
      <c r="H29" s="21"/>
    </row>
    <row r="30" spans="1:9" s="25" customFormat="1" ht="20.100000000000001" customHeight="1">
      <c r="A30" s="201" t="s">
        <v>20</v>
      </c>
      <c r="B30" s="201"/>
      <c r="C30" s="23" t="s">
        <v>51</v>
      </c>
      <c r="D30" s="20">
        <v>0</v>
      </c>
      <c r="E30" s="32">
        <v>8</v>
      </c>
      <c r="F30" s="24">
        <v>1</v>
      </c>
      <c r="G30" s="32">
        <f>D30*E30</f>
        <v>0</v>
      </c>
      <c r="H30" s="160"/>
      <c r="I30" s="26"/>
    </row>
    <row r="31" spans="1:9" s="25" customFormat="1" ht="27" customHeight="1">
      <c r="A31" s="19" t="s">
        <v>47</v>
      </c>
      <c r="B31" s="20" t="s">
        <v>48</v>
      </c>
      <c r="C31" s="23" t="s">
        <v>49</v>
      </c>
      <c r="D31" s="20">
        <v>0</v>
      </c>
      <c r="E31" s="24">
        <v>6</v>
      </c>
      <c r="F31" s="24">
        <v>6</v>
      </c>
      <c r="G31" s="32">
        <f>D31*E31</f>
        <v>0</v>
      </c>
      <c r="H31" s="19" t="s">
        <v>55</v>
      </c>
      <c r="I31" s="26"/>
    </row>
    <row r="32" spans="1:9" s="25" customFormat="1" ht="20.100000000000001" customHeight="1">
      <c r="A32" s="19" t="s">
        <v>73</v>
      </c>
      <c r="B32" s="20" t="s">
        <v>74</v>
      </c>
      <c r="C32" s="23" t="s">
        <v>75</v>
      </c>
      <c r="D32" s="20">
        <v>0</v>
      </c>
      <c r="E32" s="24">
        <v>1</v>
      </c>
      <c r="F32" s="24">
        <v>1</v>
      </c>
      <c r="G32" s="32">
        <f>D32*E32</f>
        <v>0</v>
      </c>
      <c r="H32" s="19"/>
      <c r="I32" s="26"/>
    </row>
    <row r="33" spans="1:9" s="3" customFormat="1" ht="28.5">
      <c r="A33" s="10" t="s">
        <v>7</v>
      </c>
      <c r="B33" s="11"/>
      <c r="C33" s="12"/>
      <c r="D33" s="12"/>
      <c r="E33" s="13"/>
      <c r="F33" s="13"/>
      <c r="G33" s="13"/>
      <c r="H33" s="14"/>
      <c r="I33" s="2"/>
    </row>
    <row r="34" spans="1:9" s="25" customFormat="1">
      <c r="A34" s="21" t="s">
        <v>306</v>
      </c>
      <c r="B34" s="19"/>
      <c r="C34" s="23" t="s">
        <v>305</v>
      </c>
      <c r="D34" s="27">
        <v>1500</v>
      </c>
      <c r="E34" s="28">
        <v>1</v>
      </c>
      <c r="F34" s="28">
        <v>1</v>
      </c>
      <c r="G34" s="28">
        <f>D34*E34*F34</f>
        <v>1500</v>
      </c>
      <c r="H34" s="20"/>
      <c r="I34" s="26"/>
    </row>
    <row r="35" spans="1:9" s="25" customFormat="1" ht="28.5">
      <c r="A35" s="21" t="s">
        <v>307</v>
      </c>
      <c r="B35" s="19"/>
      <c r="C35" s="23" t="s">
        <v>309</v>
      </c>
      <c r="D35" s="27">
        <v>2200</v>
      </c>
      <c r="E35" s="28">
        <v>1</v>
      </c>
      <c r="F35" s="28">
        <v>1</v>
      </c>
      <c r="G35" s="28">
        <f>D35*E35*F35</f>
        <v>2200</v>
      </c>
      <c r="H35" s="19" t="s">
        <v>311</v>
      </c>
      <c r="I35" s="26"/>
    </row>
    <row r="36" spans="1:9" s="25" customFormat="1" ht="28.5">
      <c r="A36" s="21" t="s">
        <v>308</v>
      </c>
      <c r="B36" s="19"/>
      <c r="C36" s="23" t="s">
        <v>310</v>
      </c>
      <c r="D36" s="27">
        <v>2200</v>
      </c>
      <c r="E36" s="28">
        <v>1</v>
      </c>
      <c r="F36" s="28">
        <v>1</v>
      </c>
      <c r="G36" s="28">
        <f>D36*E36*F36</f>
        <v>2200</v>
      </c>
      <c r="H36" s="19" t="s">
        <v>312</v>
      </c>
      <c r="I36" s="26"/>
    </row>
    <row r="37" spans="1:9" s="25" customFormat="1" ht="28.5">
      <c r="A37" s="21" t="s">
        <v>314</v>
      </c>
      <c r="B37" s="19"/>
      <c r="C37" s="23" t="s">
        <v>313</v>
      </c>
      <c r="D37" s="27">
        <v>2800</v>
      </c>
      <c r="E37" s="28">
        <v>1</v>
      </c>
      <c r="F37" s="28">
        <v>1</v>
      </c>
      <c r="G37" s="28">
        <f>D37*E37*F37</f>
        <v>2800</v>
      </c>
      <c r="H37" s="19" t="s">
        <v>311</v>
      </c>
      <c r="I37" s="26"/>
    </row>
    <row r="38" spans="1:9" s="25" customFormat="1">
      <c r="A38" s="201" t="s">
        <v>56</v>
      </c>
      <c r="B38" s="201"/>
      <c r="C38" s="19" t="s">
        <v>39</v>
      </c>
      <c r="D38" s="27">
        <v>700</v>
      </c>
      <c r="E38" s="24">
        <v>1</v>
      </c>
      <c r="F38" s="28">
        <v>2</v>
      </c>
      <c r="G38" s="28">
        <f t="shared" ref="G38:G57" si="1">D38*E38*F38</f>
        <v>1400</v>
      </c>
      <c r="H38" s="19" t="s">
        <v>336</v>
      </c>
      <c r="I38" s="26"/>
    </row>
    <row r="39" spans="1:9" s="25" customFormat="1">
      <c r="A39" s="201" t="s">
        <v>59</v>
      </c>
      <c r="B39" s="201"/>
      <c r="C39" s="19" t="s">
        <v>39</v>
      </c>
      <c r="D39" s="27">
        <v>700</v>
      </c>
      <c r="E39" s="24">
        <v>1</v>
      </c>
      <c r="F39" s="28">
        <v>1</v>
      </c>
      <c r="G39" s="28">
        <f t="shared" si="1"/>
        <v>700</v>
      </c>
      <c r="H39" s="19"/>
      <c r="I39" s="26"/>
    </row>
    <row r="40" spans="1:9" s="25" customFormat="1">
      <c r="A40" s="201" t="s">
        <v>315</v>
      </c>
      <c r="B40" s="201"/>
      <c r="C40" s="19" t="s">
        <v>316</v>
      </c>
      <c r="D40" s="27">
        <v>1000</v>
      </c>
      <c r="E40" s="24">
        <v>1</v>
      </c>
      <c r="F40" s="28">
        <v>1</v>
      </c>
      <c r="G40" s="28">
        <f t="shared" si="1"/>
        <v>1000</v>
      </c>
      <c r="H40" s="19" t="s">
        <v>317</v>
      </c>
      <c r="I40" s="26"/>
    </row>
    <row r="41" spans="1:9" s="25" customFormat="1" ht="14.25" customHeight="1">
      <c r="A41" s="201" t="s">
        <v>320</v>
      </c>
      <c r="B41" s="201"/>
      <c r="C41" s="19" t="s">
        <v>319</v>
      </c>
      <c r="D41" s="27">
        <v>1200</v>
      </c>
      <c r="E41" s="24">
        <v>1</v>
      </c>
      <c r="F41" s="28">
        <v>1</v>
      </c>
      <c r="G41" s="28">
        <f>D41*E41*F41</f>
        <v>1200</v>
      </c>
      <c r="H41" s="19" t="s">
        <v>321</v>
      </c>
    </row>
    <row r="42" spans="1:9" s="25" customFormat="1" ht="14.25" customHeight="1">
      <c r="A42" s="201" t="s">
        <v>60</v>
      </c>
      <c r="B42" s="201"/>
      <c r="C42" s="19" t="s">
        <v>38</v>
      </c>
      <c r="D42" s="27">
        <v>1200</v>
      </c>
      <c r="E42" s="24">
        <v>1</v>
      </c>
      <c r="F42" s="28">
        <v>1</v>
      </c>
      <c r="G42" s="28">
        <f t="shared" si="1"/>
        <v>1200</v>
      </c>
      <c r="H42" s="19"/>
      <c r="I42" s="26"/>
    </row>
    <row r="43" spans="1:9" s="25" customFormat="1" ht="14.25" customHeight="1">
      <c r="A43" s="201" t="s">
        <v>337</v>
      </c>
      <c r="B43" s="201"/>
      <c r="C43" s="19" t="s">
        <v>58</v>
      </c>
      <c r="D43" s="27">
        <v>700</v>
      </c>
      <c r="E43" s="24">
        <v>1</v>
      </c>
      <c r="F43" s="28">
        <v>1</v>
      </c>
      <c r="G43" s="28">
        <v>1300</v>
      </c>
      <c r="H43" s="19"/>
      <c r="I43" s="26"/>
    </row>
    <row r="44" spans="1:9" s="25" customFormat="1" ht="14.25" customHeight="1">
      <c r="A44" s="201" t="s">
        <v>63</v>
      </c>
      <c r="B44" s="201"/>
      <c r="C44" s="19" t="s">
        <v>58</v>
      </c>
      <c r="D44" s="27">
        <v>700</v>
      </c>
      <c r="E44" s="24">
        <v>1</v>
      </c>
      <c r="F44" s="28">
        <v>1</v>
      </c>
      <c r="G44" s="28">
        <f t="shared" si="1"/>
        <v>700</v>
      </c>
      <c r="H44" s="19"/>
      <c r="I44" s="26"/>
    </row>
    <row r="45" spans="1:9" s="25" customFormat="1" ht="14.25" customHeight="1">
      <c r="A45" s="201" t="s">
        <v>61</v>
      </c>
      <c r="B45" s="201"/>
      <c r="C45" s="19" t="s">
        <v>57</v>
      </c>
      <c r="D45" s="27">
        <v>1200</v>
      </c>
      <c r="E45" s="24">
        <v>1</v>
      </c>
      <c r="F45" s="28">
        <v>2</v>
      </c>
      <c r="G45" s="28">
        <f t="shared" si="1"/>
        <v>2400</v>
      </c>
      <c r="H45" s="19" t="s">
        <v>326</v>
      </c>
      <c r="I45" s="26"/>
    </row>
    <row r="46" spans="1:9" s="25" customFormat="1" ht="14.25" customHeight="1">
      <c r="A46" s="201" t="s">
        <v>64</v>
      </c>
      <c r="B46" s="201"/>
      <c r="C46" s="19" t="s">
        <v>58</v>
      </c>
      <c r="D46" s="27">
        <v>700</v>
      </c>
      <c r="E46" s="24">
        <v>1</v>
      </c>
      <c r="F46" s="28">
        <v>1</v>
      </c>
      <c r="G46" s="28">
        <f t="shared" si="1"/>
        <v>700</v>
      </c>
      <c r="H46" s="19"/>
      <c r="I46" s="26"/>
    </row>
    <row r="47" spans="1:9" s="25" customFormat="1" ht="14.25" customHeight="1">
      <c r="A47" s="201" t="s">
        <v>65</v>
      </c>
      <c r="B47" s="201"/>
      <c r="C47" s="19" t="s">
        <v>58</v>
      </c>
      <c r="D47" s="27">
        <v>700</v>
      </c>
      <c r="E47" s="24">
        <v>1</v>
      </c>
      <c r="F47" s="28">
        <v>2</v>
      </c>
      <c r="G47" s="28">
        <f t="shared" si="1"/>
        <v>1400</v>
      </c>
      <c r="H47" s="19" t="s">
        <v>318</v>
      </c>
    </row>
    <row r="48" spans="1:9" s="25" customFormat="1" ht="14.25" customHeight="1">
      <c r="A48" s="201" t="s">
        <v>66</v>
      </c>
      <c r="B48" s="201"/>
      <c r="C48" s="19" t="s">
        <v>58</v>
      </c>
      <c r="D48" s="27">
        <v>700</v>
      </c>
      <c r="E48" s="24">
        <v>1</v>
      </c>
      <c r="F48" s="28">
        <v>3</v>
      </c>
      <c r="G48" s="28">
        <f t="shared" si="1"/>
        <v>2100</v>
      </c>
      <c r="H48" s="19" t="s">
        <v>322</v>
      </c>
    </row>
    <row r="49" spans="1:9" s="25" customFormat="1" ht="14.25" customHeight="1">
      <c r="A49" s="201" t="s">
        <v>323</v>
      </c>
      <c r="B49" s="201"/>
      <c r="C49" s="19" t="s">
        <v>324</v>
      </c>
      <c r="D49" s="27">
        <v>1300</v>
      </c>
      <c r="E49" s="24">
        <v>1</v>
      </c>
      <c r="F49" s="28">
        <v>1</v>
      </c>
      <c r="G49" s="28">
        <f t="shared" si="1"/>
        <v>1300</v>
      </c>
      <c r="H49" s="19" t="s">
        <v>325</v>
      </c>
    </row>
    <row r="50" spans="1:9" s="25" customFormat="1" ht="14.25" customHeight="1">
      <c r="A50" s="201" t="s">
        <v>67</v>
      </c>
      <c r="B50" s="201"/>
      <c r="C50" s="19" t="s">
        <v>38</v>
      </c>
      <c r="D50" s="27">
        <v>1200</v>
      </c>
      <c r="E50" s="24">
        <v>1</v>
      </c>
      <c r="F50" s="28">
        <v>1</v>
      </c>
      <c r="G50" s="28">
        <f t="shared" si="1"/>
        <v>1200</v>
      </c>
      <c r="H50" s="19"/>
    </row>
    <row r="51" spans="1:9" s="25" customFormat="1" ht="14.25" customHeight="1">
      <c r="A51" s="201" t="s">
        <v>68</v>
      </c>
      <c r="B51" s="201"/>
      <c r="C51" s="19" t="s">
        <v>62</v>
      </c>
      <c r="D51" s="27">
        <v>700</v>
      </c>
      <c r="E51" s="24">
        <v>1</v>
      </c>
      <c r="F51" s="28">
        <v>2</v>
      </c>
      <c r="G51" s="28">
        <f t="shared" si="1"/>
        <v>1400</v>
      </c>
      <c r="H51" s="19" t="s">
        <v>331</v>
      </c>
    </row>
    <row r="52" spans="1:9" s="25" customFormat="1" ht="14.25" customHeight="1">
      <c r="A52" s="201" t="s">
        <v>327</v>
      </c>
      <c r="B52" s="201"/>
      <c r="C52" s="19" t="s">
        <v>328</v>
      </c>
      <c r="D52" s="27">
        <v>1000</v>
      </c>
      <c r="E52" s="24">
        <v>1</v>
      </c>
      <c r="F52" s="28">
        <v>1</v>
      </c>
      <c r="G52" s="28">
        <f t="shared" si="1"/>
        <v>1000</v>
      </c>
      <c r="H52" s="19" t="s">
        <v>330</v>
      </c>
    </row>
    <row r="53" spans="1:9" s="25" customFormat="1" ht="14.25" customHeight="1">
      <c r="A53" s="201" t="s">
        <v>329</v>
      </c>
      <c r="B53" s="201"/>
      <c r="C53" s="19" t="s">
        <v>39</v>
      </c>
      <c r="D53" s="27">
        <v>1500</v>
      </c>
      <c r="E53" s="24">
        <v>1</v>
      </c>
      <c r="F53" s="28">
        <v>1</v>
      </c>
      <c r="G53" s="28">
        <f t="shared" si="1"/>
        <v>1500</v>
      </c>
      <c r="H53" s="19" t="s">
        <v>330</v>
      </c>
    </row>
    <row r="54" spans="1:9" s="25" customFormat="1" ht="14.25" customHeight="1">
      <c r="A54" s="201" t="s">
        <v>332</v>
      </c>
      <c r="B54" s="201"/>
      <c r="C54" s="19" t="s">
        <v>333</v>
      </c>
      <c r="D54" s="27">
        <v>1500</v>
      </c>
      <c r="E54" s="24">
        <v>1</v>
      </c>
      <c r="F54" s="28">
        <v>1</v>
      </c>
      <c r="G54" s="28">
        <f>D54*E54*F54</f>
        <v>1500</v>
      </c>
      <c r="H54" s="19" t="s">
        <v>330</v>
      </c>
    </row>
    <row r="55" spans="1:9" s="25" customFormat="1" ht="14.25" customHeight="1">
      <c r="A55" s="201" t="s">
        <v>69</v>
      </c>
      <c r="B55" s="201"/>
      <c r="C55" s="19" t="s">
        <v>57</v>
      </c>
      <c r="D55" s="27">
        <v>1200</v>
      </c>
      <c r="E55" s="24">
        <v>1</v>
      </c>
      <c r="F55" s="28">
        <v>2</v>
      </c>
      <c r="G55" s="28">
        <f t="shared" si="1"/>
        <v>2400</v>
      </c>
      <c r="H55" s="19" t="s">
        <v>334</v>
      </c>
    </row>
    <row r="56" spans="1:9" s="25" customFormat="1" ht="14.25" customHeight="1">
      <c r="A56" s="197" t="s">
        <v>72</v>
      </c>
      <c r="B56" s="198"/>
      <c r="C56" s="19" t="s">
        <v>39</v>
      </c>
      <c r="D56" s="27">
        <v>700</v>
      </c>
      <c r="E56" s="24">
        <v>2</v>
      </c>
      <c r="F56" s="28">
        <v>2</v>
      </c>
      <c r="G56" s="28">
        <f t="shared" si="1"/>
        <v>2800</v>
      </c>
      <c r="H56" s="19"/>
    </row>
    <row r="57" spans="1:9" s="25" customFormat="1" ht="28.5" customHeight="1">
      <c r="A57" s="197" t="s">
        <v>40</v>
      </c>
      <c r="B57" s="198"/>
      <c r="C57" s="19"/>
      <c r="D57" s="20">
        <v>300</v>
      </c>
      <c r="E57" s="24">
        <v>5</v>
      </c>
      <c r="F57" s="28">
        <v>1</v>
      </c>
      <c r="G57" s="28">
        <f t="shared" si="1"/>
        <v>1500</v>
      </c>
      <c r="H57" s="19" t="s">
        <v>79</v>
      </c>
    </row>
    <row r="58" spans="1:9" s="3" customFormat="1">
      <c r="A58" s="10" t="s">
        <v>23</v>
      </c>
      <c r="B58" s="11"/>
      <c r="C58" s="12"/>
      <c r="D58" s="12"/>
      <c r="E58" s="13"/>
      <c r="F58" s="13"/>
      <c r="G58" s="13"/>
      <c r="H58" s="14"/>
      <c r="I58" s="2"/>
    </row>
    <row r="59" spans="1:9" s="158" customFormat="1" ht="15" customHeight="1">
      <c r="A59" s="29" t="s">
        <v>26</v>
      </c>
      <c r="B59" s="213" t="s">
        <v>50</v>
      </c>
      <c r="C59" s="50" t="s">
        <v>341</v>
      </c>
      <c r="D59" s="161">
        <v>300</v>
      </c>
      <c r="E59" s="39">
        <v>8</v>
      </c>
      <c r="F59" s="39">
        <v>6</v>
      </c>
      <c r="G59" s="39">
        <f>D59*E59*F59</f>
        <v>14400</v>
      </c>
      <c r="H59" s="50" t="s">
        <v>76</v>
      </c>
    </row>
    <row r="60" spans="1:9" s="158" customFormat="1" ht="15" customHeight="1">
      <c r="A60" s="29" t="s">
        <v>42</v>
      </c>
      <c r="B60" s="214"/>
      <c r="C60" s="50" t="s">
        <v>335</v>
      </c>
      <c r="D60" s="161">
        <v>200</v>
      </c>
      <c r="E60" s="39">
        <v>8</v>
      </c>
      <c r="F60" s="39">
        <v>6</v>
      </c>
      <c r="G60" s="39">
        <f t="shared" ref="G60:G69" si="2">D60*E60*F60</f>
        <v>9600</v>
      </c>
      <c r="H60" s="162"/>
    </row>
    <row r="61" spans="1:9" s="158" customFormat="1" ht="15" customHeight="1">
      <c r="A61" s="29" t="s">
        <v>28</v>
      </c>
      <c r="B61" s="215"/>
      <c r="C61" s="50" t="s">
        <v>53</v>
      </c>
      <c r="D61" s="161">
        <v>654</v>
      </c>
      <c r="E61" s="39">
        <v>6</v>
      </c>
      <c r="F61" s="39">
        <v>6</v>
      </c>
      <c r="G61" s="39">
        <f t="shared" si="2"/>
        <v>23544</v>
      </c>
      <c r="H61" s="163" t="s">
        <v>77</v>
      </c>
    </row>
    <row r="62" spans="1:9" s="25" customFormat="1" ht="119.25" customHeight="1">
      <c r="A62" s="201" t="s">
        <v>34</v>
      </c>
      <c r="B62" s="201"/>
      <c r="C62" s="49" t="s">
        <v>35</v>
      </c>
      <c r="D62" s="164">
        <v>200</v>
      </c>
      <c r="E62" s="24">
        <v>6</v>
      </c>
      <c r="F62" s="24">
        <v>6</v>
      </c>
      <c r="G62" s="24">
        <f t="shared" si="2"/>
        <v>7200</v>
      </c>
      <c r="H62" s="19"/>
      <c r="I62" s="26"/>
    </row>
    <row r="63" spans="1:9" s="25" customFormat="1">
      <c r="A63" s="201"/>
      <c r="B63" s="201"/>
      <c r="C63" s="49" t="s">
        <v>36</v>
      </c>
      <c r="D63" s="164">
        <v>0</v>
      </c>
      <c r="E63" s="24">
        <v>6</v>
      </c>
      <c r="F63" s="24">
        <v>6</v>
      </c>
      <c r="G63" s="24">
        <f t="shared" si="2"/>
        <v>0</v>
      </c>
      <c r="H63" s="19"/>
      <c r="I63" s="26"/>
    </row>
    <row r="64" spans="1:9" s="25" customFormat="1">
      <c r="A64" s="201"/>
      <c r="B64" s="201"/>
      <c r="C64" s="49" t="s">
        <v>37</v>
      </c>
      <c r="D64" s="164">
        <v>0</v>
      </c>
      <c r="E64" s="24">
        <v>6</v>
      </c>
      <c r="F64" s="24">
        <v>7</v>
      </c>
      <c r="G64" s="24">
        <f t="shared" si="2"/>
        <v>0</v>
      </c>
      <c r="H64" s="19"/>
      <c r="I64" s="26"/>
    </row>
    <row r="65" spans="1:9" s="25" customFormat="1">
      <c r="A65" s="19"/>
      <c r="B65" s="19"/>
      <c r="C65" s="49" t="s">
        <v>93</v>
      </c>
      <c r="D65" s="165">
        <v>129</v>
      </c>
      <c r="E65" s="24">
        <v>1</v>
      </c>
      <c r="F65" s="24">
        <v>83</v>
      </c>
      <c r="G65" s="24">
        <f t="shared" si="2"/>
        <v>10707</v>
      </c>
      <c r="H65" s="19" t="s">
        <v>303</v>
      </c>
      <c r="I65" s="26"/>
    </row>
    <row r="66" spans="1:9" s="25" customFormat="1">
      <c r="A66" s="19"/>
      <c r="B66" s="19"/>
      <c r="C66" s="49" t="s">
        <v>302</v>
      </c>
      <c r="D66" s="164">
        <v>160</v>
      </c>
      <c r="E66" s="24">
        <v>8</v>
      </c>
      <c r="F66" s="24">
        <v>6</v>
      </c>
      <c r="G66" s="24">
        <f t="shared" si="2"/>
        <v>7680</v>
      </c>
      <c r="H66" s="19" t="s">
        <v>304</v>
      </c>
      <c r="I66" s="26"/>
    </row>
    <row r="67" spans="1:9" s="25" customFormat="1">
      <c r="A67" s="19"/>
      <c r="B67" s="19"/>
      <c r="C67" s="49" t="s">
        <v>338</v>
      </c>
      <c r="D67" s="164">
        <v>100</v>
      </c>
      <c r="E67" s="24">
        <v>1</v>
      </c>
      <c r="F67" s="24">
        <v>1</v>
      </c>
      <c r="G67" s="24">
        <f t="shared" si="2"/>
        <v>100</v>
      </c>
      <c r="H67" s="19" t="s">
        <v>304</v>
      </c>
      <c r="I67" s="26"/>
    </row>
    <row r="68" spans="1:9" s="25" customFormat="1">
      <c r="A68" s="19"/>
      <c r="B68" s="19"/>
      <c r="C68" s="49" t="s">
        <v>340</v>
      </c>
      <c r="D68" s="164">
        <v>1990</v>
      </c>
      <c r="E68" s="24">
        <v>1</v>
      </c>
      <c r="F68" s="24">
        <v>1</v>
      </c>
      <c r="G68" s="24">
        <f t="shared" si="2"/>
        <v>1990</v>
      </c>
      <c r="H68" s="19" t="s">
        <v>304</v>
      </c>
      <c r="I68" s="26"/>
    </row>
    <row r="69" spans="1:9" s="158" customFormat="1" ht="30" customHeight="1">
      <c r="A69" s="29" t="s">
        <v>32</v>
      </c>
      <c r="B69" s="161"/>
      <c r="C69" s="50"/>
      <c r="D69" s="161">
        <v>3300</v>
      </c>
      <c r="E69" s="24">
        <v>1</v>
      </c>
      <c r="F69" s="39">
        <v>27</v>
      </c>
      <c r="G69" s="39">
        <f t="shared" si="2"/>
        <v>89100</v>
      </c>
      <c r="H69" s="166" t="s">
        <v>78</v>
      </c>
    </row>
    <row r="70" spans="1:9" s="3" customFormat="1">
      <c r="A70" s="10" t="s">
        <v>8</v>
      </c>
      <c r="B70" s="11"/>
      <c r="C70" s="10"/>
      <c r="D70" s="12"/>
      <c r="E70" s="13"/>
      <c r="F70" s="13"/>
      <c r="G70" s="13"/>
      <c r="H70" s="14"/>
      <c r="I70" s="2"/>
    </row>
    <row r="71" spans="1:9" s="25" customFormat="1">
      <c r="A71" s="19" t="s">
        <v>122</v>
      </c>
      <c r="B71" s="19"/>
      <c r="C71" s="21"/>
      <c r="D71" s="20">
        <f ca="1">朗明报销!G46</f>
        <v>19928.5</v>
      </c>
      <c r="E71" s="24">
        <v>1</v>
      </c>
      <c r="F71" s="24">
        <v>1</v>
      </c>
      <c r="G71" s="24">
        <f>D71*E71*F71</f>
        <v>19928.5</v>
      </c>
      <c r="H71" s="19" t="s">
        <v>299</v>
      </c>
      <c r="I71" s="26"/>
    </row>
    <row r="72" spans="1:9" s="25" customFormat="1">
      <c r="A72" s="19" t="s">
        <v>123</v>
      </c>
      <c r="B72" s="19"/>
      <c r="C72" s="21"/>
      <c r="D72" s="168">
        <f ca="1">朗知报销!F36</f>
        <v>19671.93</v>
      </c>
      <c r="E72" s="24">
        <v>1</v>
      </c>
      <c r="F72" s="24">
        <v>1</v>
      </c>
      <c r="G72" s="24">
        <f>D72*E72*F72</f>
        <v>19671.93</v>
      </c>
      <c r="H72" s="19" t="s">
        <v>300</v>
      </c>
      <c r="I72" s="26"/>
    </row>
    <row r="73" spans="1:9" s="3" customFormat="1">
      <c r="A73" s="10" t="s">
        <v>14</v>
      </c>
      <c r="B73" s="11"/>
      <c r="C73" s="12"/>
      <c r="D73" s="12"/>
      <c r="E73" s="13"/>
      <c r="F73" s="13"/>
      <c r="G73" s="13"/>
      <c r="H73" s="14"/>
      <c r="I73" s="2"/>
    </row>
    <row r="74" spans="1:9" s="25" customFormat="1" ht="28.5">
      <c r="A74" s="206" t="s">
        <v>27</v>
      </c>
      <c r="B74" s="206"/>
      <c r="C74" s="30" t="s">
        <v>29</v>
      </c>
      <c r="D74" s="31">
        <v>65000</v>
      </c>
      <c r="E74" s="39">
        <v>1</v>
      </c>
      <c r="F74" s="39">
        <v>1</v>
      </c>
      <c r="G74" s="24">
        <f>D74*E74*F74</f>
        <v>65000</v>
      </c>
      <c r="H74" s="19" t="s">
        <v>301</v>
      </c>
      <c r="I74" s="26"/>
    </row>
    <row r="75" spans="1:9" s="3" customFormat="1" ht="42.75">
      <c r="A75" s="10" t="s">
        <v>9</v>
      </c>
      <c r="B75" s="11"/>
      <c r="C75" s="12"/>
      <c r="D75" s="12"/>
      <c r="E75" s="13"/>
      <c r="F75" s="13"/>
      <c r="G75" s="13"/>
      <c r="H75" s="14"/>
      <c r="I75" s="2"/>
    </row>
    <row r="76" spans="1:9" s="25" customFormat="1">
      <c r="A76" s="197" t="s">
        <v>17</v>
      </c>
      <c r="B76" s="198"/>
      <c r="C76" s="20"/>
      <c r="D76" s="20">
        <v>300</v>
      </c>
      <c r="E76" s="32">
        <v>1</v>
      </c>
      <c r="F76" s="32">
        <v>7</v>
      </c>
      <c r="G76" s="32">
        <v>2100</v>
      </c>
      <c r="H76" s="20"/>
    </row>
    <row r="77" spans="1:9" s="33" customFormat="1">
      <c r="A77" s="195" t="s">
        <v>80</v>
      </c>
      <c r="B77" s="196"/>
      <c r="C77" s="196"/>
      <c r="D77" s="196"/>
      <c r="E77" s="196"/>
      <c r="F77" s="34"/>
      <c r="G77" s="35"/>
      <c r="H77" s="14"/>
    </row>
    <row r="78" spans="1:9" s="167" customFormat="1" ht="14.25" customHeight="1">
      <c r="A78" s="204" t="s">
        <v>81</v>
      </c>
      <c r="B78" s="37" t="s">
        <v>82</v>
      </c>
      <c r="C78" s="38" t="s">
        <v>89</v>
      </c>
      <c r="D78" s="39">
        <v>300</v>
      </c>
      <c r="E78" s="39">
        <v>2</v>
      </c>
      <c r="F78" s="40">
        <v>4</v>
      </c>
      <c r="G78" s="41">
        <f>E78*F78*D78</f>
        <v>2400</v>
      </c>
    </row>
    <row r="79" spans="1:9" s="167" customFormat="1">
      <c r="A79" s="205"/>
      <c r="B79" s="37" t="s">
        <v>83</v>
      </c>
      <c r="C79" s="38" t="s">
        <v>84</v>
      </c>
      <c r="D79" s="39">
        <v>600</v>
      </c>
      <c r="E79" s="39">
        <v>2</v>
      </c>
      <c r="F79" s="40">
        <v>7</v>
      </c>
      <c r="G79" s="41">
        <f>E79*F79*D79</f>
        <v>8400</v>
      </c>
    </row>
    <row r="80" spans="1:9" s="167" customFormat="1">
      <c r="A80" s="205"/>
      <c r="B80" s="42" t="s">
        <v>85</v>
      </c>
      <c r="C80" s="43" t="s">
        <v>342</v>
      </c>
      <c r="D80" s="39">
        <v>100</v>
      </c>
      <c r="E80" s="39">
        <v>4</v>
      </c>
      <c r="F80" s="44">
        <v>8</v>
      </c>
      <c r="G80" s="41">
        <f>E80*F80*D80</f>
        <v>3200</v>
      </c>
    </row>
    <row r="81" spans="1:8" s="36" customFormat="1">
      <c r="A81" s="193" t="s">
        <v>86</v>
      </c>
      <c r="B81" s="194"/>
      <c r="C81" s="194"/>
      <c r="D81" s="194"/>
      <c r="E81" s="194"/>
      <c r="F81" s="194"/>
      <c r="G81" s="45">
        <f>SUM(G10:G80)</f>
        <v>591549.42999999993</v>
      </c>
    </row>
    <row r="82" spans="1:8" s="36" customFormat="1">
      <c r="A82" s="199" t="s">
        <v>87</v>
      </c>
      <c r="B82" s="200"/>
      <c r="C82" s="200"/>
      <c r="D82" s="200"/>
      <c r="E82" s="200"/>
      <c r="F82" s="200"/>
      <c r="G82" s="46">
        <f>G81*0.1</f>
        <v>59154.942999999999</v>
      </c>
    </row>
    <row r="83" spans="1:8" s="36" customFormat="1" ht="15">
      <c r="A83" s="202" t="s">
        <v>88</v>
      </c>
      <c r="B83" s="203"/>
      <c r="C83" s="203"/>
      <c r="D83" s="203"/>
      <c r="E83" s="203"/>
      <c r="F83" s="203"/>
      <c r="G83" s="47">
        <f>SUM(G81:G82)</f>
        <v>650704.37299999991</v>
      </c>
      <c r="H83" s="48"/>
    </row>
  </sheetData>
  <mergeCells count="39">
    <mergeCell ref="A1:C1"/>
    <mergeCell ref="A43:B43"/>
    <mergeCell ref="A44:B44"/>
    <mergeCell ref="A38:B38"/>
    <mergeCell ref="A9:A19"/>
    <mergeCell ref="A30:B30"/>
    <mergeCell ref="B2:E2"/>
    <mergeCell ref="A7:B7"/>
    <mergeCell ref="A39:B39"/>
    <mergeCell ref="A20:A26"/>
    <mergeCell ref="B20:B26"/>
    <mergeCell ref="H20:H26"/>
    <mergeCell ref="B10:B19"/>
    <mergeCell ref="H10:H18"/>
    <mergeCell ref="B59:B61"/>
    <mergeCell ref="A46:B46"/>
    <mergeCell ref="A55:B55"/>
    <mergeCell ref="A48:B48"/>
    <mergeCell ref="A42:B42"/>
    <mergeCell ref="A57:B57"/>
    <mergeCell ref="A47:B47"/>
    <mergeCell ref="A83:F83"/>
    <mergeCell ref="A78:A80"/>
    <mergeCell ref="A74:B74"/>
    <mergeCell ref="A45:B45"/>
    <mergeCell ref="A62:B64"/>
    <mergeCell ref="A56:B56"/>
    <mergeCell ref="A50:B50"/>
    <mergeCell ref="A51:B51"/>
    <mergeCell ref="A81:F81"/>
    <mergeCell ref="A77:E77"/>
    <mergeCell ref="A76:B76"/>
    <mergeCell ref="A82:F82"/>
    <mergeCell ref="A40:B40"/>
    <mergeCell ref="A41:B41"/>
    <mergeCell ref="A49:B49"/>
    <mergeCell ref="A52:B52"/>
    <mergeCell ref="A53:B53"/>
    <mergeCell ref="A54:B54"/>
  </mergeCells>
  <phoneticPr fontId="16" type="noConversion"/>
  <pageMargins left="0.60972222222222228" right="0.17916666666666667" top="0.4" bottom="0.50902777777777775" header="0.32916666666666666" footer="0.51111111111111107"/>
  <pageSetup paperSize="9" scale="4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abSelected="1" topLeftCell="A7" zoomScaleNormal="100" zoomScaleSheetLayoutView="100" workbookViewId="0">
      <selection activeCell="A18" sqref="A18:B18"/>
    </sheetView>
  </sheetViews>
  <sheetFormatPr defaultColWidth="19.75" defaultRowHeight="14.25"/>
  <cols>
    <col min="1" max="1" width="24.375" style="173" customWidth="1"/>
    <col min="2" max="2" width="25.75" style="172" customWidth="1"/>
    <col min="3" max="3" width="37.875" style="169" customWidth="1"/>
    <col min="4" max="4" width="11.25" style="169" customWidth="1"/>
    <col min="5" max="5" width="9.25" style="170" customWidth="1"/>
    <col min="6" max="7" width="9.625" style="170" customWidth="1"/>
    <col min="8" max="8" width="27.625" style="171" customWidth="1"/>
    <col min="9" max="9" width="19.75" style="172" customWidth="1"/>
    <col min="10" max="16384" width="19.75" style="173"/>
  </cols>
  <sheetData>
    <row r="1" spans="1:9" ht="28.5" customHeight="1">
      <c r="A1" s="226"/>
      <c r="B1" s="226"/>
      <c r="C1" s="226"/>
    </row>
    <row r="2" spans="1:9">
      <c r="A2" s="173" t="s">
        <v>0</v>
      </c>
      <c r="B2" s="227" t="s">
        <v>70</v>
      </c>
      <c r="C2" s="227"/>
      <c r="D2" s="227"/>
      <c r="E2" s="227"/>
      <c r="H2" s="171" t="s">
        <v>70</v>
      </c>
    </row>
    <row r="3" spans="1:9">
      <c r="A3" s="173" t="s">
        <v>1</v>
      </c>
      <c r="B3" s="174" t="s">
        <v>71</v>
      </c>
      <c r="C3" s="175"/>
      <c r="D3" s="175"/>
      <c r="H3" s="171" t="s">
        <v>71</v>
      </c>
    </row>
    <row r="4" spans="1:9" ht="15" customHeight="1">
      <c r="A4" s="173" t="s">
        <v>10</v>
      </c>
      <c r="H4" s="171" t="s">
        <v>92</v>
      </c>
    </row>
    <row r="5" spans="1:9" ht="9.75" customHeight="1">
      <c r="A5" s="173" t="s">
        <v>11</v>
      </c>
    </row>
    <row r="6" spans="1:9" ht="6.75" customHeight="1">
      <c r="A6" s="173" t="s">
        <v>6</v>
      </c>
    </row>
    <row r="7" spans="1:9" s="169" customFormat="1">
      <c r="A7" s="228" t="s">
        <v>2</v>
      </c>
      <c r="B7" s="229"/>
      <c r="C7" s="176" t="s">
        <v>3</v>
      </c>
      <c r="D7" s="176"/>
      <c r="E7" s="177" t="s">
        <v>4</v>
      </c>
      <c r="F7" s="177" t="s">
        <v>5</v>
      </c>
      <c r="G7" s="177"/>
      <c r="H7" s="176" t="s">
        <v>12</v>
      </c>
      <c r="I7" s="172"/>
    </row>
    <row r="8" spans="1:9" s="169" customFormat="1" ht="28.5">
      <c r="A8" s="178" t="s">
        <v>7</v>
      </c>
      <c r="B8" s="179"/>
      <c r="C8" s="180"/>
      <c r="D8" s="180"/>
      <c r="E8" s="181"/>
      <c r="F8" s="181"/>
      <c r="G8" s="181"/>
      <c r="H8" s="182"/>
      <c r="I8" s="172"/>
    </row>
    <row r="9" spans="1:9" s="184" customFormat="1" ht="28.5">
      <c r="A9" s="187" t="s">
        <v>344</v>
      </c>
      <c r="B9" s="183"/>
      <c r="C9" s="188" t="s">
        <v>345</v>
      </c>
      <c r="D9" s="189">
        <v>2800</v>
      </c>
      <c r="E9" s="190">
        <v>1</v>
      </c>
      <c r="F9" s="190">
        <v>1</v>
      </c>
      <c r="G9" s="190">
        <f>D9*E9*F9</f>
        <v>2800</v>
      </c>
      <c r="H9" s="183" t="s">
        <v>343</v>
      </c>
      <c r="I9" s="186"/>
    </row>
    <row r="10" spans="1:9" s="184" customFormat="1">
      <c r="A10" s="223" t="s">
        <v>56</v>
      </c>
      <c r="B10" s="223"/>
      <c r="C10" s="183" t="s">
        <v>39</v>
      </c>
      <c r="D10" s="189">
        <v>700</v>
      </c>
      <c r="E10" s="185">
        <v>1</v>
      </c>
      <c r="F10" s="190">
        <v>1</v>
      </c>
      <c r="G10" s="190">
        <f>D10*E10*F10</f>
        <v>700</v>
      </c>
      <c r="H10" s="183" t="s">
        <v>346</v>
      </c>
      <c r="I10" s="186"/>
    </row>
    <row r="11" spans="1:9" s="184" customFormat="1" ht="14.25" customHeight="1">
      <c r="A11" s="223" t="s">
        <v>347</v>
      </c>
      <c r="B11" s="223"/>
      <c r="C11" s="183" t="s">
        <v>348</v>
      </c>
      <c r="D11" s="189">
        <v>1200</v>
      </c>
      <c r="E11" s="185">
        <v>1</v>
      </c>
      <c r="F11" s="190">
        <v>1</v>
      </c>
      <c r="G11" s="190">
        <f>D11*E11*F11</f>
        <v>1200</v>
      </c>
      <c r="H11" s="183" t="s">
        <v>343</v>
      </c>
    </row>
    <row r="12" spans="1:9" s="184" customFormat="1" ht="14.25" customHeight="1">
      <c r="A12" s="223" t="s">
        <v>61</v>
      </c>
      <c r="B12" s="223"/>
      <c r="C12" s="183" t="s">
        <v>57</v>
      </c>
      <c r="D12" s="189">
        <v>1200</v>
      </c>
      <c r="E12" s="185">
        <v>1</v>
      </c>
      <c r="F12" s="190">
        <v>1</v>
      </c>
      <c r="G12" s="190">
        <f t="shared" ref="G12:G20" si="0">D12*E12*F12</f>
        <v>1200</v>
      </c>
      <c r="H12" s="183" t="s">
        <v>346</v>
      </c>
      <c r="I12" s="186"/>
    </row>
    <row r="13" spans="1:9" s="184" customFormat="1" ht="14.25" customHeight="1">
      <c r="A13" s="223" t="s">
        <v>65</v>
      </c>
      <c r="B13" s="223"/>
      <c r="C13" s="183" t="s">
        <v>39</v>
      </c>
      <c r="D13" s="189">
        <v>700</v>
      </c>
      <c r="E13" s="185">
        <v>1</v>
      </c>
      <c r="F13" s="190">
        <v>1</v>
      </c>
      <c r="G13" s="190">
        <f t="shared" si="0"/>
        <v>700</v>
      </c>
      <c r="H13" s="183" t="s">
        <v>349</v>
      </c>
    </row>
    <row r="14" spans="1:9" s="184" customFormat="1" ht="14.25" customHeight="1">
      <c r="A14" s="223" t="s">
        <v>66</v>
      </c>
      <c r="B14" s="223"/>
      <c r="C14" s="183" t="s">
        <v>39</v>
      </c>
      <c r="D14" s="189">
        <v>700</v>
      </c>
      <c r="E14" s="185">
        <v>1</v>
      </c>
      <c r="F14" s="190">
        <v>2</v>
      </c>
      <c r="G14" s="190">
        <f t="shared" si="0"/>
        <v>1400</v>
      </c>
      <c r="H14" s="183" t="s">
        <v>350</v>
      </c>
    </row>
    <row r="15" spans="1:9" s="184" customFormat="1" ht="14.25" customHeight="1">
      <c r="A15" s="223" t="s">
        <v>351</v>
      </c>
      <c r="B15" s="223"/>
      <c r="C15" s="183" t="s">
        <v>352</v>
      </c>
      <c r="D15" s="189">
        <v>1300</v>
      </c>
      <c r="E15" s="185">
        <v>1</v>
      </c>
      <c r="F15" s="190">
        <v>1</v>
      </c>
      <c r="G15" s="190">
        <f t="shared" si="0"/>
        <v>1300</v>
      </c>
      <c r="H15" s="183" t="s">
        <v>353</v>
      </c>
    </row>
    <row r="16" spans="1:9" s="184" customFormat="1" ht="14.25" customHeight="1">
      <c r="A16" s="223" t="s">
        <v>68</v>
      </c>
      <c r="B16" s="223"/>
      <c r="C16" s="183" t="s">
        <v>39</v>
      </c>
      <c r="D16" s="189">
        <v>700</v>
      </c>
      <c r="E16" s="185">
        <v>1</v>
      </c>
      <c r="F16" s="190">
        <v>1</v>
      </c>
      <c r="G16" s="190">
        <f t="shared" si="0"/>
        <v>700</v>
      </c>
      <c r="H16" s="183" t="s">
        <v>349</v>
      </c>
    </row>
    <row r="17" spans="1:9" s="184" customFormat="1" ht="14.25" customHeight="1">
      <c r="A17" s="223" t="s">
        <v>354</v>
      </c>
      <c r="B17" s="223"/>
      <c r="C17" s="183" t="s">
        <v>355</v>
      </c>
      <c r="D17" s="189">
        <v>1000</v>
      </c>
      <c r="E17" s="185">
        <v>1</v>
      </c>
      <c r="F17" s="190">
        <v>1</v>
      </c>
      <c r="G17" s="190">
        <f t="shared" si="0"/>
        <v>1000</v>
      </c>
      <c r="H17" s="183" t="s">
        <v>343</v>
      </c>
    </row>
    <row r="18" spans="1:9" s="184" customFormat="1" ht="14.25" customHeight="1">
      <c r="A18" s="223" t="s">
        <v>356</v>
      </c>
      <c r="B18" s="223"/>
      <c r="C18" s="183" t="s">
        <v>39</v>
      </c>
      <c r="D18" s="189">
        <v>1500</v>
      </c>
      <c r="E18" s="185">
        <v>1</v>
      </c>
      <c r="F18" s="190">
        <v>1</v>
      </c>
      <c r="G18" s="190">
        <f t="shared" si="0"/>
        <v>1500</v>
      </c>
      <c r="H18" s="183" t="s">
        <v>343</v>
      </c>
    </row>
    <row r="19" spans="1:9" s="184" customFormat="1" ht="14.25" customHeight="1">
      <c r="A19" s="223" t="s">
        <v>332</v>
      </c>
      <c r="B19" s="223"/>
      <c r="C19" s="183" t="s">
        <v>357</v>
      </c>
      <c r="D19" s="189">
        <v>1500</v>
      </c>
      <c r="E19" s="185">
        <v>1</v>
      </c>
      <c r="F19" s="190">
        <v>1</v>
      </c>
      <c r="G19" s="190">
        <f t="shared" si="0"/>
        <v>1500</v>
      </c>
      <c r="H19" s="183" t="s">
        <v>343</v>
      </c>
    </row>
    <row r="20" spans="1:9" s="184" customFormat="1" ht="14.25" customHeight="1">
      <c r="A20" s="223" t="s">
        <v>69</v>
      </c>
      <c r="B20" s="223"/>
      <c r="C20" s="183" t="s">
        <v>57</v>
      </c>
      <c r="D20" s="189">
        <v>1200</v>
      </c>
      <c r="E20" s="185">
        <v>1</v>
      </c>
      <c r="F20" s="190">
        <v>1</v>
      </c>
      <c r="G20" s="190">
        <f t="shared" si="0"/>
        <v>1200</v>
      </c>
      <c r="H20" s="183" t="s">
        <v>349</v>
      </c>
    </row>
    <row r="21" spans="1:9" s="169" customFormat="1">
      <c r="A21" s="178" t="s">
        <v>23</v>
      </c>
      <c r="B21" s="179"/>
      <c r="C21" s="180"/>
      <c r="D21" s="180"/>
      <c r="E21" s="181"/>
      <c r="F21" s="181"/>
      <c r="G21" s="181"/>
      <c r="H21" s="182"/>
      <c r="I21" s="172"/>
    </row>
    <row r="22" spans="1:9" s="184" customFormat="1">
      <c r="A22" s="183"/>
      <c r="B22" s="183"/>
      <c r="C22" s="191" t="s">
        <v>358</v>
      </c>
      <c r="D22" s="192">
        <v>160</v>
      </c>
      <c r="E22" s="185">
        <v>8</v>
      </c>
      <c r="F22" s="185">
        <v>6</v>
      </c>
      <c r="G22" s="185">
        <f>D22*E22*F22</f>
        <v>7680</v>
      </c>
      <c r="H22" s="183" t="s">
        <v>343</v>
      </c>
      <c r="I22" s="186"/>
    </row>
    <row r="23" spans="1:9" s="184" customFormat="1">
      <c r="A23" s="183"/>
      <c r="B23" s="183"/>
      <c r="C23" s="191" t="s">
        <v>359</v>
      </c>
      <c r="D23" s="192">
        <v>1990</v>
      </c>
      <c r="E23" s="185">
        <v>1</v>
      </c>
      <c r="F23" s="185">
        <v>1</v>
      </c>
      <c r="G23" s="185">
        <f>D23*E23*F23</f>
        <v>1990</v>
      </c>
      <c r="H23" s="183" t="s">
        <v>343</v>
      </c>
      <c r="I23" s="186"/>
    </row>
    <row r="24" spans="1:9" s="36" customFormat="1">
      <c r="A24" s="193" t="s">
        <v>360</v>
      </c>
      <c r="B24" s="194"/>
      <c r="C24" s="194"/>
      <c r="D24" s="194"/>
      <c r="E24" s="194"/>
      <c r="F24" s="194"/>
      <c r="G24" s="45">
        <f>SUM(G9:G23)</f>
        <v>24870</v>
      </c>
    </row>
    <row r="25" spans="1:9" s="36" customFormat="1">
      <c r="A25" s="224" t="s">
        <v>87</v>
      </c>
      <c r="B25" s="225"/>
      <c r="C25" s="225"/>
      <c r="D25" s="225"/>
      <c r="E25" s="225"/>
      <c r="F25" s="225"/>
      <c r="G25" s="46">
        <f>G24*0.1</f>
        <v>2487</v>
      </c>
    </row>
    <row r="26" spans="1:9" s="36" customFormat="1" ht="15">
      <c r="A26" s="202" t="s">
        <v>88</v>
      </c>
      <c r="B26" s="203"/>
      <c r="C26" s="203"/>
      <c r="D26" s="203"/>
      <c r="E26" s="203"/>
      <c r="F26" s="203"/>
      <c r="G26" s="47">
        <f>SUM(G24:G25)</f>
        <v>27357</v>
      </c>
      <c r="H26" s="48"/>
    </row>
  </sheetData>
  <mergeCells count="17">
    <mergeCell ref="A1:C1"/>
    <mergeCell ref="A10:B10"/>
    <mergeCell ref="A26:F26"/>
    <mergeCell ref="A24:F24"/>
    <mergeCell ref="A12:B12"/>
    <mergeCell ref="A20:B20"/>
    <mergeCell ref="B2:E2"/>
    <mergeCell ref="A14:B14"/>
    <mergeCell ref="A7:B7"/>
    <mergeCell ref="A13:B13"/>
    <mergeCell ref="A16:B16"/>
    <mergeCell ref="A25:F25"/>
    <mergeCell ref="A11:B11"/>
    <mergeCell ref="A15:B15"/>
    <mergeCell ref="A17:B17"/>
    <mergeCell ref="A18:B18"/>
    <mergeCell ref="A19:B19"/>
  </mergeCells>
  <phoneticPr fontId="16" type="noConversion"/>
  <pageMargins left="0.60972222222222228" right="0.17916666666666667" top="0.4" bottom="0.50902777777777775" header="0.32916666666666666" footer="0.51111111111111107"/>
  <pageSetup paperSize="9" scale="4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C26" sqref="C26"/>
    </sheetView>
  </sheetViews>
  <sheetFormatPr defaultColWidth="10" defaultRowHeight="14.25"/>
  <cols>
    <col min="1" max="1" width="17.75" customWidth="1"/>
  </cols>
  <sheetData>
    <row r="1" spans="1:2">
      <c r="A1" s="230" t="s">
        <v>119</v>
      </c>
      <c r="B1" s="231"/>
    </row>
    <row r="2" spans="1:2">
      <c r="A2" s="49" t="s">
        <v>121</v>
      </c>
      <c r="B2" s="49">
        <v>75.900000000000006</v>
      </c>
    </row>
    <row r="3" spans="1:2">
      <c r="A3" s="23" t="s">
        <v>109</v>
      </c>
      <c r="B3" s="49">
        <v>179.4</v>
      </c>
    </row>
    <row r="4" spans="1:2">
      <c r="A4" s="23" t="s">
        <v>111</v>
      </c>
      <c r="B4" s="49">
        <v>345</v>
      </c>
    </row>
    <row r="5" spans="1:2">
      <c r="A5" s="23" t="s">
        <v>111</v>
      </c>
      <c r="B5" s="49">
        <v>400.2</v>
      </c>
    </row>
    <row r="6" spans="1:2">
      <c r="A6" s="23" t="s">
        <v>112</v>
      </c>
      <c r="B6" s="49">
        <v>124.2</v>
      </c>
    </row>
    <row r="7" spans="1:2">
      <c r="A7" s="23" t="s">
        <v>113</v>
      </c>
      <c r="B7" s="49">
        <v>269.10000000000002</v>
      </c>
    </row>
    <row r="8" spans="1:2">
      <c r="A8" s="23" t="s">
        <v>114</v>
      </c>
      <c r="B8" s="49">
        <v>158.69999999999999</v>
      </c>
    </row>
    <row r="9" spans="1:2">
      <c r="A9" s="23" t="s">
        <v>114</v>
      </c>
      <c r="B9" s="49">
        <v>133.35</v>
      </c>
    </row>
    <row r="10" spans="1:2">
      <c r="A10" s="23" t="s">
        <v>115</v>
      </c>
      <c r="B10" s="49">
        <v>455.4</v>
      </c>
    </row>
    <row r="11" spans="1:2">
      <c r="A11" s="23" t="s">
        <v>110</v>
      </c>
      <c r="B11" s="49">
        <v>156.4</v>
      </c>
    </row>
    <row r="12" spans="1:2">
      <c r="A12" s="23" t="s">
        <v>116</v>
      </c>
      <c r="B12" s="49">
        <v>89.7</v>
      </c>
    </row>
    <row r="13" spans="1:2">
      <c r="A13" s="23" t="s">
        <v>117</v>
      </c>
      <c r="B13" s="49">
        <v>292.10000000000002</v>
      </c>
    </row>
    <row r="14" spans="1:2">
      <c r="A14" s="23" t="s">
        <v>118</v>
      </c>
      <c r="B14" s="49">
        <v>210.4</v>
      </c>
    </row>
    <row r="15" spans="1:2">
      <c r="A15" s="23" t="s">
        <v>113</v>
      </c>
      <c r="B15" s="49">
        <v>246.1</v>
      </c>
    </row>
    <row r="16" spans="1:2">
      <c r="A16" s="23" t="s">
        <v>113</v>
      </c>
      <c r="B16" s="49">
        <v>124.2</v>
      </c>
    </row>
    <row r="17" spans="1:2">
      <c r="A17" s="23" t="s">
        <v>110</v>
      </c>
      <c r="B17" s="49">
        <v>596</v>
      </c>
    </row>
    <row r="18" spans="1:2">
      <c r="A18" s="23" t="s">
        <v>113</v>
      </c>
      <c r="B18" s="49">
        <v>512.9</v>
      </c>
    </row>
    <row r="19" spans="1:2">
      <c r="A19" s="23" t="s">
        <v>113</v>
      </c>
      <c r="B19" s="49">
        <v>379.5</v>
      </c>
    </row>
    <row r="20" spans="1:2">
      <c r="A20" s="23" t="s">
        <v>117</v>
      </c>
      <c r="B20" s="49">
        <v>179.4</v>
      </c>
    </row>
    <row r="21" spans="1:2">
      <c r="A21" s="23" t="s">
        <v>113</v>
      </c>
      <c r="B21" s="49">
        <v>202.4</v>
      </c>
    </row>
    <row r="22" spans="1:2">
      <c r="A22" s="23" t="s">
        <v>113</v>
      </c>
      <c r="B22" s="49">
        <v>133.4</v>
      </c>
    </row>
    <row r="23" spans="1:2">
      <c r="A23" s="23" t="s">
        <v>117</v>
      </c>
      <c r="B23" s="49">
        <v>347.3</v>
      </c>
    </row>
    <row r="24" spans="1:2">
      <c r="A24" s="23" t="s">
        <v>113</v>
      </c>
      <c r="B24" s="49">
        <v>78.2</v>
      </c>
    </row>
    <row r="25" spans="1:2">
      <c r="A25" s="23" t="s">
        <v>111</v>
      </c>
      <c r="B25" s="49">
        <v>600.29999999999995</v>
      </c>
    </row>
    <row r="26" spans="1:2">
      <c r="A26" s="23" t="s">
        <v>113</v>
      </c>
      <c r="B26" s="49">
        <v>317.39999999999998</v>
      </c>
    </row>
    <row r="27" spans="1:2">
      <c r="A27" s="23" t="s">
        <v>113</v>
      </c>
      <c r="B27" s="49">
        <v>167.9</v>
      </c>
    </row>
    <row r="28" spans="1:2">
      <c r="A28" s="23" t="s">
        <v>110</v>
      </c>
      <c r="B28" s="49">
        <v>172.5</v>
      </c>
    </row>
    <row r="29" spans="1:2">
      <c r="A29" s="23" t="s">
        <v>113</v>
      </c>
      <c r="B29" s="49">
        <v>57.5</v>
      </c>
    </row>
    <row r="30" spans="1:2">
      <c r="A30" s="23" t="s">
        <v>339</v>
      </c>
      <c r="B30" s="49">
        <v>530</v>
      </c>
    </row>
    <row r="31" spans="1:2">
      <c r="A31" s="23" t="s">
        <v>120</v>
      </c>
      <c r="B31" s="49">
        <f>SUM(B3:B30)+B2</f>
        <v>7534.8499999999976</v>
      </c>
    </row>
  </sheetData>
  <mergeCells count="1">
    <mergeCell ref="A1:B1"/>
  </mergeCells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4"/>
  <sheetViews>
    <sheetView topLeftCell="A28" zoomScale="150" zoomScaleNormal="150" workbookViewId="0">
      <selection activeCell="B11" sqref="B11"/>
    </sheetView>
  </sheetViews>
  <sheetFormatPr defaultColWidth="8.875" defaultRowHeight="14.25"/>
  <cols>
    <col min="1" max="1" width="15.875" style="51" customWidth="1"/>
    <col min="2" max="2" width="10.875" style="51" customWidth="1"/>
    <col min="3" max="3" width="15.875" style="51" customWidth="1"/>
    <col min="4" max="4" width="15.875" style="86" customWidth="1"/>
    <col min="5" max="5" width="24.875" style="51" customWidth="1"/>
    <col min="6" max="6" width="11.125" style="87" customWidth="1"/>
    <col min="7" max="7" width="24.875" style="88" customWidth="1"/>
    <col min="8" max="16384" width="8.875" style="51"/>
  </cols>
  <sheetData>
    <row r="1" spans="1:7" ht="24" customHeight="1">
      <c r="A1" s="232" t="s">
        <v>136</v>
      </c>
      <c r="B1" s="232"/>
      <c r="C1" s="232"/>
      <c r="D1" s="232"/>
      <c r="E1" s="232"/>
      <c r="F1" s="232"/>
      <c r="G1" s="232"/>
    </row>
    <row r="2" spans="1:7" ht="19.7" customHeight="1">
      <c r="A2" s="52" t="s">
        <v>124</v>
      </c>
      <c r="B2" s="52" t="s">
        <v>125</v>
      </c>
      <c r="C2" s="52" t="s">
        <v>137</v>
      </c>
      <c r="D2" s="53" t="s">
        <v>126</v>
      </c>
      <c r="E2" s="52" t="s">
        <v>127</v>
      </c>
      <c r="F2" s="54" t="s">
        <v>128</v>
      </c>
      <c r="G2" s="52" t="s">
        <v>12</v>
      </c>
    </row>
    <row r="3" spans="1:7" ht="21" customHeight="1">
      <c r="A3" s="233" t="s">
        <v>138</v>
      </c>
      <c r="B3" s="233"/>
      <c r="C3" s="233"/>
      <c r="D3" s="233"/>
      <c r="E3" s="233"/>
      <c r="F3" s="233"/>
      <c r="G3" s="233"/>
    </row>
    <row r="4" spans="1:7" ht="21" customHeight="1">
      <c r="A4" s="55" t="s">
        <v>139</v>
      </c>
      <c r="B4" s="56" t="s">
        <v>140</v>
      </c>
      <c r="C4" s="57">
        <v>13070170069</v>
      </c>
      <c r="D4" s="58" t="s">
        <v>141</v>
      </c>
      <c r="E4" s="59" t="s">
        <v>142</v>
      </c>
      <c r="F4" s="59">
        <v>378</v>
      </c>
      <c r="G4" s="60"/>
    </row>
    <row r="5" spans="1:7" ht="21" customHeight="1">
      <c r="A5" s="55" t="s">
        <v>143</v>
      </c>
      <c r="B5" s="56" t="s">
        <v>144</v>
      </c>
      <c r="C5" s="57">
        <v>13717547354</v>
      </c>
      <c r="D5" s="58" t="s">
        <v>141</v>
      </c>
      <c r="E5" s="59" t="s">
        <v>145</v>
      </c>
      <c r="F5" s="59">
        <v>285</v>
      </c>
      <c r="G5" s="61"/>
    </row>
    <row r="6" spans="1:7" ht="21" customHeight="1">
      <c r="A6" s="55" t="s">
        <v>146</v>
      </c>
      <c r="B6" s="56" t="s">
        <v>147</v>
      </c>
      <c r="C6" s="57">
        <v>13910002539</v>
      </c>
      <c r="D6" s="58" t="s">
        <v>148</v>
      </c>
      <c r="E6" s="62" t="s">
        <v>149</v>
      </c>
      <c r="F6" s="62">
        <v>280</v>
      </c>
      <c r="G6" s="63"/>
    </row>
    <row r="7" spans="1:7" ht="17.100000000000001" customHeight="1">
      <c r="A7" s="55" t="s">
        <v>150</v>
      </c>
      <c r="B7" s="56" t="s">
        <v>151</v>
      </c>
      <c r="C7" s="57">
        <v>18689239577</v>
      </c>
      <c r="D7" s="58" t="s">
        <v>152</v>
      </c>
      <c r="E7" s="64" t="s">
        <v>149</v>
      </c>
      <c r="F7" s="62">
        <v>215.5</v>
      </c>
      <c r="G7" s="61"/>
    </row>
    <row r="8" spans="1:7" ht="17.100000000000001" customHeight="1">
      <c r="A8" s="55" t="s">
        <v>153</v>
      </c>
      <c r="B8" s="56" t="s">
        <v>154</v>
      </c>
      <c r="C8" s="57">
        <v>13691329234</v>
      </c>
      <c r="D8" s="58" t="s">
        <v>155</v>
      </c>
      <c r="E8" s="64" t="s">
        <v>149</v>
      </c>
      <c r="F8" s="65">
        <v>417</v>
      </c>
      <c r="G8" s="61"/>
    </row>
    <row r="9" spans="1:7" ht="17.100000000000001" customHeight="1">
      <c r="A9" s="55" t="s">
        <v>156</v>
      </c>
      <c r="B9" s="56" t="s">
        <v>157</v>
      </c>
      <c r="C9" s="57">
        <v>13472301660</v>
      </c>
      <c r="D9" s="58" t="s">
        <v>129</v>
      </c>
      <c r="E9" s="64" t="s">
        <v>149</v>
      </c>
      <c r="F9" s="65">
        <v>187</v>
      </c>
      <c r="G9" s="61"/>
    </row>
    <row r="10" spans="1:7" ht="17.100000000000001" customHeight="1">
      <c r="A10" s="66" t="s">
        <v>158</v>
      </c>
      <c r="B10" s="56" t="s">
        <v>159</v>
      </c>
      <c r="C10" s="57">
        <v>18753391585</v>
      </c>
      <c r="D10" s="58" t="s">
        <v>129</v>
      </c>
      <c r="E10" s="64" t="s">
        <v>149</v>
      </c>
      <c r="F10" s="67">
        <v>734</v>
      </c>
      <c r="G10" s="61"/>
    </row>
    <row r="11" spans="1:7" ht="17.100000000000001" customHeight="1">
      <c r="A11" s="66" t="s">
        <v>160</v>
      </c>
      <c r="B11" s="56" t="s">
        <v>161</v>
      </c>
      <c r="C11" s="57">
        <v>13212692034</v>
      </c>
      <c r="D11" s="58" t="s">
        <v>129</v>
      </c>
      <c r="E11" s="64" t="s">
        <v>149</v>
      </c>
      <c r="F11" s="67">
        <v>289</v>
      </c>
      <c r="G11" s="61"/>
    </row>
    <row r="12" spans="1:7" ht="17.100000000000001" customHeight="1">
      <c r="A12" s="55" t="s">
        <v>162</v>
      </c>
      <c r="B12" s="56" t="s">
        <v>163</v>
      </c>
      <c r="C12" s="57">
        <v>18875022543</v>
      </c>
      <c r="D12" s="58" t="s">
        <v>129</v>
      </c>
      <c r="E12" s="64" t="s">
        <v>149</v>
      </c>
      <c r="F12" s="65">
        <v>287</v>
      </c>
      <c r="G12" s="61"/>
    </row>
    <row r="13" spans="1:7" ht="17.100000000000001" customHeight="1">
      <c r="A13" s="55" t="s">
        <v>164</v>
      </c>
      <c r="B13" s="56" t="s">
        <v>165</v>
      </c>
      <c r="C13" s="57">
        <v>18639376618</v>
      </c>
      <c r="D13" s="58" t="s">
        <v>129</v>
      </c>
      <c r="E13" s="64" t="s">
        <v>149</v>
      </c>
      <c r="F13" s="65">
        <v>305</v>
      </c>
      <c r="G13" s="61"/>
    </row>
    <row r="14" spans="1:7" ht="17.100000000000001" customHeight="1">
      <c r="A14" s="55" t="s">
        <v>166</v>
      </c>
      <c r="B14" s="56" t="s">
        <v>167</v>
      </c>
      <c r="C14" s="57">
        <v>18010663098</v>
      </c>
      <c r="D14" s="58" t="s">
        <v>168</v>
      </c>
      <c r="E14" s="64" t="s">
        <v>149</v>
      </c>
      <c r="F14" s="65">
        <v>443</v>
      </c>
      <c r="G14" s="61"/>
    </row>
    <row r="15" spans="1:7" ht="17.25" customHeight="1">
      <c r="A15" s="55" t="s">
        <v>169</v>
      </c>
      <c r="B15" s="56" t="s">
        <v>170</v>
      </c>
      <c r="C15" s="57">
        <v>15010685899</v>
      </c>
      <c r="D15" s="58" t="s">
        <v>171</v>
      </c>
      <c r="E15" s="64" t="s">
        <v>149</v>
      </c>
      <c r="F15" s="65">
        <v>500</v>
      </c>
      <c r="G15" s="61"/>
    </row>
    <row r="16" spans="1:7" ht="17.25" customHeight="1">
      <c r="A16" s="55" t="s">
        <v>172</v>
      </c>
      <c r="B16" s="56" t="s">
        <v>173</v>
      </c>
      <c r="C16" s="57">
        <v>15210990945</v>
      </c>
      <c r="D16" s="58" t="s">
        <v>129</v>
      </c>
      <c r="E16" s="64" t="s">
        <v>149</v>
      </c>
      <c r="F16" s="65">
        <v>880</v>
      </c>
      <c r="G16" s="61"/>
    </row>
    <row r="17" spans="1:7" ht="17.25" customHeight="1">
      <c r="A17" s="55" t="s">
        <v>174</v>
      </c>
      <c r="B17" s="56" t="s">
        <v>175</v>
      </c>
      <c r="C17" s="57">
        <v>18911060506</v>
      </c>
      <c r="D17" s="58" t="s">
        <v>176</v>
      </c>
      <c r="E17" s="64" t="s">
        <v>149</v>
      </c>
      <c r="F17" s="65">
        <v>245</v>
      </c>
      <c r="G17" s="61"/>
    </row>
    <row r="18" spans="1:7" ht="17.25" customHeight="1">
      <c r="A18" s="55" t="s">
        <v>177</v>
      </c>
      <c r="B18" s="56" t="s">
        <v>178</v>
      </c>
      <c r="C18" s="57">
        <v>13808393423</v>
      </c>
      <c r="D18" s="58" t="s">
        <v>179</v>
      </c>
      <c r="E18" s="64" t="s">
        <v>149</v>
      </c>
      <c r="F18" s="65">
        <v>417</v>
      </c>
      <c r="G18" s="61"/>
    </row>
    <row r="19" spans="1:7" ht="17.25" customHeight="1">
      <c r="A19" s="66" t="s">
        <v>180</v>
      </c>
      <c r="B19" s="68" t="s">
        <v>140</v>
      </c>
      <c r="C19" s="57">
        <v>13070170069</v>
      </c>
      <c r="D19" s="58" t="s">
        <v>141</v>
      </c>
      <c r="E19" s="64" t="s">
        <v>149</v>
      </c>
      <c r="F19" s="65">
        <v>324</v>
      </c>
      <c r="G19" s="61"/>
    </row>
    <row r="20" spans="1:7" ht="17.25" customHeight="1">
      <c r="A20" s="66" t="s">
        <v>181</v>
      </c>
      <c r="B20" s="68" t="s">
        <v>182</v>
      </c>
      <c r="C20" s="57">
        <v>15501430964</v>
      </c>
      <c r="D20" s="58" t="s">
        <v>183</v>
      </c>
      <c r="E20" s="69" t="s">
        <v>184</v>
      </c>
      <c r="F20" s="65">
        <v>500</v>
      </c>
      <c r="G20" s="61"/>
    </row>
    <row r="21" spans="1:7" ht="17.25" customHeight="1">
      <c r="A21" s="56" t="s">
        <v>185</v>
      </c>
      <c r="B21" s="56" t="s">
        <v>186</v>
      </c>
      <c r="C21" s="57">
        <v>18811261129</v>
      </c>
      <c r="D21" s="58" t="s">
        <v>187</v>
      </c>
      <c r="E21" s="64" t="s">
        <v>149</v>
      </c>
      <c r="F21" s="65">
        <v>308</v>
      </c>
      <c r="G21" s="61"/>
    </row>
    <row r="22" spans="1:7" ht="17.25" customHeight="1">
      <c r="A22" s="56" t="s">
        <v>188</v>
      </c>
      <c r="B22" s="56" t="s">
        <v>189</v>
      </c>
      <c r="C22" s="57">
        <v>13501380596</v>
      </c>
      <c r="D22" s="58" t="s">
        <v>176</v>
      </c>
      <c r="E22" s="69" t="s">
        <v>142</v>
      </c>
      <c r="F22" s="65">
        <v>225</v>
      </c>
      <c r="G22" s="61"/>
    </row>
    <row r="23" spans="1:7" ht="17.25" customHeight="1">
      <c r="A23" s="237" t="s">
        <v>190</v>
      </c>
      <c r="B23" s="56" t="s">
        <v>191</v>
      </c>
      <c r="C23" s="57">
        <v>18811182060</v>
      </c>
      <c r="D23" s="58" t="s">
        <v>192</v>
      </c>
      <c r="E23" s="69" t="s">
        <v>193</v>
      </c>
      <c r="F23" s="65">
        <v>671</v>
      </c>
      <c r="G23" s="61"/>
    </row>
    <row r="24" spans="1:7" ht="17.25" customHeight="1">
      <c r="A24" s="238"/>
      <c r="B24" s="56" t="s">
        <v>194</v>
      </c>
      <c r="C24" s="57">
        <v>13611223276</v>
      </c>
      <c r="D24" s="58" t="s">
        <v>192</v>
      </c>
      <c r="E24" s="69" t="s">
        <v>193</v>
      </c>
      <c r="F24" s="65">
        <v>365</v>
      </c>
      <c r="G24" s="61"/>
    </row>
    <row r="25" spans="1:7" ht="17.25" customHeight="1">
      <c r="A25" s="55" t="s">
        <v>195</v>
      </c>
      <c r="B25" s="68" t="s">
        <v>196</v>
      </c>
      <c r="C25" s="57">
        <v>13908090633</v>
      </c>
      <c r="D25" s="58" t="s">
        <v>197</v>
      </c>
      <c r="E25" s="69" t="s">
        <v>149</v>
      </c>
      <c r="F25" s="65">
        <v>453</v>
      </c>
      <c r="G25" s="61"/>
    </row>
    <row r="26" spans="1:7" ht="17.25" customHeight="1">
      <c r="A26" s="55" t="s">
        <v>198</v>
      </c>
      <c r="B26" s="56" t="s">
        <v>199</v>
      </c>
      <c r="C26" s="70" t="s">
        <v>200</v>
      </c>
      <c r="D26" s="58" t="s">
        <v>201</v>
      </c>
      <c r="E26" s="69" t="s">
        <v>149</v>
      </c>
      <c r="F26" s="65">
        <v>400</v>
      </c>
      <c r="G26" s="61"/>
    </row>
    <row r="27" spans="1:7" ht="17.25" customHeight="1">
      <c r="A27" s="56" t="s">
        <v>202</v>
      </c>
      <c r="B27" s="56" t="s">
        <v>203</v>
      </c>
      <c r="C27" s="57">
        <v>18633227523</v>
      </c>
      <c r="D27" s="58" t="s">
        <v>204</v>
      </c>
      <c r="E27" s="69" t="s">
        <v>145</v>
      </c>
      <c r="F27" s="65">
        <v>542.70000000000005</v>
      </c>
      <c r="G27" s="61"/>
    </row>
    <row r="28" spans="1:7" ht="17.100000000000001" customHeight="1">
      <c r="A28" s="56" t="s">
        <v>205</v>
      </c>
      <c r="B28" s="56" t="s">
        <v>206</v>
      </c>
      <c r="C28" s="57">
        <v>13761681525</v>
      </c>
      <c r="D28" s="58" t="s">
        <v>130</v>
      </c>
      <c r="E28" s="69" t="s">
        <v>207</v>
      </c>
      <c r="F28" s="65">
        <v>517.29999999999995</v>
      </c>
      <c r="G28" s="61"/>
    </row>
    <row r="29" spans="1:7" ht="17.100000000000001" customHeight="1">
      <c r="A29" s="56" t="s">
        <v>208</v>
      </c>
      <c r="B29" s="56" t="s">
        <v>209</v>
      </c>
      <c r="C29" s="57">
        <v>18315425121</v>
      </c>
      <c r="D29" s="58" t="s">
        <v>130</v>
      </c>
      <c r="E29" s="64" t="s">
        <v>207</v>
      </c>
      <c r="F29" s="65">
        <v>521</v>
      </c>
      <c r="G29" s="61"/>
    </row>
    <row r="30" spans="1:7" ht="17.100000000000001" customHeight="1">
      <c r="A30" s="56" t="s">
        <v>210</v>
      </c>
      <c r="B30" s="56" t="s">
        <v>211</v>
      </c>
      <c r="C30" s="57">
        <v>18623692720</v>
      </c>
      <c r="D30" s="58" t="s">
        <v>130</v>
      </c>
      <c r="E30" s="64" t="s">
        <v>207</v>
      </c>
      <c r="F30" s="65">
        <v>512.20000000000005</v>
      </c>
      <c r="G30" s="61"/>
    </row>
    <row r="31" spans="1:7" ht="17.100000000000001" customHeight="1">
      <c r="A31" s="66"/>
      <c r="B31" s="68"/>
      <c r="C31" s="71"/>
      <c r="D31" s="72"/>
      <c r="E31" s="64" t="s">
        <v>207</v>
      </c>
      <c r="F31" s="65"/>
      <c r="G31" s="61"/>
    </row>
    <row r="32" spans="1:7" s="74" customFormat="1" ht="48" customHeight="1">
      <c r="A32" s="66" t="s">
        <v>212</v>
      </c>
      <c r="B32" s="68" t="s">
        <v>213</v>
      </c>
      <c r="C32" s="73" t="s">
        <v>214</v>
      </c>
      <c r="D32" s="72"/>
      <c r="E32" s="64" t="s">
        <v>145</v>
      </c>
      <c r="F32" s="65">
        <v>2274.5</v>
      </c>
      <c r="G32" s="60" t="s">
        <v>215</v>
      </c>
    </row>
    <row r="33" spans="1:7" ht="17.100000000000001" customHeight="1">
      <c r="A33" s="75"/>
      <c r="B33" s="76"/>
      <c r="C33" s="76"/>
      <c r="D33" s="76"/>
      <c r="E33" s="77"/>
      <c r="F33" s="76"/>
      <c r="G33" s="78"/>
    </row>
    <row r="34" spans="1:7" ht="27.75" customHeight="1">
      <c r="A34" s="241" t="s">
        <v>131</v>
      </c>
      <c r="B34" s="242" t="s">
        <v>216</v>
      </c>
      <c r="C34" s="243"/>
      <c r="D34" s="239"/>
      <c r="E34" s="79" t="s">
        <v>132</v>
      </c>
      <c r="F34" s="80">
        <v>3324</v>
      </c>
      <c r="G34" s="81"/>
    </row>
    <row r="35" spans="1:7" ht="36.950000000000003" customHeight="1">
      <c r="A35" s="241"/>
      <c r="B35" s="242"/>
      <c r="C35" s="244"/>
      <c r="D35" s="240"/>
      <c r="E35" s="64" t="s">
        <v>217</v>
      </c>
      <c r="F35" s="82">
        <v>2871.73</v>
      </c>
      <c r="G35" s="61"/>
    </row>
    <row r="36" spans="1:7" ht="17.100000000000001" customHeight="1">
      <c r="A36" s="234" t="s">
        <v>133</v>
      </c>
      <c r="B36" s="235"/>
      <c r="C36" s="235"/>
      <c r="D36" s="235"/>
      <c r="E36" s="236"/>
      <c r="F36" s="83">
        <f>SUM(F4:F32,F34:F35)</f>
        <v>19671.93</v>
      </c>
      <c r="G36" s="59"/>
    </row>
    <row r="37" spans="1:7" ht="17.100000000000001" customHeight="1">
      <c r="A37" s="234" t="s">
        <v>134</v>
      </c>
      <c r="B37" s="235"/>
      <c r="C37" s="235"/>
      <c r="D37" s="235"/>
      <c r="E37" s="236"/>
      <c r="F37" s="84">
        <v>20000</v>
      </c>
      <c r="G37" s="59"/>
    </row>
    <row r="38" spans="1:7" ht="17.100000000000001" customHeight="1">
      <c r="A38" s="234" t="s">
        <v>135</v>
      </c>
      <c r="B38" s="235"/>
      <c r="C38" s="235"/>
      <c r="D38" s="235"/>
      <c r="E38" s="236"/>
      <c r="F38" s="85">
        <f>F37-F36</f>
        <v>328.06999999999971</v>
      </c>
      <c r="G38" s="59"/>
    </row>
    <row r="39" spans="1:7" ht="30" customHeight="1"/>
    <row r="40" spans="1:7" ht="30" customHeight="1"/>
    <row r="41" spans="1:7" ht="30" customHeight="1"/>
    <row r="42" spans="1:7" ht="30" customHeight="1"/>
    <row r="43" spans="1:7" ht="30" customHeight="1"/>
    <row r="44" spans="1:7" ht="30" customHeight="1"/>
    <row r="45" spans="1:7" ht="30" customHeight="1"/>
    <row r="46" spans="1:7" ht="30" customHeight="1"/>
    <row r="47" spans="1:7">
      <c r="D47" s="51"/>
      <c r="F47" s="51"/>
      <c r="G47" s="51"/>
    </row>
    <row r="48" spans="1:7">
      <c r="D48" s="51"/>
      <c r="F48" s="51"/>
      <c r="G48" s="51"/>
    </row>
    <row r="49" spans="4:7">
      <c r="D49" s="51"/>
      <c r="F49" s="51"/>
      <c r="G49" s="51"/>
    </row>
    <row r="50" spans="4:7">
      <c r="D50" s="51"/>
      <c r="F50" s="51"/>
      <c r="G50" s="51"/>
    </row>
    <row r="51" spans="4:7">
      <c r="D51" s="51"/>
      <c r="F51" s="51"/>
      <c r="G51" s="51"/>
    </row>
    <row r="52" spans="4:7">
      <c r="D52" s="51"/>
      <c r="F52" s="51"/>
      <c r="G52" s="51"/>
    </row>
    <row r="53" spans="4:7">
      <c r="D53" s="51"/>
      <c r="F53" s="51"/>
      <c r="G53" s="51"/>
    </row>
    <row r="54" spans="4:7">
      <c r="D54" s="51"/>
      <c r="F54" s="51"/>
      <c r="G54" s="51"/>
    </row>
  </sheetData>
  <mergeCells count="10">
    <mergeCell ref="A1:G1"/>
    <mergeCell ref="A3:G3"/>
    <mergeCell ref="A36:E36"/>
    <mergeCell ref="A37:E37"/>
    <mergeCell ref="A23:A24"/>
    <mergeCell ref="A38:E38"/>
    <mergeCell ref="D34:D35"/>
    <mergeCell ref="A34:A35"/>
    <mergeCell ref="B34:B35"/>
    <mergeCell ref="C34:C35"/>
  </mergeCells>
  <phoneticPr fontId="16" type="noConversion"/>
  <pageMargins left="0.75" right="0.75" top="1" bottom="1" header="0.5" footer="0.5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O51"/>
  <sheetViews>
    <sheetView view="pageBreakPreview" zoomScaleSheetLayoutView="100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G46" sqref="G46"/>
    </sheetView>
  </sheetViews>
  <sheetFormatPr defaultColWidth="7.75" defaultRowHeight="16.5"/>
  <cols>
    <col min="1" max="1" width="7" style="145" customWidth="1"/>
    <col min="2" max="2" width="5.75" style="145" customWidth="1"/>
    <col min="3" max="3" width="10.25" style="96" customWidth="1"/>
    <col min="4" max="4" width="13" style="96" customWidth="1"/>
    <col min="5" max="5" width="11.125" style="96" customWidth="1"/>
    <col min="6" max="6" width="7.375" style="96" customWidth="1"/>
    <col min="7" max="7" width="9.625" style="149" customWidth="1"/>
    <col min="8" max="8" width="11" style="152" hidden="1" customWidth="1"/>
    <col min="9" max="9" width="10.75" style="152" hidden="1" customWidth="1"/>
    <col min="10" max="10" width="7.75" style="153" hidden="1" customWidth="1"/>
    <col min="11" max="11" width="0" style="95" hidden="1" customWidth="1"/>
    <col min="12" max="12" width="15.5" style="95" customWidth="1"/>
    <col min="13" max="14" width="7.75" style="95"/>
    <col min="15" max="16384" width="7.75" style="96"/>
  </cols>
  <sheetData>
    <row r="1" spans="1:14" ht="24" customHeight="1">
      <c r="A1" s="89" t="s">
        <v>218</v>
      </c>
      <c r="B1" s="89" t="s">
        <v>219</v>
      </c>
      <c r="C1" s="90" t="s">
        <v>220</v>
      </c>
      <c r="D1" s="90" t="s">
        <v>221</v>
      </c>
      <c r="E1" s="90" t="s">
        <v>222</v>
      </c>
      <c r="F1" s="90" t="s">
        <v>223</v>
      </c>
      <c r="G1" s="91"/>
      <c r="H1" s="92" t="s">
        <v>224</v>
      </c>
      <c r="I1" s="92" t="s">
        <v>225</v>
      </c>
      <c r="J1" s="93" t="s">
        <v>226</v>
      </c>
      <c r="K1" s="94" t="s">
        <v>227</v>
      </c>
    </row>
    <row r="2" spans="1:14" s="101" customFormat="1" ht="12" customHeight="1">
      <c r="A2" s="248" t="s">
        <v>228</v>
      </c>
      <c r="B2" s="248"/>
      <c r="C2" s="248"/>
      <c r="D2" s="248"/>
      <c r="E2" s="248"/>
      <c r="F2" s="97"/>
      <c r="G2" s="98"/>
      <c r="H2" s="97"/>
      <c r="I2" s="97"/>
      <c r="J2" s="97"/>
      <c r="K2" s="99"/>
      <c r="L2" s="100"/>
      <c r="M2" s="100"/>
      <c r="N2" s="100"/>
    </row>
    <row r="3" spans="1:14" s="112" customFormat="1" ht="18" customHeight="1">
      <c r="A3" s="102">
        <v>1</v>
      </c>
      <c r="B3" s="245">
        <v>1</v>
      </c>
      <c r="C3" s="103" t="s">
        <v>229</v>
      </c>
      <c r="D3" s="104" t="s">
        <v>230</v>
      </c>
      <c r="E3" s="105" t="s">
        <v>231</v>
      </c>
      <c r="F3" s="106" t="s">
        <v>232</v>
      </c>
      <c r="G3" s="107">
        <v>309</v>
      </c>
      <c r="H3" s="108">
        <v>42996</v>
      </c>
      <c r="I3" s="108">
        <v>42997</v>
      </c>
      <c r="J3" s="109">
        <f t="shared" ref="J3:J14" si="0">I3-H3</f>
        <v>1</v>
      </c>
      <c r="K3" s="110" t="s">
        <v>233</v>
      </c>
      <c r="L3" s="111"/>
      <c r="M3" s="111"/>
      <c r="N3" s="111"/>
    </row>
    <row r="4" spans="1:14" s="112" customFormat="1" ht="18" customHeight="1">
      <c r="A4" s="102">
        <v>2</v>
      </c>
      <c r="B4" s="246"/>
      <c r="C4" s="103" t="s">
        <v>229</v>
      </c>
      <c r="D4" s="104" t="s">
        <v>234</v>
      </c>
      <c r="E4" s="105" t="s">
        <v>235</v>
      </c>
      <c r="F4" s="106" t="s">
        <v>232</v>
      </c>
      <c r="G4" s="107">
        <v>308</v>
      </c>
      <c r="H4" s="108">
        <v>42996</v>
      </c>
      <c r="I4" s="108">
        <v>42997</v>
      </c>
      <c r="J4" s="109">
        <f t="shared" si="0"/>
        <v>1</v>
      </c>
      <c r="K4" s="110" t="s">
        <v>233</v>
      </c>
      <c r="L4" s="111"/>
      <c r="M4" s="111"/>
      <c r="N4" s="111"/>
    </row>
    <row r="5" spans="1:14" s="112" customFormat="1" ht="18" customHeight="1">
      <c r="A5" s="102">
        <v>3</v>
      </c>
      <c r="B5" s="245">
        <v>2</v>
      </c>
      <c r="C5" s="103" t="s">
        <v>229</v>
      </c>
      <c r="D5" s="104" t="s">
        <v>236</v>
      </c>
      <c r="E5" s="105" t="s">
        <v>237</v>
      </c>
      <c r="F5" s="106" t="s">
        <v>232</v>
      </c>
      <c r="G5" s="107">
        <v>415</v>
      </c>
      <c r="H5" s="108">
        <v>42996</v>
      </c>
      <c r="I5" s="108">
        <v>42998</v>
      </c>
      <c r="J5" s="109">
        <f t="shared" si="0"/>
        <v>2</v>
      </c>
      <c r="K5" s="110" t="s">
        <v>233</v>
      </c>
      <c r="L5" s="111"/>
      <c r="M5" s="111"/>
      <c r="N5" s="111"/>
    </row>
    <row r="6" spans="1:14" s="112" customFormat="1" ht="18" customHeight="1">
      <c r="A6" s="102">
        <v>4</v>
      </c>
      <c r="B6" s="246"/>
      <c r="C6" s="103" t="s">
        <v>229</v>
      </c>
      <c r="D6" s="104" t="s">
        <v>238</v>
      </c>
      <c r="E6" s="105" t="s">
        <v>239</v>
      </c>
      <c r="F6" s="106" t="s">
        <v>232</v>
      </c>
      <c r="G6" s="107">
        <v>161</v>
      </c>
      <c r="H6" s="108">
        <v>42996</v>
      </c>
      <c r="I6" s="108">
        <v>42997</v>
      </c>
      <c r="J6" s="109">
        <f t="shared" si="0"/>
        <v>1</v>
      </c>
      <c r="K6" s="110" t="s">
        <v>233</v>
      </c>
      <c r="L6" s="111"/>
      <c r="M6" s="111"/>
      <c r="N6" s="111"/>
    </row>
    <row r="7" spans="1:14" s="112" customFormat="1" ht="18" customHeight="1">
      <c r="A7" s="102">
        <v>5</v>
      </c>
      <c r="B7" s="245">
        <v>3</v>
      </c>
      <c r="C7" s="103" t="s">
        <v>229</v>
      </c>
      <c r="D7" s="104" t="s">
        <v>240</v>
      </c>
      <c r="E7" s="105" t="s">
        <v>241</v>
      </c>
      <c r="F7" s="106" t="s">
        <v>232</v>
      </c>
      <c r="G7" s="107">
        <v>329</v>
      </c>
      <c r="H7" s="108">
        <v>42996</v>
      </c>
      <c r="I7" s="108">
        <v>42997</v>
      </c>
      <c r="J7" s="109">
        <f t="shared" si="0"/>
        <v>1</v>
      </c>
      <c r="K7" s="110" t="s">
        <v>233</v>
      </c>
      <c r="L7" s="111"/>
      <c r="M7" s="111"/>
      <c r="N7" s="111"/>
    </row>
    <row r="8" spans="1:14" s="112" customFormat="1" ht="18" customHeight="1">
      <c r="A8" s="102">
        <v>6</v>
      </c>
      <c r="B8" s="246"/>
      <c r="C8" s="103" t="s">
        <v>229</v>
      </c>
      <c r="D8" s="104" t="s">
        <v>242</v>
      </c>
      <c r="E8" s="105" t="s">
        <v>243</v>
      </c>
      <c r="F8" s="106" t="s">
        <v>232</v>
      </c>
      <c r="G8" s="107">
        <v>500</v>
      </c>
      <c r="H8" s="108">
        <v>42996</v>
      </c>
      <c r="I8" s="108">
        <v>42997</v>
      </c>
      <c r="J8" s="109">
        <f t="shared" si="0"/>
        <v>1</v>
      </c>
      <c r="K8" s="110" t="s">
        <v>233</v>
      </c>
      <c r="L8" s="111"/>
      <c r="M8" s="111"/>
      <c r="N8" s="111"/>
    </row>
    <row r="9" spans="1:14" s="112" customFormat="1" ht="18" customHeight="1">
      <c r="A9" s="102">
        <v>7</v>
      </c>
      <c r="B9" s="245">
        <v>4</v>
      </c>
      <c r="C9" s="103" t="s">
        <v>229</v>
      </c>
      <c r="D9" s="104" t="s">
        <v>244</v>
      </c>
      <c r="E9" s="105" t="s">
        <v>245</v>
      </c>
      <c r="F9" s="106" t="s">
        <v>232</v>
      </c>
      <c r="G9" s="107">
        <v>500</v>
      </c>
      <c r="H9" s="108">
        <v>42996</v>
      </c>
      <c r="I9" s="108">
        <v>42997</v>
      </c>
      <c r="J9" s="109">
        <f t="shared" si="0"/>
        <v>1</v>
      </c>
      <c r="K9" s="110" t="s">
        <v>233</v>
      </c>
      <c r="L9" s="111"/>
      <c r="M9" s="111"/>
      <c r="N9" s="111"/>
    </row>
    <row r="10" spans="1:14" s="112" customFormat="1" ht="18" customHeight="1">
      <c r="A10" s="102">
        <v>8</v>
      </c>
      <c r="B10" s="246"/>
      <c r="C10" s="103" t="s">
        <v>229</v>
      </c>
      <c r="D10" s="104" t="s">
        <v>246</v>
      </c>
      <c r="E10" s="105" t="s">
        <v>247</v>
      </c>
      <c r="F10" s="106" t="s">
        <v>232</v>
      </c>
      <c r="G10" s="113">
        <v>485</v>
      </c>
      <c r="H10" s="108">
        <v>42996</v>
      </c>
      <c r="I10" s="108">
        <v>42997</v>
      </c>
      <c r="J10" s="109">
        <f t="shared" si="0"/>
        <v>1</v>
      </c>
      <c r="K10" s="110" t="s">
        <v>233</v>
      </c>
      <c r="L10" s="111"/>
      <c r="M10" s="111"/>
      <c r="N10" s="111"/>
    </row>
    <row r="11" spans="1:14" s="112" customFormat="1" ht="18" customHeight="1">
      <c r="A11" s="102">
        <v>9</v>
      </c>
      <c r="B11" s="245">
        <v>5</v>
      </c>
      <c r="C11" s="103" t="s">
        <v>248</v>
      </c>
      <c r="D11" s="104" t="s">
        <v>249</v>
      </c>
      <c r="E11" s="105" t="s">
        <v>250</v>
      </c>
      <c r="F11" s="106" t="s">
        <v>232</v>
      </c>
      <c r="G11" s="107">
        <v>500</v>
      </c>
      <c r="H11" s="108">
        <v>42996</v>
      </c>
      <c r="I11" s="108">
        <v>42998</v>
      </c>
      <c r="J11" s="109">
        <f t="shared" si="0"/>
        <v>2</v>
      </c>
      <c r="K11" s="110" t="s">
        <v>233</v>
      </c>
      <c r="L11" s="111"/>
      <c r="M11" s="111"/>
      <c r="N11" s="111"/>
    </row>
    <row r="12" spans="1:14" s="112" customFormat="1" ht="18" customHeight="1">
      <c r="A12" s="102">
        <v>10</v>
      </c>
      <c r="B12" s="246"/>
      <c r="C12" s="103" t="s">
        <v>248</v>
      </c>
      <c r="D12" s="104" t="s">
        <v>251</v>
      </c>
      <c r="E12" s="105" t="s">
        <v>252</v>
      </c>
      <c r="F12" s="106" t="s">
        <v>232</v>
      </c>
      <c r="G12" s="114">
        <v>764</v>
      </c>
      <c r="H12" s="108">
        <v>42996</v>
      </c>
      <c r="I12" s="108">
        <v>42998</v>
      </c>
      <c r="J12" s="109">
        <f t="shared" si="0"/>
        <v>2</v>
      </c>
      <c r="K12" s="110" t="s">
        <v>233</v>
      </c>
      <c r="L12" s="115" t="s">
        <v>253</v>
      </c>
      <c r="M12" s="111"/>
      <c r="N12" s="111"/>
    </row>
    <row r="13" spans="1:14" s="112" customFormat="1" ht="18" customHeight="1">
      <c r="A13" s="102">
        <v>11</v>
      </c>
      <c r="B13" s="245">
        <v>6</v>
      </c>
      <c r="C13" s="103" t="s">
        <v>229</v>
      </c>
      <c r="D13" s="104" t="s">
        <v>254</v>
      </c>
      <c r="E13" s="116" t="s">
        <v>255</v>
      </c>
      <c r="F13" s="106" t="s">
        <v>232</v>
      </c>
      <c r="G13" s="107">
        <v>500</v>
      </c>
      <c r="H13" s="108">
        <v>42996</v>
      </c>
      <c r="I13" s="108">
        <v>42997</v>
      </c>
      <c r="J13" s="109">
        <f t="shared" si="0"/>
        <v>1</v>
      </c>
      <c r="K13" s="110" t="s">
        <v>233</v>
      </c>
      <c r="L13" s="111"/>
      <c r="M13" s="111"/>
      <c r="N13" s="111"/>
    </row>
    <row r="14" spans="1:14" s="112" customFormat="1" ht="18" customHeight="1">
      <c r="A14" s="102">
        <v>12</v>
      </c>
      <c r="B14" s="246"/>
      <c r="C14" s="103" t="s">
        <v>229</v>
      </c>
      <c r="D14" s="104" t="s">
        <v>256</v>
      </c>
      <c r="E14" s="105" t="s">
        <v>257</v>
      </c>
      <c r="F14" s="106" t="s">
        <v>232</v>
      </c>
      <c r="G14" s="107">
        <v>500</v>
      </c>
      <c r="H14" s="108">
        <v>42996</v>
      </c>
      <c r="I14" s="108">
        <v>42997</v>
      </c>
      <c r="J14" s="109">
        <f t="shared" si="0"/>
        <v>1</v>
      </c>
      <c r="K14" s="110" t="s">
        <v>233</v>
      </c>
      <c r="L14" s="111"/>
      <c r="M14" s="111"/>
      <c r="N14" s="111"/>
    </row>
    <row r="15" spans="1:14" s="101" customFormat="1" ht="12" customHeight="1">
      <c r="A15" s="248" t="s">
        <v>258</v>
      </c>
      <c r="B15" s="248"/>
      <c r="C15" s="248"/>
      <c r="D15" s="248"/>
      <c r="E15" s="248"/>
      <c r="F15" s="97"/>
      <c r="G15" s="98"/>
      <c r="H15" s="97"/>
      <c r="I15" s="97"/>
      <c r="J15" s="97"/>
      <c r="K15" s="99"/>
      <c r="L15" s="100"/>
      <c r="M15" s="100"/>
      <c r="N15" s="100"/>
    </row>
    <row r="16" spans="1:14" s="112" customFormat="1" ht="18" customHeight="1">
      <c r="A16" s="102">
        <v>13</v>
      </c>
      <c r="B16" s="245">
        <v>1</v>
      </c>
      <c r="C16" s="117" t="s">
        <v>229</v>
      </c>
      <c r="D16" s="118" t="s">
        <v>259</v>
      </c>
      <c r="E16" s="116" t="s">
        <v>260</v>
      </c>
      <c r="F16" s="116" t="s">
        <v>232</v>
      </c>
      <c r="G16" s="107">
        <v>345</v>
      </c>
      <c r="H16" s="108">
        <v>42997</v>
      </c>
      <c r="I16" s="108">
        <v>42998</v>
      </c>
      <c r="J16" s="109">
        <f t="shared" ref="J16:J26" si="1">I16-H16</f>
        <v>1</v>
      </c>
      <c r="K16" s="110" t="s">
        <v>233</v>
      </c>
      <c r="L16" s="111"/>
      <c r="M16" s="111"/>
      <c r="N16" s="111"/>
    </row>
    <row r="17" spans="1:15" s="112" customFormat="1" ht="18" customHeight="1">
      <c r="A17" s="102">
        <v>14</v>
      </c>
      <c r="B17" s="247"/>
      <c r="C17" s="117" t="s">
        <v>229</v>
      </c>
      <c r="D17" s="118" t="s">
        <v>261</v>
      </c>
      <c r="E17" s="119" t="s">
        <v>262</v>
      </c>
      <c r="F17" s="116" t="s">
        <v>232</v>
      </c>
      <c r="G17" s="107">
        <v>500</v>
      </c>
      <c r="H17" s="108">
        <v>42997</v>
      </c>
      <c r="I17" s="108">
        <v>42998</v>
      </c>
      <c r="J17" s="109">
        <f t="shared" si="1"/>
        <v>1</v>
      </c>
      <c r="K17" s="110" t="s">
        <v>233</v>
      </c>
      <c r="L17" s="111"/>
      <c r="M17" s="111"/>
      <c r="N17" s="111"/>
    </row>
    <row r="18" spans="1:15" s="112" customFormat="1" ht="18" customHeight="1">
      <c r="A18" s="102">
        <v>15</v>
      </c>
      <c r="B18" s="246"/>
      <c r="C18" s="117" t="s">
        <v>248</v>
      </c>
      <c r="D18" s="118" t="s">
        <v>263</v>
      </c>
      <c r="E18" s="120" t="s">
        <v>264</v>
      </c>
      <c r="F18" s="120" t="s">
        <v>232</v>
      </c>
      <c r="G18" s="107"/>
      <c r="H18" s="108">
        <v>42997</v>
      </c>
      <c r="I18" s="121">
        <v>42998</v>
      </c>
      <c r="J18" s="109">
        <f t="shared" si="1"/>
        <v>1</v>
      </c>
      <c r="K18" s="110" t="s">
        <v>233</v>
      </c>
      <c r="L18" s="111"/>
      <c r="M18" s="111"/>
      <c r="N18" s="111"/>
    </row>
    <row r="19" spans="1:15" s="112" customFormat="1" ht="18" customHeight="1">
      <c r="A19" s="102">
        <v>16</v>
      </c>
      <c r="B19" s="245">
        <v>2</v>
      </c>
      <c r="C19" s="103" t="s">
        <v>229</v>
      </c>
      <c r="D19" s="104" t="s">
        <v>265</v>
      </c>
      <c r="E19" s="105" t="s">
        <v>266</v>
      </c>
      <c r="F19" s="120" t="s">
        <v>232</v>
      </c>
      <c r="G19" s="107">
        <v>340</v>
      </c>
      <c r="H19" s="108">
        <v>42997</v>
      </c>
      <c r="I19" s="108">
        <v>42998</v>
      </c>
      <c r="J19" s="109">
        <f t="shared" si="1"/>
        <v>1</v>
      </c>
      <c r="K19" s="110" t="s">
        <v>233</v>
      </c>
      <c r="L19" s="111"/>
      <c r="M19" s="111"/>
      <c r="N19" s="111"/>
    </row>
    <row r="20" spans="1:15" s="112" customFormat="1" ht="18" customHeight="1">
      <c r="A20" s="102">
        <v>17</v>
      </c>
      <c r="B20" s="247"/>
      <c r="C20" s="103" t="s">
        <v>229</v>
      </c>
      <c r="D20" s="104" t="s">
        <v>267</v>
      </c>
      <c r="E20" s="122" t="s">
        <v>268</v>
      </c>
      <c r="F20" s="120" t="s">
        <v>232</v>
      </c>
      <c r="G20" s="107">
        <v>500</v>
      </c>
      <c r="H20" s="108">
        <v>42997</v>
      </c>
      <c r="I20" s="108">
        <v>42998</v>
      </c>
      <c r="J20" s="109">
        <f t="shared" si="1"/>
        <v>1</v>
      </c>
      <c r="K20" s="110" t="s">
        <v>233</v>
      </c>
      <c r="L20" s="111"/>
      <c r="M20" s="111"/>
      <c r="N20" s="111"/>
    </row>
    <row r="21" spans="1:15" s="112" customFormat="1" ht="18" customHeight="1">
      <c r="A21" s="102">
        <v>18</v>
      </c>
      <c r="B21" s="246"/>
      <c r="C21" s="123" t="s">
        <v>229</v>
      </c>
      <c r="D21" s="123" t="s">
        <v>269</v>
      </c>
      <c r="E21" s="120" t="s">
        <v>270</v>
      </c>
      <c r="F21" s="105" t="s">
        <v>232</v>
      </c>
      <c r="G21" s="107">
        <v>500</v>
      </c>
      <c r="H21" s="108">
        <v>42997</v>
      </c>
      <c r="I21" s="108">
        <v>42998</v>
      </c>
      <c r="J21" s="109">
        <f t="shared" si="1"/>
        <v>1</v>
      </c>
      <c r="K21" s="110" t="s">
        <v>233</v>
      </c>
      <c r="L21" s="111"/>
      <c r="M21" s="111"/>
      <c r="N21" s="111"/>
    </row>
    <row r="22" spans="1:15" s="112" customFormat="1" ht="18" customHeight="1">
      <c r="A22" s="102">
        <v>19</v>
      </c>
      <c r="B22" s="249">
        <v>3</v>
      </c>
      <c r="C22" s="258" t="s">
        <v>229</v>
      </c>
      <c r="D22" s="260" t="s">
        <v>230</v>
      </c>
      <c r="E22" s="105" t="s">
        <v>271</v>
      </c>
      <c r="F22" s="105" t="s">
        <v>232</v>
      </c>
      <c r="G22" s="107"/>
      <c r="H22" s="108">
        <v>42997</v>
      </c>
      <c r="I22" s="108">
        <v>42998</v>
      </c>
      <c r="J22" s="109">
        <f t="shared" si="1"/>
        <v>1</v>
      </c>
      <c r="K22" s="110" t="s">
        <v>233</v>
      </c>
      <c r="L22" s="111"/>
      <c r="M22" s="111"/>
      <c r="N22" s="111"/>
    </row>
    <row r="23" spans="1:15" s="112" customFormat="1" ht="18" customHeight="1">
      <c r="A23" s="102">
        <v>20</v>
      </c>
      <c r="B23" s="249"/>
      <c r="C23" s="259"/>
      <c r="D23" s="261"/>
      <c r="E23" s="105" t="s">
        <v>272</v>
      </c>
      <c r="F23" s="105" t="s">
        <v>232</v>
      </c>
      <c r="G23" s="107">
        <v>545</v>
      </c>
      <c r="H23" s="108">
        <v>42997</v>
      </c>
      <c r="I23" s="108">
        <v>42998</v>
      </c>
      <c r="J23" s="109">
        <f t="shared" si="1"/>
        <v>1</v>
      </c>
      <c r="K23" s="110" t="s">
        <v>233</v>
      </c>
      <c r="L23" s="111"/>
      <c r="M23" s="111"/>
      <c r="N23" s="111"/>
    </row>
    <row r="24" spans="1:15" s="112" customFormat="1" ht="18" customHeight="1">
      <c r="A24" s="102">
        <v>23</v>
      </c>
      <c r="B24" s="124">
        <v>5</v>
      </c>
      <c r="C24" s="125" t="s">
        <v>229</v>
      </c>
      <c r="D24" s="126" t="s">
        <v>236</v>
      </c>
      <c r="E24" s="105" t="s">
        <v>273</v>
      </c>
      <c r="F24" s="105" t="s">
        <v>232</v>
      </c>
      <c r="G24" s="107"/>
      <c r="H24" s="108">
        <v>42997</v>
      </c>
      <c r="I24" s="108">
        <v>42998</v>
      </c>
      <c r="J24" s="109">
        <f t="shared" si="1"/>
        <v>1</v>
      </c>
      <c r="K24" s="110" t="s">
        <v>233</v>
      </c>
      <c r="L24" s="111"/>
      <c r="M24" s="111"/>
      <c r="N24" s="111"/>
    </row>
    <row r="25" spans="1:15" ht="18" customHeight="1">
      <c r="A25" s="102">
        <v>25</v>
      </c>
      <c r="B25" s="250">
        <v>6</v>
      </c>
      <c r="C25" s="262" t="s">
        <v>248</v>
      </c>
      <c r="D25" s="264" t="s">
        <v>249</v>
      </c>
      <c r="E25" s="105" t="s">
        <v>274</v>
      </c>
      <c r="F25" s="105" t="s">
        <v>232</v>
      </c>
      <c r="G25" s="113">
        <v>345</v>
      </c>
      <c r="H25" s="108">
        <v>42997</v>
      </c>
      <c r="I25" s="108">
        <v>42999</v>
      </c>
      <c r="J25" s="109">
        <f t="shared" si="1"/>
        <v>2</v>
      </c>
      <c r="K25" s="110" t="s">
        <v>233</v>
      </c>
    </row>
    <row r="26" spans="1:15" ht="18" customHeight="1">
      <c r="A26" s="102">
        <v>26</v>
      </c>
      <c r="B26" s="251"/>
      <c r="C26" s="263"/>
      <c r="D26" s="265"/>
      <c r="E26" s="105" t="s">
        <v>275</v>
      </c>
      <c r="F26" s="105" t="s">
        <v>232</v>
      </c>
      <c r="G26" s="107"/>
      <c r="H26" s="108">
        <v>42997</v>
      </c>
      <c r="I26" s="108">
        <v>42999</v>
      </c>
      <c r="J26" s="109">
        <f t="shared" si="1"/>
        <v>2</v>
      </c>
      <c r="K26" s="110" t="s">
        <v>233</v>
      </c>
    </row>
    <row r="27" spans="1:15" ht="18" customHeight="1">
      <c r="A27" s="102"/>
      <c r="B27" s="127"/>
      <c r="C27" s="128"/>
      <c r="D27" s="129" t="s">
        <v>276</v>
      </c>
      <c r="E27" s="130" t="s">
        <v>277</v>
      </c>
      <c r="F27" s="131"/>
      <c r="G27" s="132">
        <v>734.3</v>
      </c>
      <c r="H27" s="133"/>
      <c r="I27" s="133"/>
      <c r="J27" s="134"/>
      <c r="K27" s="135"/>
      <c r="L27" s="136" t="s">
        <v>278</v>
      </c>
      <c r="M27" s="257" t="s">
        <v>276</v>
      </c>
      <c r="N27" s="96"/>
      <c r="O27" s="137">
        <v>392</v>
      </c>
    </row>
    <row r="28" spans="1:15" ht="18" customHeight="1">
      <c r="A28" s="102"/>
      <c r="B28" s="127"/>
      <c r="C28" s="128"/>
      <c r="D28" s="129"/>
      <c r="E28" s="130" t="s">
        <v>279</v>
      </c>
      <c r="F28" s="131"/>
      <c r="G28" s="138">
        <v>300</v>
      </c>
      <c r="H28" s="133"/>
      <c r="I28" s="133"/>
      <c r="J28" s="134"/>
      <c r="K28" s="135"/>
      <c r="M28" s="257"/>
      <c r="N28" s="96"/>
    </row>
    <row r="29" spans="1:15" ht="12" customHeight="1">
      <c r="A29" s="248" t="s">
        <v>280</v>
      </c>
      <c r="B29" s="248"/>
      <c r="C29" s="248"/>
      <c r="D29" s="248"/>
      <c r="E29" s="248"/>
      <c r="F29" s="139"/>
      <c r="G29" s="140"/>
      <c r="H29" s="141"/>
      <c r="I29" s="141"/>
      <c r="J29" s="141"/>
      <c r="K29" s="142"/>
    </row>
    <row r="30" spans="1:15" s="112" customFormat="1" ht="18" customHeight="1">
      <c r="A30" s="143">
        <v>27</v>
      </c>
      <c r="B30" s="245">
        <v>1</v>
      </c>
      <c r="C30" s="255" t="s">
        <v>281</v>
      </c>
      <c r="D30" s="255" t="s">
        <v>282</v>
      </c>
      <c r="E30" s="144" t="s">
        <v>283</v>
      </c>
      <c r="F30" s="144"/>
      <c r="G30" s="113"/>
      <c r="H30" s="108">
        <v>42998</v>
      </c>
      <c r="I30" s="108">
        <v>42999</v>
      </c>
      <c r="J30" s="109">
        <f>I30-H30</f>
        <v>1</v>
      </c>
      <c r="K30" s="110" t="s">
        <v>233</v>
      </c>
      <c r="L30" s="111"/>
      <c r="M30" s="111"/>
      <c r="N30" s="111"/>
    </row>
    <row r="31" spans="1:15" s="112" customFormat="1" ht="18" customHeight="1">
      <c r="A31" s="143">
        <v>28</v>
      </c>
      <c r="B31" s="247"/>
      <c r="C31" s="256"/>
      <c r="D31" s="256"/>
      <c r="E31" s="144"/>
      <c r="F31" s="144"/>
      <c r="G31" s="113"/>
      <c r="H31" s="108">
        <v>42998</v>
      </c>
      <c r="I31" s="108">
        <v>42999</v>
      </c>
      <c r="J31" s="109">
        <f>I31-H31</f>
        <v>1</v>
      </c>
      <c r="K31" s="110" t="s">
        <v>233</v>
      </c>
      <c r="L31" s="111"/>
      <c r="M31" s="111"/>
      <c r="N31" s="111"/>
    </row>
    <row r="32" spans="1:15">
      <c r="D32" s="252" t="s">
        <v>284</v>
      </c>
      <c r="E32" s="146" t="s">
        <v>285</v>
      </c>
      <c r="F32" s="146" t="s">
        <v>273</v>
      </c>
      <c r="G32" s="132">
        <v>393</v>
      </c>
      <c r="H32" s="147"/>
      <c r="I32" s="147"/>
      <c r="J32" s="148"/>
    </row>
    <row r="33" spans="4:12">
      <c r="D33" s="253"/>
      <c r="E33" s="146" t="s">
        <v>286</v>
      </c>
      <c r="F33" s="146" t="s">
        <v>287</v>
      </c>
      <c r="G33" s="132">
        <v>270</v>
      </c>
      <c r="H33" s="147"/>
      <c r="I33" s="147"/>
      <c r="J33" s="148"/>
    </row>
    <row r="34" spans="4:12">
      <c r="D34" s="253"/>
      <c r="E34" s="146" t="s">
        <v>269</v>
      </c>
      <c r="F34" s="146" t="s">
        <v>288</v>
      </c>
      <c r="G34" s="132">
        <v>222</v>
      </c>
      <c r="H34" s="147"/>
      <c r="I34" s="147"/>
      <c r="J34" s="148"/>
    </row>
    <row r="35" spans="4:12">
      <c r="D35" s="253"/>
      <c r="E35" s="146" t="s">
        <v>289</v>
      </c>
      <c r="F35" s="146" t="s">
        <v>290</v>
      </c>
      <c r="G35" s="132">
        <v>262</v>
      </c>
      <c r="H35" s="147"/>
      <c r="I35" s="147"/>
      <c r="J35" s="148"/>
    </row>
    <row r="36" spans="4:12">
      <c r="D36" s="254"/>
      <c r="E36" s="146" t="s">
        <v>291</v>
      </c>
      <c r="F36" s="146" t="s">
        <v>292</v>
      </c>
      <c r="G36" s="132">
        <v>508</v>
      </c>
      <c r="H36" s="147"/>
      <c r="I36" s="147"/>
      <c r="J36" s="148"/>
    </row>
    <row r="37" spans="4:12">
      <c r="H37" s="147"/>
      <c r="I37" s="147"/>
      <c r="J37" s="148"/>
    </row>
    <row r="38" spans="4:12">
      <c r="G38" s="149">
        <f>SUM(G3:G36)</f>
        <v>11035.3</v>
      </c>
      <c r="H38" s="147"/>
      <c r="I38" s="147"/>
      <c r="J38" s="148"/>
    </row>
    <row r="39" spans="4:12">
      <c r="H39" s="147"/>
      <c r="I39" s="147"/>
      <c r="J39" s="148"/>
    </row>
    <row r="40" spans="4:12" ht="17.25">
      <c r="E40" s="150" t="s">
        <v>293</v>
      </c>
      <c r="G40" s="149">
        <v>1380.24</v>
      </c>
      <c r="H40" s="147"/>
      <c r="I40" s="147"/>
      <c r="J40" s="148"/>
    </row>
    <row r="41" spans="4:12" ht="17.25">
      <c r="E41" s="150" t="s">
        <v>294</v>
      </c>
      <c r="G41" s="149">
        <v>1830.96</v>
      </c>
      <c r="H41" s="147"/>
      <c r="I41" s="147"/>
      <c r="J41" s="148"/>
    </row>
    <row r="42" spans="4:12">
      <c r="E42" s="96" t="s">
        <v>295</v>
      </c>
      <c r="G42" s="149">
        <v>1048</v>
      </c>
      <c r="H42" s="147"/>
      <c r="I42" s="147"/>
      <c r="J42" s="148"/>
    </row>
    <row r="43" spans="4:12">
      <c r="E43" s="96" t="s">
        <v>296</v>
      </c>
      <c r="G43" s="149">
        <v>2452</v>
      </c>
      <c r="H43" s="147"/>
      <c r="I43" s="147"/>
      <c r="J43" s="148"/>
    </row>
    <row r="44" spans="4:12">
      <c r="E44" s="96" t="s">
        <v>297</v>
      </c>
      <c r="G44" s="149">
        <v>2182</v>
      </c>
      <c r="H44" s="147"/>
      <c r="I44" s="147"/>
      <c r="J44" s="148"/>
      <c r="L44" s="95" t="s">
        <v>298</v>
      </c>
    </row>
    <row r="45" spans="4:12">
      <c r="H45" s="147"/>
      <c r="I45" s="147"/>
      <c r="J45" s="148"/>
    </row>
    <row r="46" spans="4:12">
      <c r="G46" s="149">
        <f>SUM(G38:G44)</f>
        <v>19928.5</v>
      </c>
      <c r="H46" s="147"/>
      <c r="I46" s="147"/>
      <c r="J46" s="148"/>
      <c r="L46" s="151">
        <f>20000-G46</f>
        <v>71.5</v>
      </c>
    </row>
    <row r="47" spans="4:12">
      <c r="H47" s="147"/>
      <c r="I47" s="147"/>
      <c r="J47" s="148"/>
    </row>
    <row r="48" spans="4:12">
      <c r="H48" s="147"/>
      <c r="I48" s="147"/>
      <c r="J48" s="148"/>
    </row>
    <row r="49" spans="8:10">
      <c r="H49" s="147"/>
      <c r="I49" s="147"/>
      <c r="J49" s="148"/>
    </row>
    <row r="50" spans="8:10">
      <c r="H50" s="147"/>
      <c r="I50" s="147"/>
      <c r="J50" s="148"/>
    </row>
    <row r="51" spans="8:10">
      <c r="H51" s="147"/>
      <c r="I51" s="147"/>
      <c r="J51" s="148"/>
    </row>
  </sheetData>
  <mergeCells count="22">
    <mergeCell ref="C30:C31"/>
    <mergeCell ref="M27:M28"/>
    <mergeCell ref="C22:C23"/>
    <mergeCell ref="D22:D23"/>
    <mergeCell ref="C25:C26"/>
    <mergeCell ref="D25:D26"/>
    <mergeCell ref="D32:D36"/>
    <mergeCell ref="A2:E2"/>
    <mergeCell ref="A15:E15"/>
    <mergeCell ref="B3:B4"/>
    <mergeCell ref="B5:B6"/>
    <mergeCell ref="B7:B8"/>
    <mergeCell ref="B9:B10"/>
    <mergeCell ref="B11:B12"/>
    <mergeCell ref="B30:B31"/>
    <mergeCell ref="D30:D31"/>
    <mergeCell ref="B13:B14"/>
    <mergeCell ref="B16:B18"/>
    <mergeCell ref="B19:B21"/>
    <mergeCell ref="A29:E29"/>
    <mergeCell ref="B22:B23"/>
    <mergeCell ref="B25:B26"/>
  </mergeCells>
  <phoneticPr fontId="16" type="noConversion"/>
  <pageMargins left="0.7" right="0.7" top="0.75" bottom="0.75" header="0.3" footer="0.3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5</vt:i4>
      </vt:variant>
    </vt:vector>
  </HeadingPairs>
  <TitlesOfParts>
    <vt:vector size="10" baseType="lpstr">
      <vt:lpstr>试驾旅行社</vt:lpstr>
      <vt:lpstr>新增部分</vt:lpstr>
      <vt:lpstr>酒店杂费</vt:lpstr>
      <vt:lpstr>朗知报销</vt:lpstr>
      <vt:lpstr>朗明报销</vt:lpstr>
      <vt:lpstr>朗明报销!Print_Area</vt:lpstr>
      <vt:lpstr>试驾旅行社!Print_Area</vt:lpstr>
      <vt:lpstr>新增部分!Print_Area</vt:lpstr>
      <vt:lpstr>试驾旅行社!Print_Titles</vt:lpstr>
      <vt:lpstr>新增部分!Print_Titles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zhonglan</cp:lastModifiedBy>
  <dcterms:created xsi:type="dcterms:W3CDTF">1996-12-15T01:32:42Z</dcterms:created>
  <dcterms:modified xsi:type="dcterms:W3CDTF">2017-11-28T02:14:22Z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