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bookViews>
    <workbookView xWindow="0" yWindow="0" windowWidth="20730" windowHeight="9195"/>
  </bookViews>
  <sheets>
    <sheet name="旅行社（安吉住宿）" sheetId="17" r:id="rId1"/>
    <sheet name="希尔顿" sheetId="8" state="hidden" r:id="rId2"/>
    <sheet name="Airfare" sheetId="9" state="hidden" r:id="rId3"/>
    <sheet name="杂费" sheetId="18" r:id="rId4"/>
    <sheet name="车内使用现金表" sheetId="19" r:id="rId5"/>
  </sheets>
  <definedNames>
    <definedName name="CLIENTMEDIA">#REF!</definedName>
  </definedNames>
  <calcPr calcId="125725"/>
</workbook>
</file>

<file path=xl/calcChain.xml><?xml version="1.0" encoding="utf-8"?>
<calcChain xmlns="http://schemas.openxmlformats.org/spreadsheetml/2006/main">
  <c r="G29" i="17"/>
  <c r="G31"/>
  <c r="G30"/>
  <c r="D36"/>
  <c r="G36" s="1"/>
  <c r="Q22" i="19"/>
  <c r="O22"/>
  <c r="M22"/>
  <c r="K22"/>
  <c r="I22"/>
  <c r="G22"/>
  <c r="E22"/>
  <c r="C22"/>
  <c r="G26" i="17"/>
  <c r="G32"/>
  <c r="G33"/>
  <c r="G34"/>
  <c r="G23"/>
  <c r="G24"/>
  <c r="G27"/>
  <c r="G35"/>
  <c r="G22"/>
  <c r="G37"/>
  <c r="G54"/>
  <c r="G55"/>
  <c r="G56"/>
  <c r="B40" i="18"/>
  <c r="G15" i="17"/>
  <c r="C24" i="19" l="1"/>
  <c r="C25" s="1"/>
  <c r="E24"/>
  <c r="E25" s="1"/>
  <c r="G51" i="17"/>
  <c r="G50"/>
  <c r="G48"/>
  <c r="G49"/>
  <c r="G52"/>
  <c r="G43"/>
  <c r="G40"/>
  <c r="G41"/>
  <c r="G42"/>
  <c r="G44"/>
  <c r="G45"/>
  <c r="G46"/>
  <c r="G47"/>
  <c r="G39"/>
  <c r="G25"/>
  <c r="G28"/>
  <c r="G21"/>
  <c r="D53"/>
  <c r="G53" s="1"/>
  <c r="G14"/>
  <c r="G9"/>
  <c r="G10"/>
  <c r="G11"/>
  <c r="G12"/>
  <c r="G13"/>
  <c r="G16"/>
  <c r="G17"/>
  <c r="G18"/>
  <c r="G8"/>
  <c r="G59" l="1"/>
  <c r="G60" s="1"/>
  <c r="G61" l="1"/>
  <c r="G9" i="8" l="1"/>
  <c r="G10"/>
  <c r="G11"/>
  <c r="G12"/>
  <c r="G13"/>
  <c r="G14"/>
  <c r="G15"/>
  <c r="G16"/>
  <c r="G17"/>
  <c r="G19"/>
  <c r="G21"/>
  <c r="G22"/>
  <c r="G23"/>
  <c r="G24"/>
  <c r="G25"/>
  <c r="G26"/>
  <c r="G27"/>
  <c r="G28"/>
  <c r="G29"/>
  <c r="G30"/>
  <c r="G31"/>
  <c r="G32"/>
  <c r="G33"/>
  <c r="G34"/>
  <c r="G35"/>
  <c r="G36"/>
  <c r="G37"/>
  <c r="G38"/>
  <c r="G40"/>
  <c r="G41"/>
  <c r="G43"/>
  <c r="G44"/>
  <c r="G45"/>
  <c r="G46"/>
  <c r="G47" s="1"/>
  <c r="G48" s="1"/>
  <c r="H7" i="9"/>
  <c r="H8"/>
  <c r="H9"/>
  <c r="H13" s="1"/>
  <c r="H10"/>
  <c r="H11"/>
  <c r="H12"/>
  <c r="G49" i="8" l="1"/>
</calcChain>
</file>

<file path=xl/sharedStrings.xml><?xml version="1.0" encoding="utf-8"?>
<sst xmlns="http://schemas.openxmlformats.org/spreadsheetml/2006/main" count="289" uniqueCount="238">
  <si>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</si>
  <si>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</si>
  <si>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</si>
  <si>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</si>
  <si>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</si>
  <si>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</si>
  <si>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</si>
  <si>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</si>
  <si>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</si>
  <si>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</si>
  <si>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</si>
  <si>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</si>
  <si>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</si>
  <si>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</si>
  <si>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</si>
  <si>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</si>
  <si>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</si>
  <si>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</si>
  <si>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</si>
  <si>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备注 Remark</t>
  </si>
  <si>
    <t>公付房费</t>
  </si>
  <si>
    <t>Transportation/大巴需求（根据媒体具体航班调整需求）</t>
  </si>
  <si>
    <t>About Media/媒体相关</t>
  </si>
  <si>
    <t>实报实销</t>
  </si>
  <si>
    <t>Final Image</t>
  </si>
  <si>
    <t>固定费用</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</si>
  <si>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</si>
  <si>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</si>
  <si>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</si>
  <si>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</si>
  <si>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</si>
  <si>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</si>
  <si>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</si>
  <si>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</si>
  <si>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</si>
  <si>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</si>
  <si>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</si>
  <si>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</si>
  <si>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</si>
  <si>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</si>
  <si>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</si>
  <si>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</si>
  <si>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</si>
  <si>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</si>
  <si>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</si>
  <si>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</si>
  <si>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</si>
  <si>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</si>
  <si>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</si>
  <si>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</si>
  <si>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</si>
  <si>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</si>
  <si>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</si>
  <si>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</si>
  <si>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</si>
  <si>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</si>
  <si>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</si>
  <si>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</si>
  <si>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</si>
  <si>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</si>
  <si>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</si>
  <si>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</si>
  <si>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</si>
  <si>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</si>
  <si>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</si>
  <si>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</si>
  <si>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</si>
  <si>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</si>
  <si>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</si>
  <si>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</si>
  <si>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</si>
  <si>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</si>
  <si>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</si>
  <si>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</si>
  <si>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</si>
  <si>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</si>
  <si>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</si>
  <si>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</si>
  <si>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</si>
  <si>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</si>
  <si>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</si>
  <si>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</si>
  <si>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</si>
  <si>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</si>
  <si>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</si>
  <si>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</si>
  <si>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</si>
  <si>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</si>
  <si>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</si>
  <si>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</si>
  <si>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</si>
  <si>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</si>
  <si>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</si>
  <si>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</si>
  <si>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</si>
  <si>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</si>
  <si>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</si>
  <si>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</si>
  <si>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5" type="noConversion"/>
  </si>
  <si>
    <t>媒体交通费用报销 Transportation Reimbursement</t>
    <phoneticPr fontId="35" type="noConversion"/>
  </si>
  <si>
    <t>Hotel-</t>
    <phoneticPr fontId="35" type="noConversion"/>
  </si>
  <si>
    <t>用餐Meal
1、酒店需事先准备自助午餐和晚餐券。酒店在媒体用餐后根据收集到的实际餐券与SGM结算费用。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t>
    <phoneticPr fontId="35" type="noConversion"/>
  </si>
  <si>
    <t>GL8</t>
    <phoneticPr fontId="35" type="noConversion"/>
  </si>
  <si>
    <t xml:space="preserve">
实报实销
Not more than 500 yuan ,Invoice reimbursement </t>
    <phoneticPr fontId="35" type="noConversion"/>
  </si>
  <si>
    <t>媒体大床房 
One-bed room</t>
    <phoneticPr fontId="35" type="noConversion"/>
  </si>
  <si>
    <t xml:space="preserve">VENUE:                  </t>
    <phoneticPr fontId="7" type="noConversion"/>
  </si>
  <si>
    <t xml:space="preserve">Project No:               </t>
    <phoneticPr fontId="7" type="noConversion"/>
  </si>
  <si>
    <t xml:space="preserve">Number of person:       </t>
    <phoneticPr fontId="7" type="noConversion"/>
  </si>
  <si>
    <t>小计</t>
    <phoneticPr fontId="35" type="noConversion"/>
  </si>
  <si>
    <t>坚果</t>
    <phoneticPr fontId="7" type="noConversion"/>
  </si>
  <si>
    <t>薄荷糖</t>
    <phoneticPr fontId="7" type="noConversion"/>
  </si>
  <si>
    <t>数据线</t>
    <phoneticPr fontId="7" type="noConversion"/>
  </si>
  <si>
    <t>每批次都换</t>
    <rPh sb="0" eb="1">
      <t>mei ci</t>
    </rPh>
    <rPh sb="1" eb="2">
      <t>pi ci</t>
    </rPh>
    <rPh sb="3" eb="4">
      <t>dou huan</t>
    </rPh>
    <phoneticPr fontId="39" type="noConversion"/>
  </si>
  <si>
    <t>苹果数据线</t>
    <phoneticPr fontId="7" type="noConversion"/>
  </si>
  <si>
    <t>每批次都换</t>
    <rPh sb="0" eb="1">
      <t>mei pi ci</t>
    </rPh>
    <rPh sb="2" eb="3">
      <t>ci</t>
    </rPh>
    <rPh sb="3" eb="4">
      <t>dou huan</t>
    </rPh>
    <phoneticPr fontId="39" type="noConversion"/>
  </si>
  <si>
    <t>牛皮纸袋</t>
    <phoneticPr fontId="7" type="noConversion"/>
  </si>
  <si>
    <t>魔爪</t>
    <phoneticPr fontId="7" type="noConversion"/>
  </si>
  <si>
    <t>手帕纸</t>
    <phoneticPr fontId="7" type="noConversion"/>
  </si>
  <si>
    <t>湿纸巾</t>
    <phoneticPr fontId="7" type="noConversion"/>
  </si>
  <si>
    <t>牛肉干</t>
    <phoneticPr fontId="7" type="noConversion"/>
  </si>
  <si>
    <t>酒店晚餐/Dinner</t>
    <phoneticPr fontId="35" type="noConversion"/>
  </si>
  <si>
    <t>房内welcome package：甜点、水果等Dessert, fruit, etc</t>
    <phoneticPr fontId="7" type="noConversion"/>
  </si>
  <si>
    <t>媒体欢迎小食
welcome package</t>
    <phoneticPr fontId="7" type="noConversion"/>
  </si>
  <si>
    <t>房内
welcome package</t>
    <phoneticPr fontId="7" type="noConversion"/>
  </si>
  <si>
    <t>Others/其他</t>
    <phoneticPr fontId="35" type="noConversion"/>
  </si>
  <si>
    <t>物料采买</t>
    <phoneticPr fontId="38" type="noConversion"/>
  </si>
  <si>
    <t>明细 Description</t>
    <phoneticPr fontId="35" type="noConversion"/>
  </si>
  <si>
    <t>工作人员标间（杭州）
Standard room</t>
    <phoneticPr fontId="35" type="noConversion"/>
  </si>
  <si>
    <t>工作人员标间（安吉）
Standard room</t>
    <phoneticPr fontId="35" type="noConversion"/>
  </si>
  <si>
    <t>媒体相关
Media Related
 127位媒体与10位媒体组相关人员陪同
127 media and 10 media team member</t>
    <phoneticPr fontId="35" type="noConversion"/>
  </si>
  <si>
    <t>Day1媒体室外招待晚餐
需均含软饮畅饮
Media Welcome dinner
soft drinks should be included</t>
  </si>
  <si>
    <t>GL8</t>
  </si>
  <si>
    <t>安吉酒店接驳</t>
  </si>
  <si>
    <t>19座考斯特（全天）/Coaster</t>
    <phoneticPr fontId="35" type="noConversion"/>
  </si>
  <si>
    <t>Day1媒体午餐 简餐
需均含软饮畅饮
Media buffet 
soft drinks should be included</t>
    <phoneticPr fontId="35" type="noConversion"/>
  </si>
  <si>
    <t>Day2媒体午餐 自助
需均含软饮畅饮
Media buffet 
soft drinks should be included</t>
    <phoneticPr fontId="35" type="noConversion"/>
  </si>
  <si>
    <t>GL8(杭州东-安吉）-单次往返</t>
    <phoneticPr fontId="35" type="noConversion"/>
  </si>
  <si>
    <t>工程/品牌人员直接从杭州东到安吉</t>
  </si>
  <si>
    <t>公关公司工作人员 
For PR AGENCY STAFF
12.16</t>
  </si>
  <si>
    <t>媒体相关
Media Related
127位外地媒体房间
127 OOT media rooms</t>
  </si>
  <si>
    <t>工作人员踩点
The staff check</t>
  </si>
  <si>
    <t>工作人员备车(全天使用）
Working vehicle-all day</t>
  </si>
  <si>
    <t>媒体接送机
Shuttle bus for media pick up</t>
  </si>
  <si>
    <r>
      <t xml:space="preserve">媒体相关
Media Related
127位外地媒体房间
127 OOT media rooms
</t>
    </r>
    <r>
      <rPr>
        <sz val="9"/>
        <rFont val="微软雅黑"/>
        <family val="2"/>
        <charset val="134"/>
      </rPr>
      <t xml:space="preserve">
</t>
    </r>
  </si>
  <si>
    <t xml:space="preserve">公关公司工作人员 
For PR AGENCY STAFF
12.7/12.8/12.9/12.11/12.13/12.15
</t>
  </si>
  <si>
    <t xml:space="preserve">公关公司工作人员 
For PR AGENCY STAFF
12.10/12.12/12.14
</t>
  </si>
  <si>
    <t>总计（不含增值税6%）</t>
    <phoneticPr fontId="35" type="noConversion"/>
  </si>
  <si>
    <t>康辉集团北京国际会议展览有限公司</t>
  </si>
  <si>
    <t>2018年12月7日-16日</t>
    <phoneticPr fontId="35" type="noConversion"/>
  </si>
  <si>
    <t>全新一代凯迪拉克CT6全国媒体试驾</t>
    <phoneticPr fontId="35" type="noConversion"/>
  </si>
  <si>
    <t>工作人员餐费</t>
    <phoneticPr fontId="7" type="noConversion"/>
  </si>
  <si>
    <t>工程师火车票</t>
    <phoneticPr fontId="7" type="noConversion"/>
  </si>
  <si>
    <t>工程师交通费</t>
    <phoneticPr fontId="7" type="noConversion"/>
  </si>
  <si>
    <t>工作人员交通费</t>
    <phoneticPr fontId="7" type="noConversion"/>
  </si>
  <si>
    <t>君信工作人员报销</t>
    <phoneticPr fontId="7" type="noConversion"/>
  </si>
  <si>
    <t>媒体大床（杭州）
Standard room</t>
    <phoneticPr fontId="35" type="noConversion"/>
  </si>
  <si>
    <t>补杭州房费差价</t>
    <phoneticPr fontId="35" type="noConversion"/>
  </si>
  <si>
    <t>君信工作人员餐费</t>
    <phoneticPr fontId="7" type="noConversion"/>
  </si>
  <si>
    <t>12月9日房内点餐韩纪誉</t>
    <phoneticPr fontId="7" type="noConversion"/>
  </si>
  <si>
    <t>12月9日王哲点餐</t>
    <phoneticPr fontId="7" type="noConversion"/>
  </si>
  <si>
    <t>12月11日韩纪誉</t>
    <phoneticPr fontId="7" type="noConversion"/>
  </si>
  <si>
    <t>12月11日蒋晓星</t>
    <phoneticPr fontId="7" type="noConversion"/>
  </si>
  <si>
    <t>12月11日黄斯韵</t>
    <phoneticPr fontId="7" type="noConversion"/>
  </si>
  <si>
    <t>12月11日王哲</t>
    <phoneticPr fontId="7" type="noConversion"/>
  </si>
  <si>
    <t>12月11日郭嵘</t>
    <phoneticPr fontId="7" type="noConversion"/>
  </si>
  <si>
    <t>12月13日叶阳</t>
    <phoneticPr fontId="7" type="noConversion"/>
  </si>
  <si>
    <t>12月13日王哲</t>
    <phoneticPr fontId="7" type="noConversion"/>
  </si>
  <si>
    <t>12月13日黄斯韵</t>
    <phoneticPr fontId="7" type="noConversion"/>
  </si>
  <si>
    <t>12月15日储丰</t>
    <phoneticPr fontId="7" type="noConversion"/>
  </si>
  <si>
    <t>12月15日王磊六天一共</t>
    <phoneticPr fontId="7" type="noConversion"/>
  </si>
  <si>
    <t>杂费</t>
    <phoneticPr fontId="35" type="noConversion"/>
  </si>
  <si>
    <t>杂费（见附件）</t>
    <phoneticPr fontId="35" type="noConversion"/>
  </si>
  <si>
    <t>服务费10%</t>
    <phoneticPr fontId="35" type="noConversion"/>
  </si>
  <si>
    <t>数据线捆绑线</t>
    <phoneticPr fontId="35" type="noConversion"/>
  </si>
  <si>
    <t>矿泉水</t>
    <phoneticPr fontId="35" type="noConversion"/>
  </si>
  <si>
    <t>杭州点心</t>
    <phoneticPr fontId="35" type="noConversion"/>
  </si>
  <si>
    <t>暖宝宝</t>
    <phoneticPr fontId="35" type="noConversion"/>
  </si>
  <si>
    <t>雨衣</t>
    <phoneticPr fontId="35" type="noConversion"/>
  </si>
  <si>
    <t>补安吉房差价</t>
    <phoneticPr fontId="35" type="noConversion"/>
  </si>
  <si>
    <t>12月9日大堂吧</t>
    <phoneticPr fontId="7" type="noConversion"/>
  </si>
  <si>
    <t>12月10日刘安宇点餐</t>
    <phoneticPr fontId="7" type="noConversion"/>
  </si>
  <si>
    <t>12月10日安德琳点餐</t>
    <phoneticPr fontId="7" type="noConversion"/>
  </si>
  <si>
    <t>12月10日韩纪誉点餐</t>
    <phoneticPr fontId="7" type="noConversion"/>
  </si>
  <si>
    <t>12月10日黄斯韵点餐</t>
    <phoneticPr fontId="7" type="noConversion"/>
  </si>
  <si>
    <t>12月11日大堂吧</t>
    <phoneticPr fontId="7" type="noConversion"/>
  </si>
  <si>
    <t>12月12日黄思韵点餐</t>
    <phoneticPr fontId="7" type="noConversion"/>
  </si>
  <si>
    <t>12月12日韩纪誉点餐</t>
    <phoneticPr fontId="7" type="noConversion"/>
  </si>
  <si>
    <t>12月12日陈佳点餐</t>
    <phoneticPr fontId="7" type="noConversion"/>
  </si>
  <si>
    <t>12月12日叶阳点餐</t>
    <phoneticPr fontId="7" type="noConversion"/>
  </si>
  <si>
    <t>12月12日董明承点餐</t>
    <phoneticPr fontId="7" type="noConversion"/>
  </si>
  <si>
    <t>12月13日叶阳点餐</t>
    <phoneticPr fontId="7" type="noConversion"/>
  </si>
  <si>
    <t>12月13日黄斯韵点餐</t>
    <phoneticPr fontId="7" type="noConversion"/>
  </si>
  <si>
    <t>12月13日王哲点餐</t>
    <phoneticPr fontId="7" type="noConversion"/>
  </si>
  <si>
    <t>12月15日刘葳漪点餐</t>
    <phoneticPr fontId="7" type="noConversion"/>
  </si>
  <si>
    <t>交通费</t>
    <phoneticPr fontId="35" type="noConversion"/>
  </si>
  <si>
    <t>住宿费</t>
    <phoneticPr fontId="35" type="noConversion"/>
  </si>
  <si>
    <t>餐费</t>
    <phoneticPr fontId="35" type="noConversion"/>
  </si>
  <si>
    <t>旅行社人员</t>
    <phoneticPr fontId="35" type="noConversion"/>
  </si>
  <si>
    <t>经销店午餐</t>
    <phoneticPr fontId="7" type="noConversion"/>
  </si>
  <si>
    <t>专车</t>
    <phoneticPr fontId="35" type="noConversion"/>
  </si>
  <si>
    <t>过路费</t>
    <phoneticPr fontId="35" type="noConversion"/>
  </si>
  <si>
    <t>12月7日工作人员接机</t>
    <phoneticPr fontId="35" type="noConversion"/>
  </si>
  <si>
    <t>19座考斯特（全天）/Coaster</t>
    <phoneticPr fontId="35" type="noConversion"/>
  </si>
  <si>
    <t>接机&amp;接站help</t>
    <phoneticPr fontId="35" type="noConversion"/>
  </si>
  <si>
    <t>快递费</t>
    <phoneticPr fontId="7" type="noConversion"/>
  </si>
  <si>
    <t>工程师过路费</t>
    <phoneticPr fontId="7" type="noConversion"/>
  </si>
  <si>
    <t>工作人员杭州东站-酒店或凯迪4s店接站</t>
    <phoneticPr fontId="35" type="noConversion"/>
  </si>
  <si>
    <t>媒体餐厅-4s店</t>
    <phoneticPr fontId="35" type="noConversion"/>
  </si>
  <si>
    <t>19座考斯特/Coaster</t>
    <phoneticPr fontId="35" type="noConversion"/>
  </si>
  <si>
    <t>工作人员从酒店-4s店</t>
    <phoneticPr fontId="35" type="noConversion"/>
  </si>
  <si>
    <t>GL8</t>
    <phoneticPr fontId="35" type="noConversion"/>
  </si>
  <si>
    <t>GL8（安吉-机场）-单次</t>
    <phoneticPr fontId="35" type="noConversion"/>
  </si>
  <si>
    <t>发票</t>
    <phoneticPr fontId="52" type="noConversion"/>
  </si>
  <si>
    <t>钱数</t>
    <phoneticPr fontId="52" type="noConversion"/>
  </si>
  <si>
    <t>1号车</t>
    <phoneticPr fontId="52" type="noConversion"/>
  </si>
  <si>
    <t>2号车</t>
    <phoneticPr fontId="52" type="noConversion"/>
  </si>
  <si>
    <t>3号车</t>
  </si>
  <si>
    <t>4号车</t>
  </si>
  <si>
    <t>5号车</t>
  </si>
  <si>
    <t>6号车</t>
  </si>
  <si>
    <t>7号车</t>
  </si>
  <si>
    <t>8号车</t>
  </si>
  <si>
    <t>9号车</t>
  </si>
  <si>
    <t>10号车</t>
  </si>
  <si>
    <t>11号车</t>
  </si>
  <si>
    <t>12号车</t>
  </si>
  <si>
    <t>13号车</t>
  </si>
  <si>
    <t>14号车</t>
  </si>
  <si>
    <t>15号车</t>
  </si>
  <si>
    <t>16号车</t>
  </si>
  <si>
    <t>17号车</t>
  </si>
  <si>
    <t>18号车</t>
  </si>
  <si>
    <t>媒体从酒店到杭州东站
Working vehicle- test-drive</t>
    <phoneticPr fontId="35" type="noConversion"/>
  </si>
  <si>
    <t>GL8</t>
    <phoneticPr fontId="35" type="noConversion"/>
  </si>
  <si>
    <t>安吉酒店-餐厅</t>
    <phoneticPr fontId="35" type="noConversion"/>
  </si>
  <si>
    <t>安吉酒店-杭州</t>
    <phoneticPr fontId="35" type="noConversion"/>
  </si>
  <si>
    <t>安老板用车</t>
    <phoneticPr fontId="35" type="noConversion"/>
  </si>
  <si>
    <t>媒体接机(杭州东-餐厅）
Media pick up</t>
    <phoneticPr fontId="35" type="noConversion"/>
  </si>
</sst>
</file>

<file path=xl/styles.xml><?xml version="1.0" encoding="utf-8"?>
<styleSheet xmlns="http://schemas.openxmlformats.org/spreadsheetml/2006/main">
  <numFmts count="10">
    <numFmt numFmtId="44" formatCode="_ &quot;¥&quot;* #,##0.00_ ;_ &quot;¥&quot;* \-#,##0.00_ ;_ &quot;¥&quot;* &quot;-&quot;??_ ;_ @_ "/>
    <numFmt numFmtId="43" formatCode="_ * #,##0.00_ ;_ * \-#,##0.00_ ;_ * &quot;-&quot;??_ ;_ @_ "/>
    <numFmt numFmtId="176" formatCode="0_);[Red]\(0\)"/>
    <numFmt numFmtId="177" formatCode="#,##0_ "/>
    <numFmt numFmtId="178" formatCode="[$¥-804]#,##0;[Red][$¥-804]#,##0"/>
    <numFmt numFmtId="179" formatCode="_ &quot;￥&quot;* #,##0.00_ ;_ &quot;￥&quot;* \-#,##0.00_ ;_ &quot;￥&quot;* &quot;-&quot;??_ ;_ @_ "/>
    <numFmt numFmtId="180" formatCode="_-* #,##0.00\ _€_-;\-* #,##0.00\ _€_-;_-* &quot;-&quot;??\ _€_-;_-@_-"/>
    <numFmt numFmtId="181" formatCode="_-* #,##0.00\ [$€]_-;\-* #,##0.00\ [$€]_-;_-* &quot;-&quot;??\ [$€]_-;_-@_-"/>
    <numFmt numFmtId="182" formatCode="_-* #,##0.00\ [$€-1]_-;\-* #,##0.00\ [$€-1]_-;_-* &quot;-&quot;??\ [$€-1]_-"/>
    <numFmt numFmtId="183" formatCode="#,##0_);[Red]\(#,##0\)"/>
  </numFmts>
  <fonts count="53">
    <font>
      <sz val="12"/>
      <name val="宋体"/>
      <charset val="134"/>
    </font>
    <font>
      <sz val="11"/>
      <color theme="1"/>
      <name val="宋体"/>
      <family val="2"/>
      <charset val="134"/>
      <scheme val="minor"/>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宋体"/>
      <family val="3"/>
      <charset val="134"/>
    </font>
    <font>
      <sz val="9"/>
      <name val="宋体"/>
      <family val="3"/>
      <charset val="134"/>
      <scheme val="minor"/>
    </font>
    <font>
      <sz val="9"/>
      <name val="Verdana"/>
      <family val="2"/>
    </font>
    <font>
      <b/>
      <sz val="9"/>
      <color indexed="9"/>
      <name val="微软雅黑"/>
      <family val="2"/>
      <charset val="134"/>
    </font>
    <font>
      <sz val="9"/>
      <color theme="1"/>
      <name val="微软雅黑"/>
      <family val="2"/>
      <charset val="134"/>
    </font>
    <font>
      <b/>
      <sz val="9"/>
      <color indexed="8"/>
      <name val="微软雅黑"/>
      <family val="2"/>
      <charset val="134"/>
    </font>
    <font>
      <sz val="11"/>
      <color theme="1"/>
      <name val="宋体"/>
      <family val="3"/>
      <charset val="134"/>
      <scheme val="minor"/>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name val="微软雅黑"/>
      <family val="2"/>
      <charset val="134"/>
    </font>
    <font>
      <sz val="9"/>
      <name val="宋体"/>
      <family val="2"/>
      <charset val="134"/>
      <scheme val="minor"/>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97">
    <xf numFmtId="0" fontId="0" fillId="0" borderId="0">
      <alignment vertical="center"/>
    </xf>
    <xf numFmtId="0" fontId="18" fillId="0" borderId="0" applyNumberFormat="0" applyBorder="0" applyAlignment="0" applyProtection="0">
      <alignment vertical="center"/>
    </xf>
    <xf numFmtId="0" fontId="2" fillId="0" borderId="0"/>
    <xf numFmtId="0" fontId="34" fillId="0" borderId="0"/>
    <xf numFmtId="0" fontId="25" fillId="0" borderId="0" applyNumberFormat="0" applyBorder="0" applyAlignment="0" applyProtection="0">
      <alignment vertical="center"/>
    </xf>
    <xf numFmtId="0" fontId="13" fillId="2" borderId="0" applyNumberFormat="0" applyBorder="0" applyProtection="0">
      <alignment vertical="center"/>
    </xf>
    <xf numFmtId="0" fontId="13" fillId="3" borderId="0" applyNumberFormat="0" applyBorder="0" applyProtection="0">
      <alignment vertical="center"/>
    </xf>
    <xf numFmtId="0" fontId="13" fillId="4" borderId="0" applyNumberFormat="0" applyBorder="0" applyProtection="0">
      <alignment vertical="center"/>
    </xf>
    <xf numFmtId="0" fontId="13" fillId="5" borderId="0" applyNumberFormat="0" applyBorder="0" applyProtection="0">
      <alignment vertical="center"/>
    </xf>
    <xf numFmtId="0" fontId="13" fillId="6" borderId="0" applyNumberFormat="0" applyBorder="0" applyProtection="0">
      <alignment vertical="center"/>
    </xf>
    <xf numFmtId="0" fontId="13" fillId="7" borderId="0" applyNumberFormat="0" applyBorder="0" applyProtection="0">
      <alignment vertical="center"/>
    </xf>
    <xf numFmtId="0" fontId="13" fillId="8" borderId="0" applyNumberFormat="0" applyBorder="0" applyProtection="0">
      <alignment vertical="center"/>
    </xf>
    <xf numFmtId="0" fontId="13" fillId="9" borderId="0" applyNumberFormat="0" applyBorder="0" applyProtection="0">
      <alignment vertical="center"/>
    </xf>
    <xf numFmtId="0" fontId="13" fillId="10" borderId="0" applyNumberFormat="0" applyBorder="0" applyProtection="0">
      <alignment vertical="center"/>
    </xf>
    <xf numFmtId="0" fontId="13" fillId="5" borderId="0" applyNumberFormat="0" applyBorder="0" applyProtection="0">
      <alignment vertical="center"/>
    </xf>
    <xf numFmtId="0" fontId="13" fillId="8" borderId="0" applyNumberFormat="0" applyBorder="0" applyProtection="0">
      <alignment vertical="center"/>
    </xf>
    <xf numFmtId="0" fontId="13" fillId="11"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13" borderId="0" applyNumberFormat="0" applyBorder="0" applyProtection="0">
      <alignment vertical="center"/>
    </xf>
    <xf numFmtId="0" fontId="12" fillId="14" borderId="0" applyNumberFormat="0" applyBorder="0" applyProtection="0">
      <alignment vertical="center"/>
    </xf>
    <xf numFmtId="0" fontId="12" fillId="15" borderId="0" applyNumberFormat="0" applyBorder="0" applyProtection="0">
      <alignment vertical="center"/>
    </xf>
    <xf numFmtId="0" fontId="12" fillId="16" borderId="0" applyNumberFormat="0" applyBorder="0" applyProtection="0">
      <alignment vertical="center"/>
    </xf>
    <xf numFmtId="0" fontId="12" fillId="17" borderId="0" applyNumberFormat="0" applyBorder="0" applyProtection="0">
      <alignment vertical="center"/>
    </xf>
    <xf numFmtId="0" fontId="12" fillId="18" borderId="0" applyNumberFormat="0" applyBorder="0" applyProtection="0">
      <alignment vertical="center"/>
    </xf>
    <xf numFmtId="0" fontId="12" fillId="13" borderId="0" applyNumberFormat="0" applyBorder="0" applyProtection="0">
      <alignment vertical="center"/>
    </xf>
    <xf numFmtId="0" fontId="12" fillId="14" borderId="0" applyNumberFormat="0" applyBorder="0" applyProtection="0">
      <alignment vertical="center"/>
    </xf>
    <xf numFmtId="0" fontId="12" fillId="19" borderId="0" applyNumberFormat="0" applyBorder="0" applyProtection="0">
      <alignment vertical="center"/>
    </xf>
    <xf numFmtId="0" fontId="20" fillId="3" borderId="0" applyNumberFormat="0" applyBorder="0" applyProtection="0">
      <alignment vertical="center"/>
    </xf>
    <xf numFmtId="0" fontId="28" fillId="20" borderId="1" applyNumberFormat="0" applyProtection="0">
      <alignment vertical="center"/>
    </xf>
    <xf numFmtId="0" fontId="16" fillId="21" borderId="2" applyNumberFormat="0" applyProtection="0">
      <alignment vertical="center"/>
    </xf>
    <xf numFmtId="43" fontId="34" fillId="0" borderId="0" applyFont="0" applyFill="0" applyBorder="0" applyAlignment="0" applyProtection="0">
      <alignment vertical="center"/>
    </xf>
    <xf numFmtId="44" fontId="34" fillId="0" borderId="0" applyFont="0" applyFill="0" applyBorder="0" applyAlignment="0" applyProtection="0"/>
    <xf numFmtId="0" fontId="29" fillId="0" borderId="0" applyNumberFormat="0" applyBorder="0" applyProtection="0">
      <alignment vertical="center"/>
    </xf>
    <xf numFmtId="0" fontId="27" fillId="4" borderId="0" applyNumberFormat="0" applyBorder="0" applyProtection="0">
      <alignment vertical="center"/>
    </xf>
    <xf numFmtId="0" fontId="30" fillId="0" borderId="3" applyNumberFormat="0" applyProtection="0">
      <alignment vertical="center"/>
    </xf>
    <xf numFmtId="0" fontId="31" fillId="0" borderId="4" applyNumberFormat="0" applyProtection="0">
      <alignment vertical="center"/>
    </xf>
    <xf numFmtId="0" fontId="19" fillId="0" borderId="5" applyNumberFormat="0" applyProtection="0">
      <alignment vertical="center"/>
    </xf>
    <xf numFmtId="0" fontId="19" fillId="0" borderId="0" applyNumberFormat="0" applyBorder="0" applyProtection="0">
      <alignment vertical="center"/>
    </xf>
    <xf numFmtId="0" fontId="15" fillId="7" borderId="1" applyNumberFormat="0" applyProtection="0">
      <alignment vertical="center"/>
    </xf>
    <xf numFmtId="0" fontId="24" fillId="0" borderId="6" applyNumberFormat="0" applyProtection="0">
      <alignment vertical="center"/>
    </xf>
    <xf numFmtId="0" fontId="21" fillId="22" borderId="0" applyNumberFormat="0" applyBorder="0" applyProtection="0">
      <alignment vertical="center"/>
    </xf>
    <xf numFmtId="0" fontId="26" fillId="0" borderId="0"/>
    <xf numFmtId="0" fontId="34" fillId="23" borderId="7" applyNumberFormat="0" applyProtection="0">
      <alignment vertical="center"/>
    </xf>
    <xf numFmtId="0" fontId="17" fillId="20" borderId="8" applyNumberFormat="0" applyProtection="0">
      <alignment vertical="center"/>
    </xf>
    <xf numFmtId="0" fontId="22" fillId="0" borderId="0" applyNumberFormat="0" applyBorder="0" applyProtection="0">
      <alignment vertical="center"/>
    </xf>
    <xf numFmtId="0" fontId="14" fillId="0" borderId="9" applyNumberFormat="0" applyProtection="0">
      <alignment vertical="center"/>
    </xf>
    <xf numFmtId="0" fontId="23" fillId="0" borderId="0" applyNumberFormat="0" applyBorder="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4" fillId="0" borderId="0">
      <alignment vertical="center"/>
    </xf>
    <xf numFmtId="0" fontId="34" fillId="0" borderId="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5" fillId="0" borderId="0" applyNumberFormat="0" applyBorder="0" applyAlignment="0" applyProtection="0">
      <alignment vertical="center"/>
    </xf>
    <xf numFmtId="0" fontId="25" fillId="0" borderId="0"/>
    <xf numFmtId="0" fontId="18" fillId="0" borderId="0" applyNumberFormat="0" applyBorder="0" applyAlignment="0" applyProtection="0">
      <alignment vertical="center"/>
    </xf>
    <xf numFmtId="0" fontId="34" fillId="0" borderId="0">
      <alignment vertical="center"/>
    </xf>
    <xf numFmtId="178" fontId="37" fillId="0" borderId="0"/>
    <xf numFmtId="0" fontId="34" fillId="0" borderId="0"/>
    <xf numFmtId="0" fontId="26" fillId="0" borderId="0"/>
    <xf numFmtId="0" fontId="43" fillId="0" borderId="0">
      <alignment vertical="center"/>
    </xf>
    <xf numFmtId="0" fontId="26" fillId="0" borderId="0"/>
    <xf numFmtId="0" fontId="34" fillId="0" borderId="0"/>
    <xf numFmtId="0" fontId="18" fillId="0" borderId="0"/>
    <xf numFmtId="0" fontId="44" fillId="0" borderId="0" applyNumberFormat="0" applyFill="0" applyBorder="0" applyAlignment="0" applyProtection="0">
      <alignment vertical="top"/>
      <protection locked="0"/>
    </xf>
    <xf numFmtId="43" fontId="34" fillId="0" borderId="0" applyFont="0" applyFill="0" applyBorder="0" applyAlignment="0" applyProtection="0"/>
    <xf numFmtId="44" fontId="34" fillId="0" borderId="0" applyFont="0" applyFill="0" applyBorder="0" applyAlignment="0" applyProtection="0"/>
    <xf numFmtId="179" fontId="34" fillId="0" borderId="0" applyFont="0" applyFill="0" applyBorder="0" applyAlignment="0" applyProtection="0"/>
    <xf numFmtId="180" fontId="13" fillId="0" borderId="0" applyFont="0" applyFill="0" applyBorder="0" applyAlignment="0" applyProtection="0"/>
    <xf numFmtId="181" fontId="18" fillId="0" borderId="0" applyFont="0" applyFill="0" applyBorder="0" applyAlignment="0" applyProtection="0"/>
    <xf numFmtId="0" fontId="18" fillId="0" borderId="0"/>
    <xf numFmtId="182" fontId="18" fillId="0" borderId="0"/>
    <xf numFmtId="0" fontId="18" fillId="0" borderId="0"/>
    <xf numFmtId="0" fontId="45" fillId="0" borderId="0"/>
    <xf numFmtId="0" fontId="46" fillId="0" borderId="39" applyNumberFormat="0" applyFill="0" applyAlignment="0" applyProtection="0">
      <alignment vertical="center"/>
    </xf>
    <xf numFmtId="0" fontId="47" fillId="0" borderId="4" applyNumberFormat="0" applyFill="0" applyAlignment="0" applyProtection="0">
      <alignment vertical="center"/>
    </xf>
    <xf numFmtId="0" fontId="48" fillId="0" borderId="40" applyNumberFormat="0" applyFill="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3" borderId="0" applyNumberFormat="0" applyBorder="0" applyAlignment="0" applyProtection="0">
      <alignment vertical="center"/>
    </xf>
    <xf numFmtId="0" fontId="34" fillId="0" borderId="0"/>
    <xf numFmtId="0" fontId="27" fillId="4" borderId="0" applyNumberFormat="0" applyBorder="0" applyAlignment="0" applyProtection="0">
      <alignment vertical="center"/>
    </xf>
    <xf numFmtId="0" fontId="14" fillId="0" borderId="41" applyNumberFormat="0" applyFill="0" applyAlignment="0" applyProtection="0">
      <alignment vertical="center"/>
    </xf>
    <xf numFmtId="179" fontId="34" fillId="0" borderId="0" applyFont="0" applyFill="0" applyBorder="0" applyAlignment="0" applyProtection="0"/>
    <xf numFmtId="44" fontId="34" fillId="0" borderId="0" applyFont="0" applyFill="0" applyBorder="0" applyAlignment="0" applyProtection="0"/>
    <xf numFmtId="0" fontId="28" fillId="24" borderId="1" applyNumberFormat="0" applyAlignment="0" applyProtection="0">
      <alignment vertical="center"/>
    </xf>
    <xf numFmtId="0" fontId="16" fillId="21" borderId="2" applyNumberFormat="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1" fillId="22" borderId="0" applyNumberFormat="0" applyBorder="0" applyAlignment="0" applyProtection="0">
      <alignment vertical="center"/>
    </xf>
    <xf numFmtId="0" fontId="17" fillId="24" borderId="8" applyNumberFormat="0" applyAlignment="0" applyProtection="0">
      <alignment vertical="center"/>
    </xf>
    <xf numFmtId="0" fontId="15" fillId="7" borderId="1" applyNumberFormat="0" applyAlignment="0" applyProtection="0">
      <alignment vertical="center"/>
    </xf>
    <xf numFmtId="0" fontId="34" fillId="23" borderId="7" applyNumberFormat="0" applyFont="0" applyAlignment="0" applyProtection="0">
      <alignment vertical="center"/>
    </xf>
    <xf numFmtId="0" fontId="1" fillId="0" borderId="0">
      <alignment vertical="center"/>
    </xf>
  </cellStyleXfs>
  <cellXfs count="179">
    <xf numFmtId="0" fontId="0" fillId="0" borderId="0" xfId="0">
      <alignment vertical="center"/>
    </xf>
    <xf numFmtId="0" fontId="2" fillId="0" borderId="0" xfId="2" applyFont="1"/>
    <xf numFmtId="0" fontId="3" fillId="0" borderId="0" xfId="2" applyFont="1" applyAlignment="1">
      <alignment vertical="center"/>
    </xf>
    <xf numFmtId="0" fontId="3" fillId="0" borderId="0" xfId="2" applyFont="1" applyFill="1" applyAlignment="1">
      <alignment vertical="center"/>
    </xf>
    <xf numFmtId="0" fontId="2" fillId="0" borderId="0" xfId="2" applyFont="1" applyFill="1" applyAlignment="1">
      <alignment vertical="center"/>
    </xf>
    <xf numFmtId="0" fontId="2" fillId="0" borderId="0" xfId="2" applyFont="1" applyAlignment="1">
      <alignment vertical="center"/>
    </xf>
    <xf numFmtId="40" fontId="2" fillId="0" borderId="0" xfId="2" applyNumberFormat="1" applyFont="1" applyAlignment="1">
      <alignment horizontal="right" vertical="center"/>
    </xf>
    <xf numFmtId="0" fontId="2" fillId="0" borderId="0" xfId="2" applyFont="1" applyAlignment="1">
      <alignment horizontal="center" vertical="center"/>
    </xf>
    <xf numFmtId="40" fontId="2" fillId="0" borderId="0" xfId="2" applyNumberFormat="1" applyFont="1" applyBorder="1" applyAlignment="1">
      <alignment horizontal="right" vertical="center"/>
    </xf>
    <xf numFmtId="49" fontId="2" fillId="0" borderId="10" xfId="2" applyNumberFormat="1" applyFont="1" applyFill="1" applyBorder="1" applyAlignment="1">
      <alignment horizontal="left" vertical="top"/>
    </xf>
    <xf numFmtId="0" fontId="2" fillId="24" borderId="10" xfId="2" applyFont="1" applyFill="1" applyBorder="1" applyAlignment="1">
      <alignment horizontal="left" vertical="top"/>
    </xf>
    <xf numFmtId="40" fontId="2" fillId="24" borderId="10" xfId="2" applyNumberFormat="1" applyFont="1" applyFill="1" applyBorder="1" applyAlignment="1">
      <alignment horizontal="right"/>
    </xf>
    <xf numFmtId="0" fontId="2" fillId="24" borderId="10" xfId="2" applyFont="1" applyFill="1" applyBorder="1" applyAlignment="1">
      <alignment horizontal="left" vertical="top" wrapText="1"/>
    </xf>
    <xf numFmtId="49" fontId="2" fillId="0" borderId="11" xfId="2" applyNumberFormat="1" applyFont="1" applyFill="1" applyBorder="1" applyAlignment="1">
      <alignment horizontal="left" vertical="top"/>
    </xf>
    <xf numFmtId="0" fontId="4" fillId="24" borderId="10" xfId="2" applyFont="1" applyFill="1" applyBorder="1" applyAlignment="1">
      <alignment horizontal="left" vertical="top"/>
    </xf>
    <xf numFmtId="40" fontId="2" fillId="24" borderId="11" xfId="2" applyNumberFormat="1" applyFont="1" applyFill="1" applyBorder="1" applyAlignment="1">
      <alignment horizontal="right"/>
    </xf>
    <xf numFmtId="0" fontId="5" fillId="25" borderId="12" xfId="0" applyFont="1" applyFill="1" applyBorder="1" applyAlignment="1">
      <alignment vertical="center"/>
    </xf>
    <xf numFmtId="0" fontId="5" fillId="25" borderId="13" xfId="0" applyFont="1" applyFill="1" applyBorder="1" applyAlignment="1">
      <alignment vertical="center"/>
    </xf>
    <xf numFmtId="40" fontId="5" fillId="25" borderId="13" xfId="32" applyNumberFormat="1" applyFont="1" applyFill="1" applyBorder="1" applyAlignment="1">
      <alignment horizontal="right" vertical="center"/>
    </xf>
    <xf numFmtId="40" fontId="5" fillId="25" borderId="14" xfId="32" applyNumberFormat="1" applyFont="1" applyFill="1" applyBorder="1" applyAlignment="1">
      <alignment horizontal="right" vertical="center"/>
    </xf>
    <xf numFmtId="0" fontId="3" fillId="21" borderId="15" xfId="0" applyFont="1" applyFill="1" applyBorder="1" applyAlignment="1">
      <alignment horizontal="left" vertical="center"/>
    </xf>
    <xf numFmtId="0" fontId="3" fillId="21" borderId="10" xfId="0" applyFont="1" applyFill="1" applyBorder="1" applyAlignment="1">
      <alignment vertical="center"/>
    </xf>
    <xf numFmtId="40" fontId="3" fillId="21" borderId="16" xfId="0" applyNumberFormat="1" applyFont="1" applyFill="1" applyBorder="1" applyAlignment="1">
      <alignment horizontal="right" vertical="center"/>
    </xf>
    <xf numFmtId="0" fontId="6" fillId="0" borderId="15" xfId="0" applyFont="1" applyFill="1" applyBorder="1" applyAlignment="1">
      <alignment horizontal="center" vertical="center"/>
    </xf>
    <xf numFmtId="0" fontId="2" fillId="0" borderId="17" xfId="0" applyFont="1" applyFill="1" applyBorder="1" applyAlignment="1" applyProtection="1">
      <alignment horizontal="left" vertical="center" wrapText="1"/>
      <protection hidden="1"/>
    </xf>
    <xf numFmtId="0" fontId="2" fillId="0" borderId="17" xfId="52"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hidden="1"/>
    </xf>
    <xf numFmtId="40" fontId="2" fillId="0" borderId="17" xfId="32" applyNumberFormat="1" applyFont="1" applyFill="1" applyBorder="1" applyAlignment="1">
      <alignment horizontal="right" vertical="center"/>
    </xf>
    <xf numFmtId="0" fontId="2" fillId="0" borderId="17" xfId="0" applyFont="1" applyFill="1" applyBorder="1" applyAlignment="1">
      <alignment vertical="center"/>
    </xf>
    <xf numFmtId="0" fontId="2" fillId="0" borderId="18" xfId="0" applyFont="1" applyFill="1" applyBorder="1" applyAlignment="1">
      <alignment horizontal="center" vertical="center"/>
    </xf>
    <xf numFmtId="40" fontId="2" fillId="0" borderId="16" xfId="0" applyNumberFormat="1" applyFont="1" applyFill="1" applyBorder="1" applyAlignment="1">
      <alignment horizontal="right" vertical="center"/>
    </xf>
    <xf numFmtId="0" fontId="7" fillId="0" borderId="18" xfId="0" applyFont="1" applyFill="1" applyBorder="1" applyAlignment="1">
      <alignment horizontal="center" vertical="center"/>
    </xf>
    <xf numFmtId="0" fontId="3" fillId="26" borderId="15" xfId="0" applyFont="1" applyFill="1" applyBorder="1" applyAlignment="1">
      <alignment horizontal="left" vertical="center"/>
    </xf>
    <xf numFmtId="40" fontId="3" fillId="26" borderId="16" xfId="0" applyNumberFormat="1" applyFont="1" applyFill="1" applyBorder="1" applyAlignment="1">
      <alignment horizontal="right" vertical="center"/>
    </xf>
    <xf numFmtId="0" fontId="6" fillId="0" borderId="19" xfId="0" applyFont="1" applyFill="1" applyBorder="1" applyAlignment="1">
      <alignment vertical="center"/>
    </xf>
    <xf numFmtId="0" fontId="6" fillId="0" borderId="10" xfId="0" applyFont="1" applyFill="1" applyBorder="1" applyAlignment="1">
      <alignment vertical="center"/>
    </xf>
    <xf numFmtId="40" fontId="6" fillId="0" borderId="10" xfId="0" applyNumberFormat="1" applyFont="1" applyFill="1" applyBorder="1" applyAlignment="1">
      <alignment vertical="center"/>
    </xf>
    <xf numFmtId="0" fontId="3" fillId="0" borderId="10" xfId="0" applyFont="1" applyFill="1" applyBorder="1" applyAlignment="1">
      <alignment horizontal="center" vertical="center"/>
    </xf>
    <xf numFmtId="40" fontId="6" fillId="0" borderId="16" xfId="0" applyNumberFormat="1" applyFont="1" applyFill="1" applyBorder="1" applyAlignment="1">
      <alignment vertical="center"/>
    </xf>
    <xf numFmtId="40" fontId="5" fillId="27" borderId="16" xfId="32" applyNumberFormat="1" applyFont="1" applyFill="1" applyBorder="1" applyAlignment="1">
      <alignment horizontal="right" vertical="center"/>
    </xf>
    <xf numFmtId="0" fontId="3" fillId="0" borderId="0" xfId="2" applyFont="1" applyAlignment="1">
      <alignment horizontal="center" vertical="center"/>
    </xf>
    <xf numFmtId="0" fontId="4" fillId="24" borderId="0" xfId="0" applyFont="1" applyFill="1" applyAlignment="1">
      <alignment horizontal="center" vertical="center"/>
    </xf>
    <xf numFmtId="0" fontId="4" fillId="0" borderId="0" xfId="0" applyFont="1" applyFill="1" applyAlignment="1">
      <alignment horizontal="center" vertical="center"/>
    </xf>
    <xf numFmtId="0" fontId="2" fillId="24" borderId="0" xfId="0" applyNumberFormat="1" applyFont="1" applyFill="1" applyBorder="1" applyAlignment="1">
      <alignment vertical="center"/>
    </xf>
    <xf numFmtId="0" fontId="4" fillId="24" borderId="0" xfId="0" applyFont="1" applyFill="1" applyAlignment="1">
      <alignment vertical="center"/>
    </xf>
    <xf numFmtId="0" fontId="4" fillId="24" borderId="0" xfId="0" applyFont="1" applyFill="1" applyAlignment="1">
      <alignment horizontal="left" vertical="center"/>
    </xf>
    <xf numFmtId="177" fontId="4" fillId="24" borderId="0" xfId="0" applyNumberFormat="1" applyFont="1" applyFill="1" applyAlignment="1">
      <alignment horizontal="center" vertical="center"/>
    </xf>
    <xf numFmtId="0" fontId="4" fillId="24" borderId="0" xfId="0" applyFont="1" applyFill="1" applyAlignment="1">
      <alignment vertical="center" wrapText="1"/>
    </xf>
    <xf numFmtId="0" fontId="4" fillId="24" borderId="0" xfId="0" applyFont="1" applyFill="1">
      <alignment vertical="center"/>
    </xf>
    <xf numFmtId="14" fontId="4" fillId="24" borderId="0" xfId="0" applyNumberFormat="1" applyFont="1" applyFill="1" applyAlignment="1">
      <alignment horizontal="left" vertical="center"/>
    </xf>
    <xf numFmtId="0" fontId="8" fillId="24" borderId="20" xfId="0" applyFont="1" applyFill="1" applyBorder="1" applyAlignment="1">
      <alignment horizontal="center" vertical="center" wrapText="1"/>
    </xf>
    <xf numFmtId="177" fontId="8" fillId="24" borderId="20" xfId="0" applyNumberFormat="1" applyFont="1" applyFill="1" applyBorder="1" applyAlignment="1">
      <alignment horizontal="center" vertical="center"/>
    </xf>
    <xf numFmtId="0" fontId="4" fillId="24" borderId="20" xfId="0" applyFont="1" applyFill="1" applyBorder="1" applyAlignment="1">
      <alignment horizontal="center" vertical="center" wrapText="1"/>
    </xf>
    <xf numFmtId="0" fontId="9" fillId="20" borderId="20" xfId="0" applyFont="1" applyFill="1" applyBorder="1" applyAlignment="1">
      <alignment horizontal="left" vertical="center" wrapText="1"/>
    </xf>
    <xf numFmtId="0" fontId="4" fillId="21" borderId="20" xfId="0" applyFont="1" applyFill="1" applyBorder="1" applyAlignment="1">
      <alignment horizontal="center" vertical="center" wrapText="1"/>
    </xf>
    <xf numFmtId="14" fontId="4" fillId="0" borderId="20" xfId="0" applyNumberFormat="1" applyFont="1" applyFill="1" applyBorder="1" applyAlignment="1">
      <alignment horizontal="left" vertical="center" wrapText="1"/>
    </xf>
    <xf numFmtId="177"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177" fontId="10" fillId="0" borderId="20" xfId="0" applyNumberFormat="1" applyFont="1" applyFill="1" applyBorder="1" applyAlignment="1">
      <alignment horizontal="center" vertical="center"/>
    </xf>
    <xf numFmtId="0" fontId="4" fillId="21" borderId="20" xfId="0" applyFont="1" applyFill="1" applyBorder="1" applyAlignment="1">
      <alignment horizontal="left" vertical="center" wrapText="1"/>
    </xf>
    <xf numFmtId="0" fontId="4" fillId="0" borderId="20" xfId="0" applyFont="1" applyFill="1" applyBorder="1" applyAlignment="1">
      <alignment horizontal="left" vertical="center" wrapText="1" readingOrder="1"/>
    </xf>
    <xf numFmtId="177" fontId="4" fillId="0" borderId="22" xfId="0" applyNumberFormat="1" applyFont="1" applyFill="1" applyBorder="1" applyAlignment="1">
      <alignment horizontal="center" vertical="center"/>
    </xf>
    <xf numFmtId="0" fontId="11" fillId="7" borderId="20" xfId="0" applyNumberFormat="1" applyFont="1" applyFill="1" applyBorder="1" applyAlignment="1">
      <alignment horizontal="center" vertical="center"/>
    </xf>
    <xf numFmtId="177" fontId="11" fillId="7" borderId="20" xfId="0" applyNumberFormat="1" applyFont="1" applyFill="1" applyBorder="1" applyAlignment="1">
      <alignment horizontal="center" vertical="center"/>
    </xf>
    <xf numFmtId="177" fontId="3" fillId="17" borderId="20" xfId="0" applyNumberFormat="1" applyFont="1" applyFill="1" applyBorder="1" applyAlignment="1">
      <alignment horizontal="center" vertical="center"/>
    </xf>
    <xf numFmtId="0" fontId="4" fillId="24" borderId="0" xfId="51" applyFont="1" applyFill="1" applyAlignment="1">
      <alignment horizontal="center" vertical="center"/>
    </xf>
    <xf numFmtId="0" fontId="4" fillId="0" borderId="0" xfId="51" applyFont="1" applyFill="1" applyAlignment="1">
      <alignment horizontal="center" vertical="center"/>
    </xf>
    <xf numFmtId="0" fontId="2" fillId="24" borderId="0" xfId="51" applyNumberFormat="1" applyFont="1" applyFill="1" applyBorder="1" applyAlignment="1">
      <alignment vertical="center"/>
    </xf>
    <xf numFmtId="0" fontId="4" fillId="24" borderId="0" xfId="51" applyFont="1" applyFill="1" applyAlignment="1">
      <alignment vertical="center"/>
    </xf>
    <xf numFmtId="0" fontId="4" fillId="24" borderId="0" xfId="51" applyFont="1" applyFill="1" applyAlignment="1">
      <alignment horizontal="left" vertical="center"/>
    </xf>
    <xf numFmtId="0" fontId="4" fillId="24" borderId="0" xfId="51" applyFont="1" applyFill="1" applyAlignment="1">
      <alignment vertical="center" wrapText="1"/>
    </xf>
    <xf numFmtId="0" fontId="4" fillId="24" borderId="0" xfId="51" applyFont="1" applyFill="1">
      <alignment vertical="center"/>
    </xf>
    <xf numFmtId="0" fontId="4" fillId="21" borderId="20" xfId="51" applyFont="1" applyFill="1" applyBorder="1" applyAlignment="1">
      <alignment horizontal="center" vertical="center" wrapText="1"/>
    </xf>
    <xf numFmtId="177" fontId="4" fillId="0" borderId="20" xfId="51" applyNumberFormat="1" applyFont="1" applyFill="1" applyBorder="1" applyAlignment="1">
      <alignment horizontal="center" vertical="center"/>
    </xf>
    <xf numFmtId="0" fontId="4" fillId="21" borderId="20" xfId="51" applyFont="1" applyFill="1" applyBorder="1" applyAlignment="1">
      <alignment horizontal="left" vertical="center" wrapText="1"/>
    </xf>
    <xf numFmtId="0" fontId="4" fillId="24" borderId="34" xfId="0" applyFont="1" applyFill="1" applyBorder="1" applyAlignment="1">
      <alignment horizontal="left" vertical="center"/>
    </xf>
    <xf numFmtId="0" fontId="4" fillId="24" borderId="0" xfId="0" applyFont="1" applyFill="1" applyBorder="1">
      <alignment vertical="center"/>
    </xf>
    <xf numFmtId="0" fontId="4" fillId="24" borderId="18" xfId="0" applyFont="1" applyFill="1" applyBorder="1" applyAlignment="1">
      <alignment horizontal="left" vertical="center"/>
    </xf>
    <xf numFmtId="0" fontId="4" fillId="24" borderId="37" xfId="0" applyFont="1" applyFill="1" applyBorder="1" applyAlignment="1">
      <alignment horizontal="left" vertical="center"/>
    </xf>
    <xf numFmtId="0" fontId="4" fillId="24" borderId="33" xfId="0" applyFont="1" applyFill="1" applyBorder="1" applyAlignment="1">
      <alignment horizontal="left" vertical="center"/>
    </xf>
    <xf numFmtId="0" fontId="4" fillId="24" borderId="20" xfId="51" applyFont="1" applyFill="1" applyBorder="1" applyAlignment="1">
      <alignment vertical="center" wrapText="1"/>
    </xf>
    <xf numFmtId="0" fontId="4" fillId="0" borderId="20" xfId="51" applyFont="1" applyFill="1" applyBorder="1" applyAlignment="1">
      <alignment horizontal="center" vertical="center" wrapText="1"/>
    </xf>
    <xf numFmtId="0" fontId="4" fillId="0" borderId="20" xfId="0" applyFont="1" applyFill="1" applyBorder="1" applyAlignment="1">
      <alignment vertical="center" wrapText="1"/>
    </xf>
    <xf numFmtId="0" fontId="40" fillId="25" borderId="13" xfId="51" applyFont="1" applyFill="1" applyBorder="1" applyAlignment="1">
      <alignment horizontal="center" vertical="center"/>
    </xf>
    <xf numFmtId="0" fontId="41" fillId="0" borderId="20" xfId="0" applyFont="1" applyBorder="1" applyAlignment="1">
      <alignment horizontal="center" vertical="center"/>
    </xf>
    <xf numFmtId="0" fontId="4" fillId="0" borderId="0" xfId="51" applyFont="1" applyFill="1" applyAlignment="1">
      <alignment horizontal="center" vertical="center" wrapText="1"/>
    </xf>
    <xf numFmtId="14" fontId="4" fillId="0" borderId="20" xfId="51" applyNumberFormat="1" applyFont="1" applyFill="1" applyBorder="1" applyAlignment="1">
      <alignment horizontal="center" vertical="center" wrapText="1"/>
    </xf>
    <xf numFmtId="0" fontId="4" fillId="24" borderId="20" xfId="51" applyNumberFormat="1" applyFont="1" applyFill="1" applyBorder="1" applyAlignment="1">
      <alignment vertical="center"/>
    </xf>
    <xf numFmtId="0" fontId="9" fillId="21" borderId="25" xfId="51" applyFont="1" applyFill="1" applyBorder="1" applyAlignment="1">
      <alignment vertical="center" wrapText="1"/>
    </xf>
    <xf numFmtId="14" fontId="4" fillId="24" borderId="10" xfId="0" applyNumberFormat="1" applyFont="1" applyFill="1" applyBorder="1" applyAlignment="1">
      <alignment vertical="center"/>
    </xf>
    <xf numFmtId="0" fontId="4" fillId="24" borderId="10" xfId="0" applyFont="1" applyFill="1" applyBorder="1" applyAlignment="1">
      <alignment vertical="center"/>
    </xf>
    <xf numFmtId="183" fontId="51" fillId="24" borderId="0" xfId="51" applyNumberFormat="1" applyFont="1" applyFill="1" applyAlignment="1">
      <alignment horizontal="right" vertical="center"/>
    </xf>
    <xf numFmtId="0" fontId="4" fillId="0" borderId="21" xfId="51"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51" applyFont="1" applyFill="1" applyBorder="1" applyAlignment="1">
      <alignment horizontal="left" vertical="center" wrapText="1" readingOrder="1"/>
    </xf>
    <xf numFmtId="0" fontId="34" fillId="0" borderId="0" xfId="0" applyFont="1">
      <alignment vertical="center"/>
    </xf>
    <xf numFmtId="0" fontId="4" fillId="0" borderId="22" xfId="51" applyFont="1" applyFill="1" applyBorder="1" applyAlignment="1">
      <alignment horizontal="center" vertical="center" wrapText="1"/>
    </xf>
    <xf numFmtId="0" fontId="4" fillId="0" borderId="20" xfId="51" applyFont="1" applyFill="1" applyBorder="1" applyAlignment="1">
      <alignment horizontal="left" vertical="center" wrapText="1"/>
    </xf>
    <xf numFmtId="0" fontId="4" fillId="0" borderId="22" xfId="51" applyFont="1" applyFill="1" applyBorder="1" applyAlignment="1">
      <alignment horizontal="center" vertical="center" wrapText="1"/>
    </xf>
    <xf numFmtId="0" fontId="4" fillId="0" borderId="31" xfId="51" applyFont="1" applyFill="1" applyBorder="1" applyAlignment="1">
      <alignment horizontal="left" vertical="center" wrapText="1"/>
    </xf>
    <xf numFmtId="0" fontId="4" fillId="0" borderId="25" xfId="51" applyFont="1" applyFill="1" applyBorder="1" applyAlignment="1">
      <alignment horizontal="left" vertical="center" wrapText="1"/>
    </xf>
    <xf numFmtId="0" fontId="4" fillId="0" borderId="20" xfId="51" applyNumberFormat="1" applyFont="1" applyFill="1" applyBorder="1" applyAlignment="1">
      <alignment horizontal="center" vertical="center" wrapText="1"/>
    </xf>
    <xf numFmtId="0" fontId="4" fillId="24" borderId="10" xfId="0" applyNumberFormat="1" applyFont="1" applyFill="1" applyBorder="1" applyAlignment="1">
      <alignment vertical="center"/>
    </xf>
    <xf numFmtId="0" fontId="4" fillId="24" borderId="0" xfId="0" applyNumberFormat="1" applyFont="1" applyFill="1" applyAlignment="1">
      <alignment horizontal="left" vertical="center"/>
    </xf>
    <xf numFmtId="0" fontId="40" fillId="25" borderId="13" xfId="51" applyNumberFormat="1" applyFont="1" applyFill="1" applyBorder="1" applyAlignment="1">
      <alignment horizontal="center" vertical="center"/>
    </xf>
    <xf numFmtId="0" fontId="4" fillId="0" borderId="20" xfId="0" applyNumberFormat="1" applyFont="1" applyFill="1" applyBorder="1" applyAlignment="1">
      <alignment horizontal="center" vertical="center" wrapText="1"/>
    </xf>
    <xf numFmtId="0" fontId="4" fillId="0" borderId="21" xfId="51" applyNumberFormat="1" applyFont="1" applyFill="1" applyBorder="1" applyAlignment="1">
      <alignment horizontal="center" vertical="center" wrapText="1"/>
    </xf>
    <xf numFmtId="0" fontId="4" fillId="0" borderId="20" xfId="51" applyNumberFormat="1" applyFont="1" applyFill="1" applyBorder="1" applyAlignment="1">
      <alignment horizontal="center" vertical="center"/>
    </xf>
    <xf numFmtId="0" fontId="4" fillId="0" borderId="20" xfId="51" applyNumberFormat="1" applyFont="1" applyFill="1" applyBorder="1" applyAlignment="1">
      <alignment horizontal="left" vertical="center" wrapText="1" readingOrder="1"/>
    </xf>
    <xf numFmtId="0" fontId="4" fillId="24" borderId="0" xfId="51" applyNumberFormat="1" applyFont="1" applyFill="1" applyAlignment="1">
      <alignment horizontal="left" vertical="center"/>
    </xf>
    <xf numFmtId="0" fontId="8" fillId="0" borderId="24" xfId="51" applyFont="1" applyFill="1" applyBorder="1" applyAlignment="1">
      <alignment vertical="center" wrapText="1"/>
    </xf>
    <xf numFmtId="0" fontId="42" fillId="0" borderId="24" xfId="51" applyNumberFormat="1" applyFont="1" applyFill="1" applyBorder="1" applyAlignment="1">
      <alignment vertical="center"/>
    </xf>
    <xf numFmtId="0" fontId="8" fillId="0" borderId="24" xfId="51" applyFont="1" applyFill="1" applyBorder="1" applyAlignment="1">
      <alignment vertical="center"/>
    </xf>
    <xf numFmtId="0" fontId="9" fillId="21" borderId="31" xfId="51" applyFont="1" applyFill="1" applyBorder="1" applyAlignment="1">
      <alignment vertical="center" wrapText="1"/>
    </xf>
    <xf numFmtId="0" fontId="9" fillId="21" borderId="24" xfId="51" applyFont="1" applyFill="1" applyBorder="1" applyAlignment="1">
      <alignment vertical="center" wrapText="1"/>
    </xf>
    <xf numFmtId="0" fontId="4" fillId="0" borderId="20" xfId="51" applyFont="1" applyFill="1" applyBorder="1" applyAlignment="1">
      <alignment horizontal="center" vertical="center"/>
    </xf>
    <xf numFmtId="0" fontId="1" fillId="0" borderId="0" xfId="96">
      <alignment vertical="center"/>
    </xf>
    <xf numFmtId="58" fontId="1" fillId="0" borderId="0" xfId="96" applyNumberFormat="1">
      <alignment vertical="center"/>
    </xf>
    <xf numFmtId="0" fontId="1" fillId="0" borderId="0" xfId="96" applyNumberFormat="1">
      <alignment vertical="center"/>
    </xf>
    <xf numFmtId="0" fontId="1" fillId="30" borderId="0" xfId="96" applyFill="1">
      <alignment vertical="center"/>
    </xf>
    <xf numFmtId="58" fontId="1" fillId="30" borderId="0" xfId="96" applyNumberFormat="1" applyFill="1">
      <alignment vertical="center"/>
    </xf>
    <xf numFmtId="0" fontId="1" fillId="30" borderId="0" xfId="96" applyNumberFormat="1" applyFill="1">
      <alignment vertical="center"/>
    </xf>
    <xf numFmtId="0" fontId="4" fillId="0" borderId="20" xfId="51" applyFont="1" applyFill="1" applyBorder="1" applyAlignment="1">
      <alignment horizontal="left" vertical="center" wrapText="1"/>
    </xf>
    <xf numFmtId="0" fontId="4" fillId="0" borderId="31" xfId="51" applyFont="1" applyFill="1" applyBorder="1" applyAlignment="1">
      <alignment horizontal="left" vertical="center" wrapText="1"/>
    </xf>
    <xf numFmtId="0" fontId="4" fillId="0" borderId="25" xfId="51" applyFont="1" applyFill="1" applyBorder="1" applyAlignment="1">
      <alignment horizontal="left" vertical="center" wrapText="1"/>
    </xf>
    <xf numFmtId="0" fontId="4" fillId="0" borderId="20" xfId="51" applyFont="1" applyFill="1" applyBorder="1" applyAlignment="1">
      <alignment horizontal="left" vertical="center" wrapText="1"/>
    </xf>
    <xf numFmtId="0" fontId="4" fillId="0" borderId="31" xfId="51" applyFont="1" applyFill="1" applyBorder="1" applyAlignment="1">
      <alignment horizontal="left" vertical="center" wrapText="1"/>
    </xf>
    <xf numFmtId="0" fontId="4" fillId="0" borderId="25" xfId="51" applyFont="1" applyFill="1" applyBorder="1" applyAlignment="1">
      <alignment horizontal="left" vertical="center" wrapText="1"/>
    </xf>
    <xf numFmtId="0" fontId="4" fillId="24" borderId="35" xfId="0" applyFont="1" applyFill="1" applyBorder="1" applyAlignment="1">
      <alignment vertical="center" wrapText="1"/>
    </xf>
    <xf numFmtId="0" fontId="4" fillId="24" borderId="36" xfId="0" applyFont="1" applyFill="1" applyBorder="1" applyAlignment="1">
      <alignment vertical="center" wrapText="1"/>
    </xf>
    <xf numFmtId="0" fontId="4" fillId="24" borderId="34" xfId="0" applyFont="1" applyFill="1" applyBorder="1" applyAlignment="1">
      <alignment vertical="center" wrapText="1"/>
    </xf>
    <xf numFmtId="0" fontId="9" fillId="21" borderId="20" xfId="51" applyFont="1" applyFill="1" applyBorder="1" applyAlignment="1">
      <alignment horizontal="left" vertical="center" wrapText="1"/>
    </xf>
    <xf numFmtId="0" fontId="4" fillId="0" borderId="32" xfId="51" applyFont="1" applyFill="1" applyBorder="1" applyAlignment="1">
      <alignment horizontal="center" vertical="center" wrapText="1"/>
    </xf>
    <xf numFmtId="0" fontId="4" fillId="0" borderId="22" xfId="51" applyFont="1" applyFill="1" applyBorder="1" applyAlignment="1">
      <alignment horizontal="center" vertical="center" wrapText="1"/>
    </xf>
    <xf numFmtId="0" fontId="4" fillId="0" borderId="21" xfId="51" applyFont="1" applyFill="1" applyBorder="1" applyAlignment="1">
      <alignment horizontal="center" vertical="center" wrapText="1"/>
    </xf>
    <xf numFmtId="0" fontId="8" fillId="29" borderId="38" xfId="51" applyFont="1" applyFill="1" applyBorder="1" applyAlignment="1">
      <alignment horizontal="center" vertical="center"/>
    </xf>
    <xf numFmtId="0" fontId="8" fillId="29" borderId="24" xfId="51" applyFont="1" applyFill="1" applyBorder="1" applyAlignment="1">
      <alignment horizontal="center" vertical="center"/>
    </xf>
    <xf numFmtId="0" fontId="4" fillId="0" borderId="24" xfId="51" applyFont="1" applyFill="1" applyBorder="1" applyAlignment="1">
      <alignment horizontal="left" vertical="center" wrapText="1"/>
    </xf>
    <xf numFmtId="0" fontId="41" fillId="0" borderId="26" xfId="0" applyFont="1" applyBorder="1" applyAlignment="1">
      <alignment horizontal="left" vertical="center"/>
    </xf>
    <xf numFmtId="0" fontId="41" fillId="0" borderId="28" xfId="0" applyFont="1" applyBorder="1" applyAlignment="1">
      <alignment horizontal="left" vertical="center"/>
    </xf>
    <xf numFmtId="0" fontId="41" fillId="0" borderId="27" xfId="0" applyFont="1" applyBorder="1" applyAlignment="1">
      <alignment horizontal="left" vertical="center"/>
    </xf>
    <xf numFmtId="0" fontId="41" fillId="0" borderId="29" xfId="0" applyFont="1" applyBorder="1" applyAlignment="1">
      <alignment horizontal="left" vertical="center"/>
    </xf>
    <xf numFmtId="0" fontId="41" fillId="0" borderId="23" xfId="0" applyFont="1" applyBorder="1" applyAlignment="1">
      <alignment horizontal="left" vertical="center"/>
    </xf>
    <xf numFmtId="0" fontId="41" fillId="0" borderId="30" xfId="0" applyFont="1" applyBorder="1" applyAlignment="1">
      <alignment horizontal="left" vertical="center"/>
    </xf>
    <xf numFmtId="0" fontId="41" fillId="0" borderId="31" xfId="0" applyFont="1" applyBorder="1" applyAlignment="1">
      <alignment horizontal="left" vertical="center"/>
    </xf>
    <xf numFmtId="0" fontId="41" fillId="0" borderId="25" xfId="0" applyFont="1" applyBorder="1" applyAlignment="1">
      <alignment horizontal="left" vertical="center"/>
    </xf>
    <xf numFmtId="0" fontId="8" fillId="29" borderId="24" xfId="51" applyFont="1" applyFill="1" applyBorder="1" applyAlignment="1">
      <alignment horizontal="center" vertical="center" wrapText="1"/>
    </xf>
    <xf numFmtId="0" fontId="4" fillId="28" borderId="0" xfId="0" applyFont="1" applyFill="1" applyAlignment="1">
      <alignment horizontal="center" vertical="center"/>
    </xf>
    <xf numFmtId="0" fontId="4" fillId="24" borderId="0" xfId="0" applyFont="1" applyFill="1" applyAlignment="1">
      <alignment horizontal="left" vertical="center" wrapText="1"/>
    </xf>
    <xf numFmtId="0" fontId="8" fillId="24" borderId="20" xfId="0" applyFont="1" applyFill="1" applyBorder="1" applyAlignment="1">
      <alignment horizontal="center" vertical="center" wrapText="1"/>
    </xf>
    <xf numFmtId="0" fontId="9" fillId="20" borderId="20" xfId="0" applyFont="1" applyFill="1" applyBorder="1" applyAlignment="1">
      <alignment horizontal="left" vertical="center" wrapText="1"/>
    </xf>
    <xf numFmtId="0" fontId="9" fillId="21" borderId="20" xfId="0" applyFont="1" applyFill="1" applyBorder="1" applyAlignment="1">
      <alignment horizontal="left" vertical="center" wrapText="1"/>
    </xf>
    <xf numFmtId="14" fontId="4" fillId="0" borderId="20"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17" borderId="20" xfId="0" applyNumberFormat="1"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1" fillId="7" borderId="20" xfId="0" applyNumberFormat="1" applyFont="1" applyFill="1" applyBorder="1" applyAlignment="1">
      <alignment horizontal="center" vertical="center"/>
    </xf>
    <xf numFmtId="0" fontId="5" fillId="27" borderId="15" xfId="0" applyFont="1" applyFill="1" applyBorder="1" applyAlignment="1">
      <alignment horizontal="right" vertical="center" wrapText="1"/>
    </xf>
    <xf numFmtId="0" fontId="5" fillId="27" borderId="17" xfId="0" applyFont="1" applyFill="1" applyBorder="1" applyAlignment="1">
      <alignment horizontal="right" vertical="center"/>
    </xf>
    <xf numFmtId="0" fontId="2" fillId="24" borderId="10" xfId="2" applyFont="1" applyFill="1" applyBorder="1" applyAlignment="1">
      <alignment horizontal="center" vertical="top"/>
    </xf>
    <xf numFmtId="176" fontId="5" fillId="25" borderId="13" xfId="0" applyNumberFormat="1" applyFont="1" applyFill="1" applyBorder="1" applyAlignment="1">
      <alignment vertical="center"/>
    </xf>
    <xf numFmtId="0" fontId="5" fillId="25" borderId="13" xfId="0" applyFont="1" applyFill="1" applyBorder="1" applyAlignment="1">
      <alignment vertical="center"/>
    </xf>
    <xf numFmtId="0" fontId="3" fillId="26" borderId="17" xfId="0" applyFont="1" applyFill="1" applyBorder="1" applyAlignment="1">
      <alignment horizontal="right" vertical="center"/>
    </xf>
    <xf numFmtId="58" fontId="1" fillId="30" borderId="0" xfId="96" applyNumberFormat="1" applyFill="1" applyAlignment="1">
      <alignment horizontal="center" vertical="center"/>
    </xf>
    <xf numFmtId="58" fontId="1" fillId="0" borderId="0" xfId="96" applyNumberFormat="1" applyAlignment="1">
      <alignment horizontal="center" vertical="center"/>
    </xf>
  </cellXfs>
  <cellStyles count="97">
    <cellStyle name="_ET_STYLE_NoName_00_" xfId="1"/>
    <cellStyle name="0,0_x000a__x000a_NA_x000a__x000a_" xfId="2"/>
    <cellStyle name="0,0_x000a__x000a_NA_x000a__x000a_ 2" xfId="65"/>
    <cellStyle name="0,0_x000d__x000a_NA_x000d__x000a_ 2" xfId="3"/>
    <cellStyle name="0,0_x000d__x000d_NA_x000d__x000d_" xfId="60"/>
    <cellStyle name="0,0_x005f_x000d__x005f_x000a_NA_x005f_x000d__x005f_x000a_" xfId="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Besuchter Hyperlink_budget BMW Deal…ng 20070530.xls" xfId="66"/>
    <cellStyle name="Calculation" xfId="30"/>
    <cellStyle name="Check Cell" xfId="31"/>
    <cellStyle name="Comma" xfId="67"/>
    <cellStyle name="Currency" xfId="68"/>
    <cellStyle name="Currency 2" xfId="33"/>
    <cellStyle name="Currency 2 2" xfId="69"/>
    <cellStyle name="Dezimal 2" xfId="70"/>
    <cellStyle name="Euro" xfId="71"/>
    <cellStyle name="Explanatory Text" xfId="34"/>
    <cellStyle name="Good" xfId="35"/>
    <cellStyle name="Heading 1" xfId="36"/>
    <cellStyle name="Heading 2" xfId="37"/>
    <cellStyle name="Heading 3" xfId="38"/>
    <cellStyle name="Heading 4" xfId="39"/>
    <cellStyle name="Input" xfId="40"/>
    <cellStyle name="Linked Cell" xfId="41"/>
    <cellStyle name="Neutral" xfId="42"/>
    <cellStyle name="Normal 2" xfId="43"/>
    <cellStyle name="Normal 3" xfId="58"/>
    <cellStyle name="Normal 4" xfId="59"/>
    <cellStyle name="Note" xfId="44"/>
    <cellStyle name="Output" xfId="45"/>
    <cellStyle name="Standard 2" xfId="72"/>
    <cellStyle name="Standard 4" xfId="73"/>
    <cellStyle name="Standard_080529_FB_Verkaufsstundensätze gkk" xfId="74"/>
    <cellStyle name="Style 1" xfId="75"/>
    <cellStyle name="Title" xfId="46"/>
    <cellStyle name="Total" xfId="47"/>
    <cellStyle name="Warning Text" xfId="48"/>
    <cellStyle name="标题 1 2" xfId="76"/>
    <cellStyle name="标题 2 2" xfId="77"/>
    <cellStyle name="标题 3 2" xfId="78"/>
    <cellStyle name="标题 4 2" xfId="79"/>
    <cellStyle name="标题 5" xfId="80"/>
    <cellStyle name="差 2" xfId="81"/>
    <cellStyle name="差_ATSL试驾活动" xfId="49"/>
    <cellStyle name="差_Copy of Copy of ATSL上市发布会+试驾 旅行社SOW (第三轮）" xfId="50"/>
    <cellStyle name="常规" xfId="0" builtinId="0"/>
    <cellStyle name="常规 2" xfId="51"/>
    <cellStyle name="常规 2 2" xfId="64"/>
    <cellStyle name="常规 3" xfId="61"/>
    <cellStyle name="常规 3 2" xfId="62"/>
    <cellStyle name="常规 4" xfId="63"/>
    <cellStyle name="常规 5" xfId="96"/>
    <cellStyle name="常规 6" xfId="82"/>
    <cellStyle name="常规_Sheet1" xfId="52"/>
    <cellStyle name="好 2" xfId="83"/>
    <cellStyle name="好_ATSL试驾活动" xfId="53"/>
    <cellStyle name="好_Copy of Copy of ATSL上市发布会+试驾 旅行社SOW (第三轮）" xfId="54"/>
    <cellStyle name="汇总 2" xfId="84"/>
    <cellStyle name="货币 2" xfId="85"/>
    <cellStyle name="货币 3" xfId="86"/>
    <cellStyle name="计算 2" xfId="87"/>
    <cellStyle name="检查单元格 2" xfId="88"/>
    <cellStyle name="解释性文本 2" xfId="89"/>
    <cellStyle name="警告文本 2" xfId="90"/>
    <cellStyle name="链接单元格 2" xfId="91"/>
    <cellStyle name="千位分隔" xfId="32" builtinId="3"/>
    <cellStyle name="适中 2" xfId="92"/>
    <cellStyle name="输出 2" xfId="93"/>
    <cellStyle name="输入 2" xfId="94"/>
    <cellStyle name="样式 1" xfId="55"/>
    <cellStyle name="样式 1 2" xfId="56"/>
    <cellStyle name="一般_Sheet1" xfId="57"/>
    <cellStyle name="注释 2" xfId="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I61"/>
  <sheetViews>
    <sheetView tabSelected="1" topLeftCell="A43" zoomScale="80" zoomScaleNormal="80" workbookViewId="0">
      <selection activeCell="C55" sqref="C55"/>
    </sheetView>
  </sheetViews>
  <sheetFormatPr defaultColWidth="19.75" defaultRowHeight="14.25"/>
  <cols>
    <col min="1" max="1" width="35.125" style="72" customWidth="1"/>
    <col min="2" max="2" width="15.75" style="73" bestFit="1" customWidth="1"/>
    <col min="3" max="3" width="26.125" style="73" bestFit="1" customWidth="1"/>
    <col min="4" max="4" width="8.75" style="114" bestFit="1" customWidth="1"/>
    <col min="5" max="6" width="4.625" style="114" bestFit="1" customWidth="1"/>
    <col min="7" max="7" width="13.375" style="114" customWidth="1"/>
    <col min="8" max="8" width="41.875" style="74" bestFit="1" customWidth="1"/>
    <col min="9" max="16384" width="19.75" style="75"/>
  </cols>
  <sheetData>
    <row r="1" spans="1:9" s="48" customFormat="1" ht="32.1" customHeight="1">
      <c r="A1" s="79" t="s">
        <v>13</v>
      </c>
      <c r="B1" s="133" t="s">
        <v>149</v>
      </c>
      <c r="C1" s="134"/>
      <c r="D1" s="134"/>
      <c r="E1" s="134"/>
      <c r="F1" s="134"/>
      <c r="G1" s="134"/>
      <c r="H1" s="135"/>
      <c r="I1" s="80"/>
    </row>
    <row r="2" spans="1:9" s="48" customFormat="1" ht="21" customHeight="1">
      <c r="A2" s="81" t="s">
        <v>14</v>
      </c>
      <c r="B2" s="93"/>
      <c r="C2" s="93"/>
      <c r="D2" s="107"/>
      <c r="E2" s="107"/>
      <c r="F2" s="107"/>
      <c r="G2" s="107"/>
      <c r="H2" s="95" t="s">
        <v>147</v>
      </c>
      <c r="I2" s="80"/>
    </row>
    <row r="3" spans="1:9" s="48" customFormat="1" ht="21" customHeight="1">
      <c r="A3" s="81" t="s">
        <v>105</v>
      </c>
      <c r="B3" s="94"/>
      <c r="C3" s="94"/>
      <c r="D3" s="107"/>
      <c r="E3" s="107"/>
      <c r="F3" s="107"/>
      <c r="G3" s="107"/>
      <c r="H3" s="95" t="s">
        <v>148</v>
      </c>
      <c r="I3" s="80"/>
    </row>
    <row r="4" spans="1:9" s="48" customFormat="1" ht="21" customHeight="1">
      <c r="A4" s="81" t="s">
        <v>106</v>
      </c>
      <c r="B4" s="94"/>
      <c r="C4" s="94"/>
      <c r="D4" s="107"/>
      <c r="E4" s="107"/>
      <c r="F4" s="107"/>
      <c r="G4" s="107"/>
      <c r="H4" s="95" t="s">
        <v>149</v>
      </c>
      <c r="I4" s="80"/>
    </row>
    <row r="5" spans="1:9" s="48" customFormat="1">
      <c r="A5" s="82" t="s">
        <v>107</v>
      </c>
      <c r="B5" s="83"/>
      <c r="C5" s="45"/>
      <c r="D5" s="108"/>
      <c r="E5" s="108"/>
      <c r="F5" s="108"/>
      <c r="G5" s="108"/>
      <c r="H5" s="47"/>
    </row>
    <row r="6" spans="1:9" s="41" customFormat="1">
      <c r="A6" s="87" t="s">
        <v>18</v>
      </c>
      <c r="B6" s="87"/>
      <c r="C6" s="87" t="s">
        <v>126</v>
      </c>
      <c r="D6" s="109"/>
      <c r="E6" s="109"/>
      <c r="F6" s="109"/>
      <c r="G6" s="109"/>
      <c r="H6" s="87" t="s">
        <v>19</v>
      </c>
    </row>
    <row r="7" spans="1:9" s="69" customFormat="1" ht="14.25" customHeight="1">
      <c r="A7" s="136" t="s">
        <v>100</v>
      </c>
      <c r="B7" s="136"/>
      <c r="C7" s="136"/>
      <c r="D7" s="136"/>
      <c r="E7" s="136"/>
      <c r="F7" s="136"/>
      <c r="G7" s="136"/>
      <c r="H7" s="78"/>
    </row>
    <row r="8" spans="1:9" s="70" customFormat="1" ht="126" customHeight="1">
      <c r="A8" s="139" t="s">
        <v>98</v>
      </c>
      <c r="B8" s="139" t="s">
        <v>20</v>
      </c>
      <c r="C8" s="90" t="s">
        <v>104</v>
      </c>
      <c r="D8" s="106">
        <v>1300</v>
      </c>
      <c r="E8" s="106">
        <v>1</v>
      </c>
      <c r="F8" s="106">
        <v>109</v>
      </c>
      <c r="G8" s="106">
        <f>D8*E8*F8</f>
        <v>141700</v>
      </c>
      <c r="H8" s="98" t="s">
        <v>143</v>
      </c>
    </row>
    <row r="9" spans="1:9" s="70" customFormat="1" ht="112.15" customHeight="1">
      <c r="A9" s="137"/>
      <c r="B9" s="137"/>
      <c r="C9" s="90" t="s">
        <v>128</v>
      </c>
      <c r="D9" s="106">
        <v>1300</v>
      </c>
      <c r="E9" s="106">
        <v>4</v>
      </c>
      <c r="F9" s="106">
        <v>7</v>
      </c>
      <c r="G9" s="106">
        <f t="shared" ref="G9:G18" si="0">D9*E9*F9</f>
        <v>36400</v>
      </c>
      <c r="H9" s="85" t="s">
        <v>144</v>
      </c>
    </row>
    <row r="10" spans="1:9" s="70" customFormat="1" ht="112.15" customHeight="1">
      <c r="A10" s="137"/>
      <c r="B10" s="137"/>
      <c r="C10" s="90" t="s">
        <v>128</v>
      </c>
      <c r="D10" s="106">
        <v>1300</v>
      </c>
      <c r="E10" s="106">
        <v>3</v>
      </c>
      <c r="F10" s="106">
        <v>2</v>
      </c>
      <c r="G10" s="106">
        <f t="shared" si="0"/>
        <v>7800</v>
      </c>
      <c r="H10" s="85" t="s">
        <v>145</v>
      </c>
    </row>
    <row r="11" spans="1:9" s="70" customFormat="1" ht="112.15" customHeight="1">
      <c r="A11" s="137"/>
      <c r="B11" s="137"/>
      <c r="C11" s="90" t="s">
        <v>127</v>
      </c>
      <c r="D11" s="106">
        <v>850</v>
      </c>
      <c r="E11" s="106">
        <v>6</v>
      </c>
      <c r="F11" s="106">
        <v>7</v>
      </c>
      <c r="G11" s="106">
        <f t="shared" si="0"/>
        <v>35700</v>
      </c>
      <c r="H11" s="85" t="s">
        <v>144</v>
      </c>
    </row>
    <row r="12" spans="1:9" s="70" customFormat="1" ht="112.15" customHeight="1">
      <c r="A12" s="137"/>
      <c r="B12" s="137"/>
      <c r="C12" s="90" t="s">
        <v>127</v>
      </c>
      <c r="D12" s="106">
        <v>850</v>
      </c>
      <c r="E12" s="106">
        <v>3</v>
      </c>
      <c r="F12" s="106">
        <v>9</v>
      </c>
      <c r="G12" s="106">
        <f t="shared" si="0"/>
        <v>22950</v>
      </c>
      <c r="H12" s="85" t="s">
        <v>145</v>
      </c>
    </row>
    <row r="13" spans="1:9" s="70" customFormat="1" ht="84.6" customHeight="1">
      <c r="A13" s="138"/>
      <c r="B13" s="138"/>
      <c r="C13" s="90" t="s">
        <v>155</v>
      </c>
      <c r="D13" s="106">
        <v>850</v>
      </c>
      <c r="E13" s="106">
        <v>1</v>
      </c>
      <c r="F13" s="106">
        <v>4</v>
      </c>
      <c r="G13" s="106">
        <f t="shared" si="0"/>
        <v>3400</v>
      </c>
      <c r="H13" s="85" t="s">
        <v>138</v>
      </c>
    </row>
    <row r="14" spans="1:9" s="70" customFormat="1" ht="39" customHeight="1">
      <c r="A14" s="101"/>
      <c r="B14" s="101"/>
      <c r="C14" s="90" t="s">
        <v>156</v>
      </c>
      <c r="D14" s="106">
        <v>250</v>
      </c>
      <c r="E14" s="106">
        <v>1</v>
      </c>
      <c r="F14" s="106">
        <v>3</v>
      </c>
      <c r="G14" s="106">
        <f t="shared" si="0"/>
        <v>750</v>
      </c>
      <c r="H14" s="85"/>
    </row>
    <row r="15" spans="1:9" s="70" customFormat="1" ht="39" customHeight="1">
      <c r="A15" s="103"/>
      <c r="B15" s="103"/>
      <c r="C15" s="90" t="s">
        <v>178</v>
      </c>
      <c r="D15" s="106">
        <v>700</v>
      </c>
      <c r="E15" s="106">
        <v>1</v>
      </c>
      <c r="F15" s="106">
        <v>17</v>
      </c>
      <c r="G15" s="106">
        <f t="shared" si="0"/>
        <v>11900</v>
      </c>
      <c r="H15" s="85"/>
    </row>
    <row r="16" spans="1:9" s="70" customFormat="1" ht="57">
      <c r="A16" s="86" t="s">
        <v>121</v>
      </c>
      <c r="B16" s="98" t="s">
        <v>122</v>
      </c>
      <c r="C16" s="97" t="s">
        <v>123</v>
      </c>
      <c r="D16" s="110">
        <v>100</v>
      </c>
      <c r="E16" s="110">
        <v>1</v>
      </c>
      <c r="F16" s="110">
        <v>159</v>
      </c>
      <c r="G16" s="106">
        <f t="shared" si="0"/>
        <v>15900</v>
      </c>
      <c r="H16" s="98" t="s">
        <v>139</v>
      </c>
    </row>
    <row r="17" spans="1:9" s="70" customFormat="1" ht="81.599999999999994" customHeight="1">
      <c r="A17" s="137" t="s">
        <v>101</v>
      </c>
      <c r="B17" s="139" t="s">
        <v>120</v>
      </c>
      <c r="C17" s="96" t="s">
        <v>134</v>
      </c>
      <c r="D17" s="111">
        <v>200</v>
      </c>
      <c r="E17" s="111">
        <v>1</v>
      </c>
      <c r="F17" s="111">
        <v>121</v>
      </c>
      <c r="G17" s="106">
        <f t="shared" si="0"/>
        <v>24200</v>
      </c>
      <c r="H17" s="85" t="s">
        <v>129</v>
      </c>
    </row>
    <row r="18" spans="1:9" s="70" customFormat="1" ht="81.599999999999994" customHeight="1">
      <c r="A18" s="137"/>
      <c r="B18" s="137"/>
      <c r="C18" s="96" t="s">
        <v>130</v>
      </c>
      <c r="D18" s="111">
        <v>300</v>
      </c>
      <c r="E18" s="111">
        <v>1</v>
      </c>
      <c r="F18" s="111">
        <v>174</v>
      </c>
      <c r="G18" s="106">
        <f t="shared" si="0"/>
        <v>52200</v>
      </c>
      <c r="H18" s="85" t="s">
        <v>129</v>
      </c>
      <c r="I18" s="89"/>
    </row>
    <row r="19" spans="1:9" s="70" customFormat="1" ht="81.599999999999994" customHeight="1">
      <c r="A19" s="138"/>
      <c r="B19" s="138"/>
      <c r="C19" s="96" t="s">
        <v>135</v>
      </c>
      <c r="D19" s="111">
        <v>229</v>
      </c>
      <c r="E19" s="111">
        <v>1</v>
      </c>
      <c r="F19" s="111">
        <v>150</v>
      </c>
      <c r="G19" s="106">
        <v>34402</v>
      </c>
      <c r="H19" s="85" t="s">
        <v>129</v>
      </c>
    </row>
    <row r="20" spans="1:9" s="69" customFormat="1" ht="14.25" customHeight="1">
      <c r="A20" s="118" t="s">
        <v>21</v>
      </c>
      <c r="B20" s="119"/>
      <c r="C20" s="119"/>
      <c r="D20" s="119"/>
      <c r="E20" s="119"/>
      <c r="F20" s="119"/>
      <c r="G20" s="119"/>
      <c r="H20" s="78"/>
    </row>
    <row r="21" spans="1:9" s="70" customFormat="1" ht="27.6" customHeight="1">
      <c r="A21" s="130" t="s">
        <v>140</v>
      </c>
      <c r="B21" s="130"/>
      <c r="C21" s="77" t="s">
        <v>133</v>
      </c>
      <c r="D21" s="112">
        <v>2500</v>
      </c>
      <c r="E21" s="112">
        <v>1</v>
      </c>
      <c r="F21" s="112">
        <v>1</v>
      </c>
      <c r="G21" s="112">
        <f>D21*E21*F21</f>
        <v>2500</v>
      </c>
      <c r="H21" s="127"/>
    </row>
    <row r="22" spans="1:9" s="70" customFormat="1" ht="27.6" customHeight="1">
      <c r="A22" s="128" t="s">
        <v>201</v>
      </c>
      <c r="B22" s="129"/>
      <c r="C22" s="77" t="s">
        <v>202</v>
      </c>
      <c r="D22" s="112">
        <v>1300</v>
      </c>
      <c r="E22" s="112">
        <v>1</v>
      </c>
      <c r="F22" s="112">
        <v>1</v>
      </c>
      <c r="G22" s="112">
        <f>D22*E22*F22</f>
        <v>1300</v>
      </c>
      <c r="H22" s="127"/>
    </row>
    <row r="23" spans="1:9" s="70" customFormat="1" ht="31.9" customHeight="1">
      <c r="A23" s="131" t="s">
        <v>142</v>
      </c>
      <c r="B23" s="132"/>
      <c r="C23" s="77" t="s">
        <v>133</v>
      </c>
      <c r="D23" s="112">
        <v>1300</v>
      </c>
      <c r="E23" s="112">
        <v>4</v>
      </c>
      <c r="F23" s="112">
        <v>3</v>
      </c>
      <c r="G23" s="112">
        <f>D23*E23*F23</f>
        <v>15600</v>
      </c>
      <c r="H23" s="127"/>
    </row>
    <row r="24" spans="1:9" s="70" customFormat="1" ht="31.9" customHeight="1">
      <c r="A24" s="128" t="s">
        <v>207</v>
      </c>
      <c r="B24" s="129"/>
      <c r="C24" s="77" t="s">
        <v>208</v>
      </c>
      <c r="D24" s="120">
        <v>1200</v>
      </c>
      <c r="E24" s="120">
        <v>5</v>
      </c>
      <c r="F24" s="120">
        <v>4</v>
      </c>
      <c r="G24" s="112">
        <f t="shared" ref="G24" si="1">D24*E24*F24</f>
        <v>24000</v>
      </c>
      <c r="H24" s="127"/>
    </row>
    <row r="25" spans="1:9" s="70" customFormat="1" ht="27.6" customHeight="1">
      <c r="A25" s="130" t="s">
        <v>141</v>
      </c>
      <c r="B25" s="130"/>
      <c r="C25" s="77" t="s">
        <v>102</v>
      </c>
      <c r="D25" s="112">
        <v>1600</v>
      </c>
      <c r="E25" s="112">
        <v>1</v>
      </c>
      <c r="F25" s="112">
        <v>6</v>
      </c>
      <c r="G25" s="112">
        <f t="shared" ref="G25:G37" si="2">D25*E25*F25</f>
        <v>9600</v>
      </c>
      <c r="H25" s="85" t="s">
        <v>132</v>
      </c>
    </row>
    <row r="26" spans="1:9" s="70" customFormat="1" ht="25.15" customHeight="1">
      <c r="A26" s="127" t="s">
        <v>209</v>
      </c>
      <c r="B26" s="127"/>
      <c r="C26" s="77" t="s">
        <v>210</v>
      </c>
      <c r="D26" s="112">
        <v>800</v>
      </c>
      <c r="E26" s="112">
        <v>1</v>
      </c>
      <c r="F26" s="112">
        <v>5</v>
      </c>
      <c r="G26" s="112">
        <f t="shared" si="2"/>
        <v>4000</v>
      </c>
      <c r="H26" s="127"/>
    </row>
    <row r="27" spans="1:9" s="70" customFormat="1" ht="25.15" customHeight="1">
      <c r="A27" s="127" t="s">
        <v>206</v>
      </c>
      <c r="B27" s="127"/>
      <c r="C27" s="77" t="s">
        <v>131</v>
      </c>
      <c r="D27" s="112">
        <v>800</v>
      </c>
      <c r="E27" s="112">
        <v>1</v>
      </c>
      <c r="F27" s="112">
        <v>5</v>
      </c>
      <c r="G27" s="112">
        <f t="shared" si="2"/>
        <v>4000</v>
      </c>
      <c r="H27" s="127"/>
    </row>
    <row r="28" spans="1:9" s="70" customFormat="1" ht="25.15" customHeight="1">
      <c r="A28" s="130" t="s">
        <v>232</v>
      </c>
      <c r="B28" s="130"/>
      <c r="C28" s="77" t="s">
        <v>102</v>
      </c>
      <c r="D28" s="112">
        <v>800</v>
      </c>
      <c r="E28" s="112">
        <v>1</v>
      </c>
      <c r="F28" s="112">
        <v>9</v>
      </c>
      <c r="G28" s="112">
        <f t="shared" si="2"/>
        <v>7200</v>
      </c>
      <c r="H28" s="85"/>
    </row>
    <row r="29" spans="1:9" s="70" customFormat="1" ht="25.15" customHeight="1">
      <c r="A29" s="128" t="s">
        <v>236</v>
      </c>
      <c r="B29" s="129"/>
      <c r="C29" s="77" t="s">
        <v>102</v>
      </c>
      <c r="D29" s="112">
        <v>1800</v>
      </c>
      <c r="E29" s="112">
        <v>1</v>
      </c>
      <c r="F29" s="112">
        <v>1</v>
      </c>
      <c r="G29" s="112">
        <f t="shared" si="2"/>
        <v>1800</v>
      </c>
      <c r="H29" s="85"/>
    </row>
    <row r="30" spans="1:9" s="70" customFormat="1" ht="25.15" customHeight="1">
      <c r="A30" s="128" t="s">
        <v>234</v>
      </c>
      <c r="B30" s="129"/>
      <c r="C30" s="77" t="s">
        <v>233</v>
      </c>
      <c r="D30" s="112">
        <v>800</v>
      </c>
      <c r="E30" s="112">
        <v>2</v>
      </c>
      <c r="F30" s="112">
        <v>4</v>
      </c>
      <c r="G30" s="112">
        <f t="shared" si="2"/>
        <v>6400</v>
      </c>
      <c r="H30" s="85"/>
    </row>
    <row r="31" spans="1:9" s="70" customFormat="1" ht="25.15" customHeight="1">
      <c r="A31" s="128" t="s">
        <v>235</v>
      </c>
      <c r="B31" s="129"/>
      <c r="C31" s="77" t="s">
        <v>233</v>
      </c>
      <c r="D31" s="112">
        <v>2300</v>
      </c>
      <c r="E31" s="112">
        <v>1</v>
      </c>
      <c r="F31" s="112">
        <v>2</v>
      </c>
      <c r="G31" s="112">
        <f t="shared" si="2"/>
        <v>4600</v>
      </c>
      <c r="H31" s="85"/>
    </row>
    <row r="32" spans="1:9" s="70" customFormat="1" ht="13.5" customHeight="1">
      <c r="A32" s="131" t="s">
        <v>136</v>
      </c>
      <c r="B32" s="132"/>
      <c r="C32" s="77" t="s">
        <v>102</v>
      </c>
      <c r="D32" s="112">
        <v>2300</v>
      </c>
      <c r="E32" s="112">
        <v>1</v>
      </c>
      <c r="F32" s="112">
        <v>1</v>
      </c>
      <c r="G32" s="112">
        <f t="shared" si="2"/>
        <v>2300</v>
      </c>
      <c r="H32" s="85" t="s">
        <v>137</v>
      </c>
    </row>
    <row r="33" spans="1:8" s="70" customFormat="1" ht="14.25" customHeight="1">
      <c r="A33" s="131" t="s">
        <v>211</v>
      </c>
      <c r="B33" s="132"/>
      <c r="C33" s="77" t="s">
        <v>102</v>
      </c>
      <c r="D33" s="112">
        <v>1300</v>
      </c>
      <c r="E33" s="112">
        <v>1</v>
      </c>
      <c r="F33" s="112">
        <v>11</v>
      </c>
      <c r="G33" s="112">
        <f t="shared" si="2"/>
        <v>14300</v>
      </c>
      <c r="H33" s="127"/>
    </row>
    <row r="34" spans="1:8" s="70" customFormat="1">
      <c r="A34" s="131" t="s">
        <v>237</v>
      </c>
      <c r="B34" s="132"/>
      <c r="C34" s="77" t="s">
        <v>133</v>
      </c>
      <c r="D34" s="112">
        <v>1300</v>
      </c>
      <c r="E34" s="112">
        <v>1</v>
      </c>
      <c r="F34" s="112">
        <v>4</v>
      </c>
      <c r="G34" s="112">
        <f t="shared" si="2"/>
        <v>5200</v>
      </c>
      <c r="H34" s="127"/>
    </row>
    <row r="35" spans="1:8" s="70" customFormat="1">
      <c r="A35" s="128" t="s">
        <v>203</v>
      </c>
      <c r="B35" s="129"/>
      <c r="C35" s="77"/>
      <c r="D35" s="112">
        <v>500</v>
      </c>
      <c r="E35" s="112">
        <v>4</v>
      </c>
      <c r="F35" s="112">
        <v>5</v>
      </c>
      <c r="G35" s="112">
        <f t="shared" si="2"/>
        <v>10000</v>
      </c>
      <c r="H35" s="127"/>
    </row>
    <row r="36" spans="1:8" s="69" customFormat="1">
      <c r="A36" s="104" t="s">
        <v>200</v>
      </c>
      <c r="B36" s="105"/>
      <c r="C36" s="77"/>
      <c r="D36" s="112">
        <f>车内使用现金表!C25</f>
        <v>3281</v>
      </c>
      <c r="E36" s="112">
        <v>1</v>
      </c>
      <c r="F36" s="112">
        <v>1</v>
      </c>
      <c r="G36" s="112">
        <f t="shared" si="2"/>
        <v>3281</v>
      </c>
      <c r="H36" s="102"/>
    </row>
    <row r="37" spans="1:8" s="69" customFormat="1">
      <c r="A37" s="102" t="s">
        <v>199</v>
      </c>
      <c r="B37" s="102"/>
      <c r="C37" s="77"/>
      <c r="D37" s="112">
        <v>5757</v>
      </c>
      <c r="E37" s="112">
        <v>1</v>
      </c>
      <c r="F37" s="112">
        <v>1</v>
      </c>
      <c r="G37" s="112">
        <f t="shared" si="2"/>
        <v>5757</v>
      </c>
      <c r="H37" s="102"/>
    </row>
    <row r="38" spans="1:8" s="70" customFormat="1" ht="23.45" customHeight="1">
      <c r="A38" s="118" t="s">
        <v>124</v>
      </c>
      <c r="B38" s="119"/>
      <c r="C38" s="119"/>
      <c r="D38" s="119"/>
      <c r="E38" s="119"/>
      <c r="F38" s="119"/>
      <c r="G38" s="119"/>
      <c r="H38" s="92"/>
    </row>
    <row r="39" spans="1:8" s="70" customFormat="1" ht="18" customHeight="1">
      <c r="A39" s="143" t="s">
        <v>125</v>
      </c>
      <c r="B39" s="144"/>
      <c r="C39" s="85" t="s">
        <v>109</v>
      </c>
      <c r="D39" s="106">
        <v>12</v>
      </c>
      <c r="E39" s="106">
        <v>230</v>
      </c>
      <c r="F39" s="106">
        <v>1</v>
      </c>
      <c r="G39" s="106">
        <f>D39*E39*F39</f>
        <v>2760</v>
      </c>
      <c r="H39" s="88"/>
    </row>
    <row r="40" spans="1:8" s="71" customFormat="1" ht="15" customHeight="1">
      <c r="A40" s="145"/>
      <c r="B40" s="146"/>
      <c r="C40" s="85" t="s">
        <v>110</v>
      </c>
      <c r="D40" s="106">
        <v>12</v>
      </c>
      <c r="E40" s="106">
        <v>230</v>
      </c>
      <c r="F40" s="106">
        <v>2</v>
      </c>
      <c r="G40" s="106">
        <f t="shared" ref="G40:G56" si="3">D40*E40*F40</f>
        <v>5520</v>
      </c>
      <c r="H40" s="88"/>
    </row>
    <row r="41" spans="1:8">
      <c r="A41" s="145"/>
      <c r="B41" s="146"/>
      <c r="C41" s="85" t="s">
        <v>111</v>
      </c>
      <c r="D41" s="106">
        <v>30</v>
      </c>
      <c r="E41" s="106">
        <v>56</v>
      </c>
      <c r="F41" s="106">
        <v>2</v>
      </c>
      <c r="G41" s="106">
        <f t="shared" si="3"/>
        <v>3360</v>
      </c>
      <c r="H41" s="88" t="s">
        <v>112</v>
      </c>
    </row>
    <row r="42" spans="1:8">
      <c r="A42" s="145"/>
      <c r="B42" s="146"/>
      <c r="C42" s="85" t="s">
        <v>113</v>
      </c>
      <c r="D42" s="106">
        <v>30</v>
      </c>
      <c r="E42" s="106">
        <v>70</v>
      </c>
      <c r="F42" s="106">
        <v>1</v>
      </c>
      <c r="G42" s="106">
        <f t="shared" si="3"/>
        <v>2100</v>
      </c>
      <c r="H42" s="88" t="s">
        <v>114</v>
      </c>
    </row>
    <row r="43" spans="1:8">
      <c r="A43" s="145"/>
      <c r="B43" s="146"/>
      <c r="C43" s="85" t="s">
        <v>173</v>
      </c>
      <c r="D43" s="106">
        <v>5</v>
      </c>
      <c r="E43" s="106">
        <v>200</v>
      </c>
      <c r="F43" s="106">
        <v>1</v>
      </c>
      <c r="G43" s="106">
        <f t="shared" si="3"/>
        <v>1000</v>
      </c>
      <c r="H43" s="88"/>
    </row>
    <row r="44" spans="1:8">
      <c r="A44" s="145"/>
      <c r="B44" s="146"/>
      <c r="C44" s="85" t="s">
        <v>115</v>
      </c>
      <c r="D44" s="106">
        <v>1.2</v>
      </c>
      <c r="E44" s="106">
        <v>230</v>
      </c>
      <c r="F44" s="106">
        <v>1</v>
      </c>
      <c r="G44" s="106">
        <f t="shared" si="3"/>
        <v>276</v>
      </c>
      <c r="H44" s="88"/>
    </row>
    <row r="45" spans="1:8">
      <c r="A45" s="145"/>
      <c r="B45" s="146"/>
      <c r="C45" s="85" t="s">
        <v>116</v>
      </c>
      <c r="D45" s="106">
        <v>80</v>
      </c>
      <c r="E45" s="106">
        <v>19</v>
      </c>
      <c r="F45" s="106">
        <v>2</v>
      </c>
      <c r="G45" s="106">
        <f t="shared" si="3"/>
        <v>3040</v>
      </c>
      <c r="H45" s="88"/>
    </row>
    <row r="46" spans="1:8">
      <c r="A46" s="145"/>
      <c r="B46" s="146"/>
      <c r="C46" s="85" t="s">
        <v>117</v>
      </c>
      <c r="D46" s="106">
        <v>2</v>
      </c>
      <c r="E46" s="106">
        <v>60</v>
      </c>
      <c r="F46" s="106">
        <v>2</v>
      </c>
      <c r="G46" s="106">
        <f t="shared" si="3"/>
        <v>240</v>
      </c>
      <c r="H46" s="88"/>
    </row>
    <row r="47" spans="1:8">
      <c r="A47" s="145"/>
      <c r="B47" s="146"/>
      <c r="C47" s="85" t="s">
        <v>118</v>
      </c>
      <c r="D47" s="106">
        <v>6</v>
      </c>
      <c r="E47" s="106">
        <v>120</v>
      </c>
      <c r="F47" s="106">
        <v>1</v>
      </c>
      <c r="G47" s="106">
        <f t="shared" si="3"/>
        <v>720</v>
      </c>
      <c r="H47" s="88"/>
    </row>
    <row r="48" spans="1:8">
      <c r="A48" s="145"/>
      <c r="B48" s="146"/>
      <c r="C48" s="85" t="s">
        <v>119</v>
      </c>
      <c r="D48" s="106">
        <v>18</v>
      </c>
      <c r="E48" s="106">
        <v>120</v>
      </c>
      <c r="F48" s="106">
        <v>1</v>
      </c>
      <c r="G48" s="106">
        <f t="shared" si="3"/>
        <v>2160</v>
      </c>
      <c r="H48" s="88"/>
    </row>
    <row r="49" spans="1:8">
      <c r="A49" s="145"/>
      <c r="B49" s="146"/>
      <c r="C49" s="85" t="s">
        <v>175</v>
      </c>
      <c r="D49" s="106">
        <v>33</v>
      </c>
      <c r="E49" s="106">
        <v>28</v>
      </c>
      <c r="F49" s="106">
        <v>1</v>
      </c>
      <c r="G49" s="106">
        <f t="shared" si="3"/>
        <v>924</v>
      </c>
      <c r="H49" s="88"/>
    </row>
    <row r="50" spans="1:8">
      <c r="A50" s="145"/>
      <c r="B50" s="146"/>
      <c r="C50" s="85" t="s">
        <v>176</v>
      </c>
      <c r="D50" s="106">
        <v>5</v>
      </c>
      <c r="E50" s="106">
        <v>90</v>
      </c>
      <c r="F50" s="106">
        <v>1</v>
      </c>
      <c r="G50" s="106">
        <f t="shared" si="3"/>
        <v>450</v>
      </c>
      <c r="H50" s="88"/>
    </row>
    <row r="51" spans="1:8">
      <c r="A51" s="145"/>
      <c r="B51" s="146"/>
      <c r="C51" s="85" t="s">
        <v>177</v>
      </c>
      <c r="D51" s="106">
        <v>20</v>
      </c>
      <c r="E51" s="106">
        <v>150</v>
      </c>
      <c r="F51" s="106">
        <v>1</v>
      </c>
      <c r="G51" s="106">
        <f t="shared" si="3"/>
        <v>3000</v>
      </c>
      <c r="H51" s="88"/>
    </row>
    <row r="52" spans="1:8">
      <c r="A52" s="147"/>
      <c r="B52" s="148"/>
      <c r="C52" s="85" t="s">
        <v>174</v>
      </c>
      <c r="D52" s="106">
        <v>80</v>
      </c>
      <c r="E52" s="106">
        <v>26</v>
      </c>
      <c r="F52" s="106">
        <v>1</v>
      </c>
      <c r="G52" s="106">
        <f t="shared" si="3"/>
        <v>2080</v>
      </c>
      <c r="H52" s="88"/>
    </row>
    <row r="53" spans="1:8">
      <c r="A53" s="149" t="s">
        <v>170</v>
      </c>
      <c r="B53" s="150"/>
      <c r="C53" s="85" t="s">
        <v>171</v>
      </c>
      <c r="D53" s="85">
        <f>杂费!B40</f>
        <v>47108.070000000007</v>
      </c>
      <c r="E53" s="106">
        <v>1</v>
      </c>
      <c r="F53" s="106">
        <v>1</v>
      </c>
      <c r="G53" s="106">
        <f t="shared" si="3"/>
        <v>47108.070000000007</v>
      </c>
      <c r="H53" s="88"/>
    </row>
    <row r="54" spans="1:8">
      <c r="A54" s="143" t="s">
        <v>197</v>
      </c>
      <c r="B54" s="144"/>
      <c r="C54" s="85" t="s">
        <v>194</v>
      </c>
      <c r="D54" s="85">
        <v>2200</v>
      </c>
      <c r="E54" s="106">
        <v>2</v>
      </c>
      <c r="F54" s="106">
        <v>2</v>
      </c>
      <c r="G54" s="106">
        <f t="shared" si="3"/>
        <v>8800</v>
      </c>
      <c r="H54" s="88"/>
    </row>
    <row r="55" spans="1:8">
      <c r="A55" s="145"/>
      <c r="B55" s="146"/>
      <c r="C55" s="85" t="s">
        <v>195</v>
      </c>
      <c r="D55" s="85">
        <v>600</v>
      </c>
      <c r="E55" s="106">
        <v>2</v>
      </c>
      <c r="F55" s="106">
        <v>8</v>
      </c>
      <c r="G55" s="106">
        <f t="shared" si="3"/>
        <v>9600</v>
      </c>
      <c r="H55" s="88"/>
    </row>
    <row r="56" spans="1:8">
      <c r="A56" s="147"/>
      <c r="B56" s="148"/>
      <c r="C56" s="85" t="s">
        <v>196</v>
      </c>
      <c r="D56" s="85">
        <v>100</v>
      </c>
      <c r="E56" s="106">
        <v>2</v>
      </c>
      <c r="F56" s="106">
        <v>16</v>
      </c>
      <c r="G56" s="106">
        <f t="shared" si="3"/>
        <v>3200</v>
      </c>
      <c r="H56" s="88"/>
    </row>
    <row r="57" spans="1:8" s="70" customFormat="1" ht="16.5" customHeight="1">
      <c r="A57" s="118" t="s">
        <v>22</v>
      </c>
      <c r="B57" s="119"/>
      <c r="C57" s="119"/>
      <c r="D57" s="119"/>
      <c r="E57" s="119"/>
      <c r="F57" s="119"/>
      <c r="G57" s="119"/>
      <c r="H57" s="76"/>
    </row>
    <row r="58" spans="1:8" s="70" customFormat="1" ht="100.9" customHeight="1">
      <c r="A58" s="142" t="s">
        <v>99</v>
      </c>
      <c r="B58" s="132"/>
      <c r="C58" s="99"/>
      <c r="D58" s="113">
        <v>500</v>
      </c>
      <c r="E58" s="113">
        <v>1</v>
      </c>
      <c r="F58" s="113">
        <v>127</v>
      </c>
      <c r="G58" s="113">
        <v>63393.36</v>
      </c>
      <c r="H58" s="85" t="s">
        <v>103</v>
      </c>
    </row>
    <row r="59" spans="1:8">
      <c r="A59" s="151" t="s">
        <v>108</v>
      </c>
      <c r="B59" s="151"/>
      <c r="C59" s="151"/>
      <c r="D59" s="151"/>
      <c r="E59" s="151"/>
      <c r="F59" s="151"/>
      <c r="G59" s="115">
        <f>SUM(G8:G58)</f>
        <v>668871.43000000005</v>
      </c>
      <c r="H59" s="85"/>
    </row>
    <row r="60" spans="1:8">
      <c r="A60" s="151" t="s">
        <v>172</v>
      </c>
      <c r="B60" s="151"/>
      <c r="C60" s="151"/>
      <c r="D60" s="151"/>
      <c r="E60" s="151"/>
      <c r="F60" s="151"/>
      <c r="G60" s="116">
        <f>G59*0.1</f>
        <v>66887.143000000011</v>
      </c>
      <c r="H60" s="91"/>
    </row>
    <row r="61" spans="1:8">
      <c r="A61" s="140" t="s">
        <v>146</v>
      </c>
      <c r="B61" s="141"/>
      <c r="C61" s="141"/>
      <c r="D61" s="141"/>
      <c r="E61" s="141"/>
      <c r="F61" s="141"/>
      <c r="G61" s="117">
        <f>G59+G60</f>
        <v>735758.57300000009</v>
      </c>
      <c r="H61" s="84"/>
    </row>
  </sheetData>
  <mergeCells count="20">
    <mergeCell ref="A58:B58"/>
    <mergeCell ref="A39:B52"/>
    <mergeCell ref="A33:B33"/>
    <mergeCell ref="A53:B53"/>
    <mergeCell ref="A59:F59"/>
    <mergeCell ref="A60:F60"/>
    <mergeCell ref="A54:B56"/>
    <mergeCell ref="A61:F61"/>
    <mergeCell ref="A28:B28"/>
    <mergeCell ref="A34:B34"/>
    <mergeCell ref="B1:H1"/>
    <mergeCell ref="A25:B25"/>
    <mergeCell ref="A21:B21"/>
    <mergeCell ref="A7:G7"/>
    <mergeCell ref="A17:A19"/>
    <mergeCell ref="B17:B19"/>
    <mergeCell ref="A8:A13"/>
    <mergeCell ref="B8:B13"/>
    <mergeCell ref="A23:B23"/>
    <mergeCell ref="A32:B32"/>
  </mergeCells>
  <phoneticPr fontId="35" type="noConversion"/>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sheetPr codeName="Sheet3"/>
  <dimension ref="A1:H49"/>
  <sheetViews>
    <sheetView topLeftCell="A13" workbookViewId="0">
      <selection activeCell="H10" sqref="H10"/>
    </sheetView>
  </sheetViews>
  <sheetFormatPr defaultColWidth="19.75" defaultRowHeight="14.25"/>
  <cols>
    <col min="1" max="1" width="30.125" style="44" customWidth="1" collapsed="1"/>
    <col min="2" max="2" width="17.5" style="45" customWidth="1" collapsed="1"/>
    <col min="3" max="3" width="31.75" style="45" bestFit="1" customWidth="1"/>
    <col min="4" max="7" width="12.125" style="46" customWidth="1"/>
    <col min="8" max="8" width="11.5" style="47" customWidth="1"/>
    <col min="9" max="16384" width="19.75" style="48"/>
  </cols>
  <sheetData>
    <row r="1" spans="1:8" ht="45.95" customHeight="1">
      <c r="A1" s="152"/>
      <c r="B1" s="152"/>
      <c r="C1" s="152"/>
    </row>
    <row r="2" spans="1:8" ht="32.1" customHeight="1">
      <c r="A2" s="45" t="s">
        <v>13</v>
      </c>
      <c r="B2" s="153" t="s">
        <v>26</v>
      </c>
      <c r="C2" s="153"/>
      <c r="D2" s="153"/>
      <c r="E2" s="153"/>
    </row>
    <row r="3" spans="1:8">
      <c r="A3" s="45" t="s">
        <v>14</v>
      </c>
      <c r="B3" s="49" t="s">
        <v>27</v>
      </c>
    </row>
    <row r="4" spans="1:8">
      <c r="A4" s="45" t="s">
        <v>15</v>
      </c>
    </row>
    <row r="5" spans="1:8" ht="9.75" hidden="1" customHeight="1">
      <c r="A5" s="45" t="s">
        <v>16</v>
      </c>
    </row>
    <row r="6" spans="1:8" hidden="1">
      <c r="A6" s="45" t="s">
        <v>17</v>
      </c>
    </row>
    <row r="7" spans="1:8" s="41" customFormat="1">
      <c r="A7" s="154" t="s">
        <v>28</v>
      </c>
      <c r="B7" s="154"/>
      <c r="C7" s="50" t="s">
        <v>29</v>
      </c>
      <c r="D7" s="51" t="s">
        <v>30</v>
      </c>
      <c r="E7" s="51" t="s">
        <v>31</v>
      </c>
      <c r="F7" s="51" t="s">
        <v>32</v>
      </c>
      <c r="G7" s="51" t="s">
        <v>33</v>
      </c>
      <c r="H7" s="52" t="s">
        <v>34</v>
      </c>
    </row>
    <row r="8" spans="1:8" s="41" customFormat="1" ht="15">
      <c r="A8" s="155" t="s">
        <v>35</v>
      </c>
      <c r="B8" s="155"/>
      <c r="C8" s="155"/>
      <c r="D8" s="155"/>
      <c r="E8" s="155"/>
      <c r="F8" s="155"/>
      <c r="G8" s="53"/>
      <c r="H8" s="54"/>
    </row>
    <row r="9" spans="1:8" s="42" customFormat="1" ht="43.15" customHeight="1">
      <c r="A9" s="162" t="s">
        <v>36</v>
      </c>
      <c r="B9" s="167" t="s">
        <v>20</v>
      </c>
      <c r="C9" s="55" t="s">
        <v>37</v>
      </c>
      <c r="D9" s="56">
        <v>1000</v>
      </c>
      <c r="E9" s="56">
        <v>1</v>
      </c>
      <c r="F9" s="56">
        <v>25</v>
      </c>
      <c r="G9" s="56">
        <f t="shared" ref="G9:G17" si="0">D9*E9*F9</f>
        <v>25000</v>
      </c>
      <c r="H9" s="57"/>
    </row>
    <row r="10" spans="1:8" s="42" customFormat="1" ht="43.15" customHeight="1">
      <c r="A10" s="163"/>
      <c r="B10" s="168"/>
      <c r="C10" s="55" t="s">
        <v>38</v>
      </c>
      <c r="D10" s="56">
        <v>1000</v>
      </c>
      <c r="E10" s="56">
        <v>1</v>
      </c>
      <c r="F10" s="56">
        <v>78</v>
      </c>
      <c r="G10" s="56">
        <f t="shared" si="0"/>
        <v>78000</v>
      </c>
      <c r="H10" s="57"/>
    </row>
    <row r="11" spans="1:8" s="42" customFormat="1" ht="42.6" customHeight="1">
      <c r="A11" s="163"/>
      <c r="B11" s="168"/>
      <c r="C11" s="55" t="s">
        <v>39</v>
      </c>
      <c r="D11" s="56">
        <v>1000</v>
      </c>
      <c r="E11" s="56">
        <v>1</v>
      </c>
      <c r="F11" s="56">
        <v>75</v>
      </c>
      <c r="G11" s="56">
        <f t="shared" si="0"/>
        <v>75000</v>
      </c>
      <c r="H11" s="57"/>
    </row>
    <row r="12" spans="1:8" s="42" customFormat="1" ht="42.6" customHeight="1">
      <c r="A12" s="163"/>
      <c r="B12" s="168"/>
      <c r="C12" s="55" t="s">
        <v>40</v>
      </c>
      <c r="D12" s="56">
        <v>1000</v>
      </c>
      <c r="E12" s="56">
        <v>1</v>
      </c>
      <c r="F12" s="56">
        <v>24</v>
      </c>
      <c r="G12" s="56">
        <f t="shared" si="0"/>
        <v>24000</v>
      </c>
      <c r="H12" s="57"/>
    </row>
    <row r="13" spans="1:8" s="42" customFormat="1" ht="42.6" customHeight="1">
      <c r="A13" s="163"/>
      <c r="B13" s="168"/>
      <c r="C13" s="55" t="s">
        <v>41</v>
      </c>
      <c r="D13" s="56">
        <v>1000</v>
      </c>
      <c r="E13" s="56">
        <v>5</v>
      </c>
      <c r="F13" s="56">
        <v>5</v>
      </c>
      <c r="G13" s="56">
        <f t="shared" si="0"/>
        <v>25000</v>
      </c>
      <c r="H13" s="57"/>
    </row>
    <row r="14" spans="1:8" s="42" customFormat="1" ht="42.6" customHeight="1">
      <c r="A14" s="164"/>
      <c r="B14" s="169"/>
      <c r="C14" s="55" t="s">
        <v>42</v>
      </c>
      <c r="D14" s="56">
        <v>1000</v>
      </c>
      <c r="E14" s="56">
        <v>2</v>
      </c>
      <c r="F14" s="56">
        <v>2</v>
      </c>
      <c r="G14" s="56">
        <f t="shared" si="0"/>
        <v>4000</v>
      </c>
      <c r="H14" s="57"/>
    </row>
    <row r="15" spans="1:8" s="42" customFormat="1" ht="30.6" customHeight="1">
      <c r="A15" s="162" t="s">
        <v>43</v>
      </c>
      <c r="B15" s="167"/>
      <c r="C15" s="55" t="s">
        <v>44</v>
      </c>
      <c r="D15" s="56">
        <v>30000</v>
      </c>
      <c r="E15" s="58">
        <v>1</v>
      </c>
      <c r="F15" s="58">
        <v>5</v>
      </c>
      <c r="G15" s="56">
        <f t="shared" si="0"/>
        <v>150000</v>
      </c>
      <c r="H15" s="57"/>
    </row>
    <row r="16" spans="1:8" s="42" customFormat="1" ht="27.95" customHeight="1">
      <c r="A16" s="164"/>
      <c r="B16" s="169"/>
      <c r="C16" s="55" t="s">
        <v>45</v>
      </c>
      <c r="D16" s="56">
        <v>150</v>
      </c>
      <c r="E16" s="58">
        <v>1</v>
      </c>
      <c r="F16" s="58">
        <v>102</v>
      </c>
      <c r="G16" s="56">
        <f t="shared" si="0"/>
        <v>15300</v>
      </c>
      <c r="H16" s="57"/>
    </row>
    <row r="17" spans="1:8" s="42" customFormat="1" ht="89.25" customHeight="1">
      <c r="A17" s="165" t="s">
        <v>46</v>
      </c>
      <c r="B17" s="59" t="s">
        <v>47</v>
      </c>
      <c r="C17" s="60" t="s">
        <v>48</v>
      </c>
      <c r="D17" s="56">
        <v>300</v>
      </c>
      <c r="E17" s="56">
        <v>1</v>
      </c>
      <c r="F17" s="58">
        <v>222</v>
      </c>
      <c r="G17" s="56">
        <f t="shared" si="0"/>
        <v>66600</v>
      </c>
      <c r="H17" s="57"/>
    </row>
    <row r="18" spans="1:8" s="42" customFormat="1" ht="33.6" customHeight="1">
      <c r="A18" s="166"/>
      <c r="B18" s="57"/>
      <c r="C18" s="61"/>
      <c r="D18" s="62"/>
      <c r="E18" s="56"/>
      <c r="F18" s="58"/>
      <c r="G18" s="56"/>
      <c r="H18" s="57"/>
    </row>
    <row r="19" spans="1:8" s="42" customFormat="1" ht="27.75" customHeight="1">
      <c r="A19" s="57" t="s">
        <v>49</v>
      </c>
      <c r="B19" s="57" t="s">
        <v>50</v>
      </c>
      <c r="C19" s="60"/>
      <c r="D19" s="56">
        <v>4000</v>
      </c>
      <c r="E19" s="56">
        <v>6</v>
      </c>
      <c r="F19" s="56">
        <v>1</v>
      </c>
      <c r="G19" s="56">
        <f>D19*E19*F19</f>
        <v>24000</v>
      </c>
      <c r="H19" s="57"/>
    </row>
    <row r="20" spans="1:8" s="41" customFormat="1" ht="15" customHeight="1">
      <c r="A20" s="156" t="s">
        <v>51</v>
      </c>
      <c r="B20" s="156"/>
      <c r="C20" s="156"/>
      <c r="D20" s="156"/>
      <c r="E20" s="156"/>
      <c r="F20" s="156"/>
      <c r="G20" s="63"/>
      <c r="H20" s="63"/>
    </row>
    <row r="21" spans="1:8" s="41" customFormat="1" ht="15" customHeight="1">
      <c r="A21" s="160" t="s">
        <v>52</v>
      </c>
      <c r="B21" s="160"/>
      <c r="C21" s="60" t="s">
        <v>53</v>
      </c>
      <c r="D21" s="56">
        <v>1500</v>
      </c>
      <c r="E21" s="56">
        <v>1</v>
      </c>
      <c r="F21" s="56">
        <v>1</v>
      </c>
      <c r="G21" s="56">
        <f>D21*E21*F21</f>
        <v>1500</v>
      </c>
      <c r="H21" s="60"/>
    </row>
    <row r="22" spans="1:8" s="42" customFormat="1" ht="14.25" customHeight="1">
      <c r="A22" s="157" t="s">
        <v>54</v>
      </c>
      <c r="B22" s="157"/>
      <c r="C22" s="60" t="s">
        <v>55</v>
      </c>
      <c r="D22" s="56">
        <v>600</v>
      </c>
      <c r="E22" s="56">
        <v>1</v>
      </c>
      <c r="F22" s="56">
        <v>3</v>
      </c>
      <c r="G22" s="56">
        <f>D22*E22*F22</f>
        <v>1800</v>
      </c>
      <c r="H22" s="60"/>
    </row>
    <row r="23" spans="1:8" s="42" customFormat="1" ht="14.25" customHeight="1">
      <c r="A23" s="157"/>
      <c r="B23" s="157"/>
      <c r="C23" s="60" t="s">
        <v>56</v>
      </c>
      <c r="D23" s="56">
        <v>1100</v>
      </c>
      <c r="E23" s="56">
        <v>1</v>
      </c>
      <c r="F23" s="56">
        <v>1</v>
      </c>
      <c r="G23" s="56">
        <f>D22*E23*F22</f>
        <v>1800</v>
      </c>
      <c r="H23" s="60"/>
    </row>
    <row r="24" spans="1:8" s="42" customFormat="1">
      <c r="A24" s="157" t="s">
        <v>57</v>
      </c>
      <c r="B24" s="157"/>
      <c r="C24" s="60" t="s">
        <v>58</v>
      </c>
      <c r="D24" s="56">
        <v>2800</v>
      </c>
      <c r="E24" s="58">
        <v>1</v>
      </c>
      <c r="F24" s="56">
        <v>2</v>
      </c>
      <c r="G24" s="58">
        <f>D23*E24*F23</f>
        <v>1100</v>
      </c>
      <c r="H24" s="60"/>
    </row>
    <row r="25" spans="1:8" s="42" customFormat="1" ht="14.25" customHeight="1">
      <c r="A25" s="157" t="s">
        <v>59</v>
      </c>
      <c r="B25" s="157"/>
      <c r="C25" s="60" t="s">
        <v>60</v>
      </c>
      <c r="D25" s="56">
        <v>1000</v>
      </c>
      <c r="E25" s="56">
        <v>1</v>
      </c>
      <c r="F25" s="56">
        <v>1</v>
      </c>
      <c r="G25" s="56">
        <f>D24*E25*F24</f>
        <v>5600</v>
      </c>
      <c r="H25" s="60"/>
    </row>
    <row r="26" spans="1:8" s="42" customFormat="1" ht="14.25" customHeight="1">
      <c r="A26" s="157"/>
      <c r="B26" s="157"/>
      <c r="C26" s="61" t="s">
        <v>61</v>
      </c>
      <c r="D26" s="56">
        <v>1500</v>
      </c>
      <c r="E26" s="56">
        <v>1</v>
      </c>
      <c r="F26" s="58">
        <v>1</v>
      </c>
      <c r="G26" s="56">
        <f>D25*E26*F25</f>
        <v>1000</v>
      </c>
      <c r="H26" s="60"/>
    </row>
    <row r="27" spans="1:8" s="42" customFormat="1">
      <c r="A27" s="157" t="s">
        <v>62</v>
      </c>
      <c r="B27" s="157"/>
      <c r="C27" s="60" t="s">
        <v>63</v>
      </c>
      <c r="D27" s="56">
        <v>1000</v>
      </c>
      <c r="E27" s="56">
        <v>1</v>
      </c>
      <c r="F27" s="56">
        <v>2</v>
      </c>
      <c r="G27" s="56">
        <f>D27*E27*F27</f>
        <v>2000</v>
      </c>
      <c r="H27" s="60"/>
    </row>
    <row r="28" spans="1:8" s="42" customFormat="1" ht="14.25" customHeight="1">
      <c r="A28" s="157"/>
      <c r="B28" s="157"/>
      <c r="C28" s="60" t="s">
        <v>56</v>
      </c>
      <c r="D28" s="56">
        <v>1100</v>
      </c>
      <c r="E28" s="56">
        <v>1</v>
      </c>
      <c r="F28" s="56">
        <v>1</v>
      </c>
      <c r="G28" s="56">
        <f>D28*E28*F28</f>
        <v>1100</v>
      </c>
      <c r="H28" s="60"/>
    </row>
    <row r="29" spans="1:8" s="42" customFormat="1" ht="14.25" customHeight="1">
      <c r="A29" s="157"/>
      <c r="B29" s="157"/>
      <c r="C29" s="61" t="s">
        <v>61</v>
      </c>
      <c r="D29" s="56">
        <v>1500</v>
      </c>
      <c r="E29" s="58">
        <v>1</v>
      </c>
      <c r="F29" s="58">
        <v>2</v>
      </c>
      <c r="G29" s="58">
        <f>D29*E29*F29</f>
        <v>3000</v>
      </c>
      <c r="H29" s="60"/>
    </row>
    <row r="30" spans="1:8" s="42" customFormat="1" ht="14.25" customHeight="1">
      <c r="A30" s="157" t="s">
        <v>64</v>
      </c>
      <c r="B30" s="157"/>
      <c r="C30" s="60" t="s">
        <v>65</v>
      </c>
      <c r="D30" s="56">
        <v>4500</v>
      </c>
      <c r="E30" s="56">
        <v>1</v>
      </c>
      <c r="F30" s="56">
        <v>2</v>
      </c>
      <c r="G30" s="56">
        <f t="shared" ref="G30:G38" si="1">D30*E30*F30</f>
        <v>9000</v>
      </c>
      <c r="H30" s="60"/>
    </row>
    <row r="31" spans="1:8" s="42" customFormat="1">
      <c r="A31" s="157" t="s">
        <v>66</v>
      </c>
      <c r="B31" s="157"/>
      <c r="C31" s="60" t="s">
        <v>60</v>
      </c>
      <c r="D31" s="56">
        <v>1000</v>
      </c>
      <c r="E31" s="56">
        <v>1</v>
      </c>
      <c r="F31" s="56">
        <v>3</v>
      </c>
      <c r="G31" s="56">
        <f t="shared" si="1"/>
        <v>3000</v>
      </c>
      <c r="H31" s="60"/>
    </row>
    <row r="32" spans="1:8" s="42" customFormat="1" ht="14.25" customHeight="1">
      <c r="A32" s="157"/>
      <c r="B32" s="157"/>
      <c r="C32" s="60" t="s">
        <v>56</v>
      </c>
      <c r="D32" s="56">
        <v>1100</v>
      </c>
      <c r="E32" s="56">
        <v>1</v>
      </c>
      <c r="F32" s="56">
        <v>1</v>
      </c>
      <c r="G32" s="56">
        <f t="shared" si="1"/>
        <v>1100</v>
      </c>
      <c r="H32" s="60"/>
    </row>
    <row r="33" spans="1:8" s="42" customFormat="1" ht="14.25" customHeight="1">
      <c r="A33" s="157" t="s">
        <v>67</v>
      </c>
      <c r="B33" s="157"/>
      <c r="C33" s="60" t="s">
        <v>55</v>
      </c>
      <c r="D33" s="56">
        <v>600</v>
      </c>
      <c r="E33" s="56">
        <v>1</v>
      </c>
      <c r="F33" s="56">
        <v>3</v>
      </c>
      <c r="G33" s="56">
        <f t="shared" si="1"/>
        <v>1800</v>
      </c>
      <c r="H33" s="60"/>
    </row>
    <row r="34" spans="1:8" s="42" customFormat="1" ht="14.25" customHeight="1">
      <c r="A34" s="157"/>
      <c r="B34" s="157"/>
      <c r="C34" s="60" t="s">
        <v>56</v>
      </c>
      <c r="D34" s="56">
        <v>1100</v>
      </c>
      <c r="E34" s="56">
        <v>1</v>
      </c>
      <c r="F34" s="56">
        <v>1</v>
      </c>
      <c r="G34" s="56">
        <f t="shared" si="1"/>
        <v>1100</v>
      </c>
      <c r="H34" s="60"/>
    </row>
    <row r="35" spans="1:8" s="42" customFormat="1" ht="14.25" customHeight="1">
      <c r="A35" s="157" t="s">
        <v>68</v>
      </c>
      <c r="B35" s="157"/>
      <c r="C35" s="60" t="s">
        <v>69</v>
      </c>
      <c r="D35" s="56">
        <v>600</v>
      </c>
      <c r="E35" s="56">
        <v>1</v>
      </c>
      <c r="F35" s="56">
        <v>3</v>
      </c>
      <c r="G35" s="56">
        <f t="shared" si="1"/>
        <v>1800</v>
      </c>
      <c r="H35" s="60"/>
    </row>
    <row r="36" spans="1:8" s="42" customFormat="1" ht="14.25" customHeight="1">
      <c r="A36" s="157"/>
      <c r="B36" s="157"/>
      <c r="C36" s="60" t="s">
        <v>56</v>
      </c>
      <c r="D36" s="56">
        <v>1100</v>
      </c>
      <c r="E36" s="56">
        <v>1</v>
      </c>
      <c r="F36" s="56">
        <v>1</v>
      </c>
      <c r="G36" s="56">
        <f t="shared" si="1"/>
        <v>1100</v>
      </c>
      <c r="H36" s="60"/>
    </row>
    <row r="37" spans="1:8" s="42" customFormat="1">
      <c r="A37" s="157" t="s">
        <v>70</v>
      </c>
      <c r="B37" s="157"/>
      <c r="C37" s="60" t="s">
        <v>60</v>
      </c>
      <c r="D37" s="56">
        <v>1000</v>
      </c>
      <c r="E37" s="56">
        <v>1</v>
      </c>
      <c r="F37" s="56">
        <v>3</v>
      </c>
      <c r="G37" s="56">
        <f t="shared" si="1"/>
        <v>3000</v>
      </c>
      <c r="H37" s="60"/>
    </row>
    <row r="38" spans="1:8" s="42" customFormat="1" ht="14.25" customHeight="1">
      <c r="A38" s="157"/>
      <c r="B38" s="157"/>
      <c r="C38" s="60" t="s">
        <v>56</v>
      </c>
      <c r="D38" s="56">
        <v>1100</v>
      </c>
      <c r="E38" s="56">
        <v>1</v>
      </c>
      <c r="F38" s="56">
        <v>1</v>
      </c>
      <c r="G38" s="56">
        <f t="shared" si="1"/>
        <v>1100</v>
      </c>
      <c r="H38" s="60"/>
    </row>
    <row r="39" spans="1:8" s="42" customFormat="1" ht="16.5" customHeight="1">
      <c r="A39" s="156" t="s">
        <v>71</v>
      </c>
      <c r="B39" s="156"/>
      <c r="C39" s="156"/>
      <c r="D39" s="156"/>
      <c r="E39" s="156"/>
      <c r="F39" s="156"/>
      <c r="G39" s="54"/>
      <c r="H39" s="54"/>
    </row>
    <row r="40" spans="1:8" s="42" customFormat="1" ht="30.75" customHeight="1">
      <c r="A40" s="158" t="s">
        <v>72</v>
      </c>
      <c r="B40" s="159"/>
      <c r="C40" s="64"/>
      <c r="D40" s="56">
        <v>800</v>
      </c>
      <c r="E40" s="56">
        <v>2</v>
      </c>
      <c r="F40" s="56">
        <v>12</v>
      </c>
      <c r="G40" s="56">
        <f>D40*E40*F40</f>
        <v>19200</v>
      </c>
      <c r="H40" s="57" t="s">
        <v>25</v>
      </c>
    </row>
    <row r="41" spans="1:8" s="42" customFormat="1" ht="30.75" customHeight="1">
      <c r="A41" s="158" t="s">
        <v>73</v>
      </c>
      <c r="B41" s="159"/>
      <c r="C41" s="64"/>
      <c r="D41" s="56">
        <v>100</v>
      </c>
      <c r="E41" s="56">
        <v>1</v>
      </c>
      <c r="F41" s="56">
        <v>12</v>
      </c>
      <c r="G41" s="56">
        <f>D41*E41*F41</f>
        <v>1200</v>
      </c>
      <c r="H41" s="57" t="s">
        <v>25</v>
      </c>
    </row>
    <row r="42" spans="1:8" s="42" customFormat="1" ht="16.5" customHeight="1">
      <c r="A42" s="156" t="s">
        <v>74</v>
      </c>
      <c r="B42" s="156"/>
      <c r="C42" s="156"/>
      <c r="D42" s="156"/>
      <c r="E42" s="156"/>
      <c r="F42" s="156"/>
      <c r="G42" s="54"/>
      <c r="H42" s="54"/>
    </row>
    <row r="43" spans="1:8" s="42" customFormat="1" ht="28.5" customHeight="1">
      <c r="A43" s="158" t="s">
        <v>75</v>
      </c>
      <c r="B43" s="159"/>
      <c r="C43" s="60"/>
      <c r="D43" s="65">
        <v>200</v>
      </c>
      <c r="E43" s="65">
        <v>3</v>
      </c>
      <c r="F43" s="56">
        <v>12</v>
      </c>
      <c r="G43" s="56">
        <f>D43*E43*F43</f>
        <v>7200</v>
      </c>
      <c r="H43" s="57" t="s">
        <v>25</v>
      </c>
    </row>
    <row r="44" spans="1:8" s="42" customFormat="1" ht="30.75" customHeight="1">
      <c r="A44" s="158" t="s">
        <v>76</v>
      </c>
      <c r="B44" s="159"/>
      <c r="C44" s="64" t="s">
        <v>24</v>
      </c>
      <c r="D44" s="56">
        <v>20000</v>
      </c>
      <c r="E44" s="56">
        <v>1</v>
      </c>
      <c r="F44" s="56">
        <v>1</v>
      </c>
      <c r="G44" s="56">
        <f>D44*E44*F44</f>
        <v>20000</v>
      </c>
      <c r="H44" s="57" t="s">
        <v>25</v>
      </c>
    </row>
    <row r="45" spans="1:8" s="42" customFormat="1" ht="30.75" customHeight="1">
      <c r="A45" s="158" t="s">
        <v>77</v>
      </c>
      <c r="B45" s="159"/>
      <c r="C45" s="64"/>
      <c r="D45" s="56">
        <v>500</v>
      </c>
      <c r="E45" s="56">
        <v>1</v>
      </c>
      <c r="F45" s="56">
        <v>94</v>
      </c>
      <c r="G45" s="56">
        <f>D45*E45*F45</f>
        <v>47000</v>
      </c>
      <c r="H45" s="57" t="s">
        <v>23</v>
      </c>
    </row>
    <row r="46" spans="1:8" s="43" customFormat="1" ht="15" customHeight="1">
      <c r="A46" s="170" t="s">
        <v>78</v>
      </c>
      <c r="B46" s="170"/>
      <c r="C46" s="170"/>
      <c r="D46" s="170"/>
      <c r="E46" s="170"/>
      <c r="F46" s="170"/>
      <c r="G46" s="67">
        <f>SUM(G9:G45)</f>
        <v>623400</v>
      </c>
    </row>
    <row r="47" spans="1:8" s="43" customFormat="1" ht="15" customHeight="1">
      <c r="A47" s="170" t="s">
        <v>79</v>
      </c>
      <c r="B47" s="170"/>
      <c r="C47" s="170"/>
      <c r="D47" s="170"/>
      <c r="E47" s="170"/>
      <c r="F47" s="170"/>
      <c r="G47" s="66">
        <f>G46*0.1</f>
        <v>62340</v>
      </c>
    </row>
    <row r="48" spans="1:8" s="43" customFormat="1" ht="15" customHeight="1">
      <c r="A48" s="170" t="s">
        <v>80</v>
      </c>
      <c r="B48" s="170"/>
      <c r="C48" s="170"/>
      <c r="D48" s="170"/>
      <c r="E48" s="170"/>
      <c r="F48" s="170"/>
      <c r="G48" s="66">
        <f>G47*0.055</f>
        <v>3428.7</v>
      </c>
    </row>
    <row r="49" spans="1:7" s="43" customFormat="1" ht="15" customHeight="1">
      <c r="A49" s="161" t="s">
        <v>81</v>
      </c>
      <c r="B49" s="161"/>
      <c r="C49" s="161"/>
      <c r="D49" s="161"/>
      <c r="E49" s="161"/>
      <c r="F49" s="161"/>
      <c r="G49" s="68">
        <f>SUM(G46:G48)</f>
        <v>689168.7</v>
      </c>
    </row>
  </sheetData>
  <mergeCells count="3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 ref="A42:F42"/>
    <mergeCell ref="A35:B36"/>
    <mergeCell ref="A37:B38"/>
    <mergeCell ref="A43:B43"/>
    <mergeCell ref="A21:B21"/>
    <mergeCell ref="A24:B24"/>
    <mergeCell ref="A30:B30"/>
    <mergeCell ref="A39:F39"/>
    <mergeCell ref="A40:B40"/>
    <mergeCell ref="A1:C1"/>
    <mergeCell ref="B2:E2"/>
    <mergeCell ref="A7:B7"/>
    <mergeCell ref="A8:F8"/>
    <mergeCell ref="A20:F20"/>
  </mergeCells>
  <phoneticPr fontId="3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4"/>
  <dimension ref="A1:J15"/>
  <sheetViews>
    <sheetView workbookViewId="0">
      <selection activeCell="E9" sqref="E9"/>
    </sheetView>
  </sheetViews>
  <sheetFormatPr defaultColWidth="7.875" defaultRowHeight="12"/>
  <cols>
    <col min="1" max="1" width="6.875" style="4" customWidth="1"/>
    <col min="2" max="2" width="28.625" style="5" customWidth="1"/>
    <col min="3" max="3" width="42.375" style="5" customWidth="1"/>
    <col min="4" max="4" width="31.375" style="5" bestFit="1" customWidth="1"/>
    <col min="5" max="5" width="12.625" style="6" customWidth="1"/>
    <col min="6" max="6" width="5.625" style="5" bestFit="1" customWidth="1"/>
    <col min="7" max="7" width="7" style="7" customWidth="1"/>
    <col min="8" max="8" width="15.875" style="8" bestFit="1" customWidth="1"/>
    <col min="9" max="9" width="10.875" style="5" customWidth="1"/>
    <col min="10" max="16384" width="7.875" style="5"/>
  </cols>
  <sheetData>
    <row r="1" spans="1:10" s="1" customFormat="1">
      <c r="A1" s="9" t="s">
        <v>0</v>
      </c>
      <c r="B1" s="10" t="s">
        <v>1</v>
      </c>
      <c r="C1" s="10"/>
      <c r="D1" s="10"/>
      <c r="E1" s="173"/>
      <c r="F1" s="173"/>
      <c r="G1" s="173"/>
      <c r="H1" s="11"/>
    </row>
    <row r="2" spans="1:10" s="1" customFormat="1">
      <c r="A2" s="9" t="s">
        <v>2</v>
      </c>
      <c r="B2" s="10"/>
      <c r="C2" s="12" t="s">
        <v>3</v>
      </c>
      <c r="D2" s="10"/>
      <c r="E2" s="173"/>
      <c r="F2" s="173"/>
      <c r="G2" s="173"/>
      <c r="H2" s="11"/>
    </row>
    <row r="3" spans="1:10" s="1" customFormat="1">
      <c r="A3" s="9" t="s">
        <v>4</v>
      </c>
      <c r="B3" s="10"/>
      <c r="C3" s="10" t="s">
        <v>5</v>
      </c>
      <c r="D3" s="10"/>
      <c r="E3" s="173"/>
      <c r="F3" s="173"/>
      <c r="G3" s="173"/>
      <c r="H3" s="11"/>
    </row>
    <row r="4" spans="1:10" s="1" customFormat="1" ht="14.25" customHeight="1">
      <c r="A4" s="13" t="s">
        <v>6</v>
      </c>
      <c r="B4" s="14" t="s">
        <v>82</v>
      </c>
      <c r="C4" s="10"/>
      <c r="D4" s="10"/>
      <c r="E4" s="10"/>
      <c r="F4" s="10"/>
      <c r="G4" s="10"/>
      <c r="H4" s="15"/>
    </row>
    <row r="5" spans="1:10" s="2" customFormat="1" ht="21" customHeight="1">
      <c r="A5" s="16" t="s">
        <v>7</v>
      </c>
      <c r="B5" s="17" t="s">
        <v>8</v>
      </c>
      <c r="C5" s="17" t="s">
        <v>9</v>
      </c>
      <c r="D5" s="17" t="s">
        <v>10</v>
      </c>
      <c r="E5" s="18" t="s">
        <v>83</v>
      </c>
      <c r="F5" s="174" t="s">
        <v>84</v>
      </c>
      <c r="G5" s="175"/>
      <c r="H5" s="19" t="s">
        <v>85</v>
      </c>
      <c r="I5" s="40"/>
    </row>
    <row r="6" spans="1:10" s="3" customFormat="1" ht="21" customHeight="1">
      <c r="A6" s="20">
        <v>1.1000000000000001</v>
      </c>
      <c r="B6" s="21" t="s">
        <v>86</v>
      </c>
      <c r="C6" s="21"/>
      <c r="D6" s="21"/>
      <c r="E6" s="21"/>
      <c r="F6" s="21"/>
      <c r="G6" s="21"/>
      <c r="H6" s="22"/>
    </row>
    <row r="7" spans="1:10" s="4" customFormat="1" ht="26.1" customHeight="1">
      <c r="A7" s="23">
        <v>1</v>
      </c>
      <c r="B7" s="24" t="s">
        <v>11</v>
      </c>
      <c r="C7" s="25" t="s">
        <v>87</v>
      </c>
      <c r="D7" s="26"/>
      <c r="E7" s="27">
        <v>2580</v>
      </c>
      <c r="F7" s="28">
        <v>26</v>
      </c>
      <c r="G7" s="29" t="s">
        <v>88</v>
      </c>
      <c r="H7" s="30">
        <f t="shared" ref="H7:H12" si="0">E7*F7</f>
        <v>67080</v>
      </c>
    </row>
    <row r="8" spans="1:10" s="4" customFormat="1" ht="26.1" customHeight="1">
      <c r="A8" s="23">
        <v>2</v>
      </c>
      <c r="B8" s="26" t="s">
        <v>11</v>
      </c>
      <c r="C8" s="25" t="s">
        <v>89</v>
      </c>
      <c r="D8" s="26"/>
      <c r="E8" s="27">
        <v>2800</v>
      </c>
      <c r="F8" s="28">
        <v>9</v>
      </c>
      <c r="G8" s="29" t="s">
        <v>88</v>
      </c>
      <c r="H8" s="30">
        <f t="shared" si="0"/>
        <v>25200</v>
      </c>
    </row>
    <row r="9" spans="1:10" s="4" customFormat="1" ht="26.1" customHeight="1">
      <c r="A9" s="23">
        <v>3</v>
      </c>
      <c r="B9" s="24" t="s">
        <v>11</v>
      </c>
      <c r="C9" s="25" t="s">
        <v>90</v>
      </c>
      <c r="D9" s="26"/>
      <c r="E9" s="27">
        <v>3620</v>
      </c>
      <c r="F9" s="28">
        <v>1</v>
      </c>
      <c r="G9" s="29" t="s">
        <v>91</v>
      </c>
      <c r="H9" s="30">
        <f t="shared" si="0"/>
        <v>3620</v>
      </c>
    </row>
    <row r="10" spans="1:10" s="4" customFormat="1" ht="26.1" customHeight="1">
      <c r="A10" s="23">
        <v>4</v>
      </c>
      <c r="B10" s="24" t="s">
        <v>11</v>
      </c>
      <c r="C10" s="25" t="s">
        <v>92</v>
      </c>
      <c r="D10" s="26"/>
      <c r="E10" s="27">
        <v>3200</v>
      </c>
      <c r="F10" s="28">
        <v>1</v>
      </c>
      <c r="G10" s="29" t="s">
        <v>91</v>
      </c>
      <c r="H10" s="30">
        <f t="shared" si="0"/>
        <v>3200</v>
      </c>
    </row>
    <row r="11" spans="1:10" s="4" customFormat="1" ht="26.1" customHeight="1">
      <c r="A11" s="23">
        <v>5</v>
      </c>
      <c r="B11" s="24" t="s">
        <v>93</v>
      </c>
      <c r="C11" s="25" t="s">
        <v>94</v>
      </c>
      <c r="D11" s="26"/>
      <c r="E11" s="27">
        <v>2860</v>
      </c>
      <c r="F11" s="28">
        <v>1</v>
      </c>
      <c r="G11" s="31" t="s">
        <v>95</v>
      </c>
      <c r="H11" s="30">
        <f t="shared" si="0"/>
        <v>2860</v>
      </c>
    </row>
    <row r="12" spans="1:10" s="4" customFormat="1" ht="26.1" customHeight="1">
      <c r="A12" s="23">
        <v>6</v>
      </c>
      <c r="B12" s="26" t="s">
        <v>96</v>
      </c>
      <c r="C12" s="25" t="s">
        <v>97</v>
      </c>
      <c r="D12" s="26"/>
      <c r="E12" s="27">
        <v>2580</v>
      </c>
      <c r="F12" s="28">
        <v>6</v>
      </c>
      <c r="G12" s="29" t="s">
        <v>91</v>
      </c>
      <c r="H12" s="30">
        <f t="shared" si="0"/>
        <v>15480</v>
      </c>
    </row>
    <row r="13" spans="1:10" s="3" customFormat="1">
      <c r="A13" s="32"/>
      <c r="B13" s="176"/>
      <c r="C13" s="176"/>
      <c r="D13" s="176"/>
      <c r="E13" s="176"/>
      <c r="F13" s="176"/>
      <c r="G13" s="176"/>
      <c r="H13" s="33">
        <f>H7+H8+H9+H10+H11+H12</f>
        <v>117440</v>
      </c>
    </row>
    <row r="14" spans="1:10" s="4" customFormat="1" ht="15">
      <c r="A14" s="34"/>
      <c r="B14" s="35"/>
      <c r="C14" s="35"/>
      <c r="D14" s="35"/>
      <c r="E14" s="36"/>
      <c r="F14" s="35"/>
      <c r="G14" s="37"/>
      <c r="H14" s="38"/>
    </row>
    <row r="15" spans="1:10" s="3" customFormat="1" ht="26.25" customHeight="1">
      <c r="A15" s="171" t="s">
        <v>12</v>
      </c>
      <c r="B15" s="172"/>
      <c r="C15" s="172"/>
      <c r="D15" s="172"/>
      <c r="E15" s="172"/>
      <c r="F15" s="172"/>
      <c r="G15" s="172"/>
      <c r="H15" s="39">
        <v>117440</v>
      </c>
      <c r="I15" s="4"/>
      <c r="J15" s="4"/>
    </row>
  </sheetData>
  <mergeCells count="6">
    <mergeCell ref="A15:G15"/>
    <mergeCell ref="E1:G1"/>
    <mergeCell ref="E2:G2"/>
    <mergeCell ref="E3:G3"/>
    <mergeCell ref="F5:G5"/>
    <mergeCell ref="B13:G13"/>
  </mergeCells>
  <phoneticPr fontId="35" type="noConversion"/>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dimension ref="A1:B40"/>
  <sheetViews>
    <sheetView topLeftCell="A16" workbookViewId="0">
      <selection activeCell="B31" sqref="B31"/>
    </sheetView>
  </sheetViews>
  <sheetFormatPr defaultRowHeight="14.25"/>
  <cols>
    <col min="1" max="1" width="23.875" bestFit="1" customWidth="1"/>
  </cols>
  <sheetData>
    <row r="1" spans="1:2">
      <c r="A1" s="100" t="s">
        <v>150</v>
      </c>
      <c r="B1">
        <v>6437.85</v>
      </c>
    </row>
    <row r="2" spans="1:2">
      <c r="A2" s="100" t="s">
        <v>151</v>
      </c>
      <c r="B2">
        <v>292</v>
      </c>
    </row>
    <row r="3" spans="1:2">
      <c r="A3" s="100" t="s">
        <v>152</v>
      </c>
      <c r="B3">
        <v>347</v>
      </c>
    </row>
    <row r="4" spans="1:2">
      <c r="A4" s="100" t="s">
        <v>205</v>
      </c>
      <c r="B4">
        <v>900</v>
      </c>
    </row>
    <row r="5" spans="1:2">
      <c r="A5" s="100" t="s">
        <v>153</v>
      </c>
      <c r="B5">
        <v>685</v>
      </c>
    </row>
    <row r="6" spans="1:2">
      <c r="A6" s="100" t="s">
        <v>154</v>
      </c>
      <c r="B6">
        <v>16299.02</v>
      </c>
    </row>
    <row r="7" spans="1:2">
      <c r="A7" s="100" t="s">
        <v>157</v>
      </c>
      <c r="B7">
        <v>2906</v>
      </c>
    </row>
    <row r="8" spans="1:2">
      <c r="A8" s="100" t="s">
        <v>150</v>
      </c>
      <c r="B8">
        <v>214</v>
      </c>
    </row>
    <row r="9" spans="1:2">
      <c r="A9" s="100" t="s">
        <v>158</v>
      </c>
      <c r="B9">
        <v>98.2</v>
      </c>
    </row>
    <row r="10" spans="1:2">
      <c r="A10" s="100" t="s">
        <v>159</v>
      </c>
      <c r="B10">
        <v>303.60000000000002</v>
      </c>
    </row>
    <row r="11" spans="1:2">
      <c r="A11" s="100" t="s">
        <v>160</v>
      </c>
      <c r="B11">
        <v>133.4</v>
      </c>
    </row>
    <row r="12" spans="1:2">
      <c r="A12" s="100" t="s">
        <v>161</v>
      </c>
      <c r="B12">
        <v>189.7</v>
      </c>
    </row>
    <row r="13" spans="1:2">
      <c r="A13" s="100" t="s">
        <v>162</v>
      </c>
      <c r="B13">
        <v>148.30000000000001</v>
      </c>
    </row>
    <row r="14" spans="1:2">
      <c r="A14" s="100" t="s">
        <v>163</v>
      </c>
      <c r="B14">
        <v>101.2</v>
      </c>
    </row>
    <row r="15" spans="1:2">
      <c r="A15" s="100" t="s">
        <v>164</v>
      </c>
      <c r="B15">
        <v>258</v>
      </c>
    </row>
    <row r="16" spans="1:2">
      <c r="A16" s="100" t="s">
        <v>165</v>
      </c>
      <c r="B16">
        <v>258</v>
      </c>
    </row>
    <row r="17" spans="1:2">
      <c r="A17" s="100" t="s">
        <v>166</v>
      </c>
      <c r="B17">
        <v>225.4</v>
      </c>
    </row>
    <row r="18" spans="1:2">
      <c r="A18" s="100" t="s">
        <v>167</v>
      </c>
      <c r="B18">
        <v>128.5</v>
      </c>
    </row>
    <row r="19" spans="1:2">
      <c r="A19" s="100" t="s">
        <v>168</v>
      </c>
      <c r="B19" s="100">
        <v>183.4</v>
      </c>
    </row>
    <row r="20" spans="1:2">
      <c r="A20" s="100" t="s">
        <v>169</v>
      </c>
      <c r="B20" s="100">
        <v>830.5</v>
      </c>
    </row>
    <row r="21" spans="1:2">
      <c r="A21" s="100" t="s">
        <v>179</v>
      </c>
      <c r="B21" s="100">
        <v>960</v>
      </c>
    </row>
    <row r="22" spans="1:2">
      <c r="A22" s="100" t="s">
        <v>180</v>
      </c>
      <c r="B22" s="100">
        <v>1510</v>
      </c>
    </row>
    <row r="23" spans="1:2">
      <c r="A23" s="100" t="s">
        <v>181</v>
      </c>
      <c r="B23" s="100">
        <v>540</v>
      </c>
    </row>
    <row r="24" spans="1:2">
      <c r="A24" s="100" t="s">
        <v>182</v>
      </c>
      <c r="B24" s="100">
        <v>282</v>
      </c>
    </row>
    <row r="25" spans="1:2">
      <c r="A25" s="100" t="s">
        <v>183</v>
      </c>
      <c r="B25" s="100">
        <v>106</v>
      </c>
    </row>
    <row r="26" spans="1:2">
      <c r="A26" s="100" t="s">
        <v>184</v>
      </c>
      <c r="B26" s="100">
        <v>386</v>
      </c>
    </row>
    <row r="27" spans="1:2">
      <c r="A27" s="100" t="s">
        <v>185</v>
      </c>
      <c r="B27" s="100">
        <v>258</v>
      </c>
    </row>
    <row r="28" spans="1:2">
      <c r="A28" s="100" t="s">
        <v>186</v>
      </c>
      <c r="B28" s="100">
        <v>96</v>
      </c>
    </row>
    <row r="29" spans="1:2">
      <c r="A29" s="100" t="s">
        <v>187</v>
      </c>
      <c r="B29" s="100">
        <v>1088</v>
      </c>
    </row>
    <row r="30" spans="1:2">
      <c r="A30" s="100" t="s">
        <v>188</v>
      </c>
      <c r="B30" s="100">
        <v>88</v>
      </c>
    </row>
    <row r="31" spans="1:2">
      <c r="A31" s="100" t="s">
        <v>189</v>
      </c>
      <c r="B31" s="100">
        <v>88</v>
      </c>
    </row>
    <row r="32" spans="1:2">
      <c r="A32" s="100" t="s">
        <v>186</v>
      </c>
      <c r="B32" s="100">
        <v>88</v>
      </c>
    </row>
    <row r="33" spans="1:2">
      <c r="A33" s="100" t="s">
        <v>190</v>
      </c>
      <c r="B33" s="100">
        <v>484</v>
      </c>
    </row>
    <row r="34" spans="1:2">
      <c r="A34" s="100" t="s">
        <v>191</v>
      </c>
      <c r="B34" s="100">
        <v>98</v>
      </c>
    </row>
    <row r="35" spans="1:2">
      <c r="A35" s="100" t="s">
        <v>192</v>
      </c>
      <c r="B35">
        <v>135</v>
      </c>
    </row>
    <row r="36" spans="1:2">
      <c r="A36" s="100" t="s">
        <v>193</v>
      </c>
      <c r="B36" s="100">
        <v>1875</v>
      </c>
    </row>
    <row r="37" spans="1:2">
      <c r="A37" s="100" t="s">
        <v>198</v>
      </c>
      <c r="B37" s="100">
        <v>5500</v>
      </c>
    </row>
    <row r="38" spans="1:2">
      <c r="A38" s="100" t="s">
        <v>204</v>
      </c>
      <c r="B38" s="100">
        <v>2587</v>
      </c>
    </row>
    <row r="39" spans="1:2">
      <c r="A39" s="100"/>
    </row>
    <row r="40" spans="1:2">
      <c r="B40">
        <f>SUM(B1:B39)</f>
        <v>47108.070000000007</v>
      </c>
    </row>
  </sheetData>
  <phoneticPr fontId="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Q25"/>
  <sheetViews>
    <sheetView topLeftCell="C1" zoomScale="110" zoomScaleNormal="110" workbookViewId="0">
      <selection activeCell="I10" sqref="I10"/>
    </sheetView>
  </sheetViews>
  <sheetFormatPr defaultRowHeight="13.5"/>
  <cols>
    <col min="1" max="1" width="9" style="121"/>
    <col min="2" max="3" width="9" style="124"/>
    <col min="4" max="5" width="9" style="121"/>
    <col min="6" max="7" width="9.25" style="126" bestFit="1" customWidth="1"/>
    <col min="8" max="9" width="9.25" style="123" bestFit="1" customWidth="1"/>
    <col min="10" max="10" width="9.25" style="126" bestFit="1" customWidth="1"/>
    <col min="11" max="11" width="9" style="126"/>
    <col min="12" max="13" width="9" style="123"/>
    <col min="14" max="15" width="9" style="126"/>
    <col min="16" max="17" width="9" style="123"/>
    <col min="18" max="16384" width="9" style="121"/>
  </cols>
  <sheetData>
    <row r="1" spans="1:17">
      <c r="B1" s="177">
        <v>43443</v>
      </c>
      <c r="C1" s="177"/>
      <c r="D1" s="178">
        <v>43444</v>
      </c>
      <c r="E1" s="178"/>
      <c r="F1" s="177">
        <v>43445</v>
      </c>
      <c r="G1" s="177"/>
      <c r="H1" s="178">
        <v>43446</v>
      </c>
      <c r="I1" s="178"/>
      <c r="J1" s="177">
        <v>43447</v>
      </c>
      <c r="K1" s="177"/>
      <c r="L1" s="178">
        <v>43448</v>
      </c>
      <c r="M1" s="178"/>
      <c r="N1" s="177">
        <v>43449</v>
      </c>
      <c r="O1" s="177"/>
      <c r="P1" s="178">
        <v>43450</v>
      </c>
      <c r="Q1" s="178"/>
    </row>
    <row r="2" spans="1:17">
      <c r="B2" s="124" t="s">
        <v>212</v>
      </c>
      <c r="C2" s="125" t="s">
        <v>213</v>
      </c>
      <c r="D2" s="121" t="s">
        <v>212</v>
      </c>
      <c r="E2" s="122" t="s">
        <v>213</v>
      </c>
      <c r="F2" s="124" t="s">
        <v>212</v>
      </c>
      <c r="G2" s="125" t="s">
        <v>213</v>
      </c>
      <c r="H2" s="121" t="s">
        <v>212</v>
      </c>
      <c r="I2" s="122" t="s">
        <v>213</v>
      </c>
      <c r="J2" s="124" t="s">
        <v>212</v>
      </c>
      <c r="K2" s="125" t="s">
        <v>213</v>
      </c>
      <c r="L2" s="121" t="s">
        <v>212</v>
      </c>
      <c r="M2" s="122" t="s">
        <v>213</v>
      </c>
      <c r="N2" s="124" t="s">
        <v>212</v>
      </c>
      <c r="O2" s="125" t="s">
        <v>213</v>
      </c>
      <c r="P2" s="121" t="s">
        <v>212</v>
      </c>
      <c r="Q2" s="122" t="s">
        <v>213</v>
      </c>
    </row>
    <row r="3" spans="1:17">
      <c r="A3" s="121" t="s">
        <v>214</v>
      </c>
      <c r="C3" s="124">
        <v>100</v>
      </c>
      <c r="D3" s="121">
        <v>75</v>
      </c>
      <c r="E3" s="121">
        <v>725</v>
      </c>
      <c r="F3" s="126">
        <v>45</v>
      </c>
      <c r="G3" s="126">
        <v>55</v>
      </c>
      <c r="H3" s="123">
        <v>220</v>
      </c>
      <c r="I3" s="123">
        <v>345</v>
      </c>
      <c r="J3" s="126">
        <v>0</v>
      </c>
      <c r="K3" s="126">
        <v>100</v>
      </c>
      <c r="L3" s="123">
        <v>1405</v>
      </c>
      <c r="M3" s="123">
        <v>45</v>
      </c>
      <c r="N3" s="126">
        <v>75</v>
      </c>
      <c r="O3" s="126">
        <v>25</v>
      </c>
      <c r="P3" s="123">
        <v>800</v>
      </c>
      <c r="Q3" s="123">
        <v>0</v>
      </c>
    </row>
    <row r="4" spans="1:17">
      <c r="A4" s="121" t="s">
        <v>215</v>
      </c>
      <c r="C4" s="124">
        <v>100</v>
      </c>
      <c r="D4" s="121">
        <v>730</v>
      </c>
      <c r="E4" s="121">
        <v>70</v>
      </c>
      <c r="F4" s="126">
        <v>45</v>
      </c>
      <c r="G4" s="126">
        <v>55</v>
      </c>
      <c r="H4" s="123">
        <v>800</v>
      </c>
      <c r="I4" s="123">
        <v>0</v>
      </c>
      <c r="J4" s="126">
        <v>40</v>
      </c>
      <c r="K4" s="126">
        <v>60</v>
      </c>
      <c r="L4" s="123">
        <v>60</v>
      </c>
      <c r="M4" s="123">
        <v>75</v>
      </c>
      <c r="N4" s="126">
        <v>45</v>
      </c>
      <c r="O4" s="126">
        <v>65</v>
      </c>
      <c r="P4" s="123">
        <v>1027</v>
      </c>
      <c r="Q4" s="123">
        <v>0</v>
      </c>
    </row>
    <row r="5" spans="1:17">
      <c r="A5" s="121" t="s">
        <v>216</v>
      </c>
      <c r="C5" s="124">
        <v>100</v>
      </c>
      <c r="D5" s="121">
        <v>635</v>
      </c>
      <c r="E5" s="121">
        <v>65</v>
      </c>
      <c r="F5" s="126">
        <v>45</v>
      </c>
      <c r="G5" s="126">
        <v>55</v>
      </c>
      <c r="H5" s="123">
        <v>590</v>
      </c>
      <c r="I5" s="123">
        <v>210</v>
      </c>
      <c r="J5" s="126">
        <v>50</v>
      </c>
      <c r="K5" s="126">
        <v>50</v>
      </c>
      <c r="L5" s="123">
        <v>534</v>
      </c>
      <c r="M5" s="123">
        <v>144</v>
      </c>
      <c r="N5" s="126">
        <v>45</v>
      </c>
      <c r="O5" s="126">
        <v>55</v>
      </c>
      <c r="P5" s="123">
        <v>85</v>
      </c>
      <c r="Q5" s="123">
        <v>310</v>
      </c>
    </row>
    <row r="6" spans="1:17">
      <c r="A6" s="121" t="s">
        <v>217</v>
      </c>
      <c r="B6" s="124">
        <v>10</v>
      </c>
      <c r="C6" s="124">
        <v>40</v>
      </c>
      <c r="D6" s="121">
        <v>700</v>
      </c>
      <c r="E6" s="121">
        <v>100</v>
      </c>
      <c r="F6" s="126">
        <v>45</v>
      </c>
      <c r="G6" s="126">
        <v>55</v>
      </c>
      <c r="H6" s="123">
        <v>565</v>
      </c>
      <c r="I6" s="123">
        <v>235</v>
      </c>
      <c r="J6" s="126">
        <v>30</v>
      </c>
      <c r="K6" s="126">
        <v>70</v>
      </c>
      <c r="L6" s="123">
        <v>815</v>
      </c>
      <c r="M6" s="123">
        <v>0</v>
      </c>
      <c r="N6" s="126">
        <v>100</v>
      </c>
      <c r="O6" s="126">
        <v>0</v>
      </c>
      <c r="P6" s="123">
        <v>655</v>
      </c>
      <c r="Q6" s="123">
        <v>0</v>
      </c>
    </row>
    <row r="7" spans="1:17">
      <c r="A7" s="121" t="s">
        <v>218</v>
      </c>
      <c r="C7" s="124">
        <v>100</v>
      </c>
      <c r="D7" s="121">
        <v>600</v>
      </c>
      <c r="E7" s="121">
        <v>0</v>
      </c>
      <c r="F7" s="126">
        <v>100</v>
      </c>
      <c r="G7" s="126">
        <v>0</v>
      </c>
      <c r="H7" s="123">
        <v>40</v>
      </c>
      <c r="I7" s="123">
        <v>0</v>
      </c>
      <c r="J7" s="126">
        <v>25</v>
      </c>
      <c r="K7" s="126">
        <v>75</v>
      </c>
      <c r="L7" s="123">
        <v>658</v>
      </c>
      <c r="M7" s="123">
        <v>150</v>
      </c>
      <c r="N7" s="126">
        <v>100</v>
      </c>
      <c r="O7" s="126">
        <v>0</v>
      </c>
      <c r="P7" s="123">
        <v>515</v>
      </c>
      <c r="Q7" s="123">
        <v>285</v>
      </c>
    </row>
    <row r="8" spans="1:17">
      <c r="A8" s="121" t="s">
        <v>219</v>
      </c>
      <c r="B8" s="124">
        <v>100</v>
      </c>
      <c r="C8" s="124">
        <v>0</v>
      </c>
      <c r="D8" s="121">
        <v>592</v>
      </c>
      <c r="E8" s="121">
        <v>215</v>
      </c>
      <c r="F8" s="126">
        <v>30</v>
      </c>
      <c r="G8" s="126">
        <v>70</v>
      </c>
      <c r="H8" s="123">
        <v>330</v>
      </c>
      <c r="I8" s="123">
        <v>470</v>
      </c>
      <c r="J8" s="126">
        <v>100</v>
      </c>
      <c r="K8" s="126">
        <v>0</v>
      </c>
      <c r="L8" s="123">
        <v>735</v>
      </c>
      <c r="M8" s="123">
        <v>65</v>
      </c>
      <c r="N8" s="126">
        <v>45</v>
      </c>
      <c r="O8" s="126">
        <v>55</v>
      </c>
      <c r="P8" s="123">
        <v>475</v>
      </c>
      <c r="Q8" s="123">
        <v>325</v>
      </c>
    </row>
    <row r="9" spans="1:17">
      <c r="A9" s="121" t="s">
        <v>220</v>
      </c>
      <c r="B9" s="124">
        <v>100</v>
      </c>
      <c r="C9" s="124">
        <v>0</v>
      </c>
      <c r="D9" s="121">
        <v>35</v>
      </c>
      <c r="E9" s="121">
        <v>0</v>
      </c>
      <c r="F9" s="126">
        <v>10</v>
      </c>
      <c r="G9" s="126">
        <v>90</v>
      </c>
      <c r="H9" s="123">
        <v>750</v>
      </c>
      <c r="I9" s="123">
        <v>50</v>
      </c>
      <c r="J9" s="126">
        <v>40</v>
      </c>
      <c r="K9" s="126">
        <v>60</v>
      </c>
      <c r="L9" s="123">
        <v>358</v>
      </c>
      <c r="M9" s="123">
        <v>442</v>
      </c>
      <c r="N9" s="126">
        <v>75</v>
      </c>
      <c r="O9" s="126">
        <v>25</v>
      </c>
      <c r="P9" s="123">
        <v>75</v>
      </c>
      <c r="Q9" s="123">
        <v>0</v>
      </c>
    </row>
    <row r="10" spans="1:17">
      <c r="A10" s="121" t="s">
        <v>221</v>
      </c>
      <c r="B10" s="124">
        <v>100</v>
      </c>
      <c r="C10" s="124">
        <v>0</v>
      </c>
      <c r="D10" s="121">
        <v>295</v>
      </c>
      <c r="E10" s="121">
        <v>0</v>
      </c>
      <c r="F10" s="126">
        <v>45</v>
      </c>
      <c r="G10" s="126">
        <v>55</v>
      </c>
      <c r="H10" s="123">
        <v>185</v>
      </c>
      <c r="I10" s="123">
        <v>0</v>
      </c>
      <c r="J10" s="126">
        <v>70</v>
      </c>
      <c r="K10" s="126">
        <v>30</v>
      </c>
      <c r="L10" s="123">
        <v>1010</v>
      </c>
      <c r="M10" s="123">
        <v>108</v>
      </c>
      <c r="N10" s="126">
        <v>75</v>
      </c>
      <c r="O10" s="126">
        <v>25</v>
      </c>
      <c r="P10" s="123">
        <v>703</v>
      </c>
      <c r="Q10" s="123">
        <v>100</v>
      </c>
    </row>
    <row r="11" spans="1:17">
      <c r="A11" s="121" t="s">
        <v>222</v>
      </c>
      <c r="C11" s="124">
        <v>100</v>
      </c>
      <c r="D11" s="121">
        <v>800</v>
      </c>
      <c r="E11" s="121">
        <v>0</v>
      </c>
      <c r="F11" s="126">
        <v>45</v>
      </c>
      <c r="G11" s="126">
        <v>55</v>
      </c>
      <c r="H11" s="123">
        <v>700</v>
      </c>
      <c r="I11" s="123">
        <v>0</v>
      </c>
      <c r="J11" s="126">
        <v>80</v>
      </c>
      <c r="K11" s="126">
        <v>20</v>
      </c>
      <c r="L11" s="123">
        <v>800</v>
      </c>
      <c r="M11" s="123">
        <v>0</v>
      </c>
      <c r="N11" s="126">
        <v>75</v>
      </c>
      <c r="O11" s="126">
        <v>25</v>
      </c>
      <c r="P11" s="123">
        <v>75</v>
      </c>
      <c r="Q11" s="123">
        <v>0</v>
      </c>
    </row>
    <row r="12" spans="1:17">
      <c r="A12" s="121" t="s">
        <v>223</v>
      </c>
      <c r="C12" s="124">
        <v>100</v>
      </c>
      <c r="D12" s="121">
        <v>773</v>
      </c>
      <c r="E12" s="121">
        <v>30</v>
      </c>
      <c r="F12" s="126">
        <v>45</v>
      </c>
      <c r="G12" s="126">
        <v>0</v>
      </c>
      <c r="H12" s="123">
        <v>325</v>
      </c>
      <c r="I12" s="123">
        <v>62</v>
      </c>
      <c r="J12" s="126">
        <v>40</v>
      </c>
      <c r="K12" s="126">
        <v>60</v>
      </c>
      <c r="L12" s="123">
        <v>605</v>
      </c>
      <c r="M12" s="123">
        <v>0</v>
      </c>
      <c r="N12" s="126">
        <v>75</v>
      </c>
      <c r="O12" s="126">
        <v>25</v>
      </c>
      <c r="P12" s="123">
        <v>800</v>
      </c>
      <c r="Q12" s="123">
        <v>0</v>
      </c>
    </row>
    <row r="13" spans="1:17">
      <c r="A13" s="121" t="s">
        <v>224</v>
      </c>
      <c r="C13" s="124">
        <v>100</v>
      </c>
      <c r="D13" s="121">
        <v>562</v>
      </c>
      <c r="E13" s="121">
        <v>238</v>
      </c>
      <c r="F13" s="126">
        <v>45</v>
      </c>
      <c r="G13" s="126">
        <v>55</v>
      </c>
      <c r="H13" s="123">
        <v>445</v>
      </c>
      <c r="I13" s="123">
        <v>335</v>
      </c>
      <c r="J13" s="126">
        <v>100</v>
      </c>
      <c r="K13" s="126">
        <v>0</v>
      </c>
      <c r="L13" s="123">
        <v>1133</v>
      </c>
      <c r="M13" s="123">
        <v>231</v>
      </c>
      <c r="N13" s="126">
        <v>45</v>
      </c>
      <c r="O13" s="126">
        <v>55</v>
      </c>
      <c r="P13" s="123">
        <v>550</v>
      </c>
      <c r="Q13" s="123">
        <v>250</v>
      </c>
    </row>
    <row r="14" spans="1:17">
      <c r="A14" s="121" t="s">
        <v>225</v>
      </c>
      <c r="B14" s="124">
        <v>35</v>
      </c>
      <c r="C14" s="124">
        <v>75</v>
      </c>
      <c r="D14" s="121">
        <v>771</v>
      </c>
      <c r="E14" s="121">
        <v>29</v>
      </c>
      <c r="F14" s="126">
        <v>45</v>
      </c>
      <c r="G14" s="126">
        <v>55</v>
      </c>
      <c r="H14" s="123">
        <v>800</v>
      </c>
      <c r="I14" s="123">
        <v>0</v>
      </c>
      <c r="J14" s="126">
        <v>30</v>
      </c>
      <c r="K14" s="126">
        <v>70</v>
      </c>
      <c r="L14" s="123">
        <v>0</v>
      </c>
      <c r="M14" s="123">
        <v>300</v>
      </c>
    </row>
    <row r="15" spans="1:17">
      <c r="A15" s="121" t="s">
        <v>226</v>
      </c>
      <c r="B15" s="124">
        <v>70</v>
      </c>
      <c r="C15" s="124">
        <v>30</v>
      </c>
      <c r="D15" s="121">
        <v>0</v>
      </c>
      <c r="E15" s="121">
        <v>800</v>
      </c>
      <c r="F15" s="126">
        <v>40</v>
      </c>
      <c r="G15" s="126">
        <v>0</v>
      </c>
      <c r="H15" s="123">
        <v>740</v>
      </c>
      <c r="I15" s="123">
        <v>58</v>
      </c>
      <c r="J15" s="126">
        <v>30</v>
      </c>
      <c r="K15" s="126">
        <v>70</v>
      </c>
      <c r="L15" s="123">
        <v>550</v>
      </c>
      <c r="M15" s="123">
        <v>251</v>
      </c>
    </row>
    <row r="16" spans="1:17">
      <c r="A16" s="121" t="s">
        <v>227</v>
      </c>
      <c r="B16" s="124">
        <v>100</v>
      </c>
      <c r="C16" s="124">
        <v>0</v>
      </c>
      <c r="D16" s="121">
        <v>100</v>
      </c>
      <c r="E16" s="121">
        <v>0</v>
      </c>
      <c r="F16" s="124">
        <v>50</v>
      </c>
      <c r="G16" s="126">
        <v>50</v>
      </c>
      <c r="J16" s="126">
        <v>25</v>
      </c>
      <c r="K16" s="126">
        <v>74</v>
      </c>
      <c r="L16" s="123">
        <v>270</v>
      </c>
      <c r="M16" s="123">
        <v>80</v>
      </c>
    </row>
    <row r="17" spans="1:17">
      <c r="A17" s="121" t="s">
        <v>228</v>
      </c>
      <c r="B17" s="124">
        <v>100</v>
      </c>
      <c r="C17" s="124">
        <v>0</v>
      </c>
      <c r="F17" s="124">
        <v>70</v>
      </c>
      <c r="G17" s="126">
        <v>30</v>
      </c>
    </row>
    <row r="18" spans="1:17">
      <c r="A18" s="121" t="s">
        <v>229</v>
      </c>
      <c r="B18" s="124">
        <v>100</v>
      </c>
      <c r="C18" s="124">
        <v>0</v>
      </c>
      <c r="F18" s="124">
        <v>100</v>
      </c>
      <c r="G18" s="124">
        <v>0</v>
      </c>
    </row>
    <row r="19" spans="1:17">
      <c r="A19" s="121" t="s">
        <v>230</v>
      </c>
      <c r="B19" s="124">
        <v>100</v>
      </c>
      <c r="C19" s="124">
        <v>0</v>
      </c>
    </row>
    <row r="20" spans="1:17">
      <c r="A20" s="121" t="s">
        <v>231</v>
      </c>
      <c r="B20" s="124">
        <v>100</v>
      </c>
      <c r="C20" s="124">
        <v>0</v>
      </c>
    </row>
    <row r="22" spans="1:17">
      <c r="C22" s="124">
        <f>SUM(C3:C20)</f>
        <v>845</v>
      </c>
      <c r="E22" s="121">
        <f>SUM(E3:E20)</f>
        <v>2272</v>
      </c>
      <c r="F22" s="124"/>
      <c r="G22" s="124">
        <f t="shared" ref="G22:Q22" si="0">SUM(G3:G20)</f>
        <v>680</v>
      </c>
      <c r="H22" s="121"/>
      <c r="I22" s="121">
        <f t="shared" si="0"/>
        <v>1765</v>
      </c>
      <c r="J22" s="124"/>
      <c r="K22" s="124">
        <f t="shared" si="0"/>
        <v>739</v>
      </c>
      <c r="L22" s="121"/>
      <c r="M22" s="121">
        <f t="shared" si="0"/>
        <v>1891</v>
      </c>
      <c r="N22" s="124"/>
      <c r="O22" s="124">
        <f t="shared" si="0"/>
        <v>355</v>
      </c>
      <c r="P22" s="121"/>
      <c r="Q22" s="121">
        <f t="shared" si="0"/>
        <v>1270</v>
      </c>
    </row>
    <row r="24" spans="1:17">
      <c r="B24" s="124">
        <v>5900</v>
      </c>
      <c r="C24" s="124">
        <f>C22+G22+K22+O22</f>
        <v>2619</v>
      </c>
      <c r="D24" s="121">
        <v>41600</v>
      </c>
      <c r="E24" s="121">
        <f>E22+I22+M22+Q22</f>
        <v>7198</v>
      </c>
    </row>
    <row r="25" spans="1:17">
      <c r="C25" s="124">
        <f>B24-C24</f>
        <v>3281</v>
      </c>
      <c r="E25" s="121">
        <f>D24-E24</f>
        <v>34402</v>
      </c>
    </row>
  </sheetData>
  <mergeCells count="8">
    <mergeCell ref="N1:O1"/>
    <mergeCell ref="P1:Q1"/>
    <mergeCell ref="B1:C1"/>
    <mergeCell ref="D1:E1"/>
    <mergeCell ref="F1:G1"/>
    <mergeCell ref="H1:I1"/>
    <mergeCell ref="J1:K1"/>
    <mergeCell ref="L1:M1"/>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5</vt:i4>
      </vt:variant>
    </vt:vector>
  </HeadingPairs>
  <TitlesOfParts>
    <vt:vector size="5" baseType="lpstr">
      <vt:lpstr>旅行社（安吉住宿）</vt:lpstr>
      <vt:lpstr>希尔顿</vt:lpstr>
      <vt:lpstr>Airfare</vt:lpstr>
      <vt:lpstr>杂费</vt:lpstr>
      <vt:lpstr>车内使用现金表</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thinkpad</cp:lastModifiedBy>
  <cp:revision>1</cp:revision>
  <cp:lastPrinted>2018-12-28T07:23:36Z</cp:lastPrinted>
  <dcterms:created xsi:type="dcterms:W3CDTF">1996-12-17T01:32:42Z</dcterms:created>
  <dcterms:modified xsi:type="dcterms:W3CDTF">2019-01-22T09:15:00Z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