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mac/Desktop/360团建/"/>
    </mc:Choice>
  </mc:AlternateContent>
  <xr:revisionPtr revIDLastSave="0" documentId="13_ncr:1_{BB8A735B-7000-A44B-BFB8-AAD0D5E0A0CB}" xr6:coauthVersionLast="36" xr6:coauthVersionMax="36" xr10:uidLastSave="{00000000-0000-0000-0000-000000000000}"/>
  <bookViews>
    <workbookView xWindow="1120" yWindow="500" windowWidth="28800" windowHeight="16020" tabRatio="500" activeTab="2" xr2:uid="{00000000-000D-0000-FFFF-FFFF00000000}"/>
  </bookViews>
  <sheets>
    <sheet name="雁栖湖景" sheetId="6" r:id="rId1"/>
    <sheet name="凯宾斯基" sheetId="7" r:id="rId2"/>
    <sheet name="益田影人" sheetId="8" r:id="rId3"/>
  </sheet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5" i="8" l="1"/>
  <c r="J23" i="8"/>
  <c r="J22" i="8"/>
  <c r="J21" i="8"/>
  <c r="J20" i="8"/>
  <c r="J19" i="8"/>
  <c r="J5" i="8"/>
  <c r="J7" i="8"/>
  <c r="J8" i="8"/>
  <c r="J24" i="8"/>
  <c r="J18" i="8"/>
  <c r="J12" i="8"/>
  <c r="J11" i="8"/>
  <c r="J17" i="8"/>
  <c r="J16" i="8"/>
  <c r="J15" i="8"/>
  <c r="J14" i="8"/>
  <c r="J13" i="8"/>
  <c r="J10" i="8"/>
  <c r="J9" i="8"/>
  <c r="J6" i="8"/>
  <c r="J4" i="8"/>
  <c r="J3" i="8"/>
  <c r="J11" i="6"/>
  <c r="J26" i="8"/>
  <c r="J19" i="7"/>
  <c r="J18" i="7"/>
  <c r="J17" i="7"/>
  <c r="J16" i="7"/>
  <c r="J15" i="7"/>
  <c r="J14" i="7"/>
  <c r="J13" i="7"/>
  <c r="J12" i="7"/>
  <c r="J20" i="7"/>
  <c r="J10" i="7"/>
  <c r="J11" i="7"/>
  <c r="J9" i="7"/>
  <c r="J7" i="7"/>
  <c r="J6" i="7"/>
  <c r="J8" i="7"/>
  <c r="J4" i="7"/>
  <c r="J3" i="7"/>
  <c r="J5" i="7"/>
  <c r="J27" i="8"/>
  <c r="J28" i="8"/>
  <c r="J21" i="7"/>
  <c r="J22" i="7"/>
  <c r="J8" i="6"/>
  <c r="J7" i="6"/>
  <c r="J19" i="6"/>
  <c r="J20" i="6"/>
  <c r="J23" i="7"/>
  <c r="J24" i="7"/>
  <c r="J18" i="6"/>
  <c r="J13" i="6"/>
  <c r="J12" i="6"/>
  <c r="J17" i="6"/>
  <c r="J16" i="6"/>
  <c r="J15" i="6"/>
  <c r="J14" i="6"/>
  <c r="J10" i="6"/>
  <c r="J9" i="6"/>
  <c r="J6" i="6"/>
  <c r="J4" i="6"/>
  <c r="J3" i="6"/>
  <c r="J5" i="6"/>
  <c r="J21" i="6"/>
  <c r="J22" i="6"/>
  <c r="J23" i="6"/>
  <c r="J24" i="6"/>
</calcChain>
</file>

<file path=xl/sharedStrings.xml><?xml version="1.0" encoding="utf-8"?>
<sst xmlns="http://schemas.openxmlformats.org/spreadsheetml/2006/main" count="277" uniqueCount="88">
  <si>
    <t>项目</t>
  </si>
  <si>
    <t>内容</t>
  </si>
  <si>
    <t>明细</t>
  </si>
  <si>
    <t>数量1</t>
  </si>
  <si>
    <t>单位1</t>
  </si>
  <si>
    <t>数量2</t>
  </si>
  <si>
    <t>单位2</t>
  </si>
  <si>
    <t>单价</t>
  </si>
  <si>
    <t>金额</t>
  </si>
  <si>
    <t>备注</t>
  </si>
  <si>
    <t>工作人员&amp;物料部分小计</t>
  </si>
  <si>
    <t>税费6%（增值税专用发票）</t>
  </si>
  <si>
    <t>最终报价（含税含服务费）</t>
  </si>
  <si>
    <t>酒店部分小计</t>
    <rPh sb="0" eb="1">
      <t>jiu dian</t>
    </rPh>
    <phoneticPr fontId="2" type="noConversion"/>
  </si>
  <si>
    <t>车辆部分小计</t>
    <rPh sb="0" eb="1">
      <t>che laing</t>
    </rPh>
    <phoneticPr fontId="2" type="noConversion"/>
  </si>
  <si>
    <t>服务费10%</t>
    <phoneticPr fontId="2" type="noConversion"/>
  </si>
  <si>
    <t>人</t>
    <rPh sb="0" eb="1">
      <t>ren</t>
    </rPh>
    <phoneticPr fontId="2" type="noConversion"/>
  </si>
  <si>
    <t>辆</t>
    <rPh sb="0" eb="1">
      <t>laing</t>
    </rPh>
    <phoneticPr fontId="2" type="noConversion"/>
  </si>
  <si>
    <t>餐</t>
    <rPh sb="0" eb="1">
      <t>can</t>
    </rPh>
    <phoneticPr fontId="2" type="noConversion"/>
  </si>
  <si>
    <t>间</t>
    <rPh sb="0" eb="1">
      <t>jian</t>
    </rPh>
    <phoneticPr fontId="2" type="noConversion"/>
  </si>
  <si>
    <t>晚</t>
    <rPh sb="0" eb="1">
      <t>wan</t>
    </rPh>
    <phoneticPr fontId="2" type="noConversion"/>
  </si>
  <si>
    <t>趟</t>
    <rPh sb="0" eb="1">
      <t>tang</t>
    </rPh>
    <phoneticPr fontId="2" type="noConversion"/>
  </si>
  <si>
    <t>餐饮部分小计</t>
    <rPh sb="0" eb="1">
      <t>cna yin</t>
    </rPh>
    <phoneticPr fontId="2" type="noConversion"/>
  </si>
  <si>
    <t>标间含双早</t>
    <rPh sb="0" eb="1">
      <t>biao jian</t>
    </rPh>
    <rPh sb="2" eb="3">
      <t>han</t>
    </rPh>
    <rPh sb="3" eb="4">
      <t>shaung zao</t>
    </rPh>
    <phoneticPr fontId="2" type="noConversion"/>
  </si>
  <si>
    <t>大床含单早</t>
    <rPh sb="0" eb="1">
      <t>da chuang</t>
    </rPh>
    <rPh sb="2" eb="3">
      <t>han</t>
    </rPh>
    <rPh sb="3" eb="4">
      <t>dan zao</t>
    </rPh>
    <phoneticPr fontId="2" type="noConversion"/>
  </si>
  <si>
    <t>2022年财务&amp;行政高层团建报价</t>
    <phoneticPr fontId="2" type="noConversion"/>
  </si>
  <si>
    <t>用车</t>
    <phoneticPr fontId="2" type="noConversion"/>
  </si>
  <si>
    <t>33座大巴</t>
    <rPh sb="0" eb="1">
      <t>kao sizuoda ba</t>
    </rPh>
    <phoneticPr fontId="2" type="noConversion"/>
  </si>
  <si>
    <t>8月5日晚餐</t>
    <phoneticPr fontId="2" type="noConversion"/>
  </si>
  <si>
    <t>餐饮</t>
    <rPh sb="0" eb="2">
      <t>cna yin</t>
    </rPh>
    <phoneticPr fontId="2" type="noConversion"/>
  </si>
  <si>
    <t>8月6日午餐</t>
    <rPh sb="0" eb="1">
      <t>bei chen</t>
    </rPh>
    <rPh sb="2" eb="3">
      <t>zhou ji</t>
    </rPh>
    <rPh sb="4" eb="5">
      <t>jiu dianyon can</t>
    </rPh>
    <phoneticPr fontId="2" type="noConversion"/>
  </si>
  <si>
    <t>桌餐</t>
    <phoneticPr fontId="2" type="noConversion"/>
  </si>
  <si>
    <t>自助</t>
    <rPh sb="0" eb="1">
      <t>zhuc oanjiu shuifei yongbu hanbai jiu</t>
    </rPh>
    <phoneticPr fontId="2" type="noConversion"/>
  </si>
  <si>
    <t>人</t>
    <phoneticPr fontId="2" type="noConversion"/>
  </si>
  <si>
    <t>餐</t>
    <phoneticPr fontId="2" type="noConversion"/>
  </si>
  <si>
    <t>门票&amp;团建费用</t>
    <phoneticPr fontId="2" type="noConversion"/>
  </si>
  <si>
    <t>景区门票</t>
    <rPh sb="0" eb="1">
      <t>jiu dian</t>
    </rPh>
    <rPh sb="2" eb="3">
      <t>jie daigong zuo ren yuan</t>
    </rPh>
    <phoneticPr fontId="2" type="noConversion"/>
  </si>
  <si>
    <t>次</t>
    <rPh sb="0" eb="1">
      <t>tian</t>
    </rPh>
    <phoneticPr fontId="2" type="noConversion"/>
  </si>
  <si>
    <t>项</t>
    <phoneticPr fontId="2" type="noConversion"/>
  </si>
  <si>
    <t>次</t>
    <phoneticPr fontId="2" type="noConversion"/>
  </si>
  <si>
    <t>团建</t>
    <phoneticPr fontId="2" type="noConversion"/>
  </si>
  <si>
    <t>天</t>
    <phoneticPr fontId="2" type="noConversion"/>
  </si>
  <si>
    <t>活动策划费、执行服务费、全程活动用水、条幅定制、医疗救助准备、活动道具制作、活动任务书制作、活动任务定制</t>
    <phoneticPr fontId="2" type="noConversion"/>
  </si>
  <si>
    <t>团建活动策划费</t>
    <phoneticPr fontId="2" type="noConversion"/>
  </si>
  <si>
    <t>团建活动专业领队1名：负责整体活动落地实施+景区与客户对接</t>
    <phoneticPr fontId="2" type="noConversion"/>
  </si>
  <si>
    <t>团建带队老师，控场</t>
    <phoneticPr fontId="2" type="noConversion"/>
  </si>
  <si>
    <t>人均</t>
    <phoneticPr fontId="2" type="noConversion"/>
  </si>
  <si>
    <t>嘉宾人身意外险</t>
    <phoneticPr fontId="2" type="noConversion"/>
  </si>
  <si>
    <t>酒店
雁栖湖景</t>
    <rPh sb="0" eb="1">
      <t>jiu dian</t>
    </rPh>
    <rPh sb="6" eb="7">
      <t>jianbao jia</t>
    </rPh>
    <phoneticPr fontId="2" type="noConversion"/>
  </si>
  <si>
    <t>中建雁栖湖景</t>
    <phoneticPr fontId="2" type="noConversion"/>
  </si>
  <si>
    <t>360-雁栖湖景酒店-360</t>
    <rPh sb="0" eb="1">
      <t>ma g</t>
    </rPh>
    <rPh sb="3" eb="4">
      <t>xin yun nan</t>
    </rPh>
    <rPh sb="9" eb="10">
      <t>hui chang</t>
    </rPh>
    <rPh sb="11" eb="12">
      <t>bai du</t>
    </rPh>
    <rPh sb="13" eb="14">
      <t>che laing</t>
    </rPh>
    <phoneticPr fontId="2" type="noConversion"/>
  </si>
  <si>
    <t>雁栖湖门票</t>
    <rPh sb="0" eb="1">
      <t>qian dao</t>
    </rPh>
    <rPh sb="3" eb="4">
      <t>fen fawu liaozhi yindengririjiu dianren</t>
    </rPh>
    <phoneticPr fontId="2" type="noConversion"/>
  </si>
  <si>
    <t>骑行道具与自行车运输</t>
    <phoneticPr fontId="2" type="noConversion"/>
  </si>
  <si>
    <t>沿途补给站，刀旗制作，道具物料购买</t>
    <phoneticPr fontId="2" type="noConversion"/>
  </si>
  <si>
    <t>餐标可调，不含酒水</t>
    <phoneticPr fontId="2" type="noConversion"/>
  </si>
  <si>
    <t>共容纳24人</t>
    <phoneticPr fontId="2" type="noConversion"/>
  </si>
  <si>
    <t>30人起开，如有其他团队可拼则按实际人数收费，如单独用餐，则按30人收费</t>
    <phoneticPr fontId="2" type="noConversion"/>
  </si>
  <si>
    <t>骑行道具准备，以及自行车往返运输费用
骑行全套装备：帽子手套面巾，自行车</t>
    <phoneticPr fontId="2" type="noConversion"/>
  </si>
  <si>
    <t>活动专业主带培训老师1名：活动讲解+活动控场</t>
    <phoneticPr fontId="2" type="noConversion"/>
  </si>
  <si>
    <t>活动专业领队1名：负责整体活动落地实施+景区与客户对接</t>
    <phoneticPr fontId="2" type="noConversion"/>
  </si>
  <si>
    <t>工作人员</t>
    <phoneticPr fontId="2" type="noConversion"/>
  </si>
  <si>
    <t>工作人员5日晚住宿</t>
    <phoneticPr fontId="2" type="noConversion"/>
  </si>
  <si>
    <t>间</t>
    <phoneticPr fontId="2" type="noConversion"/>
  </si>
  <si>
    <t>晚</t>
    <phoneticPr fontId="2" type="noConversion"/>
  </si>
  <si>
    <t>司机住宿费用</t>
    <phoneticPr fontId="2" type="noConversion"/>
  </si>
  <si>
    <t>司机5日晚住宿费用</t>
    <phoneticPr fontId="2" type="noConversion"/>
  </si>
  <si>
    <t>凯宾斯基</t>
    <phoneticPr fontId="2" type="noConversion"/>
  </si>
  <si>
    <t>酒店</t>
    <rPh sb="0" eb="1">
      <t>jiu dianjianbao jia</t>
    </rPh>
    <phoneticPr fontId="2" type="noConversion"/>
  </si>
  <si>
    <t>益田影人</t>
    <phoneticPr fontId="2" type="noConversion"/>
  </si>
  <si>
    <t>税费6%（增值税专用发票）</t>
    <phoneticPr fontId="2" type="noConversion"/>
  </si>
  <si>
    <t>最终报价（含税含服务费）</t>
    <phoneticPr fontId="2" type="noConversion"/>
  </si>
  <si>
    <t>常开自助</t>
    <phoneticPr fontId="2" type="noConversion"/>
  </si>
  <si>
    <t>功能性饮料+水</t>
    <phoneticPr fontId="2" type="noConversion"/>
  </si>
  <si>
    <t>桌餐标准2500一桌，加单点</t>
    <phoneticPr fontId="2" type="noConversion"/>
  </si>
  <si>
    <t>沿途补给站，药品购买</t>
    <phoneticPr fontId="2" type="noConversion"/>
  </si>
  <si>
    <t>8月5日晚餐酒水</t>
    <phoneticPr fontId="2" type="noConversion"/>
  </si>
  <si>
    <t>6瓶可乐+6瓶雪碧</t>
    <phoneticPr fontId="2" type="noConversion"/>
  </si>
  <si>
    <t>藿香正气+花露水+小包纸巾</t>
    <phoneticPr fontId="2" type="noConversion"/>
  </si>
  <si>
    <t>停车费</t>
    <phoneticPr fontId="2" type="noConversion"/>
  </si>
  <si>
    <t>摄影师</t>
    <phoneticPr fontId="2" type="noConversion"/>
  </si>
  <si>
    <t>摄影师+云相册</t>
    <phoneticPr fontId="2" type="noConversion"/>
  </si>
  <si>
    <t>条幅</t>
    <phoneticPr fontId="2" type="noConversion"/>
  </si>
  <si>
    <t>拍摄团建条幅制作</t>
    <phoneticPr fontId="2" type="noConversion"/>
  </si>
  <si>
    <t>冰壶道具</t>
    <phoneticPr fontId="2" type="noConversion"/>
  </si>
  <si>
    <t>2条赛道冰壶道具携带</t>
    <phoneticPr fontId="2" type="noConversion"/>
  </si>
  <si>
    <t>条</t>
    <phoneticPr fontId="2" type="noConversion"/>
  </si>
  <si>
    <t>备用道具</t>
    <phoneticPr fontId="2" type="noConversion"/>
  </si>
  <si>
    <t>大车停车费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</si>
</sst>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¥#,##0.00"/>
    <numFmt numFmtId="177" formatCode="&quot;¥&quot;#,##0"/>
  </numFmts>
  <fonts count="12">
    <font>
      <sz val="12"/>
      <color theme="1"/>
      <name val="DengXian"/>
      <family val="2"/>
      <charset val="134"/>
      <scheme val="minor"/>
    </font>
    <font>
      <b/>
      <sz val="16"/>
      <color theme="1"/>
      <name val="微软雅黑"/>
      <family val="3"/>
      <charset val="134"/>
    </font>
    <font>
      <sz val="9"/>
      <name val="DengXian"/>
      <family val="2"/>
      <charset val="134"/>
      <scheme val="minor"/>
    </font>
    <font>
      <sz val="16"/>
      <color theme="1"/>
      <name val="微软雅黑"/>
      <family val="3"/>
      <charset val="134"/>
    </font>
    <font>
      <b/>
      <sz val="14"/>
      <color theme="1"/>
      <name val="微软雅黑"/>
      <family val="3"/>
      <charset val="134"/>
    </font>
    <font>
      <b/>
      <sz val="11"/>
      <color theme="1"/>
      <name val="微软雅黑"/>
      <family val="3"/>
      <charset val="134"/>
    </font>
    <font>
      <sz val="11"/>
      <color theme="1"/>
      <name val="微软雅黑"/>
      <family val="3"/>
      <charset val="134"/>
    </font>
    <font>
      <sz val="12"/>
      <color theme="1"/>
      <name val="微软雅黑"/>
      <family val="3"/>
      <charset val="134"/>
    </font>
    <font>
      <b/>
      <i/>
      <sz val="11"/>
      <color theme="1"/>
      <name val="微软雅黑"/>
      <family val="3"/>
      <charset val="134"/>
    </font>
    <font>
      <b/>
      <sz val="12"/>
      <color theme="1"/>
      <name val="微软雅黑"/>
      <family val="3"/>
      <charset val="134"/>
    </font>
    <font>
      <b/>
      <sz val="11"/>
      <color rgb="FFFF0000"/>
      <name val="微软雅黑"/>
      <family val="3"/>
      <charset val="134"/>
    </font>
    <font>
      <sz val="11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00B050"/>
        <bgColor rgb="FF000000"/>
      </patternFill>
    </fill>
    <fill>
      <patternFill patternType="solid">
        <fgColor rgb="FFE2EFDA"/>
        <bgColor rgb="FF000000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176" fontId="6" fillId="0" borderId="6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6" fontId="5" fillId="3" borderId="6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26277-97ED-9145-B520-4F00ADF48B07}">
  <dimension ref="B1:K24"/>
  <sheetViews>
    <sheetView topLeftCell="A5" workbookViewId="0">
      <selection activeCell="J12" sqref="J12"/>
    </sheetView>
  </sheetViews>
  <sheetFormatPr baseColWidth="10" defaultColWidth="9" defaultRowHeight="18"/>
  <cols>
    <col min="1" max="1" width="4.6640625" style="8" customWidth="1"/>
    <col min="2" max="2" width="15.83203125" style="11" bestFit="1" customWidth="1"/>
    <col min="3" max="3" width="33.5" style="8" bestFit="1" customWidth="1"/>
    <col min="4" max="4" width="42.5" style="8" bestFit="1" customWidth="1"/>
    <col min="5" max="8" width="7.83203125" style="8" bestFit="1" customWidth="1"/>
    <col min="9" max="9" width="10.6640625" style="15" bestFit="1" customWidth="1"/>
    <col min="10" max="10" width="14.33203125" style="8" bestFit="1" customWidth="1"/>
    <col min="11" max="11" width="65.5" style="8" customWidth="1"/>
    <col min="12" max="16384" width="9" style="8"/>
  </cols>
  <sheetData>
    <row r="1" spans="2:11" s="2" customFormat="1" ht="42" customHeight="1" thickBot="1">
      <c r="B1" s="48" t="s">
        <v>25</v>
      </c>
      <c r="C1" s="48"/>
      <c r="D1" s="48"/>
      <c r="E1" s="48"/>
      <c r="F1" s="48"/>
      <c r="G1" s="48"/>
      <c r="H1" s="48"/>
      <c r="I1" s="48"/>
      <c r="J1" s="48"/>
      <c r="K1" s="48"/>
    </row>
    <row r="2" spans="2:11" s="6" customFormat="1" ht="37" customHeight="1" thickBot="1">
      <c r="B2" s="16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17" t="s">
        <v>9</v>
      </c>
    </row>
    <row r="3" spans="2:11" ht="23" customHeight="1">
      <c r="B3" s="41" t="s">
        <v>48</v>
      </c>
      <c r="C3" s="49" t="s">
        <v>49</v>
      </c>
      <c r="D3" s="22" t="s">
        <v>24</v>
      </c>
      <c r="E3" s="20">
        <v>1</v>
      </c>
      <c r="F3" s="20" t="s">
        <v>19</v>
      </c>
      <c r="G3" s="20">
        <v>1</v>
      </c>
      <c r="H3" s="20" t="s">
        <v>20</v>
      </c>
      <c r="I3" s="7">
        <v>950</v>
      </c>
      <c r="J3" s="7">
        <f>E3*G3*I3</f>
        <v>950</v>
      </c>
      <c r="K3" s="51" t="s">
        <v>55</v>
      </c>
    </row>
    <row r="4" spans="2:11" ht="23" customHeight="1">
      <c r="B4" s="41"/>
      <c r="C4" s="50"/>
      <c r="D4" s="22" t="s">
        <v>23</v>
      </c>
      <c r="E4" s="20">
        <v>12</v>
      </c>
      <c r="F4" s="20" t="s">
        <v>19</v>
      </c>
      <c r="G4" s="20">
        <v>1</v>
      </c>
      <c r="H4" s="20" t="s">
        <v>20</v>
      </c>
      <c r="I4" s="7">
        <v>950</v>
      </c>
      <c r="J4" s="7">
        <f t="shared" ref="J4" si="0">E4*G4*I4</f>
        <v>11400</v>
      </c>
      <c r="K4" s="52"/>
    </row>
    <row r="5" spans="2:11" s="11" customFormat="1" ht="23" customHeight="1">
      <c r="B5" s="46" t="s">
        <v>13</v>
      </c>
      <c r="C5" s="53"/>
      <c r="D5" s="47"/>
      <c r="E5" s="47"/>
      <c r="F5" s="47"/>
      <c r="G5" s="47"/>
      <c r="H5" s="47"/>
      <c r="I5" s="47"/>
      <c r="J5" s="9">
        <f>SUM(J3:J4)</f>
        <v>12350</v>
      </c>
      <c r="K5" s="19"/>
    </row>
    <row r="6" spans="2:11" ht="23" customHeight="1">
      <c r="B6" s="54" t="s">
        <v>26</v>
      </c>
      <c r="C6" s="21" t="s">
        <v>50</v>
      </c>
      <c r="D6" s="21" t="s">
        <v>27</v>
      </c>
      <c r="E6" s="21">
        <v>1</v>
      </c>
      <c r="F6" s="21" t="s">
        <v>17</v>
      </c>
      <c r="G6" s="21">
        <v>2</v>
      </c>
      <c r="H6" s="21" t="s">
        <v>21</v>
      </c>
      <c r="I6" s="1">
        <v>1800</v>
      </c>
      <c r="J6" s="1">
        <f t="shared" ref="J6:J7" si="1">E6*G6*I6</f>
        <v>3600</v>
      </c>
      <c r="K6" s="12"/>
    </row>
    <row r="7" spans="2:11" ht="23" customHeight="1">
      <c r="B7" s="55"/>
      <c r="C7" s="21" t="s">
        <v>64</v>
      </c>
      <c r="D7" s="21" t="s">
        <v>65</v>
      </c>
      <c r="E7" s="21">
        <v>1</v>
      </c>
      <c r="F7" s="21" t="s">
        <v>63</v>
      </c>
      <c r="G7" s="21">
        <v>1</v>
      </c>
      <c r="H7" s="21" t="s">
        <v>62</v>
      </c>
      <c r="I7" s="1">
        <v>300</v>
      </c>
      <c r="J7" s="1">
        <f t="shared" si="1"/>
        <v>300</v>
      </c>
      <c r="K7" s="12"/>
    </row>
    <row r="8" spans="2:11" s="11" customFormat="1" ht="23" customHeight="1">
      <c r="B8" s="46" t="s">
        <v>14</v>
      </c>
      <c r="C8" s="47"/>
      <c r="D8" s="47"/>
      <c r="E8" s="47"/>
      <c r="F8" s="47"/>
      <c r="G8" s="47"/>
      <c r="H8" s="47"/>
      <c r="I8" s="47"/>
      <c r="J8" s="9">
        <f>SUM(J6:J7)</f>
        <v>3900</v>
      </c>
      <c r="K8" s="12"/>
    </row>
    <row r="9" spans="2:11" s="11" customFormat="1" ht="23" customHeight="1">
      <c r="B9" s="40" t="s">
        <v>29</v>
      </c>
      <c r="C9" s="21" t="s">
        <v>28</v>
      </c>
      <c r="D9" s="21" t="s">
        <v>31</v>
      </c>
      <c r="E9" s="24">
        <v>24</v>
      </c>
      <c r="F9" s="24" t="s">
        <v>33</v>
      </c>
      <c r="G9" s="24">
        <v>1</v>
      </c>
      <c r="H9" s="24" t="s">
        <v>34</v>
      </c>
      <c r="I9" s="1">
        <v>350</v>
      </c>
      <c r="J9" s="26">
        <f>E9*G9*I9</f>
        <v>8400</v>
      </c>
      <c r="K9" s="12" t="s">
        <v>54</v>
      </c>
    </row>
    <row r="10" spans="2:11" ht="23" customHeight="1">
      <c r="B10" s="41"/>
      <c r="C10" s="21" t="s">
        <v>30</v>
      </c>
      <c r="D10" s="21" t="s">
        <v>32</v>
      </c>
      <c r="E10" s="21">
        <v>30</v>
      </c>
      <c r="F10" s="21" t="s">
        <v>16</v>
      </c>
      <c r="G10" s="21">
        <v>1</v>
      </c>
      <c r="H10" s="21" t="s">
        <v>18</v>
      </c>
      <c r="I10" s="1">
        <v>168</v>
      </c>
      <c r="J10" s="1">
        <f>E10*G10*I10</f>
        <v>5040</v>
      </c>
      <c r="K10" s="12" t="s">
        <v>56</v>
      </c>
    </row>
    <row r="11" spans="2:11" s="11" customFormat="1" ht="23" customHeight="1">
      <c r="B11" s="42" t="s">
        <v>22</v>
      </c>
      <c r="C11" s="43"/>
      <c r="D11" s="43"/>
      <c r="E11" s="43"/>
      <c r="F11" s="43"/>
      <c r="G11" s="43"/>
      <c r="H11" s="43"/>
      <c r="I11" s="44"/>
      <c r="J11" s="9">
        <f>SUM(J9:J10)</f>
        <v>13440</v>
      </c>
      <c r="K11" s="12"/>
    </row>
    <row r="12" spans="2:11" ht="23" customHeight="1">
      <c r="B12" s="45" t="s">
        <v>35</v>
      </c>
      <c r="C12" s="21" t="s">
        <v>36</v>
      </c>
      <c r="D12" s="21" t="s">
        <v>51</v>
      </c>
      <c r="E12" s="21">
        <v>24</v>
      </c>
      <c r="F12" s="21" t="s">
        <v>16</v>
      </c>
      <c r="G12" s="21">
        <v>1</v>
      </c>
      <c r="H12" s="21" t="s">
        <v>37</v>
      </c>
      <c r="I12" s="1">
        <v>45</v>
      </c>
      <c r="J12" s="1">
        <f>E12*G12*I12</f>
        <v>1080</v>
      </c>
      <c r="K12" s="12"/>
    </row>
    <row r="13" spans="2:11" ht="36">
      <c r="B13" s="45"/>
      <c r="C13" s="21" t="s">
        <v>40</v>
      </c>
      <c r="D13" s="21" t="s">
        <v>52</v>
      </c>
      <c r="E13" s="21">
        <v>24</v>
      </c>
      <c r="F13" s="21" t="s">
        <v>33</v>
      </c>
      <c r="G13" s="21">
        <v>1</v>
      </c>
      <c r="H13" s="21" t="s">
        <v>39</v>
      </c>
      <c r="I13" s="1">
        <v>200</v>
      </c>
      <c r="J13" s="1">
        <f>E13*G13*I13</f>
        <v>4800</v>
      </c>
      <c r="K13" s="28" t="s">
        <v>57</v>
      </c>
    </row>
    <row r="14" spans="2:11" ht="23" customHeight="1">
      <c r="B14" s="45"/>
      <c r="C14" s="21" t="s">
        <v>40</v>
      </c>
      <c r="D14" s="21" t="s">
        <v>45</v>
      </c>
      <c r="E14" s="21">
        <v>1</v>
      </c>
      <c r="F14" s="21" t="s">
        <v>33</v>
      </c>
      <c r="G14" s="21">
        <v>1</v>
      </c>
      <c r="H14" s="21" t="s">
        <v>41</v>
      </c>
      <c r="I14" s="1">
        <v>1500</v>
      </c>
      <c r="J14" s="1">
        <f t="shared" ref="J14:J19" si="2">E14*G14*I14</f>
        <v>1500</v>
      </c>
      <c r="K14" s="18" t="s">
        <v>58</v>
      </c>
    </row>
    <row r="15" spans="2:11" ht="36">
      <c r="B15" s="45"/>
      <c r="C15" s="20" t="s">
        <v>40</v>
      </c>
      <c r="D15" s="21" t="s">
        <v>43</v>
      </c>
      <c r="E15" s="21">
        <v>1</v>
      </c>
      <c r="F15" s="21" t="s">
        <v>38</v>
      </c>
      <c r="G15" s="21">
        <v>1</v>
      </c>
      <c r="H15" s="21" t="s">
        <v>39</v>
      </c>
      <c r="I15" s="1">
        <v>7000</v>
      </c>
      <c r="J15" s="1">
        <f t="shared" si="2"/>
        <v>7000</v>
      </c>
      <c r="K15" s="23" t="s">
        <v>42</v>
      </c>
    </row>
    <row r="16" spans="2:11" ht="36">
      <c r="B16" s="45"/>
      <c r="C16" s="21" t="s">
        <v>40</v>
      </c>
      <c r="D16" s="27" t="s">
        <v>44</v>
      </c>
      <c r="E16" s="21">
        <v>1</v>
      </c>
      <c r="F16" s="21" t="s">
        <v>33</v>
      </c>
      <c r="G16" s="21">
        <v>1</v>
      </c>
      <c r="H16" s="21" t="s">
        <v>39</v>
      </c>
      <c r="I16" s="1">
        <v>800</v>
      </c>
      <c r="J16" s="1">
        <f t="shared" si="2"/>
        <v>800</v>
      </c>
      <c r="K16" s="12" t="s">
        <v>59</v>
      </c>
    </row>
    <row r="17" spans="2:11" ht="23" customHeight="1">
      <c r="B17" s="45"/>
      <c r="C17" s="21" t="s">
        <v>40</v>
      </c>
      <c r="D17" s="21" t="s">
        <v>47</v>
      </c>
      <c r="E17" s="21">
        <v>24</v>
      </c>
      <c r="F17" s="21" t="s">
        <v>33</v>
      </c>
      <c r="G17" s="21">
        <v>1</v>
      </c>
      <c r="H17" s="21" t="s">
        <v>39</v>
      </c>
      <c r="I17" s="1">
        <v>10</v>
      </c>
      <c r="J17" s="1">
        <f t="shared" si="2"/>
        <v>240</v>
      </c>
      <c r="K17" s="12"/>
    </row>
    <row r="18" spans="2:11" ht="23" customHeight="1">
      <c r="B18" s="45"/>
      <c r="C18" s="21" t="s">
        <v>40</v>
      </c>
      <c r="D18" s="21" t="s">
        <v>53</v>
      </c>
      <c r="E18" s="21">
        <v>1</v>
      </c>
      <c r="F18" s="21" t="s">
        <v>38</v>
      </c>
      <c r="G18" s="21">
        <v>1</v>
      </c>
      <c r="H18" s="21" t="s">
        <v>39</v>
      </c>
      <c r="I18" s="1">
        <v>6000</v>
      </c>
      <c r="J18" s="1">
        <f t="shared" si="2"/>
        <v>6000</v>
      </c>
      <c r="K18" s="12"/>
    </row>
    <row r="19" spans="2:11" ht="23" customHeight="1">
      <c r="B19" s="45"/>
      <c r="C19" s="21" t="s">
        <v>60</v>
      </c>
      <c r="D19" s="21" t="s">
        <v>61</v>
      </c>
      <c r="E19" s="21">
        <v>1</v>
      </c>
      <c r="F19" s="21" t="s">
        <v>62</v>
      </c>
      <c r="G19" s="21">
        <v>1</v>
      </c>
      <c r="H19" s="21" t="s">
        <v>63</v>
      </c>
      <c r="I19" s="1">
        <v>400</v>
      </c>
      <c r="J19" s="1">
        <f t="shared" si="2"/>
        <v>400</v>
      </c>
      <c r="K19" s="12"/>
    </row>
    <row r="20" spans="2:11" s="11" customFormat="1" ht="23" customHeight="1">
      <c r="B20" s="46" t="s">
        <v>10</v>
      </c>
      <c r="C20" s="47"/>
      <c r="D20" s="47"/>
      <c r="E20" s="47"/>
      <c r="F20" s="47"/>
      <c r="G20" s="47"/>
      <c r="H20" s="47"/>
      <c r="I20" s="47"/>
      <c r="J20" s="9">
        <f>SUM(J12:J19)</f>
        <v>21820</v>
      </c>
      <c r="K20" s="10"/>
    </row>
    <row r="21" spans="2:11" ht="23" customHeight="1">
      <c r="B21" s="38" t="s">
        <v>15</v>
      </c>
      <c r="C21" s="39"/>
      <c r="D21" s="39"/>
      <c r="E21" s="39"/>
      <c r="F21" s="39"/>
      <c r="G21" s="39"/>
      <c r="H21" s="39"/>
      <c r="I21" s="39"/>
      <c r="J21" s="13">
        <f>(J5+J8+J11++J20)*10%</f>
        <v>5151</v>
      </c>
      <c r="K21" s="14"/>
    </row>
    <row r="22" spans="2:11" ht="23" customHeight="1">
      <c r="B22" s="38" t="s">
        <v>11</v>
      </c>
      <c r="C22" s="39"/>
      <c r="D22" s="39"/>
      <c r="E22" s="39"/>
      <c r="F22" s="39"/>
      <c r="G22" s="39"/>
      <c r="H22" s="39"/>
      <c r="I22" s="39"/>
      <c r="J22" s="13">
        <f>(J5+J8++J11+J20+J21)*6%</f>
        <v>3399.66</v>
      </c>
      <c r="K22" s="14"/>
    </row>
    <row r="23" spans="2:11" ht="23" customHeight="1">
      <c r="B23" s="38" t="s">
        <v>12</v>
      </c>
      <c r="C23" s="39"/>
      <c r="D23" s="39"/>
      <c r="E23" s="39"/>
      <c r="F23" s="39"/>
      <c r="G23" s="39"/>
      <c r="H23" s="39"/>
      <c r="I23" s="39"/>
      <c r="J23" s="13">
        <f>J5+J8+J11+J20+J21+J22</f>
        <v>60060.66</v>
      </c>
      <c r="K23" s="14"/>
    </row>
    <row r="24" spans="2:11">
      <c r="I24" s="15" t="s">
        <v>46</v>
      </c>
      <c r="J24" s="25">
        <f>J23/26</f>
        <v>2310.0253846153846</v>
      </c>
    </row>
  </sheetData>
  <mergeCells count="14">
    <mergeCell ref="B8:I8"/>
    <mergeCell ref="B1:K1"/>
    <mergeCell ref="B3:B4"/>
    <mergeCell ref="C3:C4"/>
    <mergeCell ref="K3:K4"/>
    <mergeCell ref="B5:I5"/>
    <mergeCell ref="B6:B7"/>
    <mergeCell ref="B23:I23"/>
    <mergeCell ref="B9:B10"/>
    <mergeCell ref="B11:I11"/>
    <mergeCell ref="B12:B19"/>
    <mergeCell ref="B20:I20"/>
    <mergeCell ref="B21:I21"/>
    <mergeCell ref="B22:I22"/>
  </mergeCells>
  <phoneticPr fontId="2" type="noConversion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F0BFD-CE70-AC44-9403-092E6D4CFBA2}">
  <dimension ref="B1:K24"/>
  <sheetViews>
    <sheetView topLeftCell="A4" zoomScale="86" workbookViewId="0">
      <selection activeCell="K29" sqref="K29"/>
    </sheetView>
  </sheetViews>
  <sheetFormatPr baseColWidth="10" defaultColWidth="9" defaultRowHeight="18"/>
  <cols>
    <col min="1" max="1" width="4.6640625" style="8" customWidth="1"/>
    <col min="2" max="2" width="15.83203125" style="11" bestFit="1" customWidth="1"/>
    <col min="3" max="3" width="33.5" style="8" bestFit="1" customWidth="1"/>
    <col min="4" max="4" width="42.5" style="8" bestFit="1" customWidth="1"/>
    <col min="5" max="8" width="7.83203125" style="8" bestFit="1" customWidth="1"/>
    <col min="9" max="9" width="10.6640625" style="15" bestFit="1" customWidth="1"/>
    <col min="10" max="10" width="14.33203125" style="8" bestFit="1" customWidth="1"/>
    <col min="11" max="11" width="65.5" style="8" customWidth="1"/>
    <col min="12" max="16384" width="9" style="8"/>
  </cols>
  <sheetData>
    <row r="1" spans="2:11" s="2" customFormat="1" ht="42" customHeight="1" thickBot="1">
      <c r="B1" s="48" t="s">
        <v>25</v>
      </c>
      <c r="C1" s="48"/>
      <c r="D1" s="48"/>
      <c r="E1" s="48"/>
      <c r="F1" s="48"/>
      <c r="G1" s="48"/>
      <c r="H1" s="48"/>
      <c r="I1" s="48"/>
      <c r="J1" s="48"/>
      <c r="K1" s="48"/>
    </row>
    <row r="2" spans="2:11" s="6" customFormat="1" ht="37" customHeight="1" thickBot="1">
      <c r="B2" s="16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17" t="s">
        <v>9</v>
      </c>
    </row>
    <row r="3" spans="2:11" ht="23" customHeight="1">
      <c r="B3" s="41" t="s">
        <v>67</v>
      </c>
      <c r="C3" s="49" t="s">
        <v>66</v>
      </c>
      <c r="D3" s="29" t="s">
        <v>24</v>
      </c>
      <c r="E3" s="20">
        <v>2</v>
      </c>
      <c r="F3" s="20" t="s">
        <v>19</v>
      </c>
      <c r="G3" s="20">
        <v>1</v>
      </c>
      <c r="H3" s="20" t="s">
        <v>20</v>
      </c>
      <c r="I3" s="7">
        <v>2388</v>
      </c>
      <c r="J3" s="7">
        <f>E3*G3*I3</f>
        <v>4776</v>
      </c>
      <c r="K3" s="51" t="s">
        <v>55</v>
      </c>
    </row>
    <row r="4" spans="2:11" ht="23" customHeight="1">
      <c r="B4" s="41"/>
      <c r="C4" s="50"/>
      <c r="D4" s="29" t="s">
        <v>23</v>
      </c>
      <c r="E4" s="20">
        <v>11</v>
      </c>
      <c r="F4" s="20" t="s">
        <v>19</v>
      </c>
      <c r="G4" s="20">
        <v>1</v>
      </c>
      <c r="H4" s="20" t="s">
        <v>20</v>
      </c>
      <c r="I4" s="7">
        <v>2388</v>
      </c>
      <c r="J4" s="7">
        <f t="shared" ref="J4" si="0">E4*G4*I4</f>
        <v>26268</v>
      </c>
      <c r="K4" s="52"/>
    </row>
    <row r="5" spans="2:11" s="11" customFormat="1" ht="23" customHeight="1">
      <c r="B5" s="46" t="s">
        <v>13</v>
      </c>
      <c r="C5" s="53"/>
      <c r="D5" s="47"/>
      <c r="E5" s="47"/>
      <c r="F5" s="47"/>
      <c r="G5" s="47"/>
      <c r="H5" s="47"/>
      <c r="I5" s="47"/>
      <c r="J5" s="9">
        <f>SUM(J3:J4)</f>
        <v>31044</v>
      </c>
      <c r="K5" s="19"/>
    </row>
    <row r="6" spans="2:11" ht="23" customHeight="1">
      <c r="B6" s="54" t="s">
        <v>26</v>
      </c>
      <c r="C6" s="21" t="s">
        <v>50</v>
      </c>
      <c r="D6" s="21" t="s">
        <v>27</v>
      </c>
      <c r="E6" s="21">
        <v>1</v>
      </c>
      <c r="F6" s="21" t="s">
        <v>17</v>
      </c>
      <c r="G6" s="21">
        <v>2</v>
      </c>
      <c r="H6" s="21" t="s">
        <v>21</v>
      </c>
      <c r="I6" s="1">
        <v>1800</v>
      </c>
      <c r="J6" s="1">
        <f t="shared" ref="J6:J7" si="1">E6*G6*I6</f>
        <v>3600</v>
      </c>
      <c r="K6" s="12"/>
    </row>
    <row r="7" spans="2:11" ht="23" customHeight="1">
      <c r="B7" s="55"/>
      <c r="C7" s="21" t="s">
        <v>64</v>
      </c>
      <c r="D7" s="21" t="s">
        <v>65</v>
      </c>
      <c r="E7" s="21">
        <v>1</v>
      </c>
      <c r="F7" s="21" t="s">
        <v>63</v>
      </c>
      <c r="G7" s="21">
        <v>1</v>
      </c>
      <c r="H7" s="21" t="s">
        <v>62</v>
      </c>
      <c r="I7" s="1">
        <v>300</v>
      </c>
      <c r="J7" s="1">
        <f t="shared" si="1"/>
        <v>300</v>
      </c>
      <c r="K7" s="12"/>
    </row>
    <row r="8" spans="2:11" s="11" customFormat="1" ht="23" customHeight="1">
      <c r="B8" s="46" t="s">
        <v>14</v>
      </c>
      <c r="C8" s="47"/>
      <c r="D8" s="47"/>
      <c r="E8" s="47"/>
      <c r="F8" s="47"/>
      <c r="G8" s="47"/>
      <c r="H8" s="47"/>
      <c r="I8" s="47"/>
      <c r="J8" s="9">
        <f>SUM(J6:J7)</f>
        <v>3900</v>
      </c>
      <c r="K8" s="12"/>
    </row>
    <row r="9" spans="2:11" s="11" customFormat="1" ht="23" customHeight="1">
      <c r="B9" s="40" t="s">
        <v>29</v>
      </c>
      <c r="C9" s="21" t="s">
        <v>28</v>
      </c>
      <c r="D9" s="21" t="s">
        <v>31</v>
      </c>
      <c r="E9" s="24">
        <v>24</v>
      </c>
      <c r="F9" s="24" t="s">
        <v>33</v>
      </c>
      <c r="G9" s="24">
        <v>1</v>
      </c>
      <c r="H9" s="24" t="s">
        <v>34</v>
      </c>
      <c r="I9" s="1">
        <v>400</v>
      </c>
      <c r="J9" s="26">
        <f>E9*G9*I9</f>
        <v>9600</v>
      </c>
      <c r="K9" s="12" t="s">
        <v>54</v>
      </c>
    </row>
    <row r="10" spans="2:11" ht="23" customHeight="1">
      <c r="B10" s="41"/>
      <c r="C10" s="21" t="s">
        <v>30</v>
      </c>
      <c r="D10" s="21" t="s">
        <v>32</v>
      </c>
      <c r="E10" s="21">
        <v>24</v>
      </c>
      <c r="F10" s="21" t="s">
        <v>16</v>
      </c>
      <c r="G10" s="21">
        <v>1</v>
      </c>
      <c r="H10" s="21" t="s">
        <v>18</v>
      </c>
      <c r="I10" s="1">
        <v>298</v>
      </c>
      <c r="J10" s="1">
        <f>E10*G10*I10</f>
        <v>7152</v>
      </c>
      <c r="K10" s="12" t="s">
        <v>71</v>
      </c>
    </row>
    <row r="11" spans="2:11" s="11" customFormat="1" ht="23" customHeight="1">
      <c r="B11" s="42" t="s">
        <v>22</v>
      </c>
      <c r="C11" s="43"/>
      <c r="D11" s="43"/>
      <c r="E11" s="43"/>
      <c r="F11" s="43"/>
      <c r="G11" s="43"/>
      <c r="H11" s="43"/>
      <c r="I11" s="44"/>
      <c r="J11" s="9">
        <f>SUM(J9:J10)</f>
        <v>16752</v>
      </c>
      <c r="K11" s="12"/>
    </row>
    <row r="12" spans="2:11" ht="23" customHeight="1">
      <c r="B12" s="45" t="s">
        <v>35</v>
      </c>
      <c r="C12" s="21" t="s">
        <v>36</v>
      </c>
      <c r="D12" s="21" t="s">
        <v>51</v>
      </c>
      <c r="E12" s="21">
        <v>24</v>
      </c>
      <c r="F12" s="21" t="s">
        <v>16</v>
      </c>
      <c r="G12" s="21">
        <v>1</v>
      </c>
      <c r="H12" s="21" t="s">
        <v>37</v>
      </c>
      <c r="I12" s="1">
        <v>45</v>
      </c>
      <c r="J12" s="1">
        <f>E12*G12*I12</f>
        <v>1080</v>
      </c>
      <c r="K12" s="12"/>
    </row>
    <row r="13" spans="2:11" ht="36">
      <c r="B13" s="45"/>
      <c r="C13" s="21" t="s">
        <v>40</v>
      </c>
      <c r="D13" s="21" t="s">
        <v>52</v>
      </c>
      <c r="E13" s="21">
        <v>24</v>
      </c>
      <c r="F13" s="21" t="s">
        <v>33</v>
      </c>
      <c r="G13" s="21">
        <v>1</v>
      </c>
      <c r="H13" s="21" t="s">
        <v>39</v>
      </c>
      <c r="I13" s="1">
        <v>200</v>
      </c>
      <c r="J13" s="1">
        <f>E13*G13*I13</f>
        <v>4800</v>
      </c>
      <c r="K13" s="28" t="s">
        <v>57</v>
      </c>
    </row>
    <row r="14" spans="2:11" ht="23" customHeight="1">
      <c r="B14" s="45"/>
      <c r="C14" s="21" t="s">
        <v>40</v>
      </c>
      <c r="D14" s="21" t="s">
        <v>45</v>
      </c>
      <c r="E14" s="21">
        <v>1</v>
      </c>
      <c r="F14" s="21" t="s">
        <v>33</v>
      </c>
      <c r="G14" s="21">
        <v>1</v>
      </c>
      <c r="H14" s="21" t="s">
        <v>41</v>
      </c>
      <c r="I14" s="1">
        <v>1500</v>
      </c>
      <c r="J14" s="1">
        <f t="shared" ref="J14:J19" si="2">E14*G14*I14</f>
        <v>1500</v>
      </c>
      <c r="K14" s="18" t="s">
        <v>58</v>
      </c>
    </row>
    <row r="15" spans="2:11" ht="36">
      <c r="B15" s="45"/>
      <c r="C15" s="20" t="s">
        <v>40</v>
      </c>
      <c r="D15" s="21" t="s">
        <v>43</v>
      </c>
      <c r="E15" s="21">
        <v>1</v>
      </c>
      <c r="F15" s="21" t="s">
        <v>38</v>
      </c>
      <c r="G15" s="21">
        <v>1</v>
      </c>
      <c r="H15" s="21" t="s">
        <v>39</v>
      </c>
      <c r="I15" s="1">
        <v>7000</v>
      </c>
      <c r="J15" s="1">
        <f t="shared" si="2"/>
        <v>7000</v>
      </c>
      <c r="K15" s="23" t="s">
        <v>42</v>
      </c>
    </row>
    <row r="16" spans="2:11" ht="36">
      <c r="B16" s="45"/>
      <c r="C16" s="21" t="s">
        <v>40</v>
      </c>
      <c r="D16" s="27" t="s">
        <v>44</v>
      </c>
      <c r="E16" s="21">
        <v>1</v>
      </c>
      <c r="F16" s="21" t="s">
        <v>33</v>
      </c>
      <c r="G16" s="21">
        <v>1</v>
      </c>
      <c r="H16" s="21" t="s">
        <v>39</v>
      </c>
      <c r="I16" s="1">
        <v>800</v>
      </c>
      <c r="J16" s="1">
        <f t="shared" si="2"/>
        <v>800</v>
      </c>
      <c r="K16" s="12" t="s">
        <v>59</v>
      </c>
    </row>
    <row r="17" spans="2:11" ht="23" customHeight="1">
      <c r="B17" s="45"/>
      <c r="C17" s="21" t="s">
        <v>40</v>
      </c>
      <c r="D17" s="21" t="s">
        <v>47</v>
      </c>
      <c r="E17" s="21">
        <v>24</v>
      </c>
      <c r="F17" s="21" t="s">
        <v>33</v>
      </c>
      <c r="G17" s="21">
        <v>1</v>
      </c>
      <c r="H17" s="21" t="s">
        <v>39</v>
      </c>
      <c r="I17" s="1">
        <v>10</v>
      </c>
      <c r="J17" s="1">
        <f t="shared" si="2"/>
        <v>240</v>
      </c>
      <c r="K17" s="12"/>
    </row>
    <row r="18" spans="2:11" ht="23" customHeight="1">
      <c r="B18" s="45"/>
      <c r="C18" s="21" t="s">
        <v>40</v>
      </c>
      <c r="D18" s="21" t="s">
        <v>53</v>
      </c>
      <c r="E18" s="21">
        <v>1</v>
      </c>
      <c r="F18" s="21" t="s">
        <v>38</v>
      </c>
      <c r="G18" s="21">
        <v>1</v>
      </c>
      <c r="H18" s="21" t="s">
        <v>39</v>
      </c>
      <c r="I18" s="1">
        <v>6000</v>
      </c>
      <c r="J18" s="1">
        <f t="shared" si="2"/>
        <v>6000</v>
      </c>
      <c r="K18" s="12"/>
    </row>
    <row r="19" spans="2:11" ht="23" customHeight="1">
      <c r="B19" s="45"/>
      <c r="C19" s="21" t="s">
        <v>60</v>
      </c>
      <c r="D19" s="21" t="s">
        <v>61</v>
      </c>
      <c r="E19" s="21">
        <v>1</v>
      </c>
      <c r="F19" s="21" t="s">
        <v>62</v>
      </c>
      <c r="G19" s="21">
        <v>1</v>
      </c>
      <c r="H19" s="21" t="s">
        <v>63</v>
      </c>
      <c r="I19" s="1">
        <v>400</v>
      </c>
      <c r="J19" s="1">
        <f t="shared" si="2"/>
        <v>400</v>
      </c>
      <c r="K19" s="12"/>
    </row>
    <row r="20" spans="2:11" s="11" customFormat="1" ht="23" customHeight="1">
      <c r="B20" s="46" t="s">
        <v>10</v>
      </c>
      <c r="C20" s="47"/>
      <c r="D20" s="47"/>
      <c r="E20" s="47"/>
      <c r="F20" s="47"/>
      <c r="G20" s="47"/>
      <c r="H20" s="47"/>
      <c r="I20" s="47"/>
      <c r="J20" s="9">
        <f>SUM(J12:J19)</f>
        <v>21820</v>
      </c>
      <c r="K20" s="10"/>
    </row>
    <row r="21" spans="2:11" ht="23" customHeight="1">
      <c r="B21" s="38" t="s">
        <v>15</v>
      </c>
      <c r="C21" s="39"/>
      <c r="D21" s="39"/>
      <c r="E21" s="39"/>
      <c r="F21" s="39"/>
      <c r="G21" s="39"/>
      <c r="H21" s="39"/>
      <c r="I21" s="39"/>
      <c r="J21" s="13">
        <f>(J5+J8+J11++J20)*10%</f>
        <v>7351.6</v>
      </c>
      <c r="K21" s="14"/>
    </row>
    <row r="22" spans="2:11" ht="23" customHeight="1">
      <c r="B22" s="38" t="s">
        <v>69</v>
      </c>
      <c r="C22" s="39"/>
      <c r="D22" s="39"/>
      <c r="E22" s="39"/>
      <c r="F22" s="39"/>
      <c r="G22" s="39"/>
      <c r="H22" s="39"/>
      <c r="I22" s="39"/>
      <c r="J22" s="13">
        <f>(J5+J8++J11+J20+J21)*6%</f>
        <v>4852.0560000000005</v>
      </c>
      <c r="K22" s="14"/>
    </row>
    <row r="23" spans="2:11" ht="23" customHeight="1">
      <c r="B23" s="38" t="s">
        <v>70</v>
      </c>
      <c r="C23" s="39"/>
      <c r="D23" s="39"/>
      <c r="E23" s="39"/>
      <c r="F23" s="39"/>
      <c r="G23" s="39"/>
      <c r="H23" s="39"/>
      <c r="I23" s="39"/>
      <c r="J23" s="13">
        <f>J5+J8+J11+J20+J21+J22</f>
        <v>85719.656000000003</v>
      </c>
      <c r="K23" s="14"/>
    </row>
    <row r="24" spans="2:11">
      <c r="I24" s="15" t="s">
        <v>46</v>
      </c>
      <c r="J24" s="25">
        <f>J23/26</f>
        <v>3296.909846153846</v>
      </c>
    </row>
  </sheetData>
  <mergeCells count="14">
    <mergeCell ref="B22:I22"/>
    <mergeCell ref="B23:I23"/>
    <mergeCell ref="B8:I8"/>
    <mergeCell ref="B9:B10"/>
    <mergeCell ref="B11:I11"/>
    <mergeCell ref="B12:B19"/>
    <mergeCell ref="B20:I20"/>
    <mergeCell ref="B21:I21"/>
    <mergeCell ref="B6:B7"/>
    <mergeCell ref="B1:K1"/>
    <mergeCell ref="B3:B4"/>
    <mergeCell ref="C3:C4"/>
    <mergeCell ref="K3:K4"/>
    <mergeCell ref="B5:I5"/>
  </mergeCells>
  <phoneticPr fontId="2" type="noConversion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651FE-E3D9-C34C-AFA5-2B6844262DE4}">
  <dimension ref="B1:K29"/>
  <sheetViews>
    <sheetView tabSelected="1" workbookViewId="0">
      <selection activeCell="C24" sqref="B11:J24"/>
    </sheetView>
  </sheetViews>
  <sheetFormatPr baseColWidth="10" defaultColWidth="9" defaultRowHeight="18"/>
  <cols>
    <col min="1" max="1" width="4.6640625" style="8" customWidth="1"/>
    <col min="2" max="2" width="15.83203125" style="11" bestFit="1" customWidth="1"/>
    <col min="3" max="3" width="33.5" style="8" bestFit="1" customWidth="1"/>
    <col min="4" max="4" width="42.5" style="8" bestFit="1" customWidth="1"/>
    <col min="5" max="8" width="7.83203125" style="8" bestFit="1" customWidth="1"/>
    <col min="9" max="9" width="10.6640625" style="15" bestFit="1" customWidth="1"/>
    <col min="10" max="10" width="14.33203125" style="8" bestFit="1" customWidth="1"/>
    <col min="11" max="11" width="48.33203125" style="8" customWidth="1"/>
    <col min="12" max="16384" width="9" style="8"/>
  </cols>
  <sheetData>
    <row r="1" spans="2:11" s="2" customFormat="1" ht="42" customHeight="1">
      <c r="B1" s="48" t="s">
        <v>25</v>
      </c>
      <c r="C1" s="48"/>
      <c r="D1" s="48"/>
      <c r="E1" s="48"/>
      <c r="F1" s="48"/>
      <c r="G1" s="48"/>
      <c r="H1" s="48"/>
      <c r="I1" s="48"/>
      <c r="J1" s="48"/>
      <c r="K1" s="48"/>
    </row>
    <row r="2" spans="2:11" s="6" customFormat="1" ht="37" customHeight="1">
      <c r="B2" s="33" t="s">
        <v>0</v>
      </c>
      <c r="C2" s="33" t="s">
        <v>1</v>
      </c>
      <c r="D2" s="33" t="s">
        <v>2</v>
      </c>
      <c r="E2" s="33" t="s">
        <v>3</v>
      </c>
      <c r="F2" s="33" t="s">
        <v>4</v>
      </c>
      <c r="G2" s="33" t="s">
        <v>5</v>
      </c>
      <c r="H2" s="33" t="s">
        <v>6</v>
      </c>
      <c r="I2" s="34" t="s">
        <v>7</v>
      </c>
      <c r="J2" s="33" t="s">
        <v>8</v>
      </c>
      <c r="K2" s="33" t="s">
        <v>9</v>
      </c>
    </row>
    <row r="3" spans="2:11" ht="23" customHeight="1">
      <c r="B3" s="56" t="s">
        <v>67</v>
      </c>
      <c r="C3" s="58" t="s">
        <v>68</v>
      </c>
      <c r="D3" s="27" t="s">
        <v>24</v>
      </c>
      <c r="E3" s="21">
        <v>1</v>
      </c>
      <c r="F3" s="21" t="s">
        <v>19</v>
      </c>
      <c r="G3" s="21">
        <v>1</v>
      </c>
      <c r="H3" s="21" t="s">
        <v>20</v>
      </c>
      <c r="I3" s="1">
        <v>1600</v>
      </c>
      <c r="J3" s="1">
        <f>E3*G3*I3</f>
        <v>1600</v>
      </c>
      <c r="K3" s="58" t="s">
        <v>55</v>
      </c>
    </row>
    <row r="4" spans="2:11" ht="23" customHeight="1">
      <c r="B4" s="56"/>
      <c r="C4" s="58"/>
      <c r="D4" s="27" t="s">
        <v>23</v>
      </c>
      <c r="E4" s="21">
        <v>12</v>
      </c>
      <c r="F4" s="21" t="s">
        <v>19</v>
      </c>
      <c r="G4" s="21">
        <v>1</v>
      </c>
      <c r="H4" s="21" t="s">
        <v>20</v>
      </c>
      <c r="I4" s="1">
        <v>600</v>
      </c>
      <c r="J4" s="1">
        <f t="shared" ref="J4" si="0">E4*G4*I4</f>
        <v>7200</v>
      </c>
      <c r="K4" s="58"/>
    </row>
    <row r="5" spans="2:11" s="11" customFormat="1" ht="23" customHeight="1">
      <c r="B5" s="47" t="s">
        <v>13</v>
      </c>
      <c r="C5" s="47"/>
      <c r="D5" s="47"/>
      <c r="E5" s="47"/>
      <c r="F5" s="47"/>
      <c r="G5" s="47"/>
      <c r="H5" s="47"/>
      <c r="I5" s="47"/>
      <c r="J5" s="9">
        <f>SUM(J3:J4)</f>
        <v>8800</v>
      </c>
      <c r="K5" s="37"/>
    </row>
    <row r="6" spans="2:11" ht="23" customHeight="1">
      <c r="B6" s="57" t="s">
        <v>26</v>
      </c>
      <c r="C6" s="21" t="s">
        <v>50</v>
      </c>
      <c r="D6" s="21" t="s">
        <v>27</v>
      </c>
      <c r="E6" s="21">
        <v>1</v>
      </c>
      <c r="F6" s="21" t="s">
        <v>17</v>
      </c>
      <c r="G6" s="21">
        <v>2</v>
      </c>
      <c r="H6" s="21" t="s">
        <v>21</v>
      </c>
      <c r="I6" s="1">
        <v>1800</v>
      </c>
      <c r="J6" s="1">
        <f t="shared" ref="J6:J7" si="1">E6*G6*I6</f>
        <v>3600</v>
      </c>
      <c r="K6" s="21"/>
    </row>
    <row r="7" spans="2:11" ht="23" customHeight="1">
      <c r="B7" s="57"/>
      <c r="C7" s="21" t="s">
        <v>64</v>
      </c>
      <c r="D7" s="21" t="s">
        <v>65</v>
      </c>
      <c r="E7" s="21">
        <v>1</v>
      </c>
      <c r="F7" s="21" t="s">
        <v>63</v>
      </c>
      <c r="G7" s="21">
        <v>1</v>
      </c>
      <c r="H7" s="21" t="s">
        <v>62</v>
      </c>
      <c r="I7" s="1">
        <v>300</v>
      </c>
      <c r="J7" s="1">
        <f t="shared" si="1"/>
        <v>300</v>
      </c>
      <c r="K7" s="21"/>
    </row>
    <row r="8" spans="2:11" s="11" customFormat="1" ht="23" customHeight="1">
      <c r="B8" s="47" t="s">
        <v>14</v>
      </c>
      <c r="C8" s="47"/>
      <c r="D8" s="47"/>
      <c r="E8" s="47"/>
      <c r="F8" s="47"/>
      <c r="G8" s="47"/>
      <c r="H8" s="47"/>
      <c r="I8" s="47"/>
      <c r="J8" s="9">
        <f>SUM(J6:J7)</f>
        <v>3900</v>
      </c>
      <c r="K8" s="21"/>
    </row>
    <row r="9" spans="2:11" s="11" customFormat="1" ht="23" customHeight="1">
      <c r="B9" s="56" t="s">
        <v>29</v>
      </c>
      <c r="C9" s="21" t="s">
        <v>28</v>
      </c>
      <c r="D9" s="21" t="s">
        <v>31</v>
      </c>
      <c r="E9" s="24">
        <v>1</v>
      </c>
      <c r="F9" s="24" t="s">
        <v>39</v>
      </c>
      <c r="G9" s="24">
        <v>1</v>
      </c>
      <c r="H9" s="24" t="s">
        <v>34</v>
      </c>
      <c r="I9" s="1">
        <v>5948</v>
      </c>
      <c r="J9" s="26">
        <f>E9*G9*I9</f>
        <v>5948</v>
      </c>
      <c r="K9" s="21" t="s">
        <v>73</v>
      </c>
    </row>
    <row r="10" spans="2:11" ht="36">
      <c r="B10" s="56"/>
      <c r="C10" s="21" t="s">
        <v>30</v>
      </c>
      <c r="D10" s="21" t="s">
        <v>32</v>
      </c>
      <c r="E10" s="21">
        <v>20</v>
      </c>
      <c r="F10" s="21" t="s">
        <v>16</v>
      </c>
      <c r="G10" s="21">
        <v>1</v>
      </c>
      <c r="H10" s="21" t="s">
        <v>18</v>
      </c>
      <c r="I10" s="1">
        <v>138</v>
      </c>
      <c r="J10" s="1">
        <f>E10*G10*I10</f>
        <v>2760</v>
      </c>
      <c r="K10" s="36" t="s">
        <v>56</v>
      </c>
    </row>
    <row r="11" spans="2:11">
      <c r="B11" s="35"/>
      <c r="C11" s="21" t="s">
        <v>75</v>
      </c>
      <c r="D11" s="21" t="s">
        <v>76</v>
      </c>
      <c r="E11" s="21">
        <v>1</v>
      </c>
      <c r="F11" s="21" t="s">
        <v>38</v>
      </c>
      <c r="G11" s="21">
        <v>1</v>
      </c>
      <c r="H11" s="21" t="s">
        <v>39</v>
      </c>
      <c r="I11" s="1">
        <v>101.7</v>
      </c>
      <c r="J11" s="1">
        <f>E11*G11*I11</f>
        <v>101.7</v>
      </c>
      <c r="K11" s="36"/>
    </row>
    <row r="12" spans="2:11" s="11" customFormat="1" ht="23" customHeight="1">
      <c r="B12" s="47" t="s">
        <v>22</v>
      </c>
      <c r="C12" s="47"/>
      <c r="D12" s="47"/>
      <c r="E12" s="47"/>
      <c r="F12" s="47"/>
      <c r="G12" s="47"/>
      <c r="H12" s="47"/>
      <c r="I12" s="47"/>
      <c r="J12" s="9">
        <f>SUM(J9:J11)</f>
        <v>8809.7000000000007</v>
      </c>
      <c r="K12" s="21"/>
    </row>
    <row r="13" spans="2:11" ht="36">
      <c r="B13" s="57" t="s">
        <v>40</v>
      </c>
      <c r="C13" s="21" t="s">
        <v>40</v>
      </c>
      <c r="D13" s="21" t="s">
        <v>52</v>
      </c>
      <c r="E13" s="21">
        <v>24</v>
      </c>
      <c r="F13" s="21" t="s">
        <v>33</v>
      </c>
      <c r="G13" s="21">
        <v>1</v>
      </c>
      <c r="H13" s="21" t="s">
        <v>39</v>
      </c>
      <c r="I13" s="1">
        <v>200</v>
      </c>
      <c r="J13" s="1">
        <f>E13*G13*I13</f>
        <v>4800</v>
      </c>
      <c r="K13" s="27" t="s">
        <v>57</v>
      </c>
    </row>
    <row r="14" spans="2:11">
      <c r="B14" s="57"/>
      <c r="C14" s="21" t="s">
        <v>40</v>
      </c>
      <c r="D14" s="21" t="s">
        <v>45</v>
      </c>
      <c r="E14" s="21">
        <v>1</v>
      </c>
      <c r="F14" s="21" t="s">
        <v>33</v>
      </c>
      <c r="G14" s="21">
        <v>1</v>
      </c>
      <c r="H14" s="21" t="s">
        <v>41</v>
      </c>
      <c r="I14" s="1">
        <v>1500</v>
      </c>
      <c r="J14" s="1">
        <f t="shared" ref="J14:J24" si="2">E14*G14*I14</f>
        <v>1500</v>
      </c>
      <c r="K14" s="21" t="s">
        <v>58</v>
      </c>
    </row>
    <row r="15" spans="2:11" ht="54">
      <c r="B15" s="57"/>
      <c r="C15" s="21" t="s">
        <v>40</v>
      </c>
      <c r="D15" s="21" t="s">
        <v>43</v>
      </c>
      <c r="E15" s="21">
        <v>1</v>
      </c>
      <c r="F15" s="21" t="s">
        <v>38</v>
      </c>
      <c r="G15" s="21">
        <v>1</v>
      </c>
      <c r="H15" s="21" t="s">
        <v>39</v>
      </c>
      <c r="I15" s="1">
        <v>7000</v>
      </c>
      <c r="J15" s="1">
        <f t="shared" si="2"/>
        <v>7000</v>
      </c>
      <c r="K15" s="27" t="s">
        <v>42</v>
      </c>
    </row>
    <row r="16" spans="2:11" ht="36">
      <c r="B16" s="57"/>
      <c r="C16" s="21" t="s">
        <v>40</v>
      </c>
      <c r="D16" s="27" t="s">
        <v>44</v>
      </c>
      <c r="E16" s="21">
        <v>1</v>
      </c>
      <c r="F16" s="21" t="s">
        <v>33</v>
      </c>
      <c r="G16" s="21">
        <v>1</v>
      </c>
      <c r="H16" s="21" t="s">
        <v>39</v>
      </c>
      <c r="I16" s="1">
        <v>800</v>
      </c>
      <c r="J16" s="1">
        <f t="shared" si="2"/>
        <v>800</v>
      </c>
      <c r="K16" s="21" t="s">
        <v>59</v>
      </c>
    </row>
    <row r="17" spans="2:11" ht="23" customHeight="1">
      <c r="B17" s="57"/>
      <c r="C17" s="21" t="s">
        <v>40</v>
      </c>
      <c r="D17" s="21" t="s">
        <v>47</v>
      </c>
      <c r="E17" s="21">
        <v>24</v>
      </c>
      <c r="F17" s="21" t="s">
        <v>33</v>
      </c>
      <c r="G17" s="21">
        <v>1</v>
      </c>
      <c r="H17" s="21" t="s">
        <v>39</v>
      </c>
      <c r="I17" s="1">
        <v>10</v>
      </c>
      <c r="J17" s="1">
        <f t="shared" si="2"/>
        <v>240</v>
      </c>
      <c r="K17" s="21"/>
    </row>
    <row r="18" spans="2:11" ht="23" customHeight="1">
      <c r="B18" s="57"/>
      <c r="C18" s="21" t="s">
        <v>40</v>
      </c>
      <c r="D18" s="21" t="s">
        <v>74</v>
      </c>
      <c r="E18" s="21">
        <v>1</v>
      </c>
      <c r="F18" s="21" t="s">
        <v>38</v>
      </c>
      <c r="G18" s="21">
        <v>1</v>
      </c>
      <c r="H18" s="21" t="s">
        <v>39</v>
      </c>
      <c r="I18" s="1">
        <v>350</v>
      </c>
      <c r="J18" s="1">
        <f t="shared" ref="J18:J23" si="3">E18*G18*I18</f>
        <v>350</v>
      </c>
      <c r="K18" s="21" t="s">
        <v>72</v>
      </c>
    </row>
    <row r="19" spans="2:11" ht="23" customHeight="1">
      <c r="B19" s="57"/>
      <c r="C19" s="21" t="s">
        <v>40</v>
      </c>
      <c r="D19" s="21" t="s">
        <v>77</v>
      </c>
      <c r="E19" s="21">
        <v>1</v>
      </c>
      <c r="F19" s="21" t="s">
        <v>38</v>
      </c>
      <c r="G19" s="21">
        <v>1</v>
      </c>
      <c r="H19" s="21" t="s">
        <v>39</v>
      </c>
      <c r="I19" s="1">
        <v>125.3</v>
      </c>
      <c r="J19" s="1">
        <f t="shared" si="3"/>
        <v>125.3</v>
      </c>
      <c r="K19" s="21"/>
    </row>
    <row r="20" spans="2:11" ht="23" customHeight="1">
      <c r="B20" s="57"/>
      <c r="C20" s="21" t="s">
        <v>40</v>
      </c>
      <c r="D20" s="21" t="s">
        <v>78</v>
      </c>
      <c r="E20" s="21">
        <v>1</v>
      </c>
      <c r="F20" s="21" t="s">
        <v>38</v>
      </c>
      <c r="G20" s="21">
        <v>1</v>
      </c>
      <c r="H20" s="21" t="s">
        <v>39</v>
      </c>
      <c r="I20" s="1">
        <v>28</v>
      </c>
      <c r="J20" s="1">
        <f t="shared" si="3"/>
        <v>28</v>
      </c>
      <c r="K20" s="21" t="s">
        <v>87</v>
      </c>
    </row>
    <row r="21" spans="2:11" ht="23" customHeight="1">
      <c r="B21" s="57"/>
      <c r="C21" s="21" t="s">
        <v>79</v>
      </c>
      <c r="D21" s="21" t="s">
        <v>80</v>
      </c>
      <c r="E21" s="21">
        <v>1</v>
      </c>
      <c r="F21" s="21" t="s">
        <v>39</v>
      </c>
      <c r="G21" s="21">
        <v>1</v>
      </c>
      <c r="H21" s="21" t="s">
        <v>38</v>
      </c>
      <c r="I21" s="1">
        <v>3000</v>
      </c>
      <c r="J21" s="1">
        <f t="shared" si="3"/>
        <v>3000</v>
      </c>
      <c r="K21" s="21"/>
    </row>
    <row r="22" spans="2:11" ht="23" customHeight="1">
      <c r="B22" s="57"/>
      <c r="C22" s="21" t="s">
        <v>81</v>
      </c>
      <c r="D22" s="21" t="s">
        <v>82</v>
      </c>
      <c r="E22" s="21">
        <v>1</v>
      </c>
      <c r="F22" s="21" t="s">
        <v>38</v>
      </c>
      <c r="G22" s="21">
        <v>1</v>
      </c>
      <c r="H22" s="21" t="s">
        <v>39</v>
      </c>
      <c r="I22" s="1">
        <v>300</v>
      </c>
      <c r="J22" s="1">
        <f t="shared" si="3"/>
        <v>300</v>
      </c>
      <c r="K22" s="21"/>
    </row>
    <row r="23" spans="2:11" ht="23" customHeight="1">
      <c r="B23" s="57"/>
      <c r="C23" s="21" t="s">
        <v>83</v>
      </c>
      <c r="D23" s="21" t="s">
        <v>84</v>
      </c>
      <c r="E23" s="21">
        <v>2</v>
      </c>
      <c r="F23" s="21" t="s">
        <v>85</v>
      </c>
      <c r="G23" s="21">
        <v>1</v>
      </c>
      <c r="H23" s="21" t="s">
        <v>39</v>
      </c>
      <c r="I23" s="1">
        <v>1500</v>
      </c>
      <c r="J23" s="1">
        <f t="shared" si="3"/>
        <v>3000</v>
      </c>
      <c r="K23" s="21" t="s">
        <v>86</v>
      </c>
    </row>
    <row r="24" spans="2:11" ht="23" customHeight="1">
      <c r="B24" s="57"/>
      <c r="C24" s="21" t="s">
        <v>60</v>
      </c>
      <c r="D24" s="21" t="s">
        <v>61</v>
      </c>
      <c r="E24" s="21">
        <v>1</v>
      </c>
      <c r="F24" s="21" t="s">
        <v>62</v>
      </c>
      <c r="G24" s="21">
        <v>1</v>
      </c>
      <c r="H24" s="21" t="s">
        <v>63</v>
      </c>
      <c r="I24" s="1">
        <v>400</v>
      </c>
      <c r="J24" s="1">
        <f t="shared" si="2"/>
        <v>400</v>
      </c>
      <c r="K24" s="31"/>
    </row>
    <row r="25" spans="2:11" s="11" customFormat="1" ht="23" customHeight="1">
      <c r="B25" s="47" t="s">
        <v>10</v>
      </c>
      <c r="C25" s="47"/>
      <c r="D25" s="47"/>
      <c r="E25" s="47"/>
      <c r="F25" s="47"/>
      <c r="G25" s="47"/>
      <c r="H25" s="47"/>
      <c r="I25" s="47"/>
      <c r="J25" s="9">
        <f>SUM(J13:J24)</f>
        <v>21543.3</v>
      </c>
      <c r="K25" s="32"/>
    </row>
    <row r="26" spans="2:11" ht="23" customHeight="1">
      <c r="B26" s="39" t="s">
        <v>15</v>
      </c>
      <c r="C26" s="39"/>
      <c r="D26" s="39"/>
      <c r="E26" s="39"/>
      <c r="F26" s="39"/>
      <c r="G26" s="39"/>
      <c r="H26" s="39"/>
      <c r="I26" s="39"/>
      <c r="J26" s="13">
        <f>(J5+J8+J12++J25)*10%</f>
        <v>4305.3</v>
      </c>
      <c r="K26" s="30"/>
    </row>
    <row r="27" spans="2:11" ht="23" customHeight="1">
      <c r="B27" s="39" t="s">
        <v>11</v>
      </c>
      <c r="C27" s="39"/>
      <c r="D27" s="39"/>
      <c r="E27" s="39"/>
      <c r="F27" s="39"/>
      <c r="G27" s="39"/>
      <c r="H27" s="39"/>
      <c r="I27" s="39"/>
      <c r="J27" s="13">
        <f>(J5+J8++J12+J25+J26)*6%</f>
        <v>2841.498</v>
      </c>
      <c r="K27" s="30"/>
    </row>
    <row r="28" spans="2:11" ht="23" customHeight="1">
      <c r="B28" s="39" t="s">
        <v>12</v>
      </c>
      <c r="C28" s="39"/>
      <c r="D28" s="39"/>
      <c r="E28" s="39"/>
      <c r="F28" s="39"/>
      <c r="G28" s="39"/>
      <c r="H28" s="39"/>
      <c r="I28" s="39"/>
      <c r="J28" s="13">
        <f>J5+J8+J12+J25+J26+J27</f>
        <v>50199.798000000003</v>
      </c>
      <c r="K28" s="30"/>
    </row>
    <row r="29" spans="2:11">
      <c r="J29" s="25"/>
    </row>
  </sheetData>
  <mergeCells count="14">
    <mergeCell ref="B6:B7"/>
    <mergeCell ref="B1:K1"/>
    <mergeCell ref="B3:B4"/>
    <mergeCell ref="C3:C4"/>
    <mergeCell ref="K3:K4"/>
    <mergeCell ref="B5:I5"/>
    <mergeCell ref="B27:I27"/>
    <mergeCell ref="B28:I28"/>
    <mergeCell ref="B8:I8"/>
    <mergeCell ref="B9:B10"/>
    <mergeCell ref="B12:I12"/>
    <mergeCell ref="B13:B24"/>
    <mergeCell ref="B25:I25"/>
    <mergeCell ref="B26:I26"/>
  </mergeCells>
  <phoneticPr fontId="2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雁栖湖景</vt:lpstr>
      <vt:lpstr>凯宾斯基</vt:lpstr>
      <vt:lpstr>益田影人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User</cp:lastModifiedBy>
  <cp:lastPrinted>2022-08-01T10:40:08Z</cp:lastPrinted>
  <dcterms:created xsi:type="dcterms:W3CDTF">2021-06-16T07:30:35Z</dcterms:created>
  <dcterms:modified xsi:type="dcterms:W3CDTF">2022-09-09T08:52:44Z</dcterms:modified>
</cp:coreProperties>
</file>