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86139\Desktop\"/>
    </mc:Choice>
  </mc:AlternateContent>
  <xr:revisionPtr revIDLastSave="0" documentId="13_ncr:1_{F031ECD4-F0B5-449F-ABA0-E78495719F45}" xr6:coauthVersionLast="45" xr6:coauthVersionMax="45"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23" l="1"/>
  <c r="G60" i="23" s="1"/>
  <c r="G9" i="23"/>
  <c r="G10" i="23"/>
  <c r="G11" i="23"/>
  <c r="G12" i="23"/>
  <c r="G13" i="23"/>
  <c r="G14" i="23"/>
  <c r="G15" i="23"/>
  <c r="G16" i="23"/>
  <c r="G17" i="23"/>
  <c r="G18" i="23"/>
  <c r="G19" i="23"/>
  <c r="G20" i="23"/>
  <c r="G21" i="23"/>
  <c r="G23" i="23"/>
  <c r="G29" i="23"/>
  <c r="G32" i="23"/>
  <c r="G42" i="23"/>
  <c r="G44" i="23"/>
  <c r="G22" i="23"/>
  <c r="G38" i="23"/>
  <c r="G24" i="23"/>
  <c r="G25" i="23"/>
  <c r="G26" i="23"/>
  <c r="G27" i="23"/>
  <c r="G28" i="23"/>
  <c r="G30" i="23"/>
  <c r="G31" i="23"/>
  <c r="G33" i="23"/>
  <c r="G34" i="23"/>
  <c r="G35" i="23"/>
  <c r="G36" i="23"/>
  <c r="G37" i="23"/>
  <c r="G39" i="23"/>
  <c r="G40" i="23"/>
  <c r="G41" i="23"/>
  <c r="G48" i="23"/>
  <c r="G49" i="23"/>
  <c r="G50" i="23"/>
  <c r="G51" i="23"/>
  <c r="G52" i="23"/>
  <c r="G53" i="23"/>
  <c r="G54" i="23"/>
  <c r="G55" i="23"/>
  <c r="G56" i="23"/>
  <c r="G58" i="23"/>
  <c r="G59" i="23"/>
  <c r="G45" i="8"/>
  <c r="G44" i="8"/>
  <c r="G43" i="8"/>
  <c r="G41" i="8"/>
  <c r="G40" i="8"/>
  <c r="G38" i="8"/>
  <c r="G37" i="8"/>
  <c r="G36" i="8"/>
  <c r="G35" i="8"/>
  <c r="G34" i="8"/>
  <c r="G33" i="8"/>
  <c r="G32" i="8"/>
  <c r="G31" i="8"/>
  <c r="G30" i="8"/>
  <c r="G29" i="8"/>
  <c r="G28" i="8"/>
  <c r="G27" i="8"/>
  <c r="G26" i="8"/>
  <c r="G25" i="8"/>
  <c r="G24" i="8"/>
  <c r="G23" i="8"/>
  <c r="G22" i="8"/>
  <c r="G21" i="8"/>
  <c r="G19" i="8"/>
  <c r="G17" i="8"/>
  <c r="G16" i="8"/>
  <c r="G15" i="8"/>
  <c r="G14" i="8"/>
  <c r="G13" i="8"/>
  <c r="G12" i="8"/>
  <c r="G11" i="8"/>
  <c r="G10" i="8"/>
  <c r="G9" i="8"/>
  <c r="G46" i="8"/>
  <c r="I13" i="20"/>
  <c r="I12" i="20"/>
  <c r="I11" i="20"/>
  <c r="I10" i="20"/>
  <c r="I9" i="20"/>
  <c r="I8" i="20"/>
  <c r="I7" i="20"/>
  <c r="I14" i="20"/>
  <c r="C3" i="21"/>
  <c r="C2" i="24"/>
  <c r="C4" i="24"/>
  <c r="C3" i="24"/>
  <c r="C2" i="21"/>
  <c r="C4" i="21"/>
  <c r="G47" i="8"/>
  <c r="G48" i="8"/>
  <c r="G49" i="8"/>
  <c r="G61" i="23" l="1"/>
  <c r="G62" i="23"/>
</calcChain>
</file>

<file path=xl/sharedStrings.xml><?xml version="1.0" encoding="utf-8"?>
<sst xmlns="http://schemas.openxmlformats.org/spreadsheetml/2006/main" count="219" uniqueCount="185">
  <si>
    <t>凯迪拉克XT6实拍&amp;设计品鉴
预算（机票六折）</t>
  </si>
  <si>
    <t>旅行社
Agency</t>
  </si>
  <si>
    <t>机票</t>
  </si>
  <si>
    <t>合计
Grand Total</t>
  </si>
  <si>
    <t>凯迪拉克XT6 项目</t>
  </si>
  <si>
    <t>设计品鉴
Agency</t>
  </si>
  <si>
    <t>科技品鉴</t>
  </si>
  <si>
    <t>申请费用-395000</t>
  </si>
  <si>
    <t>VENUE:    长沙 Changsha</t>
  </si>
  <si>
    <t xml:space="preserve">Project No:               </t>
  </si>
  <si>
    <t xml:space="preserve">Number of person:       </t>
  </si>
  <si>
    <t xml:space="preserve">项目 Item </t>
  </si>
  <si>
    <t>明细 Description</t>
  </si>
  <si>
    <t>单价</t>
  </si>
  <si>
    <t>次数 Time</t>
  </si>
  <si>
    <t>数量 Qty.</t>
  </si>
  <si>
    <t>备注 Remark</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</si>
  <si>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</si>
  <si>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</si>
  <si>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工作人员标间</t>
  </si>
  <si>
    <t>房内welcome package：甜点、水果等Desert，fruit，etc。</t>
  </si>
  <si>
    <t>媒体欢迎小食
welcome package</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</si>
  <si>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</si>
  <si>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</si>
  <si>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用餐
Meal</t>
  </si>
  <si>
    <t>场地租赁
Site lease</t>
  </si>
  <si>
    <t>酒店workshop场地租赁</t>
  </si>
  <si>
    <t>酒店停车场</t>
  </si>
  <si>
    <t>Transportation/大巴需求（根据媒体具体航班调整需求）</t>
  </si>
  <si>
    <t>工作人员踩点
The staff check</t>
  </si>
  <si>
    <t>19座考斯特（全天）/Coaster</t>
  </si>
  <si>
    <t>工作人员酒店备车（全天使用）
Staff hotel car reserce（all day）</t>
  </si>
  <si>
    <t>GL8</t>
  </si>
  <si>
    <t>媒体接机 机场-酒店(A-H)
Media pick up(A-H)</t>
  </si>
  <si>
    <t>19座考斯特/Coaster</t>
  </si>
  <si>
    <t>媒体送机 酒店-机场（H-A）
Media delivery （H-A）</t>
  </si>
  <si>
    <t>服务人员 part time</t>
  </si>
  <si>
    <t>机场接机人员</t>
  </si>
  <si>
    <t>含旅行社全部人员住宿、接机服务，不得额外增加</t>
  </si>
  <si>
    <t>About Media/媒体相关</t>
  </si>
  <si>
    <t>媒体交通费用报销 
Transportation Reimbursement</t>
  </si>
  <si>
    <t>总计（Net）</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</si>
  <si>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</si>
  <si>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</si>
  <si>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</si>
  <si>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</si>
  <si>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</si>
  <si>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</si>
  <si>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</si>
  <si>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</si>
  <si>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</si>
  <si>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</si>
  <si>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</si>
  <si>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</si>
  <si>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</si>
  <si>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</si>
  <si>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</si>
  <si>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</si>
  <si>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</si>
  <si>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</si>
  <si>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</si>
  <si>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</si>
  <si>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</si>
  <si>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</si>
  <si>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</si>
  <si>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</si>
  <si>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</si>
  <si>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</si>
  <si>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</si>
  <si>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</si>
  <si>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</si>
  <si>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</si>
  <si>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</si>
  <si>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</si>
  <si>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</si>
  <si>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</si>
  <si>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</si>
  <si>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</si>
  <si>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</si>
  <si>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</si>
  <si>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</si>
  <si>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</si>
  <si>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</si>
  <si>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</si>
  <si>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</si>
  <si>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</si>
  <si>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</si>
  <si>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</si>
  <si>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</si>
  <si>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</si>
  <si>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</si>
  <si>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</si>
  <si>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</si>
  <si>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</si>
  <si>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</si>
  <si>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</si>
  <si>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</si>
  <si>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</si>
  <si>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</si>
  <si>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</si>
  <si>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</si>
  <si>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</si>
  <si>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</si>
  <si>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</si>
  <si>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</si>
  <si>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</si>
  <si>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</si>
  <si>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</si>
  <si>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</si>
  <si>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</si>
  <si>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</si>
  <si>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</si>
  <si>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</si>
  <si>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</si>
  <si>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</si>
  <si>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</si>
  <si>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</si>
  <si>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</si>
  <si>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</si>
  <si>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</si>
  <si>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</si>
  <si>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</si>
  <si>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</si>
  <si>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</si>
  <si>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</si>
  <si>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</si>
  <si>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r>
      <rPr>
        <sz val="9"/>
        <rFont val="微软雅黑"/>
        <family val="2"/>
        <charset val="134"/>
      </rPr>
      <t>总计（Net）</t>
    </r>
  </si>
  <si>
    <t>服务费</t>
  </si>
  <si>
    <t>税金</t>
  </si>
  <si>
    <r>
      <rPr>
        <b/>
        <sz val="9"/>
        <rFont val="宋体"/>
        <family val="3"/>
        <charset val="134"/>
      </rPr>
      <t>总计</t>
    </r>
  </si>
  <si>
    <t>35座中巴/Bus</t>
  </si>
  <si>
    <t xml:space="preserve">实报实销
Not more than 500 yuan ,Invoice reimbursement </t>
    <phoneticPr fontId="8" type="noConversion"/>
  </si>
  <si>
    <t>杂费（物料运输等费用）(transof)</t>
    <phoneticPr fontId="8" type="noConversion"/>
  </si>
  <si>
    <t>Mainly includes express delivery, material transportation and other costs.</t>
    <phoneticPr fontId="8" type="noConversion"/>
  </si>
  <si>
    <t>工作人员踩点 套餐
Media Lunch</t>
    <phoneticPr fontId="8" type="noConversion"/>
  </si>
  <si>
    <t xml:space="preserve"> 11/25第一批媒体午餐 套餐
Media Lunch</t>
    <phoneticPr fontId="8" type="noConversion"/>
  </si>
  <si>
    <t>11/25媒体晚餐-第一批媒体-酒店自助晚餐
需含软饮畅饮
media dinner
soft drinks should be included</t>
    <phoneticPr fontId="8" type="noConversion"/>
  </si>
  <si>
    <t>11/26媒体餐-第一批媒体-试驾午餐
需含软饮畅饮
media dinner
soft drinks should be included</t>
    <phoneticPr fontId="8" type="noConversion"/>
  </si>
  <si>
    <t>11/27 第二批媒体午餐 套餐
Media Lunch</t>
    <phoneticPr fontId="8" type="noConversion"/>
  </si>
  <si>
    <t>11/25第一批 媒体大床房
one-bed room</t>
    <phoneticPr fontId="8" type="noConversion"/>
  </si>
  <si>
    <t>11/26第一批 媒体大床房
one-bed room</t>
    <phoneticPr fontId="8" type="noConversion"/>
  </si>
  <si>
    <t>11/27第二批 媒体大床房
one-bed room</t>
    <phoneticPr fontId="8" type="noConversion"/>
  </si>
  <si>
    <t>11/28第二批 媒体大床房
one-bed room</t>
    <phoneticPr fontId="8" type="noConversion"/>
  </si>
  <si>
    <t>11/29第三批 媒体大床房
one-bed room</t>
    <phoneticPr fontId="8" type="noConversion"/>
  </si>
  <si>
    <t>11/30 第三批 媒体大床房
one-bed room</t>
    <phoneticPr fontId="8" type="noConversion"/>
  </si>
  <si>
    <t>12/1第四批 媒体大床房
one-bed room</t>
    <phoneticPr fontId="8" type="noConversion"/>
  </si>
  <si>
    <t>12/2第四批 媒体大床房
one-bed room</t>
    <phoneticPr fontId="8" type="noConversion"/>
  </si>
  <si>
    <t>12/3第五批 媒体大床房
one-bed room</t>
    <phoneticPr fontId="8" type="noConversion"/>
  </si>
  <si>
    <t>12/4第五批 媒体大床房
one-bed room</t>
    <phoneticPr fontId="8" type="noConversion"/>
  </si>
  <si>
    <t>12/5第六批 媒体大床房
one-bed room</t>
    <phoneticPr fontId="8" type="noConversion"/>
  </si>
  <si>
    <t>12/6 第六批 媒体大床房
one-bed room</t>
    <phoneticPr fontId="8" type="noConversion"/>
  </si>
  <si>
    <t>服务费</t>
    <phoneticPr fontId="8" type="noConversion"/>
  </si>
  <si>
    <t>11/27媒体晚餐-第一、二批媒体-酒店自助晚餐
需含软饮畅饮
media dinner
soft drinks should be included</t>
    <phoneticPr fontId="8" type="noConversion"/>
  </si>
  <si>
    <t>15个地面连续停车位(酒店大堂门口）每日使用3小时，无展车，有指示牌</t>
    <phoneticPr fontId="8" type="noConversion"/>
  </si>
  <si>
    <t>11/27媒体餐-第二批媒体-试驾午餐
需含软饮畅饮
media dinner
soft drinks should be included</t>
    <phoneticPr fontId="8" type="noConversion"/>
  </si>
  <si>
    <t>第三批媒体午餐 套餐
Media Lunch</t>
    <phoneticPr fontId="8" type="noConversion"/>
  </si>
  <si>
    <t>媒体餐-第二、三批媒体-酒店自助晚餐
需含软饮畅饮
media dinner
soft drinks should be included</t>
    <phoneticPr fontId="8" type="noConversion"/>
  </si>
  <si>
    <t>媒体餐-第三批媒体-试驾午餐
需含软饮畅饮
media dinner
soft drinks should be included</t>
    <phoneticPr fontId="8" type="noConversion"/>
  </si>
  <si>
    <t>第四批媒体午餐 套餐
Media Lunch</t>
    <phoneticPr fontId="8" type="noConversion"/>
  </si>
  <si>
    <t>媒体晚餐-第三、四批媒体-酒店自助晚餐
需含软饮畅饮
media dinner
soft drinks should be included</t>
    <phoneticPr fontId="8" type="noConversion"/>
  </si>
  <si>
    <t>媒体餐-第四批媒体-试驾午餐
需含软饮畅饮
media dinner
soft drinks should be included</t>
    <phoneticPr fontId="8" type="noConversion"/>
  </si>
  <si>
    <t>第五批媒体午餐 套餐
Media Lunch</t>
    <phoneticPr fontId="8" type="noConversion"/>
  </si>
  <si>
    <t>媒体晚餐-第四、五批媒体-酒店自助晚餐
需含软饮畅饮
media dinner
soft drinks should be included</t>
    <phoneticPr fontId="8" type="noConversion"/>
  </si>
  <si>
    <t>媒体餐-第五批媒体-试驾午餐
需含软饮畅饮
media dinner
soft drinks should be included</t>
    <phoneticPr fontId="8" type="noConversion"/>
  </si>
  <si>
    <t>第六批媒体午餐 套餐
Media Lunch</t>
    <phoneticPr fontId="8" type="noConversion"/>
  </si>
  <si>
    <t>媒体晚餐-第五、六批媒体-酒店自助晚餐
需含软饮畅饮
media dinner
soft drinks should be included</t>
    <phoneticPr fontId="8" type="noConversion"/>
  </si>
  <si>
    <t>媒体餐-第六批媒体-试驾午餐
需含软饮畅饮
media dinner
soft drinks should be included</t>
    <phoneticPr fontId="8" type="noConversion"/>
  </si>
  <si>
    <t>媒体晚餐-第六批媒体-酒店自助晚餐
需含软饮畅饮
media dinner
soft drinks should be included</t>
    <phoneticPr fontId="8" type="noConversion"/>
  </si>
  <si>
    <t>Hotel-酒店住宿 长沙尼依格罗酒店</t>
    <phoneticPr fontId="8" type="noConversion"/>
  </si>
  <si>
    <t>同期会议室选择、背板搭建均以凯迪拉克优先选择</t>
    <phoneticPr fontId="8" type="noConversion"/>
  </si>
  <si>
    <t>QA场地</t>
    <phoneticPr fontId="8" type="noConversion"/>
  </si>
  <si>
    <t>QA场地</t>
    <phoneticPr fontId="8" type="noConversion"/>
  </si>
  <si>
    <t>单价</t>
    <phoneticPr fontId="8" type="noConversion"/>
  </si>
  <si>
    <t>小计</t>
    <phoneticPr fontId="8" type="noConversion"/>
  </si>
  <si>
    <t>合计（不含增值税6%）</t>
    <phoneticPr fontId="8" type="noConversion"/>
  </si>
  <si>
    <t>康辉集团北京国际会议展览有限公司</t>
    <phoneticPr fontId="8" type="noConversion"/>
  </si>
  <si>
    <t>Event:      凯迪拉克CT5全国媒体试驾
                Cadillac CT5 Media Test Drive</t>
    <phoneticPr fontId="8" type="noConversion"/>
  </si>
  <si>
    <t>凯迪拉克CT5全国媒体试驾</t>
  </si>
  <si>
    <t>Date:        2019年11月25日-12月6日</t>
    <phoneticPr fontId="8" type="noConversion"/>
  </si>
  <si>
    <t>2019年11月25日-12月6日</t>
  </si>
  <si>
    <t>茶歇</t>
    <phoneticPr fontId="8" type="noConversion"/>
  </si>
  <si>
    <t>试车场茶歇</t>
    <phoneticPr fontId="8" type="noConversion"/>
  </si>
  <si>
    <t>门口展车</t>
    <phoneticPr fontId="8" type="noConversion"/>
  </si>
  <si>
    <t>君府一厅+小厅</t>
    <phoneticPr fontId="8" type="noConversion"/>
  </si>
  <si>
    <t>君府二厅</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</si>
</sst>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_ &quot;￥&quot;* #,##0.00_ ;_ &quot;￥&quot;* \-#,##0.00_ ;_ &quot;￥&quot;* &quot;-&quot;??_ ;_ @_ "/>
    <numFmt numFmtId="177" formatCode="#,##0_ "/>
    <numFmt numFmtId="178" formatCode="[$￥-804]#,##0;[Red][$￥-804]#,##0"/>
    <numFmt numFmtId="179" formatCode="0_);[Red]\(0\)"/>
  </numFmts>
  <fonts count="46">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9"/>
      <color theme="1"/>
      <name val="微软雅黑"/>
      <family val="2"/>
      <charset val="134"/>
    </font>
    <font>
      <sz val="10"/>
      <name val="微软雅黑"/>
      <family val="2"/>
      <charset val="134"/>
    </font>
    <font>
      <b/>
      <sz val="9"/>
      <color theme="0"/>
      <name val="微软雅黑"/>
      <family val="2"/>
      <charset val="134"/>
    </font>
    <font>
      <sz val="9"/>
      <color theme="0"/>
      <name val="微软雅黑"/>
      <family val="2"/>
      <charset val="134"/>
    </font>
    <font>
      <b/>
      <sz val="9"/>
      <color rgb="FFFF0000"/>
      <name val="微软雅黑"/>
      <family val="2"/>
      <charset val="134"/>
    </font>
    <font>
      <b/>
      <sz val="9"/>
      <color indexed="8"/>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indexed="8"/>
      <name val="宋体"/>
      <family val="3"/>
      <charset val="134"/>
    </font>
    <font>
      <sz val="11"/>
      <color theme="0"/>
      <name val="宋体"/>
      <family val="3"/>
      <charset val="134"/>
      <scheme val="minor"/>
    </font>
    <font>
      <sz val="12"/>
      <name val="Times New Roman"/>
      <family val="1"/>
    </font>
    <font>
      <sz val="11"/>
      <color indexed="9"/>
      <name val="宋体"/>
      <family val="3"/>
      <charset val="134"/>
    </font>
    <font>
      <sz val="10"/>
      <name val="Arial"/>
      <family val="2"/>
    </font>
    <font>
      <sz val="11"/>
      <color indexed="60"/>
      <name val="宋体"/>
      <family val="3"/>
      <charset val="134"/>
    </font>
    <font>
      <b/>
      <sz val="11"/>
      <color indexed="63"/>
      <name val="宋体"/>
      <family val="3"/>
      <charset val="134"/>
    </font>
    <font>
      <sz val="11"/>
      <color indexed="20"/>
      <name val="宋体"/>
      <family val="3"/>
      <charset val="134"/>
    </font>
    <font>
      <sz val="11"/>
      <color indexed="17"/>
      <name val="宋体"/>
      <family val="3"/>
      <charset val="134"/>
    </font>
    <font>
      <sz val="10"/>
      <name val="Verdana"/>
      <family val="2"/>
    </font>
    <font>
      <b/>
      <sz val="11"/>
      <color indexed="52"/>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b/>
      <sz val="15"/>
      <color indexed="56"/>
      <name val="宋体"/>
      <family val="3"/>
      <charset val="134"/>
    </font>
    <font>
      <sz val="11"/>
      <color indexed="62"/>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b/>
      <sz val="9"/>
      <name val="宋体"/>
      <family val="3"/>
      <charset val="134"/>
    </font>
    <font>
      <sz val="12"/>
      <name val="宋体"/>
      <family val="3"/>
      <charset val="134"/>
    </font>
  </fonts>
  <fills count="3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1" tint="0.499984740745262"/>
        <bgColor indexed="64"/>
      </patternFill>
    </fill>
    <fill>
      <patternFill patternType="solid">
        <fgColor rgb="FFFFCC99"/>
        <bgColor indexed="64"/>
      </patternFill>
    </fill>
    <fill>
      <patternFill patternType="solid">
        <fgColor theme="4" tint="0.59999389629810485"/>
        <bgColor indexed="64"/>
      </patternFill>
    </fill>
    <fill>
      <patternFill patternType="solid">
        <fgColor indexed="46"/>
        <bgColor indexed="64"/>
      </patternFill>
    </fill>
    <fill>
      <patternFill patternType="solid">
        <fgColor theme="8" tint="0.79995117038483843"/>
        <bgColor indexed="64"/>
      </patternFill>
    </fill>
    <fill>
      <patternFill patternType="solid">
        <fgColor theme="8"/>
        <bgColor indexed="64"/>
      </patternFill>
    </fill>
    <fill>
      <patternFill patternType="solid">
        <fgColor theme="4"/>
        <bgColor indexed="64"/>
      </patternFill>
    </fill>
    <fill>
      <patternFill patternType="solid">
        <fgColor theme="5" tint="0.39994506668294322"/>
        <bgColor indexed="64"/>
      </patternFill>
    </fill>
    <fill>
      <patternFill patternType="solid">
        <fgColor indexed="26"/>
        <bgColor indexed="64"/>
      </patternFill>
    </fill>
    <fill>
      <patternFill patternType="solid">
        <fgColor indexed="49"/>
        <bgColor indexed="64"/>
      </patternFill>
    </fill>
    <fill>
      <patternFill patternType="solid">
        <fgColor indexed="1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42"/>
        <bgColor indexed="64"/>
      </patternFill>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4"/>
        <bgColor indexed="64"/>
      </patternFill>
    </fill>
    <fill>
      <patternFill patternType="solid">
        <fgColor indexed="57"/>
        <bgColor indexed="64"/>
      </patternFill>
    </fill>
    <fill>
      <patternFill patternType="solid">
        <fgColor indexed="51"/>
        <bgColor indexed="64"/>
      </patternFill>
    </fill>
    <fill>
      <patternFill patternType="solid">
        <fgColor theme="0" tint="-4.9989318521683403E-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66">
    <xf numFmtId="0" fontId="0" fillId="0" borderId="0">
      <alignment vertical="center"/>
    </xf>
    <xf numFmtId="0" fontId="21" fillId="15" borderId="0" applyNumberFormat="0" applyBorder="0" applyProtection="0">
      <alignment vertical="center"/>
    </xf>
    <xf numFmtId="0" fontId="22" fillId="19" borderId="0" applyNumberFormat="0" applyBorder="0" applyAlignment="0" applyProtection="0">
      <alignment vertical="center"/>
    </xf>
    <xf numFmtId="0" fontId="25" fillId="0" borderId="0" applyNumberFormat="0" applyBorder="0" applyAlignment="0" applyProtection="0">
      <alignment vertical="center"/>
    </xf>
    <xf numFmtId="0" fontId="23" fillId="0" borderId="0" applyNumberFormat="0" applyBorder="0" applyAlignment="0" applyProtection="0">
      <alignment vertical="center"/>
    </xf>
    <xf numFmtId="0" fontId="37" fillId="6" borderId="32" applyNumberFormat="0" applyProtection="0">
      <alignment vertical="center"/>
    </xf>
    <xf numFmtId="0" fontId="41" fillId="0" borderId="37" applyNumberFormat="0" applyProtection="0">
      <alignment vertical="center"/>
    </xf>
    <xf numFmtId="0" fontId="20" fillId="16" borderId="0" applyNumberFormat="0" applyBorder="0" applyAlignment="0" applyProtection="0">
      <alignment vertical="center"/>
    </xf>
    <xf numFmtId="0" fontId="22" fillId="18" borderId="0" applyNumberFormat="0" applyBorder="0" applyAlignment="0" applyProtection="0">
      <alignment vertical="center"/>
    </xf>
    <xf numFmtId="0" fontId="21" fillId="27" borderId="0" applyNumberFormat="0" applyBorder="0" applyProtection="0">
      <alignment vertical="center"/>
    </xf>
    <xf numFmtId="0" fontId="21" fillId="26" borderId="0" applyNumberFormat="0" applyBorder="0" applyProtection="0">
      <alignment vertical="center"/>
    </xf>
    <xf numFmtId="0" fontId="21" fillId="30" borderId="0" applyNumberFormat="0" applyBorder="0" applyProtection="0">
      <alignment vertical="center"/>
    </xf>
    <xf numFmtId="0" fontId="22" fillId="17" borderId="0" applyNumberFormat="0" applyBorder="0" applyAlignment="0" applyProtection="0">
      <alignment vertical="center"/>
    </xf>
    <xf numFmtId="0" fontId="21" fillId="6" borderId="0" applyNumberFormat="0" applyBorder="0" applyProtection="0">
      <alignment vertical="center"/>
    </xf>
    <xf numFmtId="0" fontId="21" fillId="22" borderId="0" applyNumberFormat="0" applyBorder="0" applyProtection="0">
      <alignment vertical="center"/>
    </xf>
    <xf numFmtId="0" fontId="2" fillId="0" borderId="0"/>
    <xf numFmtId="0" fontId="45" fillId="0" borderId="0"/>
    <xf numFmtId="0" fontId="21" fillId="32" borderId="0" applyNumberFormat="0" applyBorder="0" applyProtection="0">
      <alignment vertical="center"/>
    </xf>
    <xf numFmtId="0" fontId="21" fillId="34" borderId="0" applyNumberFormat="0" applyBorder="0" applyProtection="0">
      <alignment vertical="center"/>
    </xf>
    <xf numFmtId="0" fontId="21" fillId="29" borderId="0" applyNumberFormat="0" applyBorder="0" applyProtection="0">
      <alignment vertical="center"/>
    </xf>
    <xf numFmtId="0" fontId="21" fillId="15" borderId="0" applyNumberFormat="0" applyBorder="0" applyProtection="0">
      <alignment vertical="center"/>
    </xf>
    <xf numFmtId="0" fontId="21" fillId="34" borderId="0" applyNumberFormat="0" applyBorder="0" applyProtection="0">
      <alignment vertical="center"/>
    </xf>
    <xf numFmtId="0" fontId="21" fillId="36" borderId="0" applyNumberFormat="0" applyBorder="0" applyProtection="0">
      <alignment vertical="center"/>
    </xf>
    <xf numFmtId="0" fontId="24" fillId="25" borderId="0" applyNumberFormat="0" applyBorder="0" applyProtection="0">
      <alignment vertical="center"/>
    </xf>
    <xf numFmtId="0" fontId="24" fillId="29" borderId="0" applyNumberFormat="0" applyBorder="0" applyProtection="0">
      <alignment vertical="center"/>
    </xf>
    <xf numFmtId="0" fontId="24" fillId="22" borderId="0" applyNumberFormat="0" applyBorder="0" applyProtection="0">
      <alignment vertical="center"/>
    </xf>
    <xf numFmtId="0" fontId="24" fillId="33" borderId="0" applyNumberFormat="0" applyBorder="0" applyProtection="0">
      <alignment vertical="center"/>
    </xf>
    <xf numFmtId="0" fontId="24" fillId="21" borderId="0" applyNumberFormat="0" applyBorder="0" applyProtection="0">
      <alignment vertical="center"/>
    </xf>
    <xf numFmtId="0" fontId="24" fillId="28" borderId="0" applyNumberFormat="0" applyBorder="0" applyProtection="0">
      <alignment vertical="center"/>
    </xf>
    <xf numFmtId="0" fontId="28" fillId="27" borderId="0" applyNumberFormat="0" applyBorder="0" applyAlignment="0" applyProtection="0">
      <alignment vertical="center"/>
    </xf>
    <xf numFmtId="0" fontId="24" fillId="31" borderId="0" applyNumberFormat="0" applyBorder="0" applyProtection="0">
      <alignment vertical="center"/>
    </xf>
    <xf numFmtId="0" fontId="24" fillId="7" borderId="0" applyNumberFormat="0" applyBorder="0" applyProtection="0">
      <alignment vertical="center"/>
    </xf>
    <xf numFmtId="0" fontId="24" fillId="35" borderId="0" applyNumberFormat="0" applyBorder="0" applyProtection="0">
      <alignment vertical="center"/>
    </xf>
    <xf numFmtId="0" fontId="24" fillId="33" borderId="0" applyNumberFormat="0" applyBorder="0" applyProtection="0">
      <alignment vertical="center"/>
    </xf>
    <xf numFmtId="0" fontId="24" fillId="21" borderId="0" applyNumberFormat="0" applyBorder="0" applyProtection="0">
      <alignment vertical="center"/>
    </xf>
    <xf numFmtId="0" fontId="24" fillId="24" borderId="0" applyNumberFormat="0" applyBorder="0" applyProtection="0">
      <alignment vertical="center"/>
    </xf>
    <xf numFmtId="0" fontId="28" fillId="27" borderId="0" applyNumberFormat="0" applyBorder="0" applyProtection="0">
      <alignment vertical="center"/>
    </xf>
    <xf numFmtId="0" fontId="31" fillId="4" borderId="32" applyNumberFormat="0" applyProtection="0">
      <alignment vertical="center"/>
    </xf>
    <xf numFmtId="0" fontId="34" fillId="5" borderId="33" applyNumberFormat="0" applyProtection="0">
      <alignment vertical="center"/>
    </xf>
    <xf numFmtId="0" fontId="28" fillId="27" borderId="0" applyNumberFormat="0" applyBorder="0" applyAlignment="0" applyProtection="0">
      <alignment vertical="center"/>
    </xf>
    <xf numFmtId="176" fontId="45" fillId="0" borderId="0" applyFont="0" applyFill="0" applyBorder="0" applyAlignment="0" applyProtection="0"/>
    <xf numFmtId="0" fontId="32" fillId="0" borderId="0" applyNumberFormat="0" applyBorder="0" applyProtection="0">
      <alignment vertical="center"/>
    </xf>
    <xf numFmtId="0" fontId="29" fillId="26" borderId="0" applyNumberFormat="0" applyBorder="0" applyProtection="0">
      <alignment vertical="center"/>
    </xf>
    <xf numFmtId="0" fontId="36" fillId="0" borderId="34" applyNumberFormat="0" applyProtection="0">
      <alignment vertical="center"/>
    </xf>
    <xf numFmtId="0" fontId="39" fillId="0" borderId="36" applyNumberFormat="0" applyProtection="0">
      <alignment vertical="center"/>
    </xf>
    <xf numFmtId="0" fontId="41" fillId="0" borderId="0" applyNumberFormat="0" applyBorder="0" applyProtection="0">
      <alignment vertical="center"/>
    </xf>
    <xf numFmtId="0" fontId="43" fillId="0" borderId="38" applyNumberFormat="0" applyProtection="0">
      <alignment vertical="center"/>
    </xf>
    <xf numFmtId="0" fontId="26" fillId="23" borderId="0" applyNumberFormat="0" applyBorder="0" applyProtection="0">
      <alignment vertical="center"/>
    </xf>
    <xf numFmtId="0" fontId="30" fillId="0" borderId="0"/>
    <xf numFmtId="0" fontId="45" fillId="0" borderId="0">
      <alignment vertical="center"/>
    </xf>
    <xf numFmtId="178" fontId="33" fillId="0" borderId="0"/>
    <xf numFmtId="0" fontId="45" fillId="20" borderId="30" applyNumberFormat="0" applyProtection="0">
      <alignment vertical="center"/>
    </xf>
    <xf numFmtId="0" fontId="27" fillId="4" borderId="31" applyNumberFormat="0" applyProtection="0">
      <alignment vertical="center"/>
    </xf>
    <xf numFmtId="0" fontId="25" fillId="0" borderId="0"/>
    <xf numFmtId="0" fontId="45" fillId="0" borderId="0">
      <alignment vertical="center"/>
    </xf>
    <xf numFmtId="0" fontId="35" fillId="0" borderId="0" applyNumberFormat="0" applyBorder="0" applyProtection="0">
      <alignment vertical="center"/>
    </xf>
    <xf numFmtId="0" fontId="38" fillId="0" borderId="35" applyNumberFormat="0" applyProtection="0">
      <alignment vertical="center"/>
    </xf>
    <xf numFmtId="0" fontId="40" fillId="0" borderId="0" applyNumberFormat="0" applyBorder="0" applyProtection="0">
      <alignment vertical="center"/>
    </xf>
    <xf numFmtId="0" fontId="42" fillId="0" borderId="0"/>
    <xf numFmtId="0" fontId="45" fillId="0" borderId="0"/>
    <xf numFmtId="0" fontId="29" fillId="26" borderId="0" applyNumberFormat="0" applyBorder="0" applyAlignment="0" applyProtection="0">
      <alignment vertical="center"/>
    </xf>
    <xf numFmtId="0" fontId="29" fillId="26" borderId="0" applyNumberFormat="0" applyBorder="0" applyAlignment="0" applyProtection="0">
      <alignment vertical="center"/>
    </xf>
    <xf numFmtId="43" fontId="45" fillId="0" borderId="0" applyFont="0" applyFill="0" applyBorder="0" applyAlignment="0" applyProtection="0">
      <alignment vertical="center"/>
    </xf>
    <xf numFmtId="0" fontId="23" fillId="0" borderId="0" applyNumberFormat="0" applyBorder="0" applyAlignment="0" applyProtection="0">
      <alignment vertical="center"/>
    </xf>
    <xf numFmtId="0" fontId="23" fillId="0" borderId="0"/>
    <xf numFmtId="0" fontId="25" fillId="0" borderId="0" applyNumberFormat="0" applyBorder="0" applyAlignment="0" applyProtection="0">
      <alignment vertical="center"/>
    </xf>
  </cellStyleXfs>
  <cellXfs count="202">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Fill="1" applyAlignment="1">
      <alignment horizontal="center" vertical="center"/>
    </xf>
    <xf numFmtId="0" fontId="12" fillId="0"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0" borderId="0" xfId="49" applyNumberFormat="1" applyFont="1" applyFill="1" applyAlignment="1">
      <alignment horizontal="center" vertical="center"/>
    </xf>
    <xf numFmtId="0" fontId="1" fillId="2" borderId="0" xfId="49" applyFont="1" applyFill="1" applyAlignment="1">
      <alignment vertical="center" wrapText="1"/>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14" fontId="1" fillId="0" borderId="17" xfId="49" applyNumberFormat="1" applyFont="1" applyFill="1" applyBorder="1" applyAlignment="1">
      <alignment vertical="center"/>
    </xf>
    <xf numFmtId="0" fontId="13"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0" fontId="1" fillId="0" borderId="17" xfId="49" applyFont="1" applyFill="1" applyBorder="1" applyAlignment="1">
      <alignment vertical="center"/>
    </xf>
    <xf numFmtId="14" fontId="13" fillId="0" borderId="0" xfId="0" applyNumberFormat="1" applyFont="1" applyFill="1" applyBorder="1" applyAlignment="1">
      <alignment horizontal="left" vertical="center"/>
    </xf>
    <xf numFmtId="0" fontId="1" fillId="2" borderId="27" xfId="49" applyFont="1" applyFill="1" applyBorder="1" applyAlignment="1">
      <alignment horizontal="left" vertical="center"/>
    </xf>
    <xf numFmtId="0" fontId="1" fillId="2" borderId="28" xfId="49" applyFont="1" applyFill="1" applyBorder="1" applyAlignment="1">
      <alignment horizontal="left" vertical="center"/>
    </xf>
    <xf numFmtId="0" fontId="14" fillId="10" borderId="1" xfId="49" applyFont="1" applyFill="1" applyBorder="1" applyAlignment="1">
      <alignment horizontal="center" vertical="center" wrapText="1"/>
    </xf>
    <xf numFmtId="0" fontId="15" fillId="1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14" fontId="1" fillId="0" borderId="1" xfId="49" applyNumberFormat="1" applyFont="1" applyFill="1" applyBorder="1" applyAlignment="1">
      <alignment horizontal="left" vertical="center" wrapText="1"/>
    </xf>
    <xf numFmtId="0" fontId="1" fillId="0" borderId="1" xfId="49" applyNumberFormat="1" applyFont="1" applyFill="1" applyBorder="1" applyAlignment="1">
      <alignment horizontal="center" vertical="center" wrapText="1"/>
    </xf>
    <xf numFmtId="177" fontId="1" fillId="0" borderId="1" xfId="49" applyNumberFormat="1" applyFont="1" applyFill="1" applyBorder="1" applyAlignment="1">
      <alignment horizontal="center" vertical="center"/>
    </xf>
    <xf numFmtId="0" fontId="1" fillId="0" borderId="1" xfId="49" applyFont="1" applyFill="1" applyBorder="1" applyAlignment="1">
      <alignment horizontal="left" vertical="center" wrapText="1"/>
    </xf>
    <xf numFmtId="0" fontId="12" fillId="0" borderId="1" xfId="49" applyFont="1" applyFill="1" applyBorder="1" applyAlignment="1">
      <alignment horizontal="left" vertical="center" wrapText="1"/>
    </xf>
    <xf numFmtId="14" fontId="12" fillId="0" borderId="1" xfId="49" applyNumberFormat="1" applyFont="1" applyFill="1" applyBorder="1" applyAlignment="1">
      <alignment horizontal="left" vertical="center" wrapText="1"/>
    </xf>
    <xf numFmtId="177" fontId="12" fillId="0" borderId="1" xfId="49" applyNumberFormat="1" applyFont="1" applyFill="1" applyBorder="1" applyAlignment="1">
      <alignment horizontal="center" vertical="center"/>
    </xf>
    <xf numFmtId="0" fontId="12" fillId="0" borderId="1" xfId="49" applyFont="1" applyFill="1" applyBorder="1" applyAlignment="1">
      <alignment horizontal="center" vertical="center"/>
    </xf>
    <xf numFmtId="0" fontId="1" fillId="0" borderId="1" xfId="49" applyFont="1" applyFill="1" applyBorder="1" applyAlignment="1">
      <alignment horizontal="center" vertical="center"/>
    </xf>
    <xf numFmtId="0" fontId="16" fillId="0" borderId="1" xfId="49" applyFont="1" applyFill="1" applyBorder="1" applyAlignment="1">
      <alignment horizontal="center" vertical="center" wrapText="1"/>
    </xf>
    <xf numFmtId="0" fontId="4" fillId="12" borderId="22" xfId="49" applyFont="1" applyFill="1" applyBorder="1" applyAlignment="1">
      <alignment vertical="center" wrapText="1"/>
    </xf>
    <xf numFmtId="0" fontId="4" fillId="12" borderId="10" xfId="49" applyFont="1" applyFill="1" applyBorder="1" applyAlignment="1">
      <alignment vertical="center" wrapText="1"/>
    </xf>
    <xf numFmtId="0" fontId="4" fillId="12" borderId="11" xfId="49"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4" fillId="0" borderId="1" xfId="49" applyFont="1" applyFill="1" applyBorder="1" applyAlignment="1">
      <alignment horizontal="left" vertical="center" wrapText="1"/>
    </xf>
    <xf numFmtId="0" fontId="4" fillId="0" borderId="11" xfId="49" applyFont="1" applyFill="1" applyBorder="1" applyAlignment="1">
      <alignment horizontal="left" vertical="center" wrapText="1"/>
    </xf>
    <xf numFmtId="0" fontId="1" fillId="0" borderId="1" xfId="49" applyFont="1" applyFill="1" applyBorder="1" applyAlignment="1">
      <alignment horizontal="left" vertical="center" wrapText="1" readingOrder="1"/>
    </xf>
    <xf numFmtId="0" fontId="3" fillId="13" borderId="1" xfId="49" applyFont="1" applyFill="1" applyBorder="1" applyAlignment="1">
      <alignment vertical="center"/>
    </xf>
    <xf numFmtId="40" fontId="4" fillId="3" borderId="1" xfId="50"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2" borderId="24" xfId="49" applyFont="1" applyFill="1" applyBorder="1" applyAlignment="1">
      <alignment horizontal="left" vertical="center" wrapText="1"/>
    </xf>
    <xf numFmtId="0" fontId="1" fillId="0" borderId="9" xfId="49" applyFont="1" applyBorder="1" applyAlignment="1">
      <alignment horizontal="center" vertical="center" wrapText="1"/>
    </xf>
    <xf numFmtId="0" fontId="1" fillId="0" borderId="39" xfId="0" applyFont="1" applyFill="1" applyBorder="1" applyAlignment="1">
      <alignment horizontal="center" vertical="center" wrapText="1"/>
    </xf>
    <xf numFmtId="0" fontId="12" fillId="0" borderId="8" xfId="49" applyFont="1" applyFill="1" applyBorder="1" applyAlignment="1">
      <alignment horizontal="center" vertical="center" wrapText="1"/>
    </xf>
    <xf numFmtId="14" fontId="12" fillId="37" borderId="1" xfId="49" applyNumberFormat="1" applyFont="1" applyFill="1" applyBorder="1" applyAlignment="1">
      <alignment horizontal="left" vertical="center" wrapText="1"/>
    </xf>
    <xf numFmtId="177" fontId="12" fillId="37" borderId="1" xfId="49" applyNumberFormat="1" applyFont="1" applyFill="1" applyBorder="1" applyAlignment="1">
      <alignment horizontal="center" vertical="center"/>
    </xf>
    <xf numFmtId="0" fontId="1" fillId="37" borderId="39" xfId="0" applyFont="1" applyFill="1" applyBorder="1" applyAlignment="1">
      <alignment horizontal="center" vertical="center" wrapText="1"/>
    </xf>
    <xf numFmtId="0" fontId="1" fillId="0" borderId="8" xfId="49" applyFont="1" applyFill="1" applyBorder="1" applyAlignment="1">
      <alignment horizontal="center" vertical="center" wrapText="1"/>
    </xf>
    <xf numFmtId="14" fontId="1" fillId="0" borderId="39" xfId="49" applyNumberFormat="1" applyFont="1" applyFill="1" applyBorder="1" applyAlignment="1">
      <alignment horizontal="left" vertical="center" wrapText="1"/>
    </xf>
    <xf numFmtId="0" fontId="1" fillId="0" borderId="39" xfId="49" applyFont="1" applyFill="1" applyBorder="1" applyAlignment="1">
      <alignment horizontal="center" vertical="center"/>
    </xf>
    <xf numFmtId="0" fontId="1" fillId="0" borderId="39" xfId="49" applyFont="1" applyFill="1" applyBorder="1" applyAlignment="1">
      <alignment horizontal="center" vertical="center" wrapText="1"/>
    </xf>
    <xf numFmtId="0" fontId="14" fillId="10" borderId="39" xfId="49" applyFont="1" applyFill="1" applyBorder="1" applyAlignment="1">
      <alignment horizontal="center" vertical="center" wrapText="1"/>
    </xf>
    <xf numFmtId="177" fontId="1" fillId="0" borderId="39" xfId="49" applyNumberFormat="1" applyFont="1" applyFill="1" applyBorder="1" applyAlignment="1">
      <alignment horizontal="center" vertical="center"/>
    </xf>
    <xf numFmtId="0" fontId="1" fillId="0" borderId="39" xfId="49" applyNumberFormat="1" applyFont="1" applyFill="1" applyBorder="1" applyAlignment="1">
      <alignment horizontal="center" vertical="center" wrapText="1"/>
    </xf>
    <xf numFmtId="177" fontId="1" fillId="0" borderId="39" xfId="0" applyNumberFormat="1" applyFont="1" applyFill="1" applyBorder="1" applyAlignment="1">
      <alignment horizontal="center" vertical="center"/>
    </xf>
    <xf numFmtId="14" fontId="1" fillId="0" borderId="0" xfId="49" applyNumberFormat="1" applyFont="1" applyFill="1" applyBorder="1" applyAlignment="1">
      <alignment vertical="center"/>
    </xf>
    <xf numFmtId="0" fontId="1" fillId="0" borderId="0" xfId="49" applyFont="1" applyFill="1" applyBorder="1" applyAlignment="1">
      <alignment vertical="center"/>
    </xf>
    <xf numFmtId="0" fontId="1" fillId="0" borderId="0" xfId="49" applyNumberFormat="1" applyFont="1" applyFill="1" applyBorder="1" applyAlignment="1">
      <alignment horizontal="center" vertical="center"/>
    </xf>
    <xf numFmtId="177" fontId="1" fillId="0" borderId="8" xfId="49" applyNumberFormat="1" applyFont="1" applyFill="1" applyBorder="1" applyAlignment="1">
      <alignment horizontal="center" vertical="center"/>
    </xf>
    <xf numFmtId="0" fontId="17" fillId="13" borderId="39" xfId="0" applyFont="1" applyFill="1" applyBorder="1" applyAlignment="1">
      <alignment horizontal="center" vertical="center"/>
    </xf>
    <xf numFmtId="0" fontId="1" fillId="0" borderId="39" xfId="49" applyFont="1" applyFill="1" applyBorder="1" applyAlignment="1">
      <alignment horizontal="center" vertical="center" wrapText="1" readingOrder="1"/>
    </xf>
    <xf numFmtId="177" fontId="17" fillId="13" borderId="39" xfId="49" applyNumberFormat="1" applyFont="1" applyFill="1" applyBorder="1" applyAlignment="1">
      <alignment horizontal="center" vertical="center"/>
    </xf>
    <xf numFmtId="177" fontId="17" fillId="13" borderId="39" xfId="0" applyNumberFormat="1" applyFont="1" applyFill="1" applyBorder="1" applyAlignment="1">
      <alignment horizontal="center" vertical="center"/>
    </xf>
    <xf numFmtId="0" fontId="1" fillId="0" borderId="8"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8" fillId="14" borderId="2" xfId="50" applyNumberFormat="1" applyFont="1" applyFill="1" applyBorder="1" applyAlignment="1">
      <alignment horizontal="center" vertical="center" wrapText="1"/>
    </xf>
    <xf numFmtId="0" fontId="18" fillId="14" borderId="29" xfId="50" applyNumberFormat="1" applyFont="1" applyFill="1" applyBorder="1" applyAlignment="1">
      <alignment horizontal="center" vertical="center"/>
    </xf>
    <xf numFmtId="0" fontId="18" fillId="14"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8" fillId="14" borderId="4" xfId="50" applyNumberFormat="1" applyFont="1" applyFill="1" applyBorder="1" applyAlignment="1">
      <alignment horizontal="center" vertical="center" wrapText="1"/>
    </xf>
    <xf numFmtId="0" fontId="18"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0" borderId="8"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2" borderId="25" xfId="49" applyFont="1" applyFill="1" applyBorder="1" applyAlignment="1">
      <alignment vertical="center" wrapText="1"/>
    </xf>
    <xf numFmtId="0" fontId="1" fillId="2" borderId="26" xfId="49" applyFont="1" applyFill="1" applyBorder="1" applyAlignment="1">
      <alignment vertical="center" wrapText="1"/>
    </xf>
    <xf numFmtId="0" fontId="1" fillId="0" borderId="26" xfId="49" applyFont="1" applyFill="1" applyBorder="1" applyAlignment="1">
      <alignment vertical="center" wrapText="1"/>
    </xf>
    <xf numFmtId="0" fontId="1" fillId="0" borderId="24" xfId="49" applyFont="1" applyFill="1" applyBorder="1" applyAlignment="1">
      <alignment vertical="center" wrapText="1"/>
    </xf>
    <xf numFmtId="0" fontId="1" fillId="2" borderId="24" xfId="49" applyFont="1" applyFill="1" applyBorder="1" applyAlignment="1">
      <alignment vertical="center" wrapText="1"/>
    </xf>
    <xf numFmtId="0" fontId="1" fillId="0" borderId="28" xfId="49" applyNumberFormat="1" applyFont="1" applyFill="1" applyBorder="1" applyAlignment="1">
      <alignment horizontal="center" vertical="center"/>
    </xf>
    <xf numFmtId="0" fontId="14" fillId="10" borderId="1" xfId="49" applyFont="1" applyFill="1" applyBorder="1" applyAlignment="1">
      <alignment horizontal="center" vertical="center" wrapText="1"/>
    </xf>
    <xf numFmtId="0" fontId="4" fillId="11" borderId="22" xfId="49" applyFont="1" applyFill="1" applyBorder="1" applyAlignment="1">
      <alignment horizontal="left" vertical="center" wrapText="1"/>
    </xf>
    <xf numFmtId="0" fontId="4" fillId="11" borderId="10" xfId="49" applyFont="1" applyFill="1" applyBorder="1" applyAlignment="1">
      <alignment horizontal="left" vertical="center" wrapText="1"/>
    </xf>
    <xf numFmtId="0" fontId="4" fillId="0" borderId="10" xfId="49" applyFont="1" applyFill="1" applyBorder="1" applyAlignment="1">
      <alignment horizontal="left" vertical="center" wrapText="1"/>
    </xf>
    <xf numFmtId="0" fontId="4" fillId="11" borderId="11" xfId="49" applyFont="1" applyFill="1" applyBorder="1" applyAlignment="1">
      <alignment horizontal="left" vertical="center" wrapText="1"/>
    </xf>
    <xf numFmtId="0" fontId="1" fillId="0" borderId="1" xfId="49" applyFont="1" applyFill="1" applyBorder="1" applyAlignment="1">
      <alignment horizontal="center" vertical="center" wrapText="1"/>
    </xf>
    <xf numFmtId="0" fontId="1" fillId="0" borderId="39" xfId="49"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7" fillId="13" borderId="1" xfId="0" applyFont="1" applyFill="1" applyBorder="1" applyAlignment="1">
      <alignment horizontal="center" vertical="center"/>
    </xf>
    <xf numFmtId="0" fontId="17" fillId="13" borderId="39" xfId="0" applyFont="1" applyFill="1" applyBorder="1" applyAlignment="1">
      <alignment horizontal="center" vertical="center"/>
    </xf>
    <xf numFmtId="0" fontId="1" fillId="0" borderId="10" xfId="49" applyFont="1" applyFill="1" applyBorder="1" applyAlignment="1">
      <alignment horizontal="left" vertical="center" wrapText="1"/>
    </xf>
    <xf numFmtId="0" fontId="1" fillId="0" borderId="11" xfId="49" applyFont="1" applyFill="1" applyBorder="1" applyAlignment="1">
      <alignment horizontal="left" vertical="center" wrapText="1"/>
    </xf>
    <xf numFmtId="0" fontId="3" fillId="13" borderId="1" xfId="49" applyFont="1" applyFill="1" applyBorder="1" applyAlignment="1">
      <alignment horizontal="center" vertical="center"/>
    </xf>
    <xf numFmtId="0" fontId="17" fillId="13" borderId="1" xfId="49" applyFont="1" applyFill="1" applyBorder="1" applyAlignment="1">
      <alignment horizontal="center" vertical="center"/>
    </xf>
    <xf numFmtId="0" fontId="17" fillId="13" borderId="39" xfId="49" applyFont="1" applyFill="1" applyBorder="1" applyAlignment="1">
      <alignment horizontal="center" vertical="center"/>
    </xf>
    <xf numFmtId="0" fontId="1" fillId="0" borderId="22"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29" xfId="49" applyFont="1" applyFill="1" applyBorder="1" applyAlignment="1">
      <alignment horizontal="left" vertical="center" wrapText="1"/>
    </xf>
    <xf numFmtId="0" fontId="1" fillId="0" borderId="3" xfId="49" applyFont="1" applyFill="1" applyBorder="1" applyAlignment="1">
      <alignment horizontal="left" vertical="center" wrapText="1"/>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cellXfs>
  <cellStyles count="66">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4" xfId="50" xr:uid="{00000000-0005-0000-0000-00002E000000}"/>
    <cellStyle name="Note" xfId="51" xr:uid="{00000000-0005-0000-0000-00002F000000}"/>
    <cellStyle name="Output" xfId="52" xr:uid="{00000000-0005-0000-0000-000030000000}"/>
    <cellStyle name="Standard_budget BMW Deal…ng 20070530.xls" xfId="53" xr:uid="{00000000-0005-0000-0000-000031000000}"/>
    <cellStyle name="Title" xfId="55" xr:uid="{00000000-0005-0000-0000-000032000000}"/>
    <cellStyle name="Total" xfId="56" xr:uid="{00000000-0005-0000-0000-000033000000}"/>
    <cellStyle name="Warning Text" xfId="57" xr:uid="{00000000-0005-0000-0000-000034000000}"/>
    <cellStyle name="標準_見積例" xfId="58" xr:uid="{00000000-0005-0000-0000-00003F000000}"/>
    <cellStyle name="差_ATSL试驾活动" xfId="29" xr:uid="{00000000-0005-0000-0000-000039000000}"/>
    <cellStyle name="差_Copy of Copy of ATSL上市发布会+试驾 旅行社SOW (第三轮）" xfId="39" xr:uid="{00000000-0005-0000-0000-00003A000000}"/>
    <cellStyle name="常规" xfId="0" builtinId="0"/>
    <cellStyle name="常规 2" xfId="54" xr:uid="{00000000-0005-0000-0000-00003B000000}"/>
    <cellStyle name="常规_Sheet1" xfId="59" xr:uid="{00000000-0005-0000-0000-00003C000000}"/>
    <cellStyle name="好_ATSL试驾活动" xfId="60" xr:uid="{00000000-0005-0000-0000-000037000000}"/>
    <cellStyle name="好_Copy of Copy of ATSL上市发布会+试驾 旅行社SOW (第三轮）" xfId="61" xr:uid="{00000000-0005-0000-0000-000038000000}"/>
    <cellStyle name="千位分隔 2" xfId="62" xr:uid="{00000000-0005-0000-0000-000036000000}"/>
    <cellStyle name="样式 1" xfId="63" xr:uid="{00000000-0005-0000-0000-00003D000000}"/>
    <cellStyle name="样式 1 2" xfId="64" xr:uid="{00000000-0005-0000-0000-00003E000000}"/>
    <cellStyle name="一般_Sheet1" xfId="65" xr:uid="{00000000-0005-0000-0000-000035000000}"/>
    <cellStyle name="着色 1" xfId="8" xr:uid="{00000000-0005-0000-0000-000040000000}"/>
    <cellStyle name="着色 5" xfId="12" xr:uid="{00000000-0005-0000-0000-000041000000}"/>
  </cellStyles>
  <dxfs count="0"/>
  <tableStyles count="0" defaultTableStyle="TableStyleMedium9" defaultPivotStyle="PivotStyleLight16"/>
  <colors>
    <mruColors>
      <color rgb="FFB8CCE4"/>
      <color rgb="FFC0C0C0"/>
      <color rgb="FF333333"/>
      <color rgb="FF969696"/>
      <color rgb="FFFFFFFF"/>
      <color rgb="FFFF0000"/>
      <color rgb="FF808080"/>
      <color rgb="FF000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128" t="s">
        <v>0</v>
      </c>
      <c r="B1" s="129"/>
      <c r="C1" s="130"/>
    </row>
    <row r="2" spans="1:3" ht="37.5" customHeight="1">
      <c r="A2" s="131" t="s">
        <v>1</v>
      </c>
      <c r="B2" s="132"/>
      <c r="C2" s="101" t="e">
        <f>#REF!</f>
        <v>#REF!</v>
      </c>
    </row>
    <row r="3" spans="1:3" ht="15.45">
      <c r="A3" s="131" t="s">
        <v>2</v>
      </c>
      <c r="B3" s="133"/>
      <c r="C3" s="101">
        <f>'机票-六折版 '!I14</f>
        <v>101952</v>
      </c>
    </row>
    <row r="4" spans="1:3" ht="15.45">
      <c r="A4" s="131" t="s">
        <v>3</v>
      </c>
      <c r="B4" s="132"/>
      <c r="C4" s="101" t="e">
        <f>SUM(C2:C3)</f>
        <v>#REF!</v>
      </c>
    </row>
  </sheetData>
  <mergeCells count="4">
    <mergeCell ref="A1:C1"/>
    <mergeCell ref="A2:B2"/>
    <mergeCell ref="A3:B3"/>
    <mergeCell ref="A4:B4"/>
  </mergeCells>
  <phoneticPr fontId="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39" t="s">
        <v>4</v>
      </c>
      <c r="B1" s="140"/>
      <c r="C1" s="140"/>
      <c r="D1" s="140"/>
      <c r="E1" s="140"/>
    </row>
    <row r="2" spans="1:5" ht="15.45">
      <c r="A2" s="131" t="s">
        <v>5</v>
      </c>
      <c r="B2" s="132"/>
      <c r="C2" s="134" t="e">
        <f>#REF!</f>
        <v>#REF!</v>
      </c>
      <c r="D2" s="141"/>
      <c r="E2" s="142"/>
    </row>
    <row r="3" spans="1:5" ht="15.45">
      <c r="A3" s="131" t="s">
        <v>6</v>
      </c>
      <c r="B3" s="133"/>
      <c r="C3" s="134" t="e">
        <f>旅行社!#REF!</f>
        <v>#REF!</v>
      </c>
      <c r="D3" s="141"/>
      <c r="E3" s="142"/>
    </row>
    <row r="4" spans="1:5" ht="15.45">
      <c r="A4" s="131" t="s">
        <v>3</v>
      </c>
      <c r="B4" s="132"/>
      <c r="C4" s="134" t="e">
        <f>SUM(C2:E3)</f>
        <v>#REF!</v>
      </c>
      <c r="D4" s="135"/>
      <c r="E4" s="132"/>
    </row>
    <row r="5" spans="1:5">
      <c r="A5" s="136" t="s">
        <v>7</v>
      </c>
      <c r="B5" s="137"/>
      <c r="C5" s="137"/>
      <c r="D5" s="137"/>
      <c r="E5" s="138"/>
    </row>
  </sheetData>
  <mergeCells count="8">
    <mergeCell ref="A4:B4"/>
    <mergeCell ref="C4:E4"/>
    <mergeCell ref="A5:E5"/>
    <mergeCell ref="A1:E1"/>
    <mergeCell ref="A2:B2"/>
    <mergeCell ref="C2:E2"/>
    <mergeCell ref="A3:B3"/>
    <mergeCell ref="C3:E3"/>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62"/>
  <sheetViews>
    <sheetView tabSelected="1" topLeftCell="A51" zoomScale="60" zoomScaleNormal="60" workbookViewId="0">
      <selection activeCell="A60" sqref="A60:F60"/>
    </sheetView>
  </sheetViews>
  <sheetFormatPr defaultColWidth="19.5703125" defaultRowHeight="12.9"/>
  <cols>
    <col min="1" max="1" width="43.2109375" style="62" customWidth="1"/>
    <col min="2" max="2" width="17.5" style="63" customWidth="1"/>
    <col min="3" max="3" width="31.5703125" style="63"/>
    <col min="4" max="4" width="19.5703125" style="63"/>
    <col min="5" max="7" width="12.0703125" style="64" customWidth="1"/>
    <col min="8" max="8" width="53.7109375" style="65" customWidth="1"/>
    <col min="9" max="16384" width="19.5703125" style="62"/>
  </cols>
  <sheetData>
    <row r="1" spans="1:8" ht="32.15" customHeight="1">
      <c r="A1" s="103" t="s">
        <v>176</v>
      </c>
      <c r="B1" s="146"/>
      <c r="C1" s="147"/>
      <c r="D1" s="147"/>
      <c r="E1" s="148"/>
      <c r="F1" s="148"/>
      <c r="G1" s="149"/>
      <c r="H1" s="150"/>
    </row>
    <row r="2" spans="1:8" ht="13.75">
      <c r="A2" s="66" t="s">
        <v>178</v>
      </c>
      <c r="B2" s="67"/>
      <c r="C2" s="68"/>
      <c r="D2" s="68"/>
      <c r="E2" s="69"/>
      <c r="F2" s="69"/>
      <c r="G2" s="118"/>
      <c r="H2" s="70" t="s">
        <v>175</v>
      </c>
    </row>
    <row r="3" spans="1:8" ht="13.75">
      <c r="A3" s="66" t="s">
        <v>8</v>
      </c>
      <c r="B3" s="71"/>
      <c r="C3" s="72"/>
      <c r="D3" s="72"/>
      <c r="E3" s="73"/>
      <c r="F3" s="73"/>
      <c r="G3" s="119"/>
      <c r="H3" s="74" t="s">
        <v>177</v>
      </c>
    </row>
    <row r="4" spans="1:8" ht="15" customHeight="1">
      <c r="A4" s="66" t="s">
        <v>9</v>
      </c>
      <c r="B4" s="71"/>
      <c r="C4" s="72"/>
      <c r="D4" s="72"/>
      <c r="E4" s="73"/>
      <c r="F4" s="73"/>
      <c r="G4" s="119"/>
      <c r="H4" s="70" t="s">
        <v>179</v>
      </c>
    </row>
    <row r="5" spans="1:8">
      <c r="A5" s="75" t="s">
        <v>10</v>
      </c>
      <c r="B5" s="76"/>
      <c r="E5" s="151"/>
      <c r="F5" s="151"/>
      <c r="G5" s="120"/>
    </row>
    <row r="6" spans="1:8" s="58" customFormat="1">
      <c r="A6" s="152" t="s">
        <v>11</v>
      </c>
      <c r="B6" s="152"/>
      <c r="C6" s="77" t="s">
        <v>12</v>
      </c>
      <c r="D6" s="114" t="s">
        <v>172</v>
      </c>
      <c r="E6" s="77" t="s">
        <v>14</v>
      </c>
      <c r="F6" s="77" t="s">
        <v>15</v>
      </c>
      <c r="G6" s="114" t="s">
        <v>173</v>
      </c>
      <c r="H6" s="78" t="s">
        <v>16</v>
      </c>
    </row>
    <row r="7" spans="1:8" s="58" customFormat="1" ht="15.45">
      <c r="A7" s="153" t="s">
        <v>168</v>
      </c>
      <c r="B7" s="154"/>
      <c r="C7" s="154"/>
      <c r="D7" s="154"/>
      <c r="E7" s="155"/>
      <c r="F7" s="155"/>
      <c r="G7" s="155"/>
      <c r="H7" s="156"/>
    </row>
    <row r="8" spans="1:8" s="59" customFormat="1" ht="48" customHeight="1">
      <c r="A8" s="143" t="s">
        <v>17</v>
      </c>
      <c r="B8" s="157" t="s">
        <v>18</v>
      </c>
      <c r="C8" s="81" t="s">
        <v>139</v>
      </c>
      <c r="D8" s="83">
        <v>800</v>
      </c>
      <c r="E8" s="83">
        <v>1</v>
      </c>
      <c r="F8" s="83">
        <v>25</v>
      </c>
      <c r="G8" s="121">
        <f>D8*E8*F8</f>
        <v>20000</v>
      </c>
      <c r="H8" s="143" t="s">
        <v>169</v>
      </c>
    </row>
    <row r="9" spans="1:8" s="59" customFormat="1" ht="48" customHeight="1">
      <c r="A9" s="144"/>
      <c r="B9" s="158"/>
      <c r="C9" s="81" t="s">
        <v>140</v>
      </c>
      <c r="D9" s="83">
        <v>800</v>
      </c>
      <c r="E9" s="83">
        <v>1</v>
      </c>
      <c r="F9" s="83">
        <v>25</v>
      </c>
      <c r="G9" s="121">
        <f t="shared" ref="G9:G19" si="0">D9*E9*F9</f>
        <v>20000</v>
      </c>
      <c r="H9" s="144"/>
    </row>
    <row r="10" spans="1:8" s="59" customFormat="1" ht="48" customHeight="1">
      <c r="A10" s="144"/>
      <c r="B10" s="157"/>
      <c r="C10" s="81" t="s">
        <v>141</v>
      </c>
      <c r="D10" s="83">
        <v>800</v>
      </c>
      <c r="E10" s="83">
        <v>1</v>
      </c>
      <c r="F10" s="83">
        <v>25</v>
      </c>
      <c r="G10" s="121">
        <f t="shared" si="0"/>
        <v>20000</v>
      </c>
      <c r="H10" s="144"/>
    </row>
    <row r="11" spans="1:8" s="59" customFormat="1" ht="48" customHeight="1">
      <c r="A11" s="144"/>
      <c r="B11" s="158"/>
      <c r="C11" s="81" t="s">
        <v>142</v>
      </c>
      <c r="D11" s="83">
        <v>800</v>
      </c>
      <c r="E11" s="83">
        <v>1</v>
      </c>
      <c r="F11" s="83">
        <v>25</v>
      </c>
      <c r="G11" s="121">
        <f t="shared" si="0"/>
        <v>20000</v>
      </c>
      <c r="H11" s="144"/>
    </row>
    <row r="12" spans="1:8" s="59" customFormat="1" ht="48" customHeight="1">
      <c r="A12" s="144"/>
      <c r="B12" s="157"/>
      <c r="C12" s="81" t="s">
        <v>143</v>
      </c>
      <c r="D12" s="83">
        <v>800</v>
      </c>
      <c r="E12" s="83">
        <v>1</v>
      </c>
      <c r="F12" s="83">
        <v>25</v>
      </c>
      <c r="G12" s="121">
        <f t="shared" si="0"/>
        <v>20000</v>
      </c>
      <c r="H12" s="144"/>
    </row>
    <row r="13" spans="1:8" s="59" customFormat="1" ht="48" customHeight="1">
      <c r="A13" s="144"/>
      <c r="B13" s="158"/>
      <c r="C13" s="81" t="s">
        <v>144</v>
      </c>
      <c r="D13" s="83">
        <v>800</v>
      </c>
      <c r="E13" s="83">
        <v>1</v>
      </c>
      <c r="F13" s="83">
        <v>25</v>
      </c>
      <c r="G13" s="121">
        <f t="shared" si="0"/>
        <v>20000</v>
      </c>
      <c r="H13" s="144"/>
    </row>
    <row r="14" spans="1:8" s="59" customFormat="1" ht="48" customHeight="1">
      <c r="A14" s="144"/>
      <c r="B14" s="157"/>
      <c r="C14" s="81" t="s">
        <v>145</v>
      </c>
      <c r="D14" s="83">
        <v>800</v>
      </c>
      <c r="E14" s="83">
        <v>1</v>
      </c>
      <c r="F14" s="83">
        <v>25</v>
      </c>
      <c r="G14" s="121">
        <f t="shared" si="0"/>
        <v>20000</v>
      </c>
      <c r="H14" s="144"/>
    </row>
    <row r="15" spans="1:8" s="59" customFormat="1" ht="48" customHeight="1">
      <c r="A15" s="144"/>
      <c r="B15" s="158"/>
      <c r="C15" s="81" t="s">
        <v>146</v>
      </c>
      <c r="D15" s="83">
        <v>800</v>
      </c>
      <c r="E15" s="83">
        <v>1</v>
      </c>
      <c r="F15" s="83">
        <v>25</v>
      </c>
      <c r="G15" s="121">
        <f t="shared" si="0"/>
        <v>20000</v>
      </c>
      <c r="H15" s="144"/>
    </row>
    <row r="16" spans="1:8" s="59" customFormat="1" ht="48" customHeight="1">
      <c r="A16" s="144"/>
      <c r="B16" s="157"/>
      <c r="C16" s="81" t="s">
        <v>147</v>
      </c>
      <c r="D16" s="83">
        <v>800</v>
      </c>
      <c r="E16" s="83">
        <v>1</v>
      </c>
      <c r="F16" s="83">
        <v>30</v>
      </c>
      <c r="G16" s="121">
        <f t="shared" si="0"/>
        <v>24000</v>
      </c>
      <c r="H16" s="144"/>
    </row>
    <row r="17" spans="1:8" s="59" customFormat="1" ht="48" customHeight="1">
      <c r="A17" s="144"/>
      <c r="B17" s="158"/>
      <c r="C17" s="81" t="s">
        <v>148</v>
      </c>
      <c r="D17" s="83">
        <v>800</v>
      </c>
      <c r="E17" s="83">
        <v>1</v>
      </c>
      <c r="F17" s="83">
        <v>30</v>
      </c>
      <c r="G17" s="121">
        <f t="shared" si="0"/>
        <v>24000</v>
      </c>
      <c r="H17" s="144"/>
    </row>
    <row r="18" spans="1:8" s="59" customFormat="1" ht="48" customHeight="1">
      <c r="A18" s="144"/>
      <c r="B18" s="158"/>
      <c r="C18" s="81" t="s">
        <v>149</v>
      </c>
      <c r="D18" s="83">
        <v>800</v>
      </c>
      <c r="E18" s="83">
        <v>1</v>
      </c>
      <c r="F18" s="83">
        <v>30</v>
      </c>
      <c r="G18" s="121">
        <f t="shared" si="0"/>
        <v>24000</v>
      </c>
      <c r="H18" s="144"/>
    </row>
    <row r="19" spans="1:8" s="59" customFormat="1" ht="48" customHeight="1">
      <c r="A19" s="144"/>
      <c r="B19" s="157"/>
      <c r="C19" s="81" t="s">
        <v>150</v>
      </c>
      <c r="D19" s="83">
        <v>800</v>
      </c>
      <c r="E19" s="83">
        <v>1</v>
      </c>
      <c r="F19" s="83">
        <v>30</v>
      </c>
      <c r="G19" s="121">
        <f t="shared" si="0"/>
        <v>24000</v>
      </c>
      <c r="H19" s="145"/>
    </row>
    <row r="20" spans="1:8" s="59" customFormat="1" ht="48" customHeight="1">
      <c r="A20" s="144"/>
      <c r="B20" s="157"/>
      <c r="C20" s="81" t="s">
        <v>19</v>
      </c>
      <c r="D20" s="83">
        <v>800</v>
      </c>
      <c r="E20" s="83">
        <v>9</v>
      </c>
      <c r="F20" s="83">
        <v>8</v>
      </c>
      <c r="G20" s="121">
        <f>D20*E20*F20</f>
        <v>57600</v>
      </c>
      <c r="H20" s="104"/>
    </row>
    <row r="21" spans="1:8" s="60" customFormat="1" ht="33" customHeight="1">
      <c r="A21" s="85" t="s">
        <v>20</v>
      </c>
      <c r="B21" s="80" t="s">
        <v>21</v>
      </c>
      <c r="C21" s="86" t="s">
        <v>22</v>
      </c>
      <c r="D21" s="83">
        <v>118</v>
      </c>
      <c r="E21" s="87">
        <v>1</v>
      </c>
      <c r="F21" s="87">
        <v>165</v>
      </c>
      <c r="G21" s="116">
        <f t="shared" ref="G21:G40" si="1">D21*E21*F21</f>
        <v>19470</v>
      </c>
      <c r="H21" s="80"/>
    </row>
    <row r="22" spans="1:8" s="60" customFormat="1" ht="33" customHeight="1">
      <c r="A22" s="143" t="s">
        <v>23</v>
      </c>
      <c r="B22" s="106"/>
      <c r="C22" s="86" t="s">
        <v>134</v>
      </c>
      <c r="D22" s="83">
        <v>50</v>
      </c>
      <c r="E22" s="87">
        <v>1</v>
      </c>
      <c r="F22" s="87">
        <v>15</v>
      </c>
      <c r="G22" s="116">
        <f t="shared" si="1"/>
        <v>750</v>
      </c>
      <c r="H22" s="80"/>
    </row>
    <row r="23" spans="1:8" s="60" customFormat="1" ht="62.25" customHeight="1">
      <c r="A23" s="144"/>
      <c r="B23" s="143" t="s">
        <v>24</v>
      </c>
      <c r="C23" s="107" t="s">
        <v>135</v>
      </c>
      <c r="D23" s="83">
        <v>200</v>
      </c>
      <c r="E23" s="108">
        <v>1</v>
      </c>
      <c r="F23" s="108">
        <v>15</v>
      </c>
      <c r="G23" s="116">
        <f t="shared" si="1"/>
        <v>3000</v>
      </c>
      <c r="H23" s="109"/>
    </row>
    <row r="24" spans="1:8" s="60" customFormat="1" ht="78.650000000000006" customHeight="1">
      <c r="A24" s="144"/>
      <c r="B24" s="144"/>
      <c r="C24" s="86" t="s">
        <v>136</v>
      </c>
      <c r="D24" s="83">
        <v>250</v>
      </c>
      <c r="E24" s="88">
        <v>1</v>
      </c>
      <c r="F24" s="88">
        <v>35</v>
      </c>
      <c r="G24" s="116">
        <f t="shared" si="1"/>
        <v>8750</v>
      </c>
      <c r="H24" s="105"/>
    </row>
    <row r="25" spans="1:8" s="59" customFormat="1" ht="55.2" customHeight="1">
      <c r="A25" s="144"/>
      <c r="B25" s="144"/>
      <c r="C25" s="81" t="s">
        <v>137</v>
      </c>
      <c r="D25" s="83">
        <v>200</v>
      </c>
      <c r="E25" s="89">
        <v>1</v>
      </c>
      <c r="F25" s="88">
        <v>35</v>
      </c>
      <c r="G25" s="116">
        <f t="shared" si="1"/>
        <v>7000</v>
      </c>
      <c r="H25" s="105"/>
    </row>
    <row r="26" spans="1:8" s="59" customFormat="1" ht="55.2" customHeight="1">
      <c r="A26" s="144"/>
      <c r="B26" s="144"/>
      <c r="C26" s="107" t="s">
        <v>138</v>
      </c>
      <c r="D26" s="83">
        <v>200</v>
      </c>
      <c r="E26" s="108">
        <v>1</v>
      </c>
      <c r="F26" s="108">
        <v>15</v>
      </c>
      <c r="G26" s="116">
        <f t="shared" si="1"/>
        <v>3000</v>
      </c>
      <c r="H26" s="109"/>
    </row>
    <row r="27" spans="1:8" s="60" customFormat="1" ht="55.2" customHeight="1">
      <c r="A27" s="144"/>
      <c r="B27" s="144"/>
      <c r="C27" s="86" t="s">
        <v>152</v>
      </c>
      <c r="D27" s="83">
        <v>250</v>
      </c>
      <c r="E27" s="88">
        <v>1</v>
      </c>
      <c r="F27" s="88">
        <v>50</v>
      </c>
      <c r="G27" s="116">
        <f t="shared" si="1"/>
        <v>12500</v>
      </c>
      <c r="H27" s="105"/>
    </row>
    <row r="28" spans="1:8" s="59" customFormat="1" ht="55.2" customHeight="1">
      <c r="A28" s="144"/>
      <c r="B28" s="144"/>
      <c r="C28" s="81" t="s">
        <v>154</v>
      </c>
      <c r="D28" s="83">
        <v>200</v>
      </c>
      <c r="E28" s="89">
        <v>1</v>
      </c>
      <c r="F28" s="88">
        <v>35</v>
      </c>
      <c r="G28" s="116">
        <f t="shared" si="1"/>
        <v>7000</v>
      </c>
      <c r="H28" s="105"/>
    </row>
    <row r="29" spans="1:8" s="59" customFormat="1" ht="55.2" customHeight="1">
      <c r="A29" s="144"/>
      <c r="B29" s="144"/>
      <c r="C29" s="107" t="s">
        <v>155</v>
      </c>
      <c r="D29" s="83">
        <v>200</v>
      </c>
      <c r="E29" s="108">
        <v>1</v>
      </c>
      <c r="F29" s="108">
        <v>15</v>
      </c>
      <c r="G29" s="116">
        <f t="shared" si="1"/>
        <v>3000</v>
      </c>
      <c r="H29" s="109"/>
    </row>
    <row r="30" spans="1:8" s="60" customFormat="1" ht="55.2" customHeight="1">
      <c r="A30" s="144"/>
      <c r="B30" s="144"/>
      <c r="C30" s="81" t="s">
        <v>156</v>
      </c>
      <c r="D30" s="83">
        <v>250</v>
      </c>
      <c r="E30" s="88">
        <v>1</v>
      </c>
      <c r="F30" s="88">
        <v>50</v>
      </c>
      <c r="G30" s="116">
        <f t="shared" si="1"/>
        <v>12500</v>
      </c>
      <c r="H30" s="105"/>
    </row>
    <row r="31" spans="1:8" s="59" customFormat="1" ht="55.2" customHeight="1">
      <c r="A31" s="144"/>
      <c r="B31" s="144"/>
      <c r="C31" s="81" t="s">
        <v>157</v>
      </c>
      <c r="D31" s="83">
        <v>200</v>
      </c>
      <c r="E31" s="89">
        <v>1</v>
      </c>
      <c r="F31" s="88">
        <v>35</v>
      </c>
      <c r="G31" s="116">
        <f t="shared" si="1"/>
        <v>7000</v>
      </c>
      <c r="H31" s="105"/>
    </row>
    <row r="32" spans="1:8" s="59" customFormat="1" ht="55.2" customHeight="1">
      <c r="A32" s="144"/>
      <c r="B32" s="144"/>
      <c r="C32" s="107" t="s">
        <v>158</v>
      </c>
      <c r="D32" s="83">
        <v>200</v>
      </c>
      <c r="E32" s="108">
        <v>1</v>
      </c>
      <c r="F32" s="108">
        <v>15</v>
      </c>
      <c r="G32" s="116">
        <f t="shared" si="1"/>
        <v>3000</v>
      </c>
      <c r="H32" s="109"/>
    </row>
    <row r="33" spans="1:8" s="60" customFormat="1" ht="55.2" customHeight="1">
      <c r="A33" s="144"/>
      <c r="B33" s="144"/>
      <c r="C33" s="81" t="s">
        <v>159</v>
      </c>
      <c r="D33" s="83">
        <v>250</v>
      </c>
      <c r="E33" s="88">
        <v>1</v>
      </c>
      <c r="F33" s="88">
        <v>50</v>
      </c>
      <c r="G33" s="116">
        <f t="shared" si="1"/>
        <v>12500</v>
      </c>
      <c r="H33" s="105"/>
    </row>
    <row r="34" spans="1:8" s="59" customFormat="1" ht="55.2" customHeight="1">
      <c r="A34" s="144"/>
      <c r="B34" s="144"/>
      <c r="C34" s="81" t="s">
        <v>160</v>
      </c>
      <c r="D34" s="83">
        <v>200</v>
      </c>
      <c r="E34" s="89">
        <v>1</v>
      </c>
      <c r="F34" s="88">
        <v>35</v>
      </c>
      <c r="G34" s="116">
        <f t="shared" si="1"/>
        <v>7000</v>
      </c>
      <c r="H34" s="105"/>
    </row>
    <row r="35" spans="1:8" s="59" customFormat="1" ht="55.2" customHeight="1">
      <c r="A35" s="144"/>
      <c r="B35" s="144"/>
      <c r="C35" s="107" t="s">
        <v>161</v>
      </c>
      <c r="D35" s="83">
        <v>200</v>
      </c>
      <c r="E35" s="108">
        <v>1</v>
      </c>
      <c r="F35" s="108">
        <v>15</v>
      </c>
      <c r="G35" s="116">
        <f t="shared" si="1"/>
        <v>3000</v>
      </c>
      <c r="H35" s="109"/>
    </row>
    <row r="36" spans="1:8" s="59" customFormat="1" ht="55.2" customHeight="1">
      <c r="A36" s="144"/>
      <c r="B36" s="144"/>
      <c r="C36" s="81" t="s">
        <v>162</v>
      </c>
      <c r="D36" s="83">
        <v>250</v>
      </c>
      <c r="E36" s="89">
        <v>1</v>
      </c>
      <c r="F36" s="89">
        <v>50</v>
      </c>
      <c r="G36" s="116">
        <f t="shared" si="1"/>
        <v>12500</v>
      </c>
      <c r="H36" s="105"/>
    </row>
    <row r="37" spans="1:8" s="59" customFormat="1" ht="78.650000000000006" customHeight="1">
      <c r="A37" s="144"/>
      <c r="B37" s="144"/>
      <c r="C37" s="81" t="s">
        <v>163</v>
      </c>
      <c r="D37" s="83">
        <v>200</v>
      </c>
      <c r="E37" s="89">
        <v>1</v>
      </c>
      <c r="F37" s="89">
        <v>40</v>
      </c>
      <c r="G37" s="116">
        <f t="shared" si="1"/>
        <v>8000</v>
      </c>
      <c r="H37" s="105"/>
    </row>
    <row r="38" spans="1:8" s="59" customFormat="1" ht="78.650000000000006" customHeight="1">
      <c r="A38" s="144"/>
      <c r="B38" s="144"/>
      <c r="C38" s="107" t="s">
        <v>164</v>
      </c>
      <c r="D38" s="83">
        <v>200</v>
      </c>
      <c r="E38" s="108">
        <v>1</v>
      </c>
      <c r="F38" s="108">
        <v>15</v>
      </c>
      <c r="G38" s="116">
        <f t="shared" si="1"/>
        <v>3000</v>
      </c>
      <c r="H38" s="109"/>
    </row>
    <row r="39" spans="1:8" s="59" customFormat="1" ht="55.2" customHeight="1">
      <c r="A39" s="144"/>
      <c r="B39" s="144"/>
      <c r="C39" s="81" t="s">
        <v>165</v>
      </c>
      <c r="D39" s="83">
        <v>250</v>
      </c>
      <c r="E39" s="82">
        <v>1</v>
      </c>
      <c r="F39" s="82">
        <v>50</v>
      </c>
      <c r="G39" s="116">
        <f t="shared" si="1"/>
        <v>12500</v>
      </c>
      <c r="H39" s="105"/>
    </row>
    <row r="40" spans="1:8" s="59" customFormat="1" ht="55.2" customHeight="1">
      <c r="A40" s="144"/>
      <c r="B40" s="144"/>
      <c r="C40" s="81" t="s">
        <v>166</v>
      </c>
      <c r="D40" s="83">
        <v>200</v>
      </c>
      <c r="E40" s="89">
        <v>1</v>
      </c>
      <c r="F40" s="89">
        <v>40</v>
      </c>
      <c r="G40" s="116">
        <f t="shared" si="1"/>
        <v>8000</v>
      </c>
      <c r="H40" s="105"/>
    </row>
    <row r="41" spans="1:8" s="59" customFormat="1" ht="55.2" customHeight="1">
      <c r="A41" s="145"/>
      <c r="B41" s="145"/>
      <c r="C41" s="81" t="s">
        <v>167</v>
      </c>
      <c r="D41" s="83">
        <v>270</v>
      </c>
      <c r="E41" s="82">
        <v>1</v>
      </c>
      <c r="F41" s="82">
        <v>40</v>
      </c>
      <c r="G41" s="116">
        <f>D41*E41*F41</f>
        <v>10800</v>
      </c>
      <c r="H41" s="105"/>
    </row>
    <row r="42" spans="1:8" s="59" customFormat="1" ht="26.15" customHeight="1">
      <c r="A42" s="143" t="s">
        <v>25</v>
      </c>
      <c r="B42" s="110" t="s">
        <v>25</v>
      </c>
      <c r="C42" s="81" t="s">
        <v>26</v>
      </c>
      <c r="D42" s="83">
        <v>27300</v>
      </c>
      <c r="E42" s="89">
        <v>6</v>
      </c>
      <c r="F42" s="89">
        <v>1</v>
      </c>
      <c r="G42" s="112">
        <f>D42*E42*F42</f>
        <v>163800</v>
      </c>
      <c r="H42" s="102" t="s">
        <v>183</v>
      </c>
    </row>
    <row r="43" spans="1:8" s="59" customFormat="1" ht="26.15" customHeight="1">
      <c r="A43" s="144"/>
      <c r="B43" s="126" t="s">
        <v>180</v>
      </c>
      <c r="C43" s="111" t="s">
        <v>181</v>
      </c>
      <c r="D43" s="115"/>
      <c r="E43" s="112"/>
      <c r="F43" s="112"/>
      <c r="G43" s="112"/>
      <c r="H43" s="127"/>
    </row>
    <row r="44" spans="1:8" s="59" customFormat="1" ht="26.15" customHeight="1">
      <c r="A44" s="144"/>
      <c r="B44" s="110" t="s">
        <v>170</v>
      </c>
      <c r="C44" s="111" t="s">
        <v>171</v>
      </c>
      <c r="D44" s="83">
        <v>6000</v>
      </c>
      <c r="E44" s="112">
        <v>3</v>
      </c>
      <c r="F44" s="89">
        <v>1</v>
      </c>
      <c r="G44" s="112">
        <f t="shared" ref="G44" si="2">D44*E44*F44</f>
        <v>18000</v>
      </c>
      <c r="H44" s="113" t="s">
        <v>184</v>
      </c>
    </row>
    <row r="45" spans="1:8" s="59" customFormat="1" ht="26.15" customHeight="1">
      <c r="A45" s="144"/>
      <c r="B45" s="126" t="s">
        <v>182</v>
      </c>
      <c r="C45" s="111" t="s">
        <v>182</v>
      </c>
      <c r="D45" s="115"/>
      <c r="E45" s="112"/>
      <c r="F45" s="112"/>
      <c r="G45" s="112"/>
      <c r="H45" s="127"/>
    </row>
    <row r="46" spans="1:8" s="59" customFormat="1" ht="27" customHeight="1">
      <c r="A46" s="144"/>
      <c r="B46" s="79" t="s">
        <v>27</v>
      </c>
      <c r="C46" s="81" t="s">
        <v>153</v>
      </c>
      <c r="D46" s="83">
        <v>0</v>
      </c>
      <c r="E46" s="89">
        <v>7</v>
      </c>
      <c r="F46" s="89">
        <v>1</v>
      </c>
      <c r="G46" s="112">
        <v>0</v>
      </c>
      <c r="H46" s="90"/>
    </row>
    <row r="47" spans="1:8" s="61" customFormat="1" ht="15" customHeight="1">
      <c r="A47" s="91" t="s">
        <v>28</v>
      </c>
      <c r="B47" s="92"/>
      <c r="C47" s="92"/>
      <c r="D47" s="92"/>
      <c r="E47" s="92"/>
      <c r="F47" s="92"/>
      <c r="G47" s="92"/>
      <c r="H47" s="93"/>
    </row>
    <row r="48" spans="1:8" s="59" customFormat="1" ht="29.15" customHeight="1">
      <c r="A48" s="165" t="s">
        <v>29</v>
      </c>
      <c r="B48" s="165"/>
      <c r="C48" s="94" t="s">
        <v>30</v>
      </c>
      <c r="D48" s="105">
        <v>2000</v>
      </c>
      <c r="E48" s="96">
        <v>1</v>
      </c>
      <c r="F48" s="96">
        <v>1</v>
      </c>
      <c r="G48" s="117">
        <f>D48*E48*F48</f>
        <v>2000</v>
      </c>
      <c r="H48" s="97"/>
    </row>
    <row r="49" spans="1:8" s="59" customFormat="1" ht="29.15" customHeight="1">
      <c r="A49" s="165" t="s">
        <v>31</v>
      </c>
      <c r="B49" s="165"/>
      <c r="C49" s="94" t="s">
        <v>32</v>
      </c>
      <c r="D49" s="105">
        <v>1200</v>
      </c>
      <c r="E49" s="96">
        <v>1</v>
      </c>
      <c r="F49" s="96">
        <v>10</v>
      </c>
      <c r="G49" s="117">
        <f t="shared" ref="G49:G56" si="3">D49*E49*F49</f>
        <v>12000</v>
      </c>
      <c r="H49" s="97"/>
    </row>
    <row r="50" spans="1:8" s="59" customFormat="1" ht="29.15" customHeight="1">
      <c r="A50" s="159" t="s">
        <v>33</v>
      </c>
      <c r="B50" s="160"/>
      <c r="C50" s="94" t="s">
        <v>32</v>
      </c>
      <c r="D50" s="105">
        <v>500</v>
      </c>
      <c r="E50" s="96">
        <v>2</v>
      </c>
      <c r="F50" s="96">
        <v>6</v>
      </c>
      <c r="G50" s="117">
        <f t="shared" si="3"/>
        <v>6000</v>
      </c>
      <c r="H50" s="97"/>
    </row>
    <row r="51" spans="1:8" s="59" customFormat="1" ht="29.15" customHeight="1">
      <c r="A51" s="161"/>
      <c r="B51" s="162"/>
      <c r="C51" s="94" t="s">
        <v>130</v>
      </c>
      <c r="D51" s="105">
        <v>900</v>
      </c>
      <c r="E51" s="95">
        <v>1</v>
      </c>
      <c r="F51" s="95">
        <v>6</v>
      </c>
      <c r="G51" s="117">
        <f t="shared" si="3"/>
        <v>5400</v>
      </c>
      <c r="H51" s="97"/>
    </row>
    <row r="52" spans="1:8" s="59" customFormat="1" ht="29.15" customHeight="1">
      <c r="A52" s="163"/>
      <c r="B52" s="164"/>
      <c r="C52" s="94" t="s">
        <v>34</v>
      </c>
      <c r="D52" s="105">
        <v>900</v>
      </c>
      <c r="E52" s="96">
        <v>1</v>
      </c>
      <c r="F52" s="96">
        <v>6</v>
      </c>
      <c r="G52" s="117">
        <f t="shared" si="3"/>
        <v>5400</v>
      </c>
      <c r="H52" s="97"/>
    </row>
    <row r="53" spans="1:8" s="59" customFormat="1" ht="29.15" customHeight="1">
      <c r="A53" s="159" t="s">
        <v>35</v>
      </c>
      <c r="B53" s="160"/>
      <c r="C53" s="94" t="s">
        <v>32</v>
      </c>
      <c r="D53" s="105">
        <v>500</v>
      </c>
      <c r="E53" s="96">
        <v>3</v>
      </c>
      <c r="F53" s="96">
        <v>6</v>
      </c>
      <c r="G53" s="117">
        <f t="shared" si="3"/>
        <v>9000</v>
      </c>
      <c r="H53" s="97"/>
    </row>
    <row r="54" spans="1:8" s="59" customFormat="1" ht="29.15" customHeight="1">
      <c r="A54" s="161"/>
      <c r="B54" s="162"/>
      <c r="C54" s="94" t="s">
        <v>130</v>
      </c>
      <c r="D54" s="105">
        <v>900</v>
      </c>
      <c r="E54" s="95">
        <v>1</v>
      </c>
      <c r="F54" s="95">
        <v>6</v>
      </c>
      <c r="G54" s="117">
        <f t="shared" si="3"/>
        <v>5400</v>
      </c>
      <c r="H54" s="97"/>
    </row>
    <row r="55" spans="1:8" s="59" customFormat="1" ht="29.15" customHeight="1">
      <c r="A55" s="163"/>
      <c r="B55" s="164"/>
      <c r="C55" s="94" t="s">
        <v>34</v>
      </c>
      <c r="D55" s="105">
        <v>900</v>
      </c>
      <c r="E55" s="96">
        <v>1</v>
      </c>
      <c r="F55" s="96">
        <v>6</v>
      </c>
      <c r="G55" s="117">
        <f t="shared" si="3"/>
        <v>5400</v>
      </c>
      <c r="H55" s="97"/>
    </row>
    <row r="56" spans="1:8" s="59" customFormat="1" ht="29.15" customHeight="1">
      <c r="A56" s="173" t="s">
        <v>36</v>
      </c>
      <c r="B56" s="174"/>
      <c r="C56" s="94" t="s">
        <v>37</v>
      </c>
      <c r="D56" s="105">
        <v>500</v>
      </c>
      <c r="E56" s="96">
        <v>6</v>
      </c>
      <c r="F56" s="96">
        <v>3</v>
      </c>
      <c r="G56" s="117">
        <f t="shared" si="3"/>
        <v>9000</v>
      </c>
      <c r="H56" s="98" t="s">
        <v>38</v>
      </c>
    </row>
    <row r="57" spans="1:8" s="61" customFormat="1" ht="16.5" customHeight="1">
      <c r="A57" s="91" t="s">
        <v>39</v>
      </c>
      <c r="B57" s="92"/>
      <c r="C57" s="92"/>
      <c r="D57" s="92"/>
      <c r="E57" s="92"/>
      <c r="F57" s="92"/>
      <c r="G57" s="92"/>
      <c r="H57" s="93"/>
    </row>
    <row r="58" spans="1:8" s="59" customFormat="1" ht="28.2" customHeight="1">
      <c r="A58" s="175" t="s">
        <v>40</v>
      </c>
      <c r="B58" s="176"/>
      <c r="C58" s="99"/>
      <c r="D58" s="123">
        <v>500</v>
      </c>
      <c r="E58" s="83">
        <v>1</v>
      </c>
      <c r="F58" s="83">
        <v>160</v>
      </c>
      <c r="G58" s="115">
        <f>D58*E58*F58</f>
        <v>80000</v>
      </c>
      <c r="H58" s="84" t="s">
        <v>131</v>
      </c>
    </row>
    <row r="59" spans="1:8" s="59" customFormat="1" ht="28.2" customHeight="1">
      <c r="A59" s="168" t="s">
        <v>132</v>
      </c>
      <c r="B59" s="169"/>
      <c r="C59" s="99"/>
      <c r="D59" s="123">
        <v>730</v>
      </c>
      <c r="E59" s="83">
        <v>1</v>
      </c>
      <c r="F59" s="83">
        <v>1</v>
      </c>
      <c r="G59" s="115">
        <f>D59*E59*F59</f>
        <v>730</v>
      </c>
      <c r="H59" s="84" t="s">
        <v>133</v>
      </c>
    </row>
    <row r="60" spans="1:8" ht="26.15" customHeight="1">
      <c r="A60" s="170" t="s">
        <v>41</v>
      </c>
      <c r="B60" s="171"/>
      <c r="C60" s="171"/>
      <c r="D60" s="172"/>
      <c r="E60" s="171"/>
      <c r="F60" s="171"/>
      <c r="G60" s="124">
        <f>SUM(G8:G59)</f>
        <v>800000</v>
      </c>
      <c r="H60" s="100"/>
    </row>
    <row r="61" spans="1:8" ht="26.15" customHeight="1">
      <c r="A61" s="166" t="s">
        <v>151</v>
      </c>
      <c r="B61" s="166"/>
      <c r="C61" s="166"/>
      <c r="D61" s="167"/>
      <c r="E61" s="166"/>
      <c r="F61" s="166"/>
      <c r="G61" s="122">
        <f>G60*0.1</f>
        <v>80000</v>
      </c>
      <c r="H61" s="100"/>
    </row>
    <row r="62" spans="1:8" ht="22.75" customHeight="1">
      <c r="A62" s="166" t="s">
        <v>174</v>
      </c>
      <c r="B62" s="166"/>
      <c r="C62" s="166"/>
      <c r="D62" s="167"/>
      <c r="E62" s="166"/>
      <c r="F62" s="166"/>
      <c r="G62" s="125">
        <f>G60+G61</f>
        <v>880000</v>
      </c>
      <c r="H62" s="100"/>
    </row>
  </sheetData>
  <mergeCells count="20">
    <mergeCell ref="A62:F62"/>
    <mergeCell ref="A59:B59"/>
    <mergeCell ref="A60:F60"/>
    <mergeCell ref="A61:F61"/>
    <mergeCell ref="A56:B56"/>
    <mergeCell ref="A58:B58"/>
    <mergeCell ref="A53:B55"/>
    <mergeCell ref="A50:B52"/>
    <mergeCell ref="A49:B49"/>
    <mergeCell ref="A48:B48"/>
    <mergeCell ref="A42:A46"/>
    <mergeCell ref="B23:B41"/>
    <mergeCell ref="A22:A41"/>
    <mergeCell ref="B1:H1"/>
    <mergeCell ref="E5:F5"/>
    <mergeCell ref="A6:B6"/>
    <mergeCell ref="A7:H7"/>
    <mergeCell ref="A8:A20"/>
    <mergeCell ref="B8:B20"/>
    <mergeCell ref="H8:H19"/>
  </mergeCells>
  <phoneticPr fontId="8" type="noConversion"/>
  <pageMargins left="0.7" right="0.7" top="0.75" bottom="0.75" header="0.3" footer="0.3"/>
  <pageSetup paperSize="9" scale="2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92578125" defaultRowHeight="11.6"/>
  <cols>
    <col min="1" max="1" width="6.92578125" style="30" customWidth="1"/>
    <col min="2" max="2" width="28.5703125" style="30" customWidth="1"/>
    <col min="3" max="3" width="34.2109375" style="30" customWidth="1"/>
    <col min="4" max="4" width="23.0703125" style="30" customWidth="1"/>
    <col min="5" max="6" width="12.5703125" style="31" customWidth="1"/>
    <col min="7" max="7" width="5.5703125" style="30"/>
    <col min="8" max="8" width="7" style="32" customWidth="1"/>
    <col min="9" max="9" width="15.92578125" style="31"/>
    <col min="10" max="10" width="10.92578125" style="30" customWidth="1"/>
    <col min="11" max="16384" width="7.92578125" style="30"/>
  </cols>
  <sheetData>
    <row r="1" spans="1:11" s="28" customFormat="1">
      <c r="A1" s="33" t="s">
        <v>42</v>
      </c>
      <c r="B1" s="34" t="s">
        <v>43</v>
      </c>
      <c r="C1" s="34"/>
      <c r="D1" s="34"/>
      <c r="E1" s="177"/>
      <c r="F1" s="177"/>
      <c r="G1" s="177"/>
      <c r="H1" s="177"/>
      <c r="I1" s="51"/>
    </row>
    <row r="2" spans="1:11" s="28" customFormat="1">
      <c r="A2" s="33" t="s">
        <v>44</v>
      </c>
      <c r="B2" s="34"/>
      <c r="C2" s="35" t="s">
        <v>45</v>
      </c>
      <c r="D2" s="34"/>
      <c r="E2" s="177"/>
      <c r="F2" s="177"/>
      <c r="G2" s="177"/>
      <c r="H2" s="177"/>
      <c r="I2" s="51"/>
    </row>
    <row r="3" spans="1:11" s="28" customFormat="1">
      <c r="A3" s="33" t="s">
        <v>46</v>
      </c>
      <c r="B3" s="34"/>
      <c r="C3" s="34" t="s">
        <v>47</v>
      </c>
      <c r="D3" s="34"/>
      <c r="E3" s="177"/>
      <c r="F3" s="177"/>
      <c r="G3" s="177"/>
      <c r="H3" s="177"/>
      <c r="I3" s="51"/>
    </row>
    <row r="4" spans="1:11" s="28" customFormat="1" ht="14.25" customHeight="1">
      <c r="A4" s="36" t="s">
        <v>48</v>
      </c>
      <c r="B4" s="37" t="s">
        <v>49</v>
      </c>
      <c r="C4" s="34"/>
      <c r="D4" s="34"/>
      <c r="E4" s="34"/>
      <c r="F4" s="34"/>
      <c r="G4" s="34"/>
      <c r="H4" s="34"/>
      <c r="I4" s="52"/>
    </row>
    <row r="5" spans="1:11" s="29" customFormat="1" ht="21" customHeight="1">
      <c r="A5" s="38" t="s">
        <v>50</v>
      </c>
      <c r="B5" s="39" t="s">
        <v>51</v>
      </c>
      <c r="C5" s="39" t="s">
        <v>52</v>
      </c>
      <c r="D5" s="39" t="s">
        <v>53</v>
      </c>
      <c r="E5" s="40" t="s">
        <v>54</v>
      </c>
      <c r="F5" s="41" t="s">
        <v>55</v>
      </c>
      <c r="G5" s="178" t="s">
        <v>56</v>
      </c>
      <c r="H5" s="179"/>
      <c r="I5" s="53" t="s">
        <v>57</v>
      </c>
      <c r="J5" s="54"/>
    </row>
    <row r="6" spans="1:11" s="29" customFormat="1" ht="21" customHeight="1">
      <c r="A6" s="42">
        <v>1.1000000000000001</v>
      </c>
      <c r="B6" s="43" t="s">
        <v>58</v>
      </c>
      <c r="C6" s="43"/>
      <c r="D6" s="43"/>
      <c r="E6" s="43"/>
      <c r="F6" s="43"/>
      <c r="G6" s="43"/>
      <c r="H6" s="43"/>
      <c r="I6" s="55"/>
    </row>
    <row r="7" spans="1:11" ht="26.15" customHeight="1">
      <c r="A7" s="44">
        <v>1</v>
      </c>
      <c r="B7" s="45" t="s">
        <v>59</v>
      </c>
      <c r="C7" s="46" t="s">
        <v>60</v>
      </c>
      <c r="D7" s="45"/>
      <c r="E7" s="47">
        <v>2880</v>
      </c>
      <c r="F7" s="47">
        <v>0.6</v>
      </c>
      <c r="G7" s="48">
        <v>32</v>
      </c>
      <c r="H7" s="49" t="s">
        <v>61</v>
      </c>
      <c r="I7" s="56">
        <f t="shared" ref="I7:I13" si="0">E7*F7*G7</f>
        <v>55296</v>
      </c>
    </row>
    <row r="8" spans="1:11" ht="26.15" customHeight="1">
      <c r="A8" s="44">
        <v>2</v>
      </c>
      <c r="B8" s="50" t="s">
        <v>59</v>
      </c>
      <c r="C8" s="46" t="s">
        <v>62</v>
      </c>
      <c r="D8" s="45"/>
      <c r="E8" s="47">
        <v>3080</v>
      </c>
      <c r="F8" s="47">
        <v>0.6</v>
      </c>
      <c r="G8" s="48">
        <v>8</v>
      </c>
      <c r="H8" s="49" t="s">
        <v>61</v>
      </c>
      <c r="I8" s="56">
        <f t="shared" si="0"/>
        <v>14784</v>
      </c>
    </row>
    <row r="9" spans="1:11" ht="26.15" customHeight="1">
      <c r="A9" s="44">
        <v>3</v>
      </c>
      <c r="B9" s="50" t="s">
        <v>59</v>
      </c>
      <c r="C9" s="46" t="s">
        <v>63</v>
      </c>
      <c r="D9" s="45"/>
      <c r="E9" s="47">
        <v>3640</v>
      </c>
      <c r="F9" s="47">
        <v>0.6</v>
      </c>
      <c r="G9" s="48">
        <v>2</v>
      </c>
      <c r="H9" s="49" t="s">
        <v>61</v>
      </c>
      <c r="I9" s="56">
        <f t="shared" si="0"/>
        <v>4368</v>
      </c>
    </row>
    <row r="10" spans="1:11" ht="26.15" customHeight="1">
      <c r="A10" s="44">
        <v>4</v>
      </c>
      <c r="B10" s="50" t="s">
        <v>59</v>
      </c>
      <c r="C10" s="46" t="s">
        <v>64</v>
      </c>
      <c r="D10" s="45"/>
      <c r="E10" s="47">
        <v>3340</v>
      </c>
      <c r="F10" s="47">
        <v>0.6</v>
      </c>
      <c r="G10" s="48">
        <v>1</v>
      </c>
      <c r="H10" s="49" t="s">
        <v>61</v>
      </c>
      <c r="I10" s="56">
        <f t="shared" si="0"/>
        <v>2004</v>
      </c>
    </row>
    <row r="11" spans="1:11" ht="26.15" customHeight="1">
      <c r="A11" s="44">
        <v>5</v>
      </c>
      <c r="B11" s="50" t="s">
        <v>59</v>
      </c>
      <c r="C11" s="46" t="s">
        <v>65</v>
      </c>
      <c r="D11" s="45"/>
      <c r="E11" s="47">
        <v>3820</v>
      </c>
      <c r="F11" s="47">
        <v>0.6</v>
      </c>
      <c r="G11" s="48">
        <v>3</v>
      </c>
      <c r="H11" s="49" t="s">
        <v>61</v>
      </c>
      <c r="I11" s="56">
        <f t="shared" si="0"/>
        <v>6876</v>
      </c>
    </row>
    <row r="12" spans="1:11" ht="26.15" customHeight="1">
      <c r="A12" s="44">
        <v>6</v>
      </c>
      <c r="B12" s="50" t="s">
        <v>59</v>
      </c>
      <c r="C12" s="46" t="s">
        <v>66</v>
      </c>
      <c r="D12" s="45"/>
      <c r="E12" s="47">
        <v>2240</v>
      </c>
      <c r="F12" s="47">
        <v>0.6</v>
      </c>
      <c r="G12" s="48">
        <v>1</v>
      </c>
      <c r="H12" s="49" t="s">
        <v>61</v>
      </c>
      <c r="I12" s="56">
        <f t="shared" si="0"/>
        <v>1344</v>
      </c>
    </row>
    <row r="13" spans="1:11" ht="26.15" customHeight="1">
      <c r="A13" s="44">
        <v>7</v>
      </c>
      <c r="B13" s="45" t="s">
        <v>67</v>
      </c>
      <c r="C13" s="46" t="s">
        <v>68</v>
      </c>
      <c r="D13" s="45"/>
      <c r="E13" s="47">
        <v>2880</v>
      </c>
      <c r="F13" s="47">
        <v>0.6</v>
      </c>
      <c r="G13" s="48">
        <v>10</v>
      </c>
      <c r="H13" s="49" t="s">
        <v>61</v>
      </c>
      <c r="I13" s="56">
        <f t="shared" si="0"/>
        <v>17280</v>
      </c>
    </row>
    <row r="14" spans="1:11" s="29" customFormat="1" ht="26.25" customHeight="1">
      <c r="A14" s="180" t="s">
        <v>69</v>
      </c>
      <c r="B14" s="181"/>
      <c r="C14" s="181"/>
      <c r="D14" s="181"/>
      <c r="E14" s="181"/>
      <c r="F14" s="181"/>
      <c r="G14" s="181"/>
      <c r="H14" s="182"/>
      <c r="I14" s="57">
        <f>SUM(I7:I13)</f>
        <v>101952</v>
      </c>
      <c r="J14" s="30"/>
      <c r="K14" s="30"/>
    </row>
  </sheetData>
  <mergeCells count="5">
    <mergeCell ref="E1:H1"/>
    <mergeCell ref="E2:H2"/>
    <mergeCell ref="E3:H3"/>
    <mergeCell ref="G5:H5"/>
    <mergeCell ref="A14:H14"/>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5703125" defaultRowHeight="12.9"/>
  <cols>
    <col min="1" max="1" width="30.0703125" style="4" customWidth="1" collapsed="1"/>
    <col min="2" max="2" width="17.5" style="5" customWidth="1" collapsed="1"/>
    <col min="3" max="3" width="31.5703125" style="5"/>
    <col min="4" max="7" width="12.0703125" style="6" customWidth="1"/>
    <col min="8" max="8" width="11.5" style="7" customWidth="1"/>
    <col min="9" max="16384" width="19.5703125" style="4"/>
  </cols>
  <sheetData>
    <row r="1" spans="1:8" ht="46.2" customHeight="1">
      <c r="A1" s="183"/>
      <c r="B1" s="183"/>
      <c r="C1" s="183"/>
    </row>
    <row r="2" spans="1:8" ht="32.15" customHeight="1">
      <c r="A2" s="5" t="s">
        <v>70</v>
      </c>
      <c r="B2" s="184" t="s">
        <v>71</v>
      </c>
      <c r="C2" s="184"/>
      <c r="D2" s="184"/>
      <c r="E2" s="184"/>
    </row>
    <row r="3" spans="1:8">
      <c r="A3" s="5" t="s">
        <v>72</v>
      </c>
      <c r="B3" s="8" t="s">
        <v>73</v>
      </c>
    </row>
    <row r="4" spans="1:8">
      <c r="A4" s="5" t="s">
        <v>74</v>
      </c>
    </row>
    <row r="5" spans="1:8" ht="9.75" hidden="1" customHeight="1">
      <c r="A5" s="5" t="s">
        <v>9</v>
      </c>
    </row>
    <row r="6" spans="1:8" hidden="1">
      <c r="A6" s="5" t="s">
        <v>10</v>
      </c>
    </row>
    <row r="7" spans="1:8" s="1" customFormat="1">
      <c r="A7" s="185" t="s">
        <v>75</v>
      </c>
      <c r="B7" s="185"/>
      <c r="C7" s="9" t="s">
        <v>76</v>
      </c>
      <c r="D7" s="10" t="s">
        <v>13</v>
      </c>
      <c r="E7" s="10" t="s">
        <v>77</v>
      </c>
      <c r="F7" s="10" t="s">
        <v>78</v>
      </c>
      <c r="G7" s="10" t="s">
        <v>79</v>
      </c>
      <c r="H7" s="11" t="s">
        <v>80</v>
      </c>
    </row>
    <row r="8" spans="1:8" s="1" customFormat="1" ht="15.45">
      <c r="A8" s="186" t="s">
        <v>81</v>
      </c>
      <c r="B8" s="186"/>
      <c r="C8" s="186"/>
      <c r="D8" s="186"/>
      <c r="E8" s="186"/>
      <c r="F8" s="186"/>
      <c r="G8" s="12"/>
      <c r="H8" s="13"/>
    </row>
    <row r="9" spans="1:8" s="2" customFormat="1" ht="43.4" customHeight="1">
      <c r="A9" s="194" t="s">
        <v>82</v>
      </c>
      <c r="B9" s="199" t="s">
        <v>18</v>
      </c>
      <c r="C9" s="14" t="s">
        <v>83</v>
      </c>
      <c r="D9" s="15">
        <v>1000</v>
      </c>
      <c r="E9" s="15">
        <v>1</v>
      </c>
      <c r="F9" s="15">
        <v>25</v>
      </c>
      <c r="G9" s="15">
        <f t="shared" ref="G9:G17" si="0">D9*E9*F9</f>
        <v>25000</v>
      </c>
      <c r="H9" s="16"/>
    </row>
    <row r="10" spans="1:8" s="2" customFormat="1" ht="43.4" customHeight="1">
      <c r="A10" s="195"/>
      <c r="B10" s="200"/>
      <c r="C10" s="14" t="s">
        <v>84</v>
      </c>
      <c r="D10" s="15">
        <v>1000</v>
      </c>
      <c r="E10" s="15">
        <v>1</v>
      </c>
      <c r="F10" s="15">
        <v>78</v>
      </c>
      <c r="G10" s="15">
        <f t="shared" si="0"/>
        <v>78000</v>
      </c>
      <c r="H10" s="16"/>
    </row>
    <row r="11" spans="1:8" s="2" customFormat="1" ht="42.65" customHeight="1">
      <c r="A11" s="195"/>
      <c r="B11" s="200"/>
      <c r="C11" s="14" t="s">
        <v>85</v>
      </c>
      <c r="D11" s="15">
        <v>1000</v>
      </c>
      <c r="E11" s="15">
        <v>1</v>
      </c>
      <c r="F11" s="15">
        <v>75</v>
      </c>
      <c r="G11" s="15">
        <f t="shared" si="0"/>
        <v>75000</v>
      </c>
      <c r="H11" s="16"/>
    </row>
    <row r="12" spans="1:8" s="2" customFormat="1" ht="42.65" customHeight="1">
      <c r="A12" s="195"/>
      <c r="B12" s="200"/>
      <c r="C12" s="14" t="s">
        <v>86</v>
      </c>
      <c r="D12" s="15">
        <v>1000</v>
      </c>
      <c r="E12" s="15">
        <v>1</v>
      </c>
      <c r="F12" s="15">
        <v>24</v>
      </c>
      <c r="G12" s="15">
        <f t="shared" si="0"/>
        <v>24000</v>
      </c>
      <c r="H12" s="16"/>
    </row>
    <row r="13" spans="1:8" s="2" customFormat="1" ht="42.65" customHeight="1">
      <c r="A13" s="195"/>
      <c r="B13" s="200"/>
      <c r="C13" s="14" t="s">
        <v>87</v>
      </c>
      <c r="D13" s="15">
        <v>1000</v>
      </c>
      <c r="E13" s="15">
        <v>5</v>
      </c>
      <c r="F13" s="15">
        <v>5</v>
      </c>
      <c r="G13" s="15">
        <f t="shared" si="0"/>
        <v>25000</v>
      </c>
      <c r="H13" s="16"/>
    </row>
    <row r="14" spans="1:8" s="2" customFormat="1" ht="42.65" customHeight="1">
      <c r="A14" s="196"/>
      <c r="B14" s="201"/>
      <c r="C14" s="14" t="s">
        <v>88</v>
      </c>
      <c r="D14" s="15">
        <v>1000</v>
      </c>
      <c r="E14" s="15">
        <v>2</v>
      </c>
      <c r="F14" s="15">
        <v>2</v>
      </c>
      <c r="G14" s="15">
        <f t="shared" si="0"/>
        <v>4000</v>
      </c>
      <c r="H14" s="16"/>
    </row>
    <row r="15" spans="1:8" s="2" customFormat="1" ht="30.65" customHeight="1">
      <c r="A15" s="194" t="s">
        <v>89</v>
      </c>
      <c r="B15" s="199"/>
      <c r="C15" s="14" t="s">
        <v>90</v>
      </c>
      <c r="D15" s="15">
        <v>30000</v>
      </c>
      <c r="E15" s="17">
        <v>1</v>
      </c>
      <c r="F15" s="17">
        <v>5</v>
      </c>
      <c r="G15" s="15">
        <f t="shared" si="0"/>
        <v>150000</v>
      </c>
      <c r="H15" s="16"/>
    </row>
    <row r="16" spans="1:8" s="2" customFormat="1" ht="28.2" customHeight="1">
      <c r="A16" s="196"/>
      <c r="B16" s="201"/>
      <c r="C16" s="14" t="s">
        <v>22</v>
      </c>
      <c r="D16" s="15">
        <v>150</v>
      </c>
      <c r="E16" s="17">
        <v>1</v>
      </c>
      <c r="F16" s="17">
        <v>102</v>
      </c>
      <c r="G16" s="15">
        <f t="shared" si="0"/>
        <v>15300</v>
      </c>
      <c r="H16" s="16"/>
    </row>
    <row r="17" spans="1:8" s="2" customFormat="1" ht="89.25" customHeight="1">
      <c r="A17" s="197" t="s">
        <v>91</v>
      </c>
      <c r="B17" s="18" t="s">
        <v>92</v>
      </c>
      <c r="C17" s="19" t="s">
        <v>93</v>
      </c>
      <c r="D17" s="15">
        <v>300</v>
      </c>
      <c r="E17" s="15">
        <v>1</v>
      </c>
      <c r="F17" s="17">
        <v>222</v>
      </c>
      <c r="G17" s="15">
        <f t="shared" si="0"/>
        <v>66600</v>
      </c>
      <c r="H17" s="16"/>
    </row>
    <row r="18" spans="1:8" s="2" customFormat="1" ht="33.65" customHeight="1">
      <c r="A18" s="198"/>
      <c r="B18" s="16"/>
      <c r="C18" s="20"/>
      <c r="D18" s="21"/>
      <c r="E18" s="15"/>
      <c r="F18" s="17"/>
      <c r="G18" s="15"/>
      <c r="H18" s="16"/>
    </row>
    <row r="19" spans="1:8" s="2" customFormat="1" ht="27.75" customHeight="1">
      <c r="A19" s="16" t="s">
        <v>94</v>
      </c>
      <c r="B19" s="16" t="s">
        <v>95</v>
      </c>
      <c r="C19" s="19"/>
      <c r="D19" s="15">
        <v>4000</v>
      </c>
      <c r="E19" s="15">
        <v>6</v>
      </c>
      <c r="F19" s="15">
        <v>1</v>
      </c>
      <c r="G19" s="15">
        <f>D19*E19*F19</f>
        <v>24000</v>
      </c>
      <c r="H19" s="16"/>
    </row>
    <row r="20" spans="1:8" s="1" customFormat="1" ht="15" customHeight="1">
      <c r="A20" s="187" t="s">
        <v>96</v>
      </c>
      <c r="B20" s="187"/>
      <c r="C20" s="187"/>
      <c r="D20" s="187"/>
      <c r="E20" s="187"/>
      <c r="F20" s="187"/>
      <c r="G20" s="22"/>
      <c r="H20" s="22"/>
    </row>
    <row r="21" spans="1:8" s="1" customFormat="1" ht="15" customHeight="1">
      <c r="A21" s="190" t="s">
        <v>97</v>
      </c>
      <c r="B21" s="190"/>
      <c r="C21" s="19" t="s">
        <v>98</v>
      </c>
      <c r="D21" s="15">
        <v>1500</v>
      </c>
      <c r="E21" s="15">
        <v>1</v>
      </c>
      <c r="F21" s="15">
        <v>1</v>
      </c>
      <c r="G21" s="15">
        <f>D21*E21*F21</f>
        <v>1500</v>
      </c>
      <c r="H21" s="19"/>
    </row>
    <row r="22" spans="1:8" s="2" customFormat="1" ht="14.25" customHeight="1">
      <c r="A22" s="191" t="s">
        <v>99</v>
      </c>
      <c r="B22" s="191"/>
      <c r="C22" s="19" t="s">
        <v>100</v>
      </c>
      <c r="D22" s="15">
        <v>600</v>
      </c>
      <c r="E22" s="15">
        <v>1</v>
      </c>
      <c r="F22" s="15">
        <v>3</v>
      </c>
      <c r="G22" s="15">
        <f>D22*E22*F22</f>
        <v>1800</v>
      </c>
      <c r="H22" s="19"/>
    </row>
    <row r="23" spans="1:8" s="2" customFormat="1" ht="14.25" customHeight="1">
      <c r="A23" s="191"/>
      <c r="B23" s="191"/>
      <c r="C23" s="19" t="s">
        <v>101</v>
      </c>
      <c r="D23" s="15">
        <v>1100</v>
      </c>
      <c r="E23" s="15">
        <v>1</v>
      </c>
      <c r="F23" s="15">
        <v>1</v>
      </c>
      <c r="G23" s="15">
        <f>D22*E23*F22</f>
        <v>1800</v>
      </c>
      <c r="H23" s="19"/>
    </row>
    <row r="24" spans="1:8" s="2" customFormat="1">
      <c r="A24" s="191" t="s">
        <v>102</v>
      </c>
      <c r="B24" s="191"/>
      <c r="C24" s="19" t="s">
        <v>103</v>
      </c>
      <c r="D24" s="15">
        <v>2800</v>
      </c>
      <c r="E24" s="17">
        <v>1</v>
      </c>
      <c r="F24" s="15">
        <v>2</v>
      </c>
      <c r="G24" s="17">
        <f>D23*E24*F23</f>
        <v>1100</v>
      </c>
      <c r="H24" s="19"/>
    </row>
    <row r="25" spans="1:8" s="2" customFormat="1" ht="14.25" customHeight="1">
      <c r="A25" s="191" t="s">
        <v>104</v>
      </c>
      <c r="B25" s="191"/>
      <c r="C25" s="19" t="s">
        <v>105</v>
      </c>
      <c r="D25" s="15">
        <v>1000</v>
      </c>
      <c r="E25" s="15">
        <v>1</v>
      </c>
      <c r="F25" s="15">
        <v>1</v>
      </c>
      <c r="G25" s="15">
        <f>D24*E25*F24</f>
        <v>5600</v>
      </c>
      <c r="H25" s="19"/>
    </row>
    <row r="26" spans="1:8" s="2" customFormat="1" ht="14.25" customHeight="1">
      <c r="A26" s="191"/>
      <c r="B26" s="191"/>
      <c r="C26" s="20" t="s">
        <v>106</v>
      </c>
      <c r="D26" s="15">
        <v>1500</v>
      </c>
      <c r="E26" s="15">
        <v>1</v>
      </c>
      <c r="F26" s="17">
        <v>1</v>
      </c>
      <c r="G26" s="15">
        <f>D25*E26*F25</f>
        <v>1000</v>
      </c>
      <c r="H26" s="19"/>
    </row>
    <row r="27" spans="1:8" s="2" customFormat="1">
      <c r="A27" s="191" t="s">
        <v>107</v>
      </c>
      <c r="B27" s="191"/>
      <c r="C27" s="19" t="s">
        <v>108</v>
      </c>
      <c r="D27" s="15">
        <v>1000</v>
      </c>
      <c r="E27" s="15">
        <v>1</v>
      </c>
      <c r="F27" s="15">
        <v>2</v>
      </c>
      <c r="G27" s="15">
        <f>D27*E27*F27</f>
        <v>2000</v>
      </c>
      <c r="H27" s="19"/>
    </row>
    <row r="28" spans="1:8" s="2" customFormat="1" ht="14.25" customHeight="1">
      <c r="A28" s="191"/>
      <c r="B28" s="191"/>
      <c r="C28" s="19" t="s">
        <v>101</v>
      </c>
      <c r="D28" s="15">
        <v>1100</v>
      </c>
      <c r="E28" s="15">
        <v>1</v>
      </c>
      <c r="F28" s="15">
        <v>1</v>
      </c>
      <c r="G28" s="15">
        <f>D28*E28*F28</f>
        <v>1100</v>
      </c>
      <c r="H28" s="19"/>
    </row>
    <row r="29" spans="1:8" s="2" customFormat="1" ht="14.25" customHeight="1">
      <c r="A29" s="191"/>
      <c r="B29" s="191"/>
      <c r="C29" s="20" t="s">
        <v>106</v>
      </c>
      <c r="D29" s="15">
        <v>1500</v>
      </c>
      <c r="E29" s="17">
        <v>1</v>
      </c>
      <c r="F29" s="17">
        <v>2</v>
      </c>
      <c r="G29" s="17">
        <f>D29*E29*F29</f>
        <v>3000</v>
      </c>
      <c r="H29" s="19"/>
    </row>
    <row r="30" spans="1:8" s="2" customFormat="1" ht="14.25" customHeight="1">
      <c r="A30" s="191" t="s">
        <v>109</v>
      </c>
      <c r="B30" s="191"/>
      <c r="C30" s="19" t="s">
        <v>110</v>
      </c>
      <c r="D30" s="15">
        <v>4500</v>
      </c>
      <c r="E30" s="15">
        <v>1</v>
      </c>
      <c r="F30" s="15">
        <v>2</v>
      </c>
      <c r="G30" s="15">
        <f t="shared" ref="G30:G38" si="1">D30*E30*F30</f>
        <v>9000</v>
      </c>
      <c r="H30" s="19"/>
    </row>
    <row r="31" spans="1:8" s="2" customFormat="1">
      <c r="A31" s="191" t="s">
        <v>111</v>
      </c>
      <c r="B31" s="191"/>
      <c r="C31" s="19" t="s">
        <v>105</v>
      </c>
      <c r="D31" s="15">
        <v>1000</v>
      </c>
      <c r="E31" s="15">
        <v>1</v>
      </c>
      <c r="F31" s="15">
        <v>3</v>
      </c>
      <c r="G31" s="15">
        <f t="shared" si="1"/>
        <v>3000</v>
      </c>
      <c r="H31" s="19"/>
    </row>
    <row r="32" spans="1:8" s="2" customFormat="1" ht="14.25" customHeight="1">
      <c r="A32" s="191"/>
      <c r="B32" s="191"/>
      <c r="C32" s="19" t="s">
        <v>101</v>
      </c>
      <c r="D32" s="15">
        <v>1100</v>
      </c>
      <c r="E32" s="15">
        <v>1</v>
      </c>
      <c r="F32" s="15">
        <v>1</v>
      </c>
      <c r="G32" s="15">
        <f t="shared" si="1"/>
        <v>1100</v>
      </c>
      <c r="H32" s="19"/>
    </row>
    <row r="33" spans="1:8" s="2" customFormat="1" ht="14.25" customHeight="1">
      <c r="A33" s="191" t="s">
        <v>112</v>
      </c>
      <c r="B33" s="191"/>
      <c r="C33" s="19" t="s">
        <v>100</v>
      </c>
      <c r="D33" s="15">
        <v>600</v>
      </c>
      <c r="E33" s="15">
        <v>1</v>
      </c>
      <c r="F33" s="15">
        <v>3</v>
      </c>
      <c r="G33" s="15">
        <f t="shared" si="1"/>
        <v>1800</v>
      </c>
      <c r="H33" s="19"/>
    </row>
    <row r="34" spans="1:8" s="2" customFormat="1" ht="14.25" customHeight="1">
      <c r="A34" s="191"/>
      <c r="B34" s="191"/>
      <c r="C34" s="19" t="s">
        <v>101</v>
      </c>
      <c r="D34" s="15">
        <v>1100</v>
      </c>
      <c r="E34" s="15">
        <v>1</v>
      </c>
      <c r="F34" s="15">
        <v>1</v>
      </c>
      <c r="G34" s="15">
        <f t="shared" si="1"/>
        <v>1100</v>
      </c>
      <c r="H34" s="19"/>
    </row>
    <row r="35" spans="1:8" s="2" customFormat="1" ht="14.25" customHeight="1">
      <c r="A35" s="191" t="s">
        <v>113</v>
      </c>
      <c r="B35" s="191"/>
      <c r="C35" s="19" t="s">
        <v>114</v>
      </c>
      <c r="D35" s="15">
        <v>600</v>
      </c>
      <c r="E35" s="15">
        <v>1</v>
      </c>
      <c r="F35" s="15">
        <v>3</v>
      </c>
      <c r="G35" s="15">
        <f t="shared" si="1"/>
        <v>1800</v>
      </c>
      <c r="H35" s="19"/>
    </row>
    <row r="36" spans="1:8" s="2" customFormat="1" ht="14.25" customHeight="1">
      <c r="A36" s="191"/>
      <c r="B36" s="191"/>
      <c r="C36" s="19" t="s">
        <v>101</v>
      </c>
      <c r="D36" s="15">
        <v>1100</v>
      </c>
      <c r="E36" s="15">
        <v>1</v>
      </c>
      <c r="F36" s="15">
        <v>1</v>
      </c>
      <c r="G36" s="15">
        <f t="shared" si="1"/>
        <v>1100</v>
      </c>
      <c r="H36" s="19"/>
    </row>
    <row r="37" spans="1:8" s="2" customFormat="1">
      <c r="A37" s="191" t="s">
        <v>115</v>
      </c>
      <c r="B37" s="191"/>
      <c r="C37" s="19" t="s">
        <v>105</v>
      </c>
      <c r="D37" s="15">
        <v>1000</v>
      </c>
      <c r="E37" s="15">
        <v>1</v>
      </c>
      <c r="F37" s="15">
        <v>3</v>
      </c>
      <c r="G37" s="15">
        <f t="shared" si="1"/>
        <v>3000</v>
      </c>
      <c r="H37" s="19"/>
    </row>
    <row r="38" spans="1:8" s="2" customFormat="1" ht="14.25" customHeight="1">
      <c r="A38" s="191"/>
      <c r="B38" s="191"/>
      <c r="C38" s="19" t="s">
        <v>101</v>
      </c>
      <c r="D38" s="15">
        <v>1100</v>
      </c>
      <c r="E38" s="15">
        <v>1</v>
      </c>
      <c r="F38" s="15">
        <v>1</v>
      </c>
      <c r="G38" s="15">
        <f t="shared" si="1"/>
        <v>1100</v>
      </c>
      <c r="H38" s="19"/>
    </row>
    <row r="39" spans="1:8" s="2" customFormat="1" ht="16.5" customHeight="1">
      <c r="A39" s="187" t="s">
        <v>116</v>
      </c>
      <c r="B39" s="187"/>
      <c r="C39" s="187"/>
      <c r="D39" s="187"/>
      <c r="E39" s="187"/>
      <c r="F39" s="187"/>
      <c r="G39" s="13"/>
      <c r="H39" s="13"/>
    </row>
    <row r="40" spans="1:8" s="2" customFormat="1" ht="30.75" customHeight="1">
      <c r="A40" s="188" t="s">
        <v>117</v>
      </c>
      <c r="B40" s="189"/>
      <c r="C40" s="23"/>
      <c r="D40" s="15">
        <v>800</v>
      </c>
      <c r="E40" s="15">
        <v>2</v>
      </c>
      <c r="F40" s="15">
        <v>12</v>
      </c>
      <c r="G40" s="15">
        <f>D40*E40*F40</f>
        <v>19200</v>
      </c>
      <c r="H40" s="16" t="s">
        <v>118</v>
      </c>
    </row>
    <row r="41" spans="1:8" s="2" customFormat="1" ht="30.75" customHeight="1">
      <c r="A41" s="188" t="s">
        <v>119</v>
      </c>
      <c r="B41" s="189"/>
      <c r="C41" s="23"/>
      <c r="D41" s="15">
        <v>100</v>
      </c>
      <c r="E41" s="15">
        <v>1</v>
      </c>
      <c r="F41" s="15">
        <v>12</v>
      </c>
      <c r="G41" s="15">
        <f>D41*E41*F41</f>
        <v>1200</v>
      </c>
      <c r="H41" s="16" t="s">
        <v>118</v>
      </c>
    </row>
    <row r="42" spans="1:8" s="2" customFormat="1" ht="16.5" customHeight="1">
      <c r="A42" s="187" t="s">
        <v>120</v>
      </c>
      <c r="B42" s="187"/>
      <c r="C42" s="187"/>
      <c r="D42" s="187"/>
      <c r="E42" s="187"/>
      <c r="F42" s="187"/>
      <c r="G42" s="13"/>
      <c r="H42" s="13"/>
    </row>
    <row r="43" spans="1:8" s="2" customFormat="1" ht="28.5" customHeight="1">
      <c r="A43" s="188" t="s">
        <v>121</v>
      </c>
      <c r="B43" s="189"/>
      <c r="C43" s="19"/>
      <c r="D43" s="24">
        <v>200</v>
      </c>
      <c r="E43" s="24">
        <v>3</v>
      </c>
      <c r="F43" s="15">
        <v>12</v>
      </c>
      <c r="G43" s="15">
        <f>D43*E43*F43</f>
        <v>7200</v>
      </c>
      <c r="H43" s="16" t="s">
        <v>118</v>
      </c>
    </row>
    <row r="44" spans="1:8" s="2" customFormat="1" ht="30.75" customHeight="1">
      <c r="A44" s="188" t="s">
        <v>122</v>
      </c>
      <c r="B44" s="189"/>
      <c r="C44" s="23" t="s">
        <v>123</v>
      </c>
      <c r="D44" s="15">
        <v>20000</v>
      </c>
      <c r="E44" s="15">
        <v>1</v>
      </c>
      <c r="F44" s="15">
        <v>1</v>
      </c>
      <c r="G44" s="15">
        <f>D44*E44*F44</f>
        <v>20000</v>
      </c>
      <c r="H44" s="16" t="s">
        <v>118</v>
      </c>
    </row>
    <row r="45" spans="1:8" s="2" customFormat="1" ht="30.75" customHeight="1">
      <c r="A45" s="188" t="s">
        <v>124</v>
      </c>
      <c r="B45" s="189"/>
      <c r="C45" s="23"/>
      <c r="D45" s="15">
        <v>500</v>
      </c>
      <c r="E45" s="15">
        <v>1</v>
      </c>
      <c r="F45" s="15">
        <v>94</v>
      </c>
      <c r="G45" s="15">
        <f>D45*E45*F45</f>
        <v>47000</v>
      </c>
      <c r="H45" s="16" t="s">
        <v>125</v>
      </c>
    </row>
    <row r="46" spans="1:8" s="3" customFormat="1" ht="15" customHeight="1">
      <c r="A46" s="192" t="s">
        <v>126</v>
      </c>
      <c r="B46" s="192"/>
      <c r="C46" s="192"/>
      <c r="D46" s="192"/>
      <c r="E46" s="192"/>
      <c r="F46" s="192"/>
      <c r="G46" s="26">
        <f>SUM(G9:G45)</f>
        <v>623400</v>
      </c>
    </row>
    <row r="47" spans="1:8" s="3" customFormat="1" ht="15" customHeight="1">
      <c r="A47" s="192" t="s">
        <v>127</v>
      </c>
      <c r="B47" s="192"/>
      <c r="C47" s="192"/>
      <c r="D47" s="192"/>
      <c r="E47" s="192"/>
      <c r="F47" s="192"/>
      <c r="G47" s="25">
        <f>G46*0.1</f>
        <v>62340</v>
      </c>
    </row>
    <row r="48" spans="1:8" s="3" customFormat="1" ht="15" customHeight="1">
      <c r="A48" s="192" t="s">
        <v>128</v>
      </c>
      <c r="B48" s="192"/>
      <c r="C48" s="192"/>
      <c r="D48" s="192"/>
      <c r="E48" s="192"/>
      <c r="F48" s="192"/>
      <c r="G48" s="25">
        <f>G47*0.055</f>
        <v>3428.7</v>
      </c>
    </row>
    <row r="49" spans="1:7" s="3" customFormat="1" ht="15" customHeight="1">
      <c r="A49" s="193" t="s">
        <v>129</v>
      </c>
      <c r="B49" s="193"/>
      <c r="C49" s="193"/>
      <c r="D49" s="193"/>
      <c r="E49" s="193"/>
      <c r="F49" s="193"/>
      <c r="G49" s="27">
        <f>SUM(G46:G48)</f>
        <v>689168.7</v>
      </c>
    </row>
  </sheetData>
  <mergeCells count="3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 ref="A42:F42"/>
    <mergeCell ref="A43:B43"/>
    <mergeCell ref="A44:B44"/>
    <mergeCell ref="A45:B45"/>
    <mergeCell ref="A21:B21"/>
    <mergeCell ref="A24:B24"/>
    <mergeCell ref="A30:B30"/>
    <mergeCell ref="A39:F39"/>
    <mergeCell ref="A40:B40"/>
    <mergeCell ref="A1:C1"/>
    <mergeCell ref="B2:E2"/>
    <mergeCell ref="A7:B7"/>
    <mergeCell ref="A8:F8"/>
    <mergeCell ref="A20:F20"/>
  </mergeCells>
  <phoneticPr fontId="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总计</vt:lpstr>
      <vt:lpstr>Sheet3</vt:lpstr>
      <vt:lpstr>旅行社</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2019-10-29T19:36:54Z</cp:lastPrinted>
  <dcterms:created xsi:type="dcterms:W3CDTF">1996-12-17T01:32:00Z</dcterms:created>
  <dcterms:modified xsi:type="dcterms:W3CDTF">2019-11-26T14:21:36Z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2052-11.1.0.9069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