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JPG" ContentType="image/.jpg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3040" windowHeight="9060" activeTab="1"/>
  </bookViews>
  <sheets>
    <sheet name="1" sheetId="1" r:id="rId1"/>
    <sheet name="携程" sheetId="2" r:id="rId2"/>
    <sheet name="WpsReserved_CellImgList" sheetId="3" state="veryHidden" r:id="rId3"/>
  </sheets>
  <definedNames>
    <definedName name="_xlnm._FilterDatabase" localSheetId="0" hidden="1">'1'!$A$8:$I$700</definedName>
    <definedName name="_xlnm._FilterDatabase" localSheetId="1" hidden="1">携程!$A$7:$I$106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79" name="ID_1770DCF6F4CB4740B0B0B037BCB0D91C" descr="post_object_image_857360611"/>
        <xdr:cNvPicPr/>
      </xdr:nvPicPr>
      <xdr:blipFill>
        <a:blip r:embed="rId1"/>
        <a:stretch>
          <a:fillRect/>
        </a:stretch>
      </xdr:blipFill>
      <xdr:spPr>
        <a:xfrm>
          <a:off x="0" y="0"/>
          <a:ext cx="8420100" cy="8496300"/>
        </a:xfrm>
        <a:prstGeom prst="rect">
          <a:avLst/>
        </a:prstGeom>
      </xdr:spPr>
    </xdr:pic>
  </etc:cellImage>
  <etc:cellImage>
    <xdr:pic>
      <xdr:nvPicPr>
        <xdr:cNvPr id="105" name="ID_1A7DDBF6FD9E4D31BDCE8BB2EFA4420E" descr="post_object_image_2609401281"/>
        <xdr:cNvPicPr/>
      </xdr:nvPicPr>
      <xdr:blipFill>
        <a:blip r:embed="rId2"/>
        <a:stretch>
          <a:fillRect/>
        </a:stretch>
      </xdr:blipFill>
      <xdr:spPr>
        <a:xfrm>
          <a:off x="0" y="0"/>
          <a:ext cx="8181975" cy="8143875"/>
        </a:xfrm>
        <a:prstGeom prst="rect">
          <a:avLst/>
        </a:prstGeom>
      </xdr:spPr>
    </xdr:pic>
  </etc:cellImage>
  <etc:cellImage>
    <xdr:pic>
      <xdr:nvPicPr>
        <xdr:cNvPr id="82" name="ID_E3459E88FCFC4BB2939D4E9BD8890F51" descr="post_object_image_2150874539"/>
        <xdr:cNvPicPr/>
      </xdr:nvPicPr>
      <xdr:blipFill>
        <a:blip r:embed="rId3"/>
        <a:stretch>
          <a:fillRect/>
        </a:stretch>
      </xdr:blipFill>
      <xdr:spPr>
        <a:xfrm>
          <a:off x="0" y="0"/>
          <a:ext cx="8229600" cy="7639050"/>
        </a:xfrm>
        <a:prstGeom prst="rect">
          <a:avLst/>
        </a:prstGeom>
      </xdr:spPr>
    </xdr:pic>
  </etc:cellImage>
  <etc:cellImage>
    <xdr:pic>
      <xdr:nvPicPr>
        <xdr:cNvPr id="106" name="ID_E5DED7B78E8C479BBCE6618759FC967A" descr="post_object_image_2766064380"/>
        <xdr:cNvPicPr/>
      </xdr:nvPicPr>
      <xdr:blipFill>
        <a:blip r:embed="rId4"/>
        <a:stretch>
          <a:fillRect/>
        </a:stretch>
      </xdr:blipFill>
      <xdr:spPr>
        <a:xfrm>
          <a:off x="0" y="0"/>
          <a:ext cx="8191500" cy="7610475"/>
        </a:xfrm>
        <a:prstGeom prst="rect">
          <a:avLst/>
        </a:prstGeom>
      </xdr:spPr>
    </xdr:pic>
  </etc:cellImage>
  <etc:cellImage>
    <xdr:pic>
      <xdr:nvPicPr>
        <xdr:cNvPr id="81" name="ID_E06AD9BBC8104FE5A49C68A2C82B894E" descr="post_object_image_291441122"/>
        <xdr:cNvPicPr/>
      </xdr:nvPicPr>
      <xdr:blipFill>
        <a:blip r:embed="rId5"/>
        <a:stretch>
          <a:fillRect/>
        </a:stretch>
      </xdr:blipFill>
      <xdr:spPr>
        <a:xfrm>
          <a:off x="0" y="0"/>
          <a:ext cx="8267700" cy="8134350"/>
        </a:xfrm>
        <a:prstGeom prst="rect">
          <a:avLst/>
        </a:prstGeom>
      </xdr:spPr>
    </xdr:pic>
  </etc:cellImage>
  <etc:cellImage>
    <xdr:pic>
      <xdr:nvPicPr>
        <xdr:cNvPr id="80" name="ID_3675C0C828B94175AD60B82E627E36DA" descr="post_object_image_698511269"/>
        <xdr:cNvPicPr/>
      </xdr:nvPicPr>
      <xdr:blipFill>
        <a:blip r:embed="rId6"/>
        <a:stretch>
          <a:fillRect/>
        </a:stretch>
      </xdr:blipFill>
      <xdr:spPr>
        <a:xfrm>
          <a:off x="0" y="0"/>
          <a:ext cx="8458200" cy="8153400"/>
        </a:xfrm>
        <a:prstGeom prst="rect">
          <a:avLst/>
        </a:prstGeom>
      </xdr:spPr>
    </xdr:pic>
  </etc:cellImage>
  <etc:cellImage>
    <xdr:pic>
      <xdr:nvPicPr>
        <xdr:cNvPr id="85" name="ID_3B6857B50C9E47618662C4FCBB486FCD" descr="post_object_image_3086444685"/>
        <xdr:cNvPicPr/>
      </xdr:nvPicPr>
      <xdr:blipFill>
        <a:blip r:embed="rId7"/>
        <a:stretch>
          <a:fillRect/>
        </a:stretch>
      </xdr:blipFill>
      <xdr:spPr>
        <a:xfrm>
          <a:off x="0" y="0"/>
          <a:ext cx="7410450" cy="7267575"/>
        </a:xfrm>
        <a:prstGeom prst="rect">
          <a:avLst/>
        </a:prstGeom>
      </xdr:spPr>
    </xdr:pic>
  </etc:cellImage>
  <etc:cellImage>
    <xdr:pic>
      <xdr:nvPicPr>
        <xdr:cNvPr id="130" name="ID_424E388D959F4FB29A3AC2A7E37FB63B" descr="post_object_image_2915956830"/>
        <xdr:cNvPicPr/>
      </xdr:nvPicPr>
      <xdr:blipFill>
        <a:blip r:embed="rId8"/>
        <a:stretch>
          <a:fillRect/>
        </a:stretch>
      </xdr:blipFill>
      <xdr:spPr>
        <a:xfrm>
          <a:off x="0" y="0"/>
          <a:ext cx="8267700" cy="7753350"/>
        </a:xfrm>
        <a:prstGeom prst="rect">
          <a:avLst/>
        </a:prstGeom>
      </xdr:spPr>
    </xdr:pic>
  </etc:cellImage>
  <etc:cellImage>
    <xdr:pic>
      <xdr:nvPicPr>
        <xdr:cNvPr id="107" name="ID_CB66A78A1E754C34925294FDA976D4F9" descr="post_object_image_3992322024"/>
        <xdr:cNvPicPr/>
      </xdr:nvPicPr>
      <xdr:blipFill>
        <a:blip r:embed="rId9"/>
        <a:stretch>
          <a:fillRect/>
        </a:stretch>
      </xdr:blipFill>
      <xdr:spPr>
        <a:xfrm>
          <a:off x="0" y="0"/>
          <a:ext cx="8277225" cy="7781925"/>
        </a:xfrm>
        <a:prstGeom prst="rect">
          <a:avLst/>
        </a:prstGeom>
      </xdr:spPr>
    </xdr:pic>
  </etc:cellImage>
  <etc:cellImage>
    <xdr:pic>
      <xdr:nvPicPr>
        <xdr:cNvPr id="84" name="ID_CD844608EA4B4FE18F13C727F8493C52" descr="post_object_image_3293676029"/>
        <xdr:cNvPicPr/>
      </xdr:nvPicPr>
      <xdr:blipFill>
        <a:blip r:embed="rId10"/>
        <a:stretch>
          <a:fillRect/>
        </a:stretch>
      </xdr:blipFill>
      <xdr:spPr>
        <a:xfrm>
          <a:off x="0" y="0"/>
          <a:ext cx="7429500" cy="7791450"/>
        </a:xfrm>
        <a:prstGeom prst="rect">
          <a:avLst/>
        </a:prstGeom>
      </xdr:spPr>
    </xdr:pic>
  </etc:cellImage>
  <etc:cellImage>
    <xdr:pic>
      <xdr:nvPicPr>
        <xdr:cNvPr id="108" name="ID_1BAC8FF2A7694364BF9A1BCF180CD0BD" descr="post_object_image_3540916516"/>
        <xdr:cNvPicPr/>
      </xdr:nvPicPr>
      <xdr:blipFill>
        <a:blip r:embed="rId11"/>
        <a:stretch>
          <a:fillRect/>
        </a:stretch>
      </xdr:blipFill>
      <xdr:spPr>
        <a:xfrm>
          <a:off x="0" y="0"/>
          <a:ext cx="8229600" cy="8048625"/>
        </a:xfrm>
        <a:prstGeom prst="rect">
          <a:avLst/>
        </a:prstGeom>
      </xdr:spPr>
    </xdr:pic>
  </etc:cellImage>
  <etc:cellImage>
    <xdr:pic>
      <xdr:nvPicPr>
        <xdr:cNvPr id="83" name="ID_86D7FA4BBA3B4B439DA71EF13496A056" descr="post_object_image_3910133200"/>
        <xdr:cNvPicPr/>
      </xdr:nvPicPr>
      <xdr:blipFill>
        <a:blip r:embed="rId12"/>
        <a:stretch>
          <a:fillRect/>
        </a:stretch>
      </xdr:blipFill>
      <xdr:spPr>
        <a:xfrm>
          <a:off x="0" y="0"/>
          <a:ext cx="7477125" cy="9115425"/>
        </a:xfrm>
        <a:prstGeom prst="rect">
          <a:avLst/>
        </a:prstGeom>
      </xdr:spPr>
    </xdr:pic>
  </etc:cellImage>
  <etc:cellImage>
    <xdr:pic>
      <xdr:nvPicPr>
        <xdr:cNvPr id="86" name="ID_9E44EB30DC1D458CA2C68390465F5A2E" descr="post_object_image_1345240196"/>
        <xdr:cNvPicPr/>
      </xdr:nvPicPr>
      <xdr:blipFill>
        <a:blip r:embed="rId13"/>
        <a:stretch>
          <a:fillRect/>
        </a:stretch>
      </xdr:blipFill>
      <xdr:spPr>
        <a:xfrm>
          <a:off x="0" y="0"/>
          <a:ext cx="7410450" cy="8058150"/>
        </a:xfrm>
        <a:prstGeom prst="rect">
          <a:avLst/>
        </a:prstGeom>
      </xdr:spPr>
    </xdr:pic>
  </etc:cellImage>
  <etc:cellImage>
    <xdr:pic>
      <xdr:nvPicPr>
        <xdr:cNvPr id="133" name="ID_49727EF0D82842638C9A7DFC7132E836" descr="post_object_image_558546744"/>
        <xdr:cNvPicPr/>
      </xdr:nvPicPr>
      <xdr:blipFill>
        <a:blip r:embed="rId14"/>
        <a:stretch>
          <a:fillRect/>
        </a:stretch>
      </xdr:blipFill>
      <xdr:spPr>
        <a:xfrm>
          <a:off x="0" y="0"/>
          <a:ext cx="8201025" cy="7886700"/>
        </a:xfrm>
        <a:prstGeom prst="rect">
          <a:avLst/>
        </a:prstGeom>
      </xdr:spPr>
    </xdr:pic>
  </etc:cellImage>
  <etc:cellImage>
    <xdr:pic>
      <xdr:nvPicPr>
        <xdr:cNvPr id="87" name="ID_7A754DA1022248A1BFEB0E120C54CDA5" descr="post_object_image_2854339935"/>
        <xdr:cNvPicPr/>
      </xdr:nvPicPr>
      <xdr:blipFill>
        <a:blip r:embed="rId15"/>
        <a:stretch>
          <a:fillRect/>
        </a:stretch>
      </xdr:blipFill>
      <xdr:spPr>
        <a:xfrm>
          <a:off x="0" y="0"/>
          <a:ext cx="7400925" cy="7029450"/>
        </a:xfrm>
        <a:prstGeom prst="rect">
          <a:avLst/>
        </a:prstGeom>
      </xdr:spPr>
    </xdr:pic>
  </etc:cellImage>
  <etc:cellImage>
    <xdr:pic>
      <xdr:nvPicPr>
        <xdr:cNvPr id="134" name="ID_D021FDFDDC4C4A99919E6549EB461D99" descr="post_object_image_4065087001"/>
        <xdr:cNvPicPr/>
      </xdr:nvPicPr>
      <xdr:blipFill>
        <a:blip r:embed="rId16"/>
        <a:stretch>
          <a:fillRect/>
        </a:stretch>
      </xdr:blipFill>
      <xdr:spPr>
        <a:xfrm>
          <a:off x="0" y="0"/>
          <a:ext cx="8286750" cy="8010525"/>
        </a:xfrm>
        <a:prstGeom prst="rect">
          <a:avLst/>
        </a:prstGeom>
      </xdr:spPr>
    </xdr:pic>
  </etc:cellImage>
  <etc:cellImage>
    <xdr:pic>
      <xdr:nvPicPr>
        <xdr:cNvPr id="111" name="ID_0074FAC6C2734AB294CAF4AF5A0080B5" descr="post_object_image_4142706624"/>
        <xdr:cNvPicPr/>
      </xdr:nvPicPr>
      <xdr:blipFill>
        <a:blip r:embed="rId17"/>
        <a:stretch>
          <a:fillRect/>
        </a:stretch>
      </xdr:blipFill>
      <xdr:spPr>
        <a:xfrm>
          <a:off x="0" y="0"/>
          <a:ext cx="8220075" cy="8039100"/>
        </a:xfrm>
        <a:prstGeom prst="rect">
          <a:avLst/>
        </a:prstGeom>
      </xdr:spPr>
    </xdr:pic>
  </etc:cellImage>
  <etc:cellImage>
    <xdr:pic>
      <xdr:nvPicPr>
        <xdr:cNvPr id="88" name="ID_78F8D5FEF74F42F5A9FFCACC83B92AB6" descr="post_object_image_1459352345"/>
        <xdr:cNvPicPr/>
      </xdr:nvPicPr>
      <xdr:blipFill>
        <a:blip r:embed="rId18"/>
        <a:stretch>
          <a:fillRect/>
        </a:stretch>
      </xdr:blipFill>
      <xdr:spPr>
        <a:xfrm>
          <a:off x="0" y="0"/>
          <a:ext cx="7372350" cy="6772275"/>
        </a:xfrm>
        <a:prstGeom prst="rect">
          <a:avLst/>
        </a:prstGeom>
      </xdr:spPr>
    </xdr:pic>
  </etc:cellImage>
  <etc:cellImage>
    <xdr:pic>
      <xdr:nvPicPr>
        <xdr:cNvPr id="114" name="ID_7182C3575B7348DAA6F2BA9078EDBBA9" descr="post_object_image_4025403062"/>
        <xdr:cNvPicPr/>
      </xdr:nvPicPr>
      <xdr:blipFill>
        <a:blip r:embed="rId19"/>
        <a:stretch>
          <a:fillRect/>
        </a:stretch>
      </xdr:blipFill>
      <xdr:spPr>
        <a:xfrm>
          <a:off x="0" y="0"/>
          <a:ext cx="8162925" cy="8420100"/>
        </a:xfrm>
        <a:prstGeom prst="rect">
          <a:avLst/>
        </a:prstGeom>
      </xdr:spPr>
    </xdr:pic>
  </etc:cellImage>
  <etc:cellImage>
    <xdr:pic>
      <xdr:nvPicPr>
        <xdr:cNvPr id="89" name="ID_430B98A082804B85969FE6D0A3CF22BA" descr="post_object_image_2066358303"/>
        <xdr:cNvPicPr/>
      </xdr:nvPicPr>
      <xdr:blipFill>
        <a:blip r:embed="rId20"/>
        <a:stretch>
          <a:fillRect/>
        </a:stretch>
      </xdr:blipFill>
      <xdr:spPr>
        <a:xfrm>
          <a:off x="0" y="0"/>
          <a:ext cx="7458075" cy="6819900"/>
        </a:xfrm>
        <a:prstGeom prst="rect">
          <a:avLst/>
        </a:prstGeom>
      </xdr:spPr>
    </xdr:pic>
  </etc:cellImage>
  <etc:cellImage>
    <xdr:pic>
      <xdr:nvPicPr>
        <xdr:cNvPr id="113" name="ID_E327CBDEFCD94687A6B7A8944DCF935E" descr="post_object_image_3982832538"/>
        <xdr:cNvPicPr/>
      </xdr:nvPicPr>
      <xdr:blipFill>
        <a:blip r:embed="rId21"/>
        <a:stretch>
          <a:fillRect/>
        </a:stretch>
      </xdr:blipFill>
      <xdr:spPr>
        <a:xfrm>
          <a:off x="0" y="0"/>
          <a:ext cx="8362950" cy="8648700"/>
        </a:xfrm>
        <a:prstGeom prst="rect">
          <a:avLst/>
        </a:prstGeom>
      </xdr:spPr>
    </xdr:pic>
  </etc:cellImage>
  <etc:cellImage>
    <xdr:pic>
      <xdr:nvPicPr>
        <xdr:cNvPr id="90" name="ID_5A6C80DE552F41DCA72137A3A51D7273" descr="post_object_image_729394310"/>
        <xdr:cNvPicPr/>
      </xdr:nvPicPr>
      <xdr:blipFill>
        <a:blip r:embed="rId22"/>
        <a:stretch>
          <a:fillRect/>
        </a:stretch>
      </xdr:blipFill>
      <xdr:spPr>
        <a:xfrm>
          <a:off x="0" y="0"/>
          <a:ext cx="7315200" cy="7343775"/>
        </a:xfrm>
        <a:prstGeom prst="rect">
          <a:avLst/>
        </a:prstGeom>
      </xdr:spPr>
    </xdr:pic>
  </etc:cellImage>
  <etc:cellImage>
    <xdr:pic>
      <xdr:nvPicPr>
        <xdr:cNvPr id="137" name="ID_C3270E0C71C642B1A71130EF8B1D741B" descr="post_object_image_2600602572"/>
        <xdr:cNvPicPr/>
      </xdr:nvPicPr>
      <xdr:blipFill>
        <a:blip r:embed="rId23"/>
        <a:stretch>
          <a:fillRect/>
        </a:stretch>
      </xdr:blipFill>
      <xdr:spPr>
        <a:xfrm>
          <a:off x="0" y="0"/>
          <a:ext cx="8134350" cy="7753350"/>
        </a:xfrm>
        <a:prstGeom prst="rect">
          <a:avLst/>
        </a:prstGeom>
      </xdr:spPr>
    </xdr:pic>
  </etc:cellImage>
  <etc:cellImage>
    <xdr:pic>
      <xdr:nvPicPr>
        <xdr:cNvPr id="91" name="ID_144CA6FB78C64E479E0922B21712DF8D" descr="post_object_image_1645109633"/>
        <xdr:cNvPicPr/>
      </xdr:nvPicPr>
      <xdr:blipFill>
        <a:blip r:embed="rId24"/>
        <a:stretch>
          <a:fillRect/>
        </a:stretch>
      </xdr:blipFill>
      <xdr:spPr>
        <a:xfrm>
          <a:off x="0" y="0"/>
          <a:ext cx="7391400" cy="7343775"/>
        </a:xfrm>
        <a:prstGeom prst="rect">
          <a:avLst/>
        </a:prstGeom>
      </xdr:spPr>
    </xdr:pic>
  </etc:cellImage>
  <etc:cellImage>
    <xdr:pic>
      <xdr:nvPicPr>
        <xdr:cNvPr id="115" name="ID_3EA66D28237D433CB22C7D094D187666" descr="post_object_image_266381609"/>
        <xdr:cNvPicPr/>
      </xdr:nvPicPr>
      <xdr:blipFill>
        <a:blip r:embed="rId25"/>
        <a:stretch>
          <a:fillRect/>
        </a:stretch>
      </xdr:blipFill>
      <xdr:spPr>
        <a:xfrm>
          <a:off x="0" y="0"/>
          <a:ext cx="8248650" cy="7886700"/>
        </a:xfrm>
        <a:prstGeom prst="rect">
          <a:avLst/>
        </a:prstGeom>
      </xdr:spPr>
    </xdr:pic>
  </etc:cellImage>
  <etc:cellImage>
    <xdr:pic>
      <xdr:nvPicPr>
        <xdr:cNvPr id="92" name="ID_0874FA7F85004863AB168FF9CE22780B" descr="post_object_image_600252341"/>
        <xdr:cNvPicPr/>
      </xdr:nvPicPr>
      <xdr:blipFill>
        <a:blip r:embed="rId26"/>
        <a:stretch>
          <a:fillRect/>
        </a:stretch>
      </xdr:blipFill>
      <xdr:spPr>
        <a:xfrm>
          <a:off x="0" y="0"/>
          <a:ext cx="8258175" cy="7515225"/>
        </a:xfrm>
        <a:prstGeom prst="rect">
          <a:avLst/>
        </a:prstGeom>
      </xdr:spPr>
    </xdr:pic>
  </etc:cellImage>
  <etc:cellImage>
    <xdr:pic>
      <xdr:nvPicPr>
        <xdr:cNvPr id="93" name="ID_5BEEE999468248AF99DC65AE83ADD163" descr="post_object_image_2863744148"/>
        <xdr:cNvPicPr/>
      </xdr:nvPicPr>
      <xdr:blipFill>
        <a:blip r:embed="rId27"/>
        <a:stretch>
          <a:fillRect/>
        </a:stretch>
      </xdr:blipFill>
      <xdr:spPr>
        <a:xfrm>
          <a:off x="0" y="0"/>
          <a:ext cx="8372475" cy="8220075"/>
        </a:xfrm>
        <a:prstGeom prst="rect">
          <a:avLst/>
        </a:prstGeom>
      </xdr:spPr>
    </xdr:pic>
  </etc:cellImage>
  <etc:cellImage>
    <xdr:pic>
      <xdr:nvPicPr>
        <xdr:cNvPr id="117" name="ID_BD7C8024D92C4CF898C3AA3266CB5DCA" descr="post_object_image_604247456"/>
        <xdr:cNvPicPr/>
      </xdr:nvPicPr>
      <xdr:blipFill>
        <a:blip r:embed="rId28"/>
        <a:stretch>
          <a:fillRect/>
        </a:stretch>
      </xdr:blipFill>
      <xdr:spPr>
        <a:xfrm>
          <a:off x="0" y="0"/>
          <a:ext cx="8401050" cy="7800975"/>
        </a:xfrm>
        <a:prstGeom prst="rect">
          <a:avLst/>
        </a:prstGeom>
      </xdr:spPr>
    </xdr:pic>
  </etc:cellImage>
  <etc:cellImage>
    <xdr:pic>
      <xdr:nvPicPr>
        <xdr:cNvPr id="94" name="ID_DBDCE7CB14394BEDBBBE09A12DE21461" descr="post_object_image_815432254"/>
        <xdr:cNvPicPr/>
      </xdr:nvPicPr>
      <xdr:blipFill>
        <a:blip r:embed="rId29"/>
        <a:stretch>
          <a:fillRect/>
        </a:stretch>
      </xdr:blipFill>
      <xdr:spPr>
        <a:xfrm>
          <a:off x="0" y="0"/>
          <a:ext cx="8353425" cy="7686675"/>
        </a:xfrm>
        <a:prstGeom prst="rect">
          <a:avLst/>
        </a:prstGeom>
      </xdr:spPr>
    </xdr:pic>
  </etc:cellImage>
  <etc:cellImage>
    <xdr:pic>
      <xdr:nvPicPr>
        <xdr:cNvPr id="120" name="ID_73834F5DCDF54EE584407B717B6C696A" descr="post_object_image_2040580417"/>
        <xdr:cNvPicPr/>
      </xdr:nvPicPr>
      <xdr:blipFill>
        <a:blip r:embed="rId30"/>
        <a:stretch>
          <a:fillRect/>
        </a:stretch>
      </xdr:blipFill>
      <xdr:spPr>
        <a:xfrm>
          <a:off x="0" y="0"/>
          <a:ext cx="8220075" cy="8143875"/>
        </a:xfrm>
        <a:prstGeom prst="rect">
          <a:avLst/>
        </a:prstGeom>
      </xdr:spPr>
    </xdr:pic>
  </etc:cellImage>
  <etc:cellImage>
    <xdr:pic>
      <xdr:nvPicPr>
        <xdr:cNvPr id="95" name="ID_D96DB0913B1942B4A843ADCE181CA3E6" descr="post_object_image_3303067585"/>
        <xdr:cNvPicPr/>
      </xdr:nvPicPr>
      <xdr:blipFill>
        <a:blip r:embed="rId31"/>
        <a:stretch>
          <a:fillRect/>
        </a:stretch>
      </xdr:blipFill>
      <xdr:spPr>
        <a:xfrm>
          <a:off x="0" y="0"/>
          <a:ext cx="8172450" cy="7543800"/>
        </a:xfrm>
        <a:prstGeom prst="rect">
          <a:avLst/>
        </a:prstGeom>
      </xdr:spPr>
    </xdr:pic>
  </etc:cellImage>
  <etc:cellImage>
    <xdr:pic>
      <xdr:nvPicPr>
        <xdr:cNvPr id="119" name="ID_43B70FF2B605474197E0DA1C15992DD9" descr="post_object_image_1785356786"/>
        <xdr:cNvPicPr/>
      </xdr:nvPicPr>
      <xdr:blipFill>
        <a:blip r:embed="rId32"/>
        <a:stretch>
          <a:fillRect/>
        </a:stretch>
      </xdr:blipFill>
      <xdr:spPr>
        <a:xfrm>
          <a:off x="0" y="0"/>
          <a:ext cx="8296275" cy="7581900"/>
        </a:xfrm>
        <a:prstGeom prst="rect">
          <a:avLst/>
        </a:prstGeom>
      </xdr:spPr>
    </xdr:pic>
  </etc:cellImage>
  <etc:cellImage>
    <xdr:pic>
      <xdr:nvPicPr>
        <xdr:cNvPr id="96" name="ID_A3C1C484B2404FE297889DC0C858CEE3" descr="post_object_image_3098094028"/>
        <xdr:cNvPicPr/>
      </xdr:nvPicPr>
      <xdr:blipFill>
        <a:blip r:embed="rId33"/>
        <a:stretch>
          <a:fillRect/>
        </a:stretch>
      </xdr:blipFill>
      <xdr:spPr>
        <a:xfrm>
          <a:off x="0" y="0"/>
          <a:ext cx="8153400" cy="7743825"/>
        </a:xfrm>
        <a:prstGeom prst="rect">
          <a:avLst/>
        </a:prstGeom>
      </xdr:spPr>
    </xdr:pic>
  </etc:cellImage>
  <etc:cellImage>
    <xdr:pic>
      <xdr:nvPicPr>
        <xdr:cNvPr id="97" name="ID_5862A32A95234C50A0BC2FECD35911FD" descr="post_object_image_182052755"/>
        <xdr:cNvPicPr/>
      </xdr:nvPicPr>
      <xdr:blipFill>
        <a:blip r:embed="rId34"/>
        <a:stretch>
          <a:fillRect/>
        </a:stretch>
      </xdr:blipFill>
      <xdr:spPr>
        <a:xfrm>
          <a:off x="0" y="0"/>
          <a:ext cx="8210550" cy="7591425"/>
        </a:xfrm>
        <a:prstGeom prst="rect">
          <a:avLst/>
        </a:prstGeom>
      </xdr:spPr>
    </xdr:pic>
  </etc:cellImage>
  <etc:cellImage>
    <xdr:pic>
      <xdr:nvPicPr>
        <xdr:cNvPr id="121" name="ID_BE1E84BF6E934E9DA8C7213618A41DF8" descr="post_object_image_2408633194"/>
        <xdr:cNvPicPr/>
      </xdr:nvPicPr>
      <xdr:blipFill>
        <a:blip r:embed="rId35"/>
        <a:stretch>
          <a:fillRect/>
        </a:stretch>
      </xdr:blipFill>
      <xdr:spPr>
        <a:xfrm>
          <a:off x="0" y="0"/>
          <a:ext cx="8162925" cy="7800975"/>
        </a:xfrm>
        <a:prstGeom prst="rect">
          <a:avLst/>
        </a:prstGeom>
      </xdr:spPr>
    </xdr:pic>
  </etc:cellImage>
  <etc:cellImage>
    <xdr:pic>
      <xdr:nvPicPr>
        <xdr:cNvPr id="98" name="ID_931097F2C31E4509AA1A7FBAB3818459" descr="post_object_image_1780067534"/>
        <xdr:cNvPicPr/>
      </xdr:nvPicPr>
      <xdr:blipFill>
        <a:blip r:embed="rId36"/>
        <a:stretch>
          <a:fillRect/>
        </a:stretch>
      </xdr:blipFill>
      <xdr:spPr>
        <a:xfrm>
          <a:off x="0" y="0"/>
          <a:ext cx="8172450" cy="7696200"/>
        </a:xfrm>
        <a:prstGeom prst="rect">
          <a:avLst/>
        </a:prstGeom>
      </xdr:spPr>
    </xdr:pic>
  </etc:cellImage>
  <etc:cellImage>
    <xdr:pic>
      <xdr:nvPicPr>
        <xdr:cNvPr id="99" name="ID_1804CB5F9189419AB9D4B6FA10E6E3EC" descr="post_object_image_1535147004"/>
        <xdr:cNvPicPr/>
      </xdr:nvPicPr>
      <xdr:blipFill>
        <a:blip r:embed="rId37"/>
        <a:stretch>
          <a:fillRect/>
        </a:stretch>
      </xdr:blipFill>
      <xdr:spPr>
        <a:xfrm>
          <a:off x="0" y="0"/>
          <a:ext cx="8258175" cy="7820025"/>
        </a:xfrm>
        <a:prstGeom prst="rect">
          <a:avLst/>
        </a:prstGeom>
      </xdr:spPr>
    </xdr:pic>
  </etc:cellImage>
  <etc:cellImage>
    <xdr:pic>
      <xdr:nvPicPr>
        <xdr:cNvPr id="123" name="ID_FC3F8765434F484EABBF9013D78B40B8" descr="post_object_image_1195980963"/>
        <xdr:cNvPicPr/>
      </xdr:nvPicPr>
      <xdr:blipFill>
        <a:blip r:embed="rId38"/>
        <a:stretch>
          <a:fillRect/>
        </a:stretch>
      </xdr:blipFill>
      <xdr:spPr>
        <a:xfrm>
          <a:off x="0" y="0"/>
          <a:ext cx="8401050" cy="7781925"/>
        </a:xfrm>
        <a:prstGeom prst="rect">
          <a:avLst/>
        </a:prstGeom>
      </xdr:spPr>
    </xdr:pic>
  </etc:cellImage>
  <etc:cellImage>
    <xdr:pic>
      <xdr:nvPicPr>
        <xdr:cNvPr id="100" name="ID_D1E43EF943EE48629B18BD8E8E4313E8" descr="post_object_image_2284765553"/>
        <xdr:cNvPicPr/>
      </xdr:nvPicPr>
      <xdr:blipFill>
        <a:blip r:embed="rId39"/>
        <a:stretch>
          <a:fillRect/>
        </a:stretch>
      </xdr:blipFill>
      <xdr:spPr>
        <a:xfrm>
          <a:off x="0" y="0"/>
          <a:ext cx="8305800" cy="7743825"/>
        </a:xfrm>
        <a:prstGeom prst="rect">
          <a:avLst/>
        </a:prstGeom>
      </xdr:spPr>
    </xdr:pic>
  </etc:cellImage>
  <etc:cellImage>
    <xdr:pic>
      <xdr:nvPicPr>
        <xdr:cNvPr id="126" name="ID_7C4FD2C7725C4195B71A1FCA1D966245" descr="post_object_image_1036898689"/>
        <xdr:cNvPicPr/>
      </xdr:nvPicPr>
      <xdr:blipFill>
        <a:blip r:embed="rId40"/>
        <a:stretch>
          <a:fillRect/>
        </a:stretch>
      </xdr:blipFill>
      <xdr:spPr>
        <a:xfrm>
          <a:off x="0" y="0"/>
          <a:ext cx="8229600" cy="8105775"/>
        </a:xfrm>
        <a:prstGeom prst="rect">
          <a:avLst/>
        </a:prstGeom>
      </xdr:spPr>
    </xdr:pic>
  </etc:cellImage>
  <etc:cellImage>
    <xdr:pic>
      <xdr:nvPicPr>
        <xdr:cNvPr id="101" name="ID_AFF97E26B3764F1CAF92B5E7F80509AA" descr="post_object_image_3056714876"/>
        <xdr:cNvPicPr/>
      </xdr:nvPicPr>
      <xdr:blipFill>
        <a:blip r:embed="rId41"/>
        <a:stretch>
          <a:fillRect/>
        </a:stretch>
      </xdr:blipFill>
      <xdr:spPr>
        <a:xfrm>
          <a:off x="0" y="0"/>
          <a:ext cx="8343900" cy="8524875"/>
        </a:xfrm>
        <a:prstGeom prst="rect">
          <a:avLst/>
        </a:prstGeom>
      </xdr:spPr>
    </xdr:pic>
  </etc:cellImage>
  <etc:cellImage>
    <xdr:pic>
      <xdr:nvPicPr>
        <xdr:cNvPr id="125" name="ID_922205329D5C4F53BF230CB2F26C6CFB" descr="post_object_image_3100431377"/>
        <xdr:cNvPicPr/>
      </xdr:nvPicPr>
      <xdr:blipFill>
        <a:blip r:embed="rId42"/>
        <a:stretch>
          <a:fillRect/>
        </a:stretch>
      </xdr:blipFill>
      <xdr:spPr>
        <a:xfrm>
          <a:off x="0" y="0"/>
          <a:ext cx="8267700" cy="7572375"/>
        </a:xfrm>
        <a:prstGeom prst="rect">
          <a:avLst/>
        </a:prstGeom>
      </xdr:spPr>
    </xdr:pic>
  </etc:cellImage>
  <etc:cellImage>
    <xdr:pic>
      <xdr:nvPicPr>
        <xdr:cNvPr id="102" name="ID_9A61FA65182B4758B051DFE3AFAE3BE8" descr="post_object_image_3889431349"/>
        <xdr:cNvPicPr/>
      </xdr:nvPicPr>
      <xdr:blipFill>
        <a:blip r:embed="rId43"/>
        <a:stretch>
          <a:fillRect/>
        </a:stretch>
      </xdr:blipFill>
      <xdr:spPr>
        <a:xfrm>
          <a:off x="0" y="0"/>
          <a:ext cx="8296275" cy="7591425"/>
        </a:xfrm>
        <a:prstGeom prst="rect">
          <a:avLst/>
        </a:prstGeom>
      </xdr:spPr>
    </xdr:pic>
  </etc:cellImage>
  <etc:cellImage>
    <xdr:pic>
      <xdr:nvPicPr>
        <xdr:cNvPr id="103" name="ID_2C815247971A47889F76B374D780991F" descr="post_object_image_4185742780"/>
        <xdr:cNvPicPr/>
      </xdr:nvPicPr>
      <xdr:blipFill>
        <a:blip r:embed="rId44"/>
        <a:stretch>
          <a:fillRect/>
        </a:stretch>
      </xdr:blipFill>
      <xdr:spPr>
        <a:xfrm>
          <a:off x="0" y="0"/>
          <a:ext cx="8305800" cy="8096250"/>
        </a:xfrm>
        <a:prstGeom prst="rect">
          <a:avLst/>
        </a:prstGeom>
      </xdr:spPr>
    </xdr:pic>
  </etc:cellImage>
  <etc:cellImage>
    <xdr:pic>
      <xdr:nvPicPr>
        <xdr:cNvPr id="104" name="ID_228DF85CF736464A8D8E4F0FF9903266" descr="post_object_image_3863101549"/>
        <xdr:cNvPicPr/>
      </xdr:nvPicPr>
      <xdr:blipFill>
        <a:blip r:embed="rId45"/>
        <a:stretch>
          <a:fillRect/>
        </a:stretch>
      </xdr:blipFill>
      <xdr:spPr>
        <a:xfrm>
          <a:off x="0" y="0"/>
          <a:ext cx="8181975" cy="8153400"/>
        </a:xfrm>
        <a:prstGeom prst="rect">
          <a:avLst/>
        </a:prstGeom>
      </xdr:spPr>
    </xdr:pic>
  </etc:cellImage>
  <etc:cellImage>
    <xdr:pic>
      <xdr:nvPicPr>
        <xdr:cNvPr id="109" name="ID_05CA72F2E16C4B1BB71D87B9D5349D6F" descr="post_object_image_310544938"/>
        <xdr:cNvPicPr/>
      </xdr:nvPicPr>
      <xdr:blipFill>
        <a:blip r:embed="rId46"/>
        <a:stretch>
          <a:fillRect/>
        </a:stretch>
      </xdr:blipFill>
      <xdr:spPr>
        <a:xfrm>
          <a:off x="0" y="0"/>
          <a:ext cx="8372475" cy="7620000"/>
        </a:xfrm>
        <a:prstGeom prst="rect">
          <a:avLst/>
        </a:prstGeom>
      </xdr:spPr>
    </xdr:pic>
  </etc:cellImage>
  <etc:cellImage>
    <xdr:pic>
      <xdr:nvPicPr>
        <xdr:cNvPr id="135" name="ID_8A48CE36404B47CF91FC4C6AFEF1B0A2" descr="post_object_image_2112282484"/>
        <xdr:cNvPicPr/>
      </xdr:nvPicPr>
      <xdr:blipFill>
        <a:blip r:embed="rId47"/>
        <a:stretch>
          <a:fillRect/>
        </a:stretch>
      </xdr:blipFill>
      <xdr:spPr>
        <a:xfrm>
          <a:off x="0" y="0"/>
          <a:ext cx="8286750" cy="7686675"/>
        </a:xfrm>
        <a:prstGeom prst="rect">
          <a:avLst/>
        </a:prstGeom>
      </xdr:spPr>
    </xdr:pic>
  </etc:cellImage>
  <etc:cellImage>
    <xdr:pic>
      <xdr:nvPicPr>
        <xdr:cNvPr id="110" name="ID_D7A8CA711E5D49849107CDEFB513DE26" descr="post_object_image_2118164273"/>
        <xdr:cNvPicPr/>
      </xdr:nvPicPr>
      <xdr:blipFill>
        <a:blip r:embed="rId48"/>
        <a:stretch>
          <a:fillRect/>
        </a:stretch>
      </xdr:blipFill>
      <xdr:spPr>
        <a:xfrm>
          <a:off x="0" y="0"/>
          <a:ext cx="8382000" cy="8048625"/>
        </a:xfrm>
        <a:prstGeom prst="rect">
          <a:avLst/>
        </a:prstGeom>
      </xdr:spPr>
    </xdr:pic>
  </etc:cellImage>
  <etc:cellImage>
    <xdr:pic>
      <xdr:nvPicPr>
        <xdr:cNvPr id="112" name="ID_152FDF3B9465426980C9BD88628E4D48" descr="post_object_image_323621426"/>
        <xdr:cNvPicPr/>
      </xdr:nvPicPr>
      <xdr:blipFill>
        <a:blip r:embed="rId49"/>
        <a:stretch>
          <a:fillRect/>
        </a:stretch>
      </xdr:blipFill>
      <xdr:spPr>
        <a:xfrm>
          <a:off x="0" y="0"/>
          <a:ext cx="8334375" cy="7629525"/>
        </a:xfrm>
        <a:prstGeom prst="rect">
          <a:avLst/>
        </a:prstGeom>
      </xdr:spPr>
    </xdr:pic>
  </etc:cellImage>
  <etc:cellImage>
    <xdr:pic>
      <xdr:nvPicPr>
        <xdr:cNvPr id="116" name="ID_C20F8704623F44B9A6C2EE1C19401037" descr="post_object_image_1255511116"/>
        <xdr:cNvPicPr/>
      </xdr:nvPicPr>
      <xdr:blipFill>
        <a:blip r:embed="rId50"/>
        <a:stretch>
          <a:fillRect/>
        </a:stretch>
      </xdr:blipFill>
      <xdr:spPr>
        <a:xfrm>
          <a:off x="0" y="0"/>
          <a:ext cx="8191500" cy="7820025"/>
        </a:xfrm>
        <a:prstGeom prst="rect">
          <a:avLst/>
        </a:prstGeom>
      </xdr:spPr>
    </xdr:pic>
  </etc:cellImage>
  <etc:cellImage>
    <xdr:pic>
      <xdr:nvPicPr>
        <xdr:cNvPr id="118" name="ID_478D32E49C6842BB954B13B43460F003" descr="post_object_image_205966278"/>
        <xdr:cNvPicPr/>
      </xdr:nvPicPr>
      <xdr:blipFill>
        <a:blip r:embed="rId51"/>
        <a:stretch>
          <a:fillRect/>
        </a:stretch>
      </xdr:blipFill>
      <xdr:spPr>
        <a:xfrm>
          <a:off x="0" y="0"/>
          <a:ext cx="8162925" cy="8391525"/>
        </a:xfrm>
        <a:prstGeom prst="rect">
          <a:avLst/>
        </a:prstGeom>
      </xdr:spPr>
    </xdr:pic>
  </etc:cellImage>
  <etc:cellImage>
    <xdr:pic>
      <xdr:nvPicPr>
        <xdr:cNvPr id="122" name="ID_08569D2A933B4392ACAB6A806CF934E0" descr="post_object_image_126953433"/>
        <xdr:cNvPicPr/>
      </xdr:nvPicPr>
      <xdr:blipFill>
        <a:blip r:embed="rId52"/>
        <a:stretch>
          <a:fillRect/>
        </a:stretch>
      </xdr:blipFill>
      <xdr:spPr>
        <a:xfrm>
          <a:off x="0" y="0"/>
          <a:ext cx="8286750" cy="7791450"/>
        </a:xfrm>
        <a:prstGeom prst="rect">
          <a:avLst/>
        </a:prstGeom>
      </xdr:spPr>
    </xdr:pic>
  </etc:cellImage>
  <etc:cellImage>
    <xdr:pic>
      <xdr:nvPicPr>
        <xdr:cNvPr id="124" name="ID_B1FCBE4CB1AD4D3489CA6A5D1A56BA5C" descr="post_object_image_1246093816"/>
        <xdr:cNvPicPr/>
      </xdr:nvPicPr>
      <xdr:blipFill>
        <a:blip r:embed="rId53"/>
        <a:stretch>
          <a:fillRect/>
        </a:stretch>
      </xdr:blipFill>
      <xdr:spPr>
        <a:xfrm>
          <a:off x="0" y="0"/>
          <a:ext cx="8229600" cy="7591425"/>
        </a:xfrm>
        <a:prstGeom prst="rect">
          <a:avLst/>
        </a:prstGeom>
      </xdr:spPr>
    </xdr:pic>
  </etc:cellImage>
  <etc:cellImage>
    <xdr:pic>
      <xdr:nvPicPr>
        <xdr:cNvPr id="127" name="ID_AB25A8E3B83649D8B2BC3555AFDCEA13" descr="post_object_image_697698758"/>
        <xdr:cNvPicPr/>
      </xdr:nvPicPr>
      <xdr:blipFill>
        <a:blip r:embed="rId54"/>
        <a:stretch>
          <a:fillRect/>
        </a:stretch>
      </xdr:blipFill>
      <xdr:spPr>
        <a:xfrm>
          <a:off x="0" y="0"/>
          <a:ext cx="8324850" cy="7696200"/>
        </a:xfrm>
        <a:prstGeom prst="rect">
          <a:avLst/>
        </a:prstGeom>
      </xdr:spPr>
    </xdr:pic>
  </etc:cellImage>
  <etc:cellImage>
    <xdr:pic>
      <xdr:nvPicPr>
        <xdr:cNvPr id="128" name="ID_DC62716AC81741EBABF02A8F4DA1DF09" descr="post_object_image_1067412283"/>
        <xdr:cNvPicPr/>
      </xdr:nvPicPr>
      <xdr:blipFill>
        <a:blip r:embed="rId55"/>
        <a:stretch>
          <a:fillRect/>
        </a:stretch>
      </xdr:blipFill>
      <xdr:spPr>
        <a:xfrm>
          <a:off x="0" y="0"/>
          <a:ext cx="8315325" cy="8172450"/>
        </a:xfrm>
        <a:prstGeom prst="rect">
          <a:avLst/>
        </a:prstGeom>
      </xdr:spPr>
    </xdr:pic>
  </etc:cellImage>
  <etc:cellImage>
    <xdr:pic>
      <xdr:nvPicPr>
        <xdr:cNvPr id="129" name="ID_53DFF33CD8F3482ABA9B5D1912EB94E5" descr="post_object_image_4094312727"/>
        <xdr:cNvPicPr/>
      </xdr:nvPicPr>
      <xdr:blipFill>
        <a:blip r:embed="rId56"/>
        <a:stretch>
          <a:fillRect/>
        </a:stretch>
      </xdr:blipFill>
      <xdr:spPr>
        <a:xfrm>
          <a:off x="0" y="0"/>
          <a:ext cx="8401050" cy="8201025"/>
        </a:xfrm>
        <a:prstGeom prst="rect">
          <a:avLst/>
        </a:prstGeom>
      </xdr:spPr>
    </xdr:pic>
  </etc:cellImage>
  <etc:cellImage>
    <xdr:pic>
      <xdr:nvPicPr>
        <xdr:cNvPr id="131" name="ID_793013C22AAF402F8041A6FCD5BF3919" descr="post_object_image_3886748591"/>
        <xdr:cNvPicPr/>
      </xdr:nvPicPr>
      <xdr:blipFill>
        <a:blip r:embed="rId57"/>
        <a:stretch>
          <a:fillRect/>
        </a:stretch>
      </xdr:blipFill>
      <xdr:spPr>
        <a:xfrm>
          <a:off x="0" y="0"/>
          <a:ext cx="8229600" cy="8048625"/>
        </a:xfrm>
        <a:prstGeom prst="rect">
          <a:avLst/>
        </a:prstGeom>
      </xdr:spPr>
    </xdr:pic>
  </etc:cellImage>
  <etc:cellImage>
    <xdr:pic>
      <xdr:nvPicPr>
        <xdr:cNvPr id="132" name="ID_83F6640764E7484D8B023F3146B760E0" descr="post_object_image_3638355942"/>
        <xdr:cNvPicPr/>
      </xdr:nvPicPr>
      <xdr:blipFill>
        <a:blip r:embed="rId58"/>
        <a:stretch>
          <a:fillRect/>
        </a:stretch>
      </xdr:blipFill>
      <xdr:spPr>
        <a:xfrm>
          <a:off x="0" y="0"/>
          <a:ext cx="8153400" cy="7724775"/>
        </a:xfrm>
        <a:prstGeom prst="rect">
          <a:avLst/>
        </a:prstGeom>
      </xdr:spPr>
    </xdr:pic>
  </etc:cellImage>
  <etc:cellImage>
    <xdr:pic>
      <xdr:nvPicPr>
        <xdr:cNvPr id="136" name="ID_551598A9C3634E20AE48E43D10E2D61F" descr="post_object_image_1182730134"/>
        <xdr:cNvPicPr/>
      </xdr:nvPicPr>
      <xdr:blipFill>
        <a:blip r:embed="rId59"/>
        <a:stretch>
          <a:fillRect/>
        </a:stretch>
      </xdr:blipFill>
      <xdr:spPr>
        <a:xfrm>
          <a:off x="0" y="0"/>
          <a:ext cx="8115300" cy="7658100"/>
        </a:xfrm>
        <a:prstGeom prst="rect">
          <a:avLst/>
        </a:prstGeom>
      </xdr:spPr>
    </xdr:pic>
  </etc:cellImage>
  <etc:cellImage>
    <xdr:pic>
      <xdr:nvPicPr>
        <xdr:cNvPr id="139" name="ID_C5C403E7020E47CCB8D9135FE6DBC299" descr="post_object_image_2856411635"/>
        <xdr:cNvPicPr/>
      </xdr:nvPicPr>
      <xdr:blipFill>
        <a:blip r:embed="rId60"/>
        <a:stretch>
          <a:fillRect/>
        </a:stretch>
      </xdr:blipFill>
      <xdr:spPr>
        <a:xfrm>
          <a:off x="0" y="0"/>
          <a:ext cx="4649470" cy="10058400"/>
        </a:xfrm>
        <a:prstGeom prst="rect">
          <a:avLst/>
        </a:prstGeom>
      </xdr:spPr>
    </xdr:pic>
  </etc:cellImage>
  <etc:cellImage>
    <xdr:pic>
      <xdr:nvPicPr>
        <xdr:cNvPr id="140" name="ID_0C9124C224BE4FD2958AEF091122DEA9" descr="post_object_image_680315658"/>
        <xdr:cNvPicPr/>
      </xdr:nvPicPr>
      <xdr:blipFill>
        <a:blip r:embed="rId61"/>
        <a:stretch>
          <a:fillRect/>
        </a:stretch>
      </xdr:blipFill>
      <xdr:spPr>
        <a:xfrm>
          <a:off x="0" y="0"/>
          <a:ext cx="4649470" cy="10058400"/>
        </a:xfrm>
        <a:prstGeom prst="rect">
          <a:avLst/>
        </a:prstGeom>
      </xdr:spPr>
    </xdr:pic>
  </etc:cellImage>
  <etc:cellImage>
    <xdr:pic>
      <xdr:nvPicPr>
        <xdr:cNvPr id="138" name="ID_4B924521555A48FCB1B2629CB4BD26E7" descr="post_object_image_283896560"/>
        <xdr:cNvPicPr/>
      </xdr:nvPicPr>
      <xdr:blipFill>
        <a:blip r:embed="rId62"/>
        <a:stretch>
          <a:fillRect/>
        </a:stretch>
      </xdr:blipFill>
      <xdr:spPr>
        <a:xfrm>
          <a:off x="0" y="0"/>
          <a:ext cx="8315325" cy="7743825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<sst xmlns="http://schemas.openxmlformats.org/spreadsheetml/2006/main" count="3204" uniqueCount="2087">
  <si>
    <t>杨燕2025 抖音生活服务人间烟火创作者大会</t>
  </si>
  <si>
    <t>【机票应收款帐单】</t>
  </si>
  <si>
    <t>HMOA-251121-ZJT887</t>
  </si>
  <si>
    <t>erp操作人：</t>
  </si>
  <si>
    <t>KMTA-260221-HZT877</t>
  </si>
  <si>
    <t>序号</t>
  </si>
  <si>
    <t>姓名</t>
  </si>
  <si>
    <t>记录号</t>
  </si>
  <si>
    <t>航班时刻</t>
  </si>
  <si>
    <t>出票价格</t>
  </si>
  <si>
    <t>退票价格</t>
  </si>
  <si>
    <t>服务费</t>
  </si>
  <si>
    <t>票号</t>
  </si>
  <si>
    <t>何雨箫</t>
  </si>
  <si>
    <t>JE40N5</t>
  </si>
  <si>
    <t>MU5417 Z   TH20NOV  SHACTU HK2   2055 0020+1</t>
  </si>
  <si>
    <t>781-6384085468</t>
  </si>
  <si>
    <t>陆悦</t>
  </si>
  <si>
    <t>781-6384085469</t>
  </si>
  <si>
    <t>HTB907</t>
  </si>
  <si>
    <t>MU5420 L   SU23NOV  CTUSHA HK2   2050 2320</t>
  </si>
  <si>
    <t>781-6384085470</t>
  </si>
  <si>
    <t>781-6384085471</t>
  </si>
  <si>
    <t>郝红兆</t>
  </si>
  <si>
    <t>KRWN9B</t>
  </si>
  <si>
    <t>MU5413 T   TH20NOV  SHACTU HK2   1555 1915</t>
  </si>
  <si>
    <t>781-6384085472</t>
  </si>
  <si>
    <t>王永生</t>
  </si>
  <si>
    <t>781-6384085473</t>
  </si>
  <si>
    <t>JE41D8</t>
  </si>
  <si>
    <t>CA4509 L   SU23NOV  CTUPVG HK2   1435 1720</t>
  </si>
  <si>
    <t>999-6384085474</t>
  </si>
  <si>
    <t>999-6384085475</t>
  </si>
  <si>
    <t>李泉锋</t>
  </si>
  <si>
    <t>KG3REY</t>
  </si>
  <si>
    <t>MU5420 R   SA22NOV  CTUSHA HK2   2050 2320</t>
  </si>
  <si>
    <t>781-6384085478</t>
  </si>
  <si>
    <t>周俊岐</t>
  </si>
  <si>
    <t>781-6384085479</t>
  </si>
  <si>
    <t>唐丽君</t>
  </si>
  <si>
    <t>KXE4HY</t>
  </si>
  <si>
    <t>CA1747 S   TH20NOV  HGHCTU HK2   0910 1240</t>
  </si>
  <si>
    <t>999-6384085485</t>
  </si>
  <si>
    <t>王宁</t>
  </si>
  <si>
    <t>999-6384085486</t>
  </si>
  <si>
    <t>JWCDTE</t>
  </si>
  <si>
    <t>CA4533 L   MO24NOV  CTUHGH HK2   1510 1755</t>
  </si>
  <si>
    <t>999-6384085483</t>
  </si>
  <si>
    <t>999-6384085484</t>
  </si>
  <si>
    <t>代乐乐</t>
  </si>
  <si>
    <t>KYZ0XK</t>
  </si>
  <si>
    <t>CA1415 R   TH20NOV  PEKCTU HK1   0930 1230</t>
  </si>
  <si>
    <t>999-6384085488</t>
  </si>
  <si>
    <t>KYZ10P</t>
  </si>
  <si>
    <t>CA1422 R   SA22NOV  CTUPEK HK1   1245 1525</t>
  </si>
  <si>
    <t>999-6384085487</t>
  </si>
  <si>
    <t>毕欣冉</t>
  </si>
  <si>
    <t>HYP9ZJ</t>
  </si>
  <si>
    <t>CA1415 K   TH20NOV  PEKCTU HK2   0930 1230</t>
  </si>
  <si>
    <t>999-6384085492</t>
  </si>
  <si>
    <t>赵思靓</t>
  </si>
  <si>
    <t>999-6384085493</t>
  </si>
  <si>
    <t>JGEXZL</t>
  </si>
  <si>
    <t>CA4183 S   MO24NOV  CTUPEK HK2   1900 2145</t>
  </si>
  <si>
    <t>999-6384085489</t>
  </si>
  <si>
    <t>999-6384085490</t>
  </si>
  <si>
    <t>高智慧</t>
  </si>
  <si>
    <t>KXQ9B7</t>
  </si>
  <si>
    <t>CA4110 K   TH20NOV  PEKCTU HK3   1930 2225</t>
  </si>
  <si>
    <t>999-6384085498</t>
  </si>
  <si>
    <t>马灿屿CHD</t>
  </si>
  <si>
    <t>999-6384085499</t>
  </si>
  <si>
    <t>马树杰</t>
  </si>
  <si>
    <t>999-6384085500</t>
  </si>
  <si>
    <t>JSZSGT</t>
  </si>
  <si>
    <t>HU7248 E   SU23NOV  TFUPEK HK3   1230 1515</t>
  </si>
  <si>
    <t>880-6384085501</t>
  </si>
  <si>
    <t>880-6384085502</t>
  </si>
  <si>
    <t>880-6384085503</t>
  </si>
  <si>
    <t>HUI/NGOK LUN MR</t>
  </si>
  <si>
    <t>KR9BRJ</t>
  </si>
  <si>
    <t>CX986  L   TH20NOV  HKGTFU HK2   1020 1315             
CX987  B   SU23NOV  TFUHKG HK2   1430 1715</t>
  </si>
  <si>
    <t>160-2699777527</t>
  </si>
  <si>
    <t>SHIMOJI/REIKO MS</t>
  </si>
  <si>
    <t>KM9DXP</t>
  </si>
  <si>
    <t>160-2699777528</t>
  </si>
  <si>
    <t>ALI/IBRAHIM HUSSEIN</t>
  </si>
  <si>
    <t>JGD8R4</t>
  </si>
  <si>
    <t>CZ3865 Q   TH20NOV  SWATFU HK2   1555 1850</t>
  </si>
  <si>
    <t>784-6384085614</t>
  </si>
  <si>
    <t>文昊誉</t>
  </si>
  <si>
    <t>HX7FR9</t>
  </si>
  <si>
    <t>784-6384085615</t>
  </si>
  <si>
    <t>HMGHWF</t>
  </si>
  <si>
    <t>CZ3866 V   SA22NOV  TFUSWA HK2   1955 2220</t>
  </si>
  <si>
    <t>784-6384085616</t>
  </si>
  <si>
    <t>784-6384085617</t>
  </si>
  <si>
    <t>郭毓</t>
  </si>
  <si>
    <t>JVYX4Z</t>
  </si>
  <si>
    <t>NS3661 T   WE19NOV  SJWTFU HK3   0800 1050</t>
  </si>
  <si>
    <t>836-6384085679</t>
  </si>
  <si>
    <t>秦闫丽莎</t>
  </si>
  <si>
    <t>836-6384085680</t>
  </si>
  <si>
    <t>元璐瑶</t>
  </si>
  <si>
    <t>836-6384085681</t>
  </si>
  <si>
    <t>TSE/NICHOLAS</t>
  </si>
  <si>
    <t>HZC9GN</t>
  </si>
  <si>
    <t>CA4102 R   TH20NOV  PEKCTU HK2   1240 1545</t>
  </si>
  <si>
    <t>999-6385345476</t>
  </si>
  <si>
    <t>赵雷</t>
  </si>
  <si>
    <t>999-6385345477</t>
  </si>
  <si>
    <t>徐琪涵</t>
  </si>
  <si>
    <t>JTS5P6</t>
  </si>
  <si>
    <t>CA4102 K   TH20NOV  PEKCTU HK1   1240 1545</t>
  </si>
  <si>
    <t>999-6385345480</t>
  </si>
  <si>
    <t>KS6JVD</t>
  </si>
  <si>
    <t>3U8889 K   MO24NOV  CTUPEK HK1   1530 1815</t>
  </si>
  <si>
    <t>876-6385345481</t>
  </si>
  <si>
    <t>CHEUNG/YU HIN CARSON</t>
  </si>
  <si>
    <t>JTS6MW</t>
  </si>
  <si>
    <t>999-6385345483</t>
  </si>
  <si>
    <t>HVTYLH</t>
  </si>
  <si>
    <t>CA1408 W   FR21NOV  CTUPEK HK1   2100 2340</t>
  </si>
  <si>
    <t>999-6385345484</t>
  </si>
  <si>
    <t>王钰涵</t>
  </si>
  <si>
    <t>JTS74S</t>
  </si>
  <si>
    <t>999-6385345485</t>
  </si>
  <si>
    <t>HVTZ87</t>
  </si>
  <si>
    <t>CA4185 P   SA22NOV  CTUPEK HK1   2000 2245</t>
  </si>
  <si>
    <t>999-6385345486</t>
  </si>
  <si>
    <t>毛秋宇</t>
  </si>
  <si>
    <t>JEJ0RS</t>
  </si>
  <si>
    <t>3U8650 K   TU18NOV  DLUCTU HK2   0915 1100</t>
  </si>
  <si>
    <t>876-6385345515</t>
  </si>
  <si>
    <t>张爱池</t>
  </si>
  <si>
    <t>876-6385345516</t>
  </si>
  <si>
    <t>关婷娜</t>
  </si>
  <si>
    <t>HVMJBM</t>
  </si>
  <si>
    <t>HU7447 I   TH20NOV  PEKTFU HK1   1355 1700</t>
  </si>
  <si>
    <t>880-6385345517</t>
  </si>
  <si>
    <t>JEJ1BM</t>
  </si>
  <si>
    <t>HU7306 I   SU23NOV  TFUSYX HK1   2105 2330</t>
  </si>
  <si>
    <t>880-6385345518</t>
  </si>
  <si>
    <t>陈伟雄</t>
  </si>
  <si>
    <t>KF41JR</t>
  </si>
  <si>
    <t>CZ3427 V   WE19NOV  CANCTU HK2   1830 2120</t>
  </si>
  <si>
    <t>784-6385345519</t>
  </si>
  <si>
    <t>彭佳垚</t>
  </si>
  <si>
    <t>784-6385345520</t>
  </si>
  <si>
    <t>JEJ1RJ</t>
  </si>
  <si>
    <t>CZ3472 E   MO24NOV  CTUCAN HK2   1730 2010</t>
  </si>
  <si>
    <t>784-6385345521</t>
  </si>
  <si>
    <t>784-6385345522</t>
  </si>
  <si>
    <t>王哲鸣</t>
  </si>
  <si>
    <t>HRNXSE</t>
  </si>
  <si>
    <t>HU7447 E   TH20NOV  PEKTFU HK1   1355 1700</t>
  </si>
  <si>
    <t>880-6385345536</t>
  </si>
  <si>
    <t>HRNXXW</t>
  </si>
  <si>
    <t>HU7306 E   SU23NOV  TFUSYX HK1   2105 2330</t>
  </si>
  <si>
    <t>880-6385345537</t>
  </si>
  <si>
    <t>王宇琪</t>
  </si>
  <si>
    <t>JE5F2G</t>
  </si>
  <si>
    <t>CA2742 L   TH20NOV  SHETFU HK1   1245 1715</t>
  </si>
  <si>
    <t>999-6385345538</t>
  </si>
  <si>
    <t>HRNYB2</t>
  </si>
  <si>
    <t>CA2727 P   SU23NOV  TFUSHE HK1   2010 2325</t>
  </si>
  <si>
    <t>999-6385345539</t>
  </si>
  <si>
    <t>JYKRRX</t>
  </si>
  <si>
    <t>CZ6674 V   SA22NOV  TFUSHE HK1   1955 2325</t>
  </si>
  <si>
    <t>784-5523607024</t>
  </si>
  <si>
    <t>程野</t>
  </si>
  <si>
    <t>JE5FQB</t>
  </si>
  <si>
    <t>880-6385345540</t>
  </si>
  <si>
    <t>JE5FKK</t>
  </si>
  <si>
    <t>HU7248 I   SU23NOV  TFUPEK HK1   1230 1515</t>
  </si>
  <si>
    <t>880-6385345541</t>
  </si>
  <si>
    <t>刘曼诗</t>
  </si>
  <si>
    <t>KR0WWN</t>
  </si>
  <si>
    <t>HU7447 E   TH20NOV  PEKTFU HK3   1355 1700</t>
  </si>
  <si>
    <t>880-6385345547</t>
  </si>
  <si>
    <t>刘洢含</t>
  </si>
  <si>
    <t>880-6385345548</t>
  </si>
  <si>
    <t>杨盈</t>
  </si>
  <si>
    <t>880-6385345549</t>
  </si>
  <si>
    <t>KR0WZK</t>
  </si>
  <si>
    <t>HU7248 U   SU23NOV  TFUPEK HK3   1230 1515</t>
  </si>
  <si>
    <t>880-6385345544</t>
  </si>
  <si>
    <t>880-6385345545</t>
  </si>
  <si>
    <t>880-6385345546</t>
  </si>
  <si>
    <t>王韧</t>
  </si>
  <si>
    <t>JD8PE5</t>
  </si>
  <si>
    <t>CA4501 S   SA22NOV  CTUSHA HK1   1700 1930</t>
  </si>
  <si>
    <t>999-6385345553</t>
  </si>
  <si>
    <t>朱昊</t>
  </si>
  <si>
    <t>HFQXL6</t>
  </si>
  <si>
    <t>CZ5130 Z   TH20NOV  NKGTFU HK1   1235 1535</t>
  </si>
  <si>
    <t>784-6385345554</t>
  </si>
  <si>
    <t>KEWERW</t>
  </si>
  <si>
    <t>MU2806 T   MO24NOV  TFUNKG HK1   1235 1455</t>
  </si>
  <si>
    <t>781-6385345555</t>
  </si>
  <si>
    <t>钱巧娣</t>
  </si>
  <si>
    <t>JGEKYY</t>
  </si>
  <si>
    <t>3U8990 M   TH20NOV  NKGCTU HK2   1150 1440</t>
  </si>
  <si>
    <t>876-6385345559</t>
  </si>
  <si>
    <t>朱茜</t>
  </si>
  <si>
    <t>876-6385345560</t>
  </si>
  <si>
    <t>任晶</t>
  </si>
  <si>
    <t>HM70LS</t>
  </si>
  <si>
    <t>CA2552 R   TH20NOV  DLUTFU HK1   1120 1300</t>
  </si>
  <si>
    <t>999-6385345564</t>
  </si>
  <si>
    <t>HM70Z3</t>
  </si>
  <si>
    <t>CA2555 Z   SA22NOV  TFUDLU HK1   1355 1535</t>
  </si>
  <si>
    <t>999-6385345565</t>
  </si>
  <si>
    <t>郝懿</t>
  </si>
  <si>
    <t>KDFB0K</t>
  </si>
  <si>
    <t>HU7247 I   TH20NOV  PEKTFU HK1   0900 1215</t>
  </si>
  <si>
    <t>880-6385345566</t>
  </si>
  <si>
    <t>HM7241</t>
  </si>
  <si>
    <t>HU7348 I   SA22NOV  TFUPEK HK1   1430 1710</t>
  </si>
  <si>
    <t>880-6385345567</t>
  </si>
  <si>
    <t>林俊亨</t>
  </si>
  <si>
    <t>JDPZ7W</t>
  </si>
  <si>
    <t>CZ3437 E   WE19NOV  CANCTU HK2   0930 1155</t>
  </si>
  <si>
    <t>784-6385345568</t>
  </si>
  <si>
    <t>全世植</t>
  </si>
  <si>
    <t>784-6385345569</t>
  </si>
  <si>
    <t>KTXH47</t>
  </si>
  <si>
    <t>CZ3438 V   MO24NOV  CTUCAN HK2   1330 1555</t>
  </si>
  <si>
    <t>784-6385345571</t>
  </si>
  <si>
    <t>784-6385345572</t>
  </si>
  <si>
    <t>郭立交</t>
  </si>
  <si>
    <t>KN38KC</t>
  </si>
  <si>
    <t>CA4182 K   WE19NOV  PEKCTU HK3   0700 0955</t>
  </si>
  <si>
    <t>999-6385345576</t>
  </si>
  <si>
    <t>郭璐瑶</t>
  </si>
  <si>
    <t>999-6385345577</t>
  </si>
  <si>
    <t>周莹莹</t>
  </si>
  <si>
    <t>999-6385345578</t>
  </si>
  <si>
    <t>KN38XY</t>
  </si>
  <si>
    <t>CA4119 P   MO24NOV  CTUPEK HK3   0700 0940</t>
  </si>
  <si>
    <t>999-6385345579</t>
  </si>
  <si>
    <t>999-6385345580</t>
  </si>
  <si>
    <t>999-6385345581</t>
  </si>
  <si>
    <t>沈烨</t>
  </si>
  <si>
    <t>HYSFLW</t>
  </si>
  <si>
    <t>CA4598 L   TH20NOV  HGHCTU HK1   2005 2320</t>
  </si>
  <si>
    <t>999-6385345583</t>
  </si>
  <si>
    <t>陈田</t>
  </si>
  <si>
    <t>HF982Q</t>
  </si>
  <si>
    <t>999-6385345584</t>
  </si>
  <si>
    <t>JWD4GD</t>
  </si>
  <si>
    <t>3U8917 M   SA22NOV  CTUHGH HK1   1825 2105</t>
  </si>
  <si>
    <t>876-6385345585</t>
  </si>
  <si>
    <t>顾金康</t>
  </si>
  <si>
    <t>JE8P9R</t>
  </si>
  <si>
    <t>3U8982 R   WE19NOV  WUXCTU HK2   1230 1535</t>
  </si>
  <si>
    <t>876-6385345586</t>
  </si>
  <si>
    <t>赵文强</t>
  </si>
  <si>
    <t>876-6385345587</t>
  </si>
  <si>
    <t>JE8PMD</t>
  </si>
  <si>
    <t>3U8985 R   MO24NOV  CTUWUX HK2   1715 1925</t>
  </si>
  <si>
    <t>876-6385345588</t>
  </si>
  <si>
    <t>876-6385345589</t>
  </si>
  <si>
    <t>孙睿</t>
  </si>
  <si>
    <t>JQWHVC</t>
  </si>
  <si>
    <t>3U8984 M   WE19NOV  WUXCTU HK2   1720 2025</t>
  </si>
  <si>
    <t>876-6385345590</t>
  </si>
  <si>
    <t>孙殷虎</t>
  </si>
  <si>
    <t>876-6385345591</t>
  </si>
  <si>
    <t>JQWJ3T</t>
  </si>
  <si>
    <t>876-6385345592</t>
  </si>
  <si>
    <t>876-6385345593</t>
  </si>
  <si>
    <t>鲍蕾</t>
  </si>
  <si>
    <t>KZQTFL</t>
  </si>
  <si>
    <t>MU5405 I   WE19NOV  PVGCTU HK2   0905 1235</t>
  </si>
  <si>
    <t>781-6385345594</t>
  </si>
  <si>
    <t>陆毅</t>
  </si>
  <si>
    <t>781-6385345595</t>
  </si>
  <si>
    <t>KD4MN2</t>
  </si>
  <si>
    <t>MU5414 I   SA22NOV  CTUPVG HK2   1435 1740</t>
  </si>
  <si>
    <t>781-6385345643</t>
  </si>
  <si>
    <t>781-6385345644</t>
  </si>
  <si>
    <t>黄贤科</t>
  </si>
  <si>
    <t>HW72WE</t>
  </si>
  <si>
    <t>3U8580 Q   WE19NOV  URCCTU HK2   0815 1150</t>
  </si>
  <si>
    <t>876-6385345596</t>
  </si>
  <si>
    <t>赵滕腾</t>
  </si>
  <si>
    <t>876-6385345597</t>
  </si>
  <si>
    <t>HW7331</t>
  </si>
  <si>
    <t>3U8579 M   MO24NOV  CTUURC HK2   1855 2225</t>
  </si>
  <si>
    <t>876-6385345598</t>
  </si>
  <si>
    <t>876-6385345599</t>
  </si>
  <si>
    <t>李亚荣</t>
  </si>
  <si>
    <t>JRW9FC</t>
  </si>
  <si>
    <t>CA4182 K   TH20NOV  PEKCTU HK2   0700 0955</t>
  </si>
  <si>
    <t>999-6385345600</t>
  </si>
  <si>
    <t>魏树容</t>
  </si>
  <si>
    <t>999-6385345601</t>
  </si>
  <si>
    <t>HFC5KX</t>
  </si>
  <si>
    <t>3U8883 M   MO24NOV  CTUPEK HK2   0730 1015</t>
  </si>
  <si>
    <t>876-6385345602</t>
  </si>
  <si>
    <t>876-6385345603</t>
  </si>
  <si>
    <t>方世权</t>
  </si>
  <si>
    <t>KWSJ41</t>
  </si>
  <si>
    <t>CA8267 S   TH20NOV  WUHCTU HK2   0915 1125</t>
  </si>
  <si>
    <t>999-6385345604</t>
  </si>
  <si>
    <t>林毅超</t>
  </si>
  <si>
    <t>999-6385345605</t>
  </si>
  <si>
    <t>HMK8FL</t>
  </si>
  <si>
    <t>CZ6840 Q   SU23NOV  TFUWUH HK2   1650 1830</t>
  </si>
  <si>
    <t>784-6385345606</t>
  </si>
  <si>
    <t>CZ6840 Q MO24NOV TFUWUH HK1 1650 1830</t>
  </si>
  <si>
    <t>784-5523607066</t>
  </si>
  <si>
    <t>KWSJER</t>
  </si>
  <si>
    <t>784-6385345607</t>
  </si>
  <si>
    <t>曹旭</t>
  </si>
  <si>
    <t>JSCB3W</t>
  </si>
  <si>
    <t>3U8462 K   WE19NOV  SHECTU HK3   1135 1605</t>
  </si>
  <si>
    <t>876-6385345608</t>
  </si>
  <si>
    <t>常志杰</t>
  </si>
  <si>
    <t>876-6385345609</t>
  </si>
  <si>
    <t>黄耀利</t>
  </si>
  <si>
    <t>876-6385345610</t>
  </si>
  <si>
    <t>JSCBDD</t>
  </si>
  <si>
    <t>3U8463 R   MO24NOV  CTUSHE HK3   1620 1930</t>
  </si>
  <si>
    <t>876-6385345611</t>
  </si>
  <si>
    <t>876-6385345612</t>
  </si>
  <si>
    <t>876-6385345613</t>
  </si>
  <si>
    <t>陈萍</t>
  </si>
  <si>
    <t>JSQHXM</t>
  </si>
  <si>
    <t>MU5849 S   TH20NOV  KMGCTU HK2   1745 1920</t>
  </si>
  <si>
    <t>781-6385345614</t>
  </si>
  <si>
    <t>吴梅芬</t>
  </si>
  <si>
    <t>781-6385345615</t>
  </si>
  <si>
    <t>KSE10M</t>
  </si>
  <si>
    <t>MU5852 S   MO24NOV  CTUKMG HK2   1715 1845</t>
  </si>
  <si>
    <t>781-6385345616</t>
  </si>
  <si>
    <t>781-6385345617</t>
  </si>
  <si>
    <t>倪可成</t>
  </si>
  <si>
    <t>JSQKF0</t>
  </si>
  <si>
    <t>3U8992 M   WE19NOV  NKGCTU HK2   1445 1740</t>
  </si>
  <si>
    <t>876-6385345618</t>
  </si>
  <si>
    <t>倪受付</t>
  </si>
  <si>
    <t>876-6385345619</t>
  </si>
  <si>
    <t>KSE2F8</t>
  </si>
  <si>
    <t>CA4505 W   MO24NOV  CTUNKG HK2   1135 1355</t>
  </si>
  <si>
    <t>999-6385345620</t>
  </si>
  <si>
    <t>999-6385345621</t>
  </si>
  <si>
    <t>严治华</t>
  </si>
  <si>
    <t>HV76PN</t>
  </si>
  <si>
    <t>CA8267 L   TH20NOV  WUHCTU HK2   0915 1125</t>
  </si>
  <si>
    <t>999-6385345639</t>
  </si>
  <si>
    <t>朱光财</t>
  </si>
  <si>
    <t>999-6385345640</t>
  </si>
  <si>
    <t>余声</t>
  </si>
  <si>
    <t>JQ8JHS</t>
  </si>
  <si>
    <t>3U6924 I TH20NOV HFETFU HK1 1520 1750</t>
  </si>
  <si>
    <t>876-9539740962</t>
  </si>
  <si>
    <t>HFJWFY</t>
  </si>
  <si>
    <t>CA4231 R   SA22NOV  CTUHFE HK1   0920 1125</t>
  </si>
  <si>
    <t>999-6385345653</t>
  </si>
  <si>
    <t>王嵩淏</t>
  </si>
  <si>
    <t>HG5F6R</t>
  </si>
  <si>
    <t>3U6924 Q TH20NOV HFETFU HK3 1520 1750</t>
  </si>
  <si>
    <t>876-9539740964</t>
  </si>
  <si>
    <t>徐子越</t>
  </si>
  <si>
    <t>876-9539740965</t>
  </si>
  <si>
    <t>赵壁珈</t>
  </si>
  <si>
    <t>876-9539740966</t>
  </si>
  <si>
    <t>HFJXCR</t>
  </si>
  <si>
    <t>CA4231 L   SA22NOV  CTUHFE HK3   0920 1125</t>
  </si>
  <si>
    <t>999-6385345654</t>
  </si>
  <si>
    <t>999-6385345655</t>
  </si>
  <si>
    <t>999-6385345656</t>
  </si>
  <si>
    <t>肖楠</t>
  </si>
  <si>
    <t>HFJY7D</t>
  </si>
  <si>
    <t>CZ6839 E   TH20NOV  WUHTFU HK1   1335 1540</t>
  </si>
  <si>
    <t>784-6385345661</t>
  </si>
  <si>
    <t>JDTBMF</t>
  </si>
  <si>
    <t>CZ3442 Q   SU23NOV  TFUWUH HK1   2140 2335</t>
  </si>
  <si>
    <t>784-6385345663</t>
  </si>
  <si>
    <t>张植坤</t>
  </si>
  <si>
    <t>KZ3D75</t>
  </si>
  <si>
    <t>SC4849 K   FR21NOV  TAOTFU HK1   0750 1055</t>
  </si>
  <si>
    <t>324-6385345670</t>
  </si>
  <si>
    <t>陈莉梅</t>
  </si>
  <si>
    <t>JVPC1L</t>
  </si>
  <si>
    <t>3U8761 R   SU23NOV  CTUCGO HK1   1720 1915</t>
  </si>
  <si>
    <t>876-6385345677</t>
  </si>
  <si>
    <t>HW1K0B</t>
  </si>
  <si>
    <t>CA4397 L   MO24NOV  CTUWUH HK2   0805 1010</t>
  </si>
  <si>
    <t>999-6385345680</t>
  </si>
  <si>
    <t>999-6385345681</t>
  </si>
  <si>
    <t>马云峰</t>
  </si>
  <si>
    <t>KP9YB0</t>
  </si>
  <si>
    <t>CA4398 W   TH20NOV  WUHCTU HK1   1115 1325</t>
  </si>
  <si>
    <t>999-6385345689</t>
  </si>
  <si>
    <t>HMJTM1</t>
  </si>
  <si>
    <t>CA8268 L   SA22NOV  CTUWUH HK1   1240 1430</t>
  </si>
  <si>
    <t>999-6385345690</t>
  </si>
  <si>
    <t>曹梅</t>
  </si>
  <si>
    <t>JGZ813</t>
  </si>
  <si>
    <t>3U8792 M   WE19NOV  WUHCTU HK2   2050 2255</t>
  </si>
  <si>
    <t>876-6385345691</t>
  </si>
  <si>
    <t>赵立阵</t>
  </si>
  <si>
    <t>876-6385345692</t>
  </si>
  <si>
    <t>KT34CK</t>
  </si>
  <si>
    <t>CA4397 L   TU25NOV  CTUWUH HK2   0805 1010</t>
  </si>
  <si>
    <t>999-6385345693</t>
  </si>
  <si>
    <t>999-6385345694</t>
  </si>
  <si>
    <t>李忠恒</t>
  </si>
  <si>
    <t>JPP4B1</t>
  </si>
  <si>
    <t>3U8988 M   WE19NOV  NKGCTU HK2   1040 1335</t>
  </si>
  <si>
    <t>876-6385345695</t>
  </si>
  <si>
    <t>李中恒</t>
  </si>
  <si>
    <t>KRLMC2</t>
  </si>
  <si>
    <t>3U8988 L WE19NOV NKGCTU HK1 1040 1335</t>
  </si>
  <si>
    <t>876-5521462209</t>
  </si>
  <si>
    <t>周毛景</t>
  </si>
  <si>
    <t>KT353M</t>
  </si>
  <si>
    <t>876-6385345696</t>
  </si>
  <si>
    <t>KRLMMB</t>
  </si>
  <si>
    <t>999-6385345697</t>
  </si>
  <si>
    <t>HMDWNW</t>
  </si>
  <si>
    <t>CA4505 S MO24NOV CTUNKG HK1 1135 1355</t>
  </si>
  <si>
    <t>999-5521462210</t>
  </si>
  <si>
    <t>KT35NT</t>
  </si>
  <si>
    <t>999-6385345698</t>
  </si>
  <si>
    <t>白瑞超</t>
  </si>
  <si>
    <t>JV5NHY</t>
  </si>
  <si>
    <t>3U8463 R   MO24NOV  CTUSHE HK2   1620 1930</t>
  </si>
  <si>
    <t>876-6385345707</t>
  </si>
  <si>
    <t>张强</t>
  </si>
  <si>
    <t>HWC5DS</t>
  </si>
  <si>
    <t>876-6385345708</t>
  </si>
  <si>
    <t>余萍</t>
  </si>
  <si>
    <t>HDVS7B</t>
  </si>
  <si>
    <t>CA4530 S   TH20NOV  NGBCTU HK2   1035 1400</t>
  </si>
  <si>
    <t>999-6385345713</t>
  </si>
  <si>
    <t>张震</t>
  </si>
  <si>
    <t>999-6385345714</t>
  </si>
  <si>
    <t>方钰婷</t>
  </si>
  <si>
    <t>JNJ8S6</t>
  </si>
  <si>
    <t>CA4050 L   WE19NOV  CGOCTU HK2   1920 2155</t>
  </si>
  <si>
    <t>999-6385345717</t>
  </si>
  <si>
    <t>刘郑生</t>
  </si>
  <si>
    <t>999-6385345718</t>
  </si>
  <si>
    <t>KG4EH8</t>
  </si>
  <si>
    <t>3U8761 K   MO24NOV  CTUCGO HK2   1720 1915</t>
  </si>
  <si>
    <t>876-6385345719</t>
  </si>
  <si>
    <t>KRX91E</t>
  </si>
  <si>
    <t>876-6385345720</t>
  </si>
  <si>
    <t>陈方方</t>
  </si>
  <si>
    <t>HST32R</t>
  </si>
  <si>
    <t>3U8982 R   TH20NOV  WUXCTU HK2   1230 1535</t>
  </si>
  <si>
    <t>876-6385345721</t>
  </si>
  <si>
    <t>王亚红</t>
  </si>
  <si>
    <t>876-6385345722</t>
  </si>
  <si>
    <t>JP9RB7</t>
  </si>
  <si>
    <t>3U8981 M   MO24NOV  CTUWUX HK2   0905 1125</t>
  </si>
  <si>
    <t>876-6385345723</t>
  </si>
  <si>
    <t>876-6385345724</t>
  </si>
  <si>
    <t>闫丹芳</t>
  </si>
  <si>
    <t>HGTYW1</t>
  </si>
  <si>
    <t>CA4050 L   TH20NOV  CGOCTU HK2   1920 2140</t>
  </si>
  <si>
    <t>999-6385345725</t>
  </si>
  <si>
    <t>杨乾坤</t>
  </si>
  <si>
    <t>999-6385345726</t>
  </si>
  <si>
    <t>JP9V12</t>
  </si>
  <si>
    <t>CA4049 S   MO24NOV  CTUCGO HK2   1615 1820</t>
  </si>
  <si>
    <t>999-6385345727</t>
  </si>
  <si>
    <t>999-6385345728</t>
  </si>
  <si>
    <t>马頔</t>
  </si>
  <si>
    <t>KTPEVM</t>
  </si>
  <si>
    <t>CA4102 R   TH20NOV  PEKCTU HK1   1240 1545</t>
  </si>
  <si>
    <t>999-6385345740</t>
  </si>
  <si>
    <t>CA4184 R   TH20NOV  PEKCTU HK1   0900 1205</t>
  </si>
  <si>
    <t>KTPF00</t>
  </si>
  <si>
    <t>CA4109 R   SA22NOV  CTUPEK HK1   1500 1800</t>
  </si>
  <si>
    <t>999-6385345741</t>
  </si>
  <si>
    <t>张家福</t>
  </si>
  <si>
    <t>HVBBM5</t>
  </si>
  <si>
    <t>CA4102 K   TU18NOV  PEKCTU HK1   1240 1545</t>
  </si>
  <si>
    <t>999-6385345742</t>
  </si>
  <si>
    <t>JF16JB</t>
  </si>
  <si>
    <t>CA4109 P   SA22NOV  CTUPEK HK1   1500 1800</t>
  </si>
  <si>
    <t>999-6385345743</t>
  </si>
  <si>
    <t>王喆</t>
  </si>
  <si>
    <t>KF4RD6</t>
  </si>
  <si>
    <t>999-6385345746</t>
  </si>
  <si>
    <t>CA4184 K   TH20NOV  PEKCTU DK1   0900 1205</t>
  </si>
  <si>
    <t>999-6387351820</t>
  </si>
  <si>
    <t>JNEDNJ</t>
  </si>
  <si>
    <t>999-6385345747</t>
  </si>
  <si>
    <t>孙俪铜</t>
  </si>
  <si>
    <t>KF4RR6</t>
  </si>
  <si>
    <t>999-6385345748</t>
  </si>
  <si>
    <t>JNEDVR</t>
  </si>
  <si>
    <t>CA4115 P   SA22NOV  CTUPEK HK1   1100 1345</t>
  </si>
  <si>
    <t>999-6385345749</t>
  </si>
  <si>
    <t>吕品</t>
  </si>
  <si>
    <t>HEP5K9</t>
  </si>
  <si>
    <t>3U8462 J   TH20NOV  SHECTU HK1   1135 1605</t>
  </si>
  <si>
    <t>876-6385345751</t>
  </si>
  <si>
    <t>HEP5MH</t>
  </si>
  <si>
    <t>CA2741 Z   SA22NOV  TFUSHE HK1   0815 1135</t>
  </si>
  <si>
    <t>999-6385345750</t>
  </si>
  <si>
    <t>何诚龙</t>
  </si>
  <si>
    <t>JNEF7C</t>
  </si>
  <si>
    <t>3U8462 Q   TH20NOV  SHECTU HK4   1135 1605</t>
  </si>
  <si>
    <t>876-6385345752</t>
  </si>
  <si>
    <t>李绰</t>
  </si>
  <si>
    <t>876-6385345753</t>
  </si>
  <si>
    <t>吕维娜</t>
  </si>
  <si>
    <t>876-6385345754</t>
  </si>
  <si>
    <t>王赫</t>
  </si>
  <si>
    <t>876-6385345755</t>
  </si>
  <si>
    <t>JNEFE1</t>
  </si>
  <si>
    <t>CA2741 P   SA22NOV  TFUSHE HK4   0815 1135</t>
  </si>
  <si>
    <t>999-6385345756</t>
  </si>
  <si>
    <t>999-6385345757</t>
  </si>
  <si>
    <t>999-6385345758</t>
  </si>
  <si>
    <t>999-6385345759</t>
  </si>
  <si>
    <t>谢逸清</t>
  </si>
  <si>
    <t>KMDKP2</t>
  </si>
  <si>
    <t>MU2905 R   FR21NOV  WUXTFU HK1   0815 1125</t>
  </si>
  <si>
    <t>781-6385345772</t>
  </si>
  <si>
    <t>KMDKR6</t>
  </si>
  <si>
    <t>ZH9544 S   SU23NOV  TFUWUX HK1   1925 2150</t>
  </si>
  <si>
    <t>479-6385345773</t>
  </si>
  <si>
    <t>杨梦怡</t>
  </si>
  <si>
    <t>JXN8DL</t>
  </si>
  <si>
    <t>781-6385345774</t>
  </si>
  <si>
    <t>KT0MEC</t>
  </si>
  <si>
    <t>MU2826 V   SU23NOV  TFUWUX HK1   1000 1230</t>
  </si>
  <si>
    <t>781-6385345775</t>
  </si>
  <si>
    <t>孙婷婷</t>
  </si>
  <si>
    <t>KT0MS8</t>
  </si>
  <si>
    <t>CA2961 P   TH20NOV  TSNCTU HK2   0830 1130</t>
  </si>
  <si>
    <t>999-6385345781</t>
  </si>
  <si>
    <t>张瑞</t>
  </si>
  <si>
    <t>999-6385345782</t>
  </si>
  <si>
    <t>王磊</t>
  </si>
  <si>
    <t>JXN9C9</t>
  </si>
  <si>
    <t>MU5233 S   FR21NOV  TYNTFU HK1   0740 0955</t>
  </si>
  <si>
    <t>781-6385345787</t>
  </si>
  <si>
    <t>HSG5MZ</t>
  </si>
  <si>
    <t>MU5264 R   SU23NOV  TFUTYN HK1   2020 2220</t>
  </si>
  <si>
    <t>781-6385345789</t>
  </si>
  <si>
    <t>林森</t>
  </si>
  <si>
    <t>JXN9Y6</t>
  </si>
  <si>
    <t>CA2954 P   MO24NOV  TFUTSN HK2   1405 1645</t>
  </si>
  <si>
    <t>999-6385345792</t>
  </si>
  <si>
    <t>王明明</t>
  </si>
  <si>
    <t>999-6385345793</t>
  </si>
  <si>
    <t>梁秀梅</t>
  </si>
  <si>
    <t>JXNBKJ</t>
  </si>
  <si>
    <t>999-6385345795</t>
  </si>
  <si>
    <t>刘瑛</t>
  </si>
  <si>
    <t>999-6385345796</t>
  </si>
  <si>
    <t>郭俊芳</t>
  </si>
  <si>
    <t>JPJE3L</t>
  </si>
  <si>
    <t>324-6385345801</t>
  </si>
  <si>
    <t>黄立钊</t>
  </si>
  <si>
    <t>JY6DTL</t>
  </si>
  <si>
    <t>CA4520 S   TH20NOV  HGHCTU HK2   1200 1515</t>
  </si>
  <si>
    <t>999-6387351142</t>
  </si>
  <si>
    <t>梁小玲</t>
  </si>
  <si>
    <t>999-6387351143</t>
  </si>
  <si>
    <t>KXV8S4</t>
  </si>
  <si>
    <t>CA1742 S   SA22NOV  CTUHGH HK2   1215 1455</t>
  </si>
  <si>
    <t>999-6387351146</t>
  </si>
  <si>
    <t>999-6387351147</t>
  </si>
  <si>
    <t>冯辉</t>
  </si>
  <si>
    <t>JDMTSR</t>
  </si>
  <si>
    <t>MU6369 V   WE19NOV  KHNTFU HK5   1920 2150</t>
  </si>
  <si>
    <t>781-6387351163</t>
  </si>
  <si>
    <t>蒋璐</t>
  </si>
  <si>
    <t>781-6387351164</t>
  </si>
  <si>
    <t>李俊永</t>
  </si>
  <si>
    <t>781-6387351165</t>
  </si>
  <si>
    <t>余亚文</t>
  </si>
  <si>
    <t>781-6387351166</t>
  </si>
  <si>
    <t>余芸</t>
  </si>
  <si>
    <t>781-6387351167</t>
  </si>
  <si>
    <t>HY3XY9</t>
  </si>
  <si>
    <t>CA4531 Q   SU23NOV  CTUKHN HK5   1450 1655</t>
  </si>
  <si>
    <t>999-6387351179</t>
  </si>
  <si>
    <t>999-6387351180</t>
  </si>
  <si>
    <t>999-6387351181</t>
  </si>
  <si>
    <t>999-6387351182</t>
  </si>
  <si>
    <t>999-6387351183</t>
  </si>
  <si>
    <t>曹倒远</t>
  </si>
  <si>
    <t>KGKFQ3</t>
  </si>
  <si>
    <t>CA4414 P   WE19NOV  KMGCTU HK2   1340 1510</t>
  </si>
  <si>
    <t>999-6387351185</t>
  </si>
  <si>
    <t>陈林</t>
  </si>
  <si>
    <t>999-6387351186</t>
  </si>
  <si>
    <t>HSNPHQ</t>
  </si>
  <si>
    <t>CA4413 S   MO24NOV  CTUKMG HK2   1055 1235</t>
  </si>
  <si>
    <t>999-6387351187</t>
  </si>
  <si>
    <t>999-6387351188</t>
  </si>
  <si>
    <t>王泽林</t>
  </si>
  <si>
    <t>HYB26T</t>
  </si>
  <si>
    <t>CA4114 S   FR21NOV  PEKCTU HK1   1200 1510</t>
  </si>
  <si>
    <t>999-6387351219</t>
  </si>
  <si>
    <t>KV3T9N</t>
  </si>
  <si>
    <t>CA1402 S   SU23NOV  CTUPEK HK1   2030 2315</t>
  </si>
  <si>
    <t>999-6387351220</t>
  </si>
  <si>
    <t>罗燕强</t>
  </si>
  <si>
    <t>JQQ2JD</t>
  </si>
  <si>
    <t>CA4184 K   TH20NOV  PEKCTU HK3   0900 1205</t>
  </si>
  <si>
    <t>999-6387351222</t>
  </si>
  <si>
    <t>袁芳</t>
  </si>
  <si>
    <t>999-6387351223</t>
  </si>
  <si>
    <t>宗子凡</t>
  </si>
  <si>
    <t>999-6387351224</t>
  </si>
  <si>
    <t>韩滨安</t>
  </si>
  <si>
    <t>JQQ2V9</t>
  </si>
  <si>
    <t>CA4104 W   FR21NOV  PEKCTU HK1   1830 2140</t>
  </si>
  <si>
    <t>999-6387351226</t>
  </si>
  <si>
    <t>JEHJRH</t>
  </si>
  <si>
    <t>CA4183 Q   SU23NOV  CTUPEK HK1   1900 2145</t>
  </si>
  <si>
    <t>999-6387351284</t>
  </si>
  <si>
    <t>KDT683</t>
  </si>
  <si>
    <t>CA4109 P   SA22NOV  CTUPEK HK2   1500 1800</t>
  </si>
  <si>
    <t>999-6387351286</t>
  </si>
  <si>
    <t>999-6387351287</t>
  </si>
  <si>
    <t>KDT6NV</t>
  </si>
  <si>
    <t>999-6387351288</t>
  </si>
  <si>
    <t>马家起</t>
  </si>
  <si>
    <t>JXXHY3</t>
  </si>
  <si>
    <t>3U8650 N   TH20NOV  DLUCTU HK2   0915 1100</t>
  </si>
  <si>
    <t>876-6387351360</t>
  </si>
  <si>
    <t>马云</t>
  </si>
  <si>
    <t>876-6387351361</t>
  </si>
  <si>
    <t>芦心洁</t>
  </si>
  <si>
    <t>JXXJ6Y</t>
  </si>
  <si>
    <t>CA2792 P   TH20NOV  TNATFU HK1   1610 1905</t>
  </si>
  <si>
    <t>999-6387351362</t>
  </si>
  <si>
    <t>KXG9CK</t>
  </si>
  <si>
    <t>CA2791 P   SU23NOV  TFUTNA HK1   1245 1510</t>
  </si>
  <si>
    <t>999-6387351363</t>
  </si>
  <si>
    <t>王政卫</t>
  </si>
  <si>
    <t>KXGBM9</t>
  </si>
  <si>
    <t>324-6387351365</t>
  </si>
  <si>
    <t>汪春池</t>
  </si>
  <si>
    <t>KGDW54</t>
  </si>
  <si>
    <t>CZ6401 V   TH20NOV  SHETFU HK1   0810 1235</t>
  </si>
  <si>
    <t>784-6387351366</t>
  </si>
  <si>
    <t>JDJ8D1</t>
  </si>
  <si>
    <t>999-6387351367</t>
  </si>
  <si>
    <t>俞洋</t>
  </si>
  <si>
    <t>JDJ8JQ</t>
  </si>
  <si>
    <t>CZ6255 V   TH20NOV  HRBTFU HK1   0845 1355</t>
  </si>
  <si>
    <t>784-6387351368</t>
  </si>
  <si>
    <t>HTLMHB</t>
  </si>
  <si>
    <t>CZ6256 E   MO24NOV  TFUHRB HK1   1505 1900</t>
  </si>
  <si>
    <t>784-6387351369</t>
  </si>
  <si>
    <t>KFTMDE</t>
  </si>
  <si>
    <t>CA2735 W MO24NOV TFUHRB HK1 1625 2015</t>
  </si>
  <si>
    <t>999-5523607350</t>
  </si>
  <si>
    <t>关皓元</t>
  </si>
  <si>
    <t>HTLN4J</t>
  </si>
  <si>
    <t>CA8971 K   TH20NOV  DLCCTU HK2   1620 1945</t>
  </si>
  <si>
    <t>999-6387351370</t>
  </si>
  <si>
    <t>郑文文</t>
  </si>
  <si>
    <t>999-6387351371</t>
  </si>
  <si>
    <t>KGDXFC</t>
  </si>
  <si>
    <t>CZ6434 V   TU25NOV  TFUDLC HK2   1300 1605</t>
  </si>
  <si>
    <t>784-6387351373</t>
  </si>
  <si>
    <t>784-6387351374</t>
  </si>
  <si>
    <t>闫万君</t>
  </si>
  <si>
    <t>KGDY5S</t>
  </si>
  <si>
    <t>CZ6441 Z   WE19NOV  CGQTFU HK1   0845 1325</t>
  </si>
  <si>
    <t>784-6387351377</t>
  </si>
  <si>
    <t>HTLP5Y</t>
  </si>
  <si>
    <t>CZ6442 L   SU23NOV  TFUCGQ HK1   1430 1820</t>
  </si>
  <si>
    <t>784-6387351378</t>
  </si>
  <si>
    <t>马奕琪</t>
  </si>
  <si>
    <t>JY6WQ1</t>
  </si>
  <si>
    <t>3U8985 M   WE26NOV  CTUWUX HK2   1715 1925</t>
  </si>
  <si>
    <t>876-6387351385</t>
  </si>
  <si>
    <t>梅庆庆</t>
  </si>
  <si>
    <t>876-6387351386</t>
  </si>
  <si>
    <t>宋威</t>
  </si>
  <si>
    <t>JY6YZM</t>
  </si>
  <si>
    <t>CA1415 K   FR21NOV  PEKCTU HK1   0930 1230</t>
  </si>
  <si>
    <t>999-6387351408</t>
  </si>
  <si>
    <t>JM64EZ</t>
  </si>
  <si>
    <t>3U8889 E   SU23NOV  CTUPEK HK1   1530 1815</t>
  </si>
  <si>
    <t>876-6387351412</t>
  </si>
  <si>
    <t>HFM468</t>
  </si>
  <si>
    <t>3U8649 N   TU25NOV  CTUDLU HK2   0650 0820</t>
  </si>
  <si>
    <t>876-6387351409</t>
  </si>
  <si>
    <t>876-6387351410</t>
  </si>
  <si>
    <t>陈乾</t>
  </si>
  <si>
    <t>JE054X</t>
  </si>
  <si>
    <t>CA2747 S   MO24NOV  TFULYI HK1   1815 2040</t>
  </si>
  <si>
    <t>999-6387351433</t>
  </si>
  <si>
    <t>刘嘉欣</t>
  </si>
  <si>
    <t>HEH92J</t>
  </si>
  <si>
    <t>CA1401 K   TH20NOV  PEKCTU HK1   1600 1905</t>
  </si>
  <si>
    <t>999-6387351436</t>
  </si>
  <si>
    <t>KX9N66</t>
  </si>
  <si>
    <t>CA4103 L   MO24NOV  CTUPEK HK1   1430 1710</t>
  </si>
  <si>
    <t>999-6387351437</t>
  </si>
  <si>
    <t>侯莉</t>
  </si>
  <si>
    <t>HEHBM6</t>
  </si>
  <si>
    <t>MU9747 S   WE19NOV  BSDTFU HK2   1005 1145</t>
  </si>
  <si>
    <t>781-6387351439</t>
  </si>
  <si>
    <t>侯懿珈</t>
  </si>
  <si>
    <t>781-6387351440</t>
  </si>
  <si>
    <t>JE06KM</t>
  </si>
  <si>
    <t>MU9748 L   SU23NOV  TFUBSD HK2   1305 1455</t>
  </si>
  <si>
    <t>781-6387351442</t>
  </si>
  <si>
    <t>781-6387351443</t>
  </si>
  <si>
    <t>聂双松</t>
  </si>
  <si>
    <t>JSBXED</t>
  </si>
  <si>
    <t>999-6387351462</t>
  </si>
  <si>
    <t>宋灵</t>
  </si>
  <si>
    <t>999-6387351463</t>
  </si>
  <si>
    <t>JSBXHP</t>
  </si>
  <si>
    <t>999-6387351467</t>
  </si>
  <si>
    <t>999-6387351468</t>
  </si>
  <si>
    <t>曹德昌</t>
  </si>
  <si>
    <t>HMCKCC</t>
  </si>
  <si>
    <t>3U8766 Q   WE19NOV  CSXCTU HK4   1025 1230</t>
  </si>
  <si>
    <t>876-6387351501</t>
  </si>
  <si>
    <t>曹娟</t>
  </si>
  <si>
    <t>876-6387351502</t>
  </si>
  <si>
    <t>徐海波</t>
  </si>
  <si>
    <t>876-6387351503</t>
  </si>
  <si>
    <t>周莎莎</t>
  </si>
  <si>
    <t>876-6387351504</t>
  </si>
  <si>
    <t>韩佳</t>
  </si>
  <si>
    <t>KFM8NC</t>
  </si>
  <si>
    <t>CA4050 L   TH20NOV  CGOCTU HK1   1920 2140</t>
  </si>
  <si>
    <t>999-6387351559</t>
  </si>
  <si>
    <t>JXEDTM</t>
  </si>
  <si>
    <t>CZ6471 V TH20NOV CGOTFU HK1 1230 1450</t>
  </si>
  <si>
    <t>784-9535896387</t>
  </si>
  <si>
    <t>HE3MKZ</t>
  </si>
  <si>
    <t>CA4049 W   SU23NOV  CTUCGO HK1   1615 1820</t>
  </si>
  <si>
    <t>999-6387351560</t>
  </si>
  <si>
    <t>陈柯</t>
  </si>
  <si>
    <t>HE3N3N</t>
  </si>
  <si>
    <t>876-6387351562</t>
  </si>
  <si>
    <t>文灿</t>
  </si>
  <si>
    <t>876-6387351563</t>
  </si>
  <si>
    <t>文亮</t>
  </si>
  <si>
    <t>876-6387351564</t>
  </si>
  <si>
    <t>周妙</t>
  </si>
  <si>
    <t>876-6387351565</t>
  </si>
  <si>
    <t>李祎</t>
  </si>
  <si>
    <t>KFM9PS</t>
  </si>
  <si>
    <t>CZ6473 V   TH20NOV  CGOTFU HK1   1630 1845</t>
  </si>
  <si>
    <t>784-6387351569</t>
  </si>
  <si>
    <t>朱海</t>
  </si>
  <si>
    <t>KPJR6Y</t>
  </si>
  <si>
    <t>CA2774 P   TH20NOV  CGOTFU HK1   0810 1030</t>
  </si>
  <si>
    <t>999-6387351576</t>
  </si>
  <si>
    <t>KPJREF</t>
  </si>
  <si>
    <t>CZ3474 Q   SU23NOV  TFUCGO HK1   1135 1330</t>
  </si>
  <si>
    <t>784-6387351578</t>
  </si>
  <si>
    <t>唐梅</t>
  </si>
  <si>
    <t>HVC0PX</t>
  </si>
  <si>
    <t>3U8766 Q   WE19NOV  CSXCTU HK2   1025 1230</t>
  </si>
  <si>
    <t>876-6387351580</t>
  </si>
  <si>
    <t>向云</t>
  </si>
  <si>
    <t>876-6387351581</t>
  </si>
  <si>
    <t>JQ7WSL</t>
  </si>
  <si>
    <t>CA4321 W   MO24NOV  CTUCSX HK2   1420 1605</t>
  </si>
  <si>
    <t>999-6387351584</t>
  </si>
  <si>
    <t>999-6387351585</t>
  </si>
  <si>
    <t>朱栩墨</t>
  </si>
  <si>
    <t>JQ7X8D</t>
  </si>
  <si>
    <t>784-6387351588</t>
  </si>
  <si>
    <t>王泽方</t>
  </si>
  <si>
    <t>HVC1M3</t>
  </si>
  <si>
    <t>784-6387351593</t>
  </si>
  <si>
    <t>KPJSHS</t>
  </si>
  <si>
    <t>3U6731 Q   MO24NOV  TFUCGO HK1   0755 1000</t>
  </si>
  <si>
    <t>876-6387351594</t>
  </si>
  <si>
    <t>赵智</t>
  </si>
  <si>
    <t>JQ7YF1</t>
  </si>
  <si>
    <t>MU5413 T   TH20NOV  SHACTU HK1   1555 1915</t>
  </si>
  <si>
    <t>781-6387351600</t>
  </si>
  <si>
    <t>HVC2N4</t>
  </si>
  <si>
    <t>MU5448 L   SU23NOV  CTUSHA HK1   1725 2005</t>
  </si>
  <si>
    <t>781-6387351602</t>
  </si>
  <si>
    <t>李康文</t>
  </si>
  <si>
    <t>JQ7YTL</t>
  </si>
  <si>
    <t>CA4515 P   SU23NOV  CTUSHA HK1   0800 1030</t>
  </si>
  <si>
    <t>999-6387351603</t>
  </si>
  <si>
    <t>林伟倩</t>
  </si>
  <si>
    <t>HVC347</t>
  </si>
  <si>
    <t>HO1119 W   TH20NOV  PVGTFU HK1   0815 1150</t>
  </si>
  <si>
    <t>018-6387351605</t>
  </si>
  <si>
    <t>张晔</t>
  </si>
  <si>
    <t>KZ7071</t>
  </si>
  <si>
    <t>MU9182 T   SA22NOV  TFUSHA HK1   1700 1920</t>
  </si>
  <si>
    <t>781-6387351606</t>
  </si>
  <si>
    <t>苏毅</t>
  </si>
  <si>
    <t>HSEDJQ</t>
  </si>
  <si>
    <t>HO1098 S   MO24NOV  TFUSHA HK1   1500 1730</t>
  </si>
  <si>
    <t>018-6387351608</t>
  </si>
  <si>
    <t>汪子旋</t>
  </si>
  <si>
    <t>KZ70J9</t>
  </si>
  <si>
    <t>781-6387351611</t>
  </si>
  <si>
    <t>张磊鑫</t>
  </si>
  <si>
    <t>JZNP02</t>
  </si>
  <si>
    <t>999-6387351621</t>
  </si>
  <si>
    <t>陈忆宁</t>
  </si>
  <si>
    <t>JZNPMY</t>
  </si>
  <si>
    <t>3U6903 N   SU23NOV  TFUWNZ HK1   1615 1845</t>
  </si>
  <si>
    <t>876-6387351625</t>
  </si>
  <si>
    <t>张挺</t>
  </si>
  <si>
    <t>JZNPKT</t>
  </si>
  <si>
    <t>3U8912 Q   TH20NOV  HGHCTU HK1   1045 1355</t>
  </si>
  <si>
    <t>876-6387351626</t>
  </si>
  <si>
    <t>JZNPT3</t>
  </si>
  <si>
    <t>3U8917 M   MO24NOV  CTUHGH HK1   1825 2105</t>
  </si>
  <si>
    <t>876-6387351627</t>
  </si>
  <si>
    <t>张广涛</t>
  </si>
  <si>
    <t>JZNPY9</t>
  </si>
  <si>
    <t>880-6387351629</t>
  </si>
  <si>
    <t>KYQD3Q</t>
  </si>
  <si>
    <t>HU7348 E   SA22NOV  TFUPEK HK1   1430 1710</t>
  </si>
  <si>
    <t>880-6387351630</t>
  </si>
  <si>
    <t>韩梦</t>
  </si>
  <si>
    <t>KYQD83</t>
  </si>
  <si>
    <t>MU2526 Z   TH20NOV  WUHTFU HK1   2100 2255</t>
  </si>
  <si>
    <t>781-6387351632</t>
  </si>
  <si>
    <t>KYQDE4</t>
  </si>
  <si>
    <t>CZ3442 Z   SA22NOV  TFUWUH HK1   2140 2335</t>
  </si>
  <si>
    <t>784-6387351634</t>
  </si>
  <si>
    <t>柳木</t>
  </si>
  <si>
    <t>JEH8QL</t>
  </si>
  <si>
    <t>781-6387351635</t>
  </si>
  <si>
    <t>KYQDKG</t>
  </si>
  <si>
    <t>784-6387351638</t>
  </si>
  <si>
    <t>郑子轩</t>
  </si>
  <si>
    <t>KGY0F7</t>
  </si>
  <si>
    <t>3U8717 K   MO24NOV  CTUSWA HK1   0925 1150</t>
  </si>
  <si>
    <t>876-6387351704</t>
  </si>
  <si>
    <t>施晓红</t>
  </si>
  <si>
    <t>JGR0XE</t>
  </si>
  <si>
    <t>CA8563 L   TH20NOV  WNZCTU HK1   1040 1400</t>
  </si>
  <si>
    <t>999-6387351705</t>
  </si>
  <si>
    <t>KGY0TV</t>
  </si>
  <si>
    <t>CA8564 L   TU25NOV  CTUWNZ HK1   1505 1730</t>
  </si>
  <si>
    <t>999-6387351706</t>
  </si>
  <si>
    <t>甘露</t>
  </si>
  <si>
    <t>HYXSG3</t>
  </si>
  <si>
    <t>CA4102 K   TH20NOV  PEKCTU HK2   1240 1545</t>
  </si>
  <si>
    <t>999-9534173358</t>
  </si>
  <si>
    <t>金梦雪</t>
  </si>
  <si>
    <t>KM7Q05</t>
  </si>
  <si>
    <t>999-9534173359</t>
  </si>
  <si>
    <t>海陆</t>
  </si>
  <si>
    <t>JY39WP</t>
  </si>
  <si>
    <t>CA4311 D   SU23NOV  CTUSZX HK1   1530 1805</t>
  </si>
  <si>
    <t>999-9534173363</t>
  </si>
  <si>
    <t>王润泽</t>
  </si>
  <si>
    <t>HV6069</t>
  </si>
  <si>
    <t>3U8996 J   TH20NOV  NKGCTU HK1   2215 0055+1</t>
  </si>
  <si>
    <t>876-9534173432</t>
  </si>
  <si>
    <t>JF7JNK</t>
  </si>
  <si>
    <t>3U6914 I TH20NOV NKGTFU HK1 1940 2235</t>
  </si>
  <si>
    <t>876-5521838313</t>
  </si>
  <si>
    <t>JRLHD0</t>
  </si>
  <si>
    <t>MU2866 I   FR21NOV  TFUNKG HK1   2115 2340</t>
  </si>
  <si>
    <t>781-9534173433</t>
  </si>
  <si>
    <t>贾威豪</t>
  </si>
  <si>
    <t>JRLHNK</t>
  </si>
  <si>
    <t>CA4592 L   MO17NOV  PVGTFU HK2   0855 1215</t>
  </si>
  <si>
    <t>999-9534173437</t>
  </si>
  <si>
    <t>梁兆伟</t>
  </si>
  <si>
    <t>999-9534173438</t>
  </si>
  <si>
    <t>高雅婷</t>
  </si>
  <si>
    <t>KYQJKR</t>
  </si>
  <si>
    <t>999-9534173446</t>
  </si>
  <si>
    <t>唐琳</t>
  </si>
  <si>
    <t>999-9534173447</t>
  </si>
  <si>
    <t>温凌月</t>
  </si>
  <si>
    <t>999-9534173448</t>
  </si>
  <si>
    <t>HFNR1L</t>
  </si>
  <si>
    <t>ZH9196 P   FR21NOV  TFUPEK HK3   2130 0020+1</t>
  </si>
  <si>
    <t>479-9534173453</t>
  </si>
  <si>
    <t>479-9534173454</t>
  </si>
  <si>
    <t>479-9534173455</t>
  </si>
  <si>
    <t>李佳琦</t>
  </si>
  <si>
    <t>JYV8EC</t>
  </si>
  <si>
    <t>CA4110 K   TH20NOV  PEKCTU HK1   1930 2225</t>
  </si>
  <si>
    <t>999-9534173458</t>
  </si>
  <si>
    <t>KWV0KG</t>
  </si>
  <si>
    <t>CA4321 W   SA22NOV  CTUCSX HK1   1420 1605</t>
  </si>
  <si>
    <t>999-9534173459</t>
  </si>
  <si>
    <t>徐依莎</t>
  </si>
  <si>
    <t>JDJ5DN</t>
  </si>
  <si>
    <t>MU6116 S TH20NOV HGHTFU HK3 1150 1500</t>
  </si>
  <si>
    <t>781-5520381135</t>
  </si>
  <si>
    <t>许勇佳</t>
  </si>
  <si>
    <t>781-5520381136</t>
  </si>
  <si>
    <t>周嘉伟</t>
  </si>
  <si>
    <t>781-5520381137</t>
  </si>
  <si>
    <t>JYV9DF</t>
  </si>
  <si>
    <t>CA1742 W   SU23NOV  CTUHGH HK2   1215 1455</t>
  </si>
  <si>
    <t>999-9534173469</t>
  </si>
  <si>
    <t>999-9534173470</t>
  </si>
  <si>
    <t>刘香谷</t>
  </si>
  <si>
    <t>KMN4BY</t>
  </si>
  <si>
    <t>CA2644 S   FR21NOV  XMNTFU HK1   0755 1055</t>
  </si>
  <si>
    <t>999-9534173621</t>
  </si>
  <si>
    <t>HNT8MV</t>
  </si>
  <si>
    <t>CA2643 W   SU23NOV  TFUXMN HK1   2045 2325</t>
  </si>
  <si>
    <t>999-9534173622</t>
  </si>
  <si>
    <t>陈秀清</t>
  </si>
  <si>
    <t>KMN4J1</t>
  </si>
  <si>
    <t>*CZ9980 Z   WE19NOV  JJNCTU HK1   2130 0025+1</t>
  </si>
  <si>
    <t>784-9534173624</t>
  </si>
  <si>
    <t>JQEMR3</t>
  </si>
  <si>
    <t>3U8925 Q   SA22NOV  CTUXMN HK1   1700 1935</t>
  </si>
  <si>
    <t>876-9534173626</t>
  </si>
  <si>
    <t>HVVSCE</t>
  </si>
  <si>
    <t>MF8442 U SA22NOV TFUXMN HK1 2120 2340</t>
  </si>
  <si>
    <t>731-5520382003</t>
  </si>
  <si>
    <t>洪燕龙</t>
  </si>
  <si>
    <t>KMN5L1</t>
  </si>
  <si>
    <t>MF8747 U   TH20NOV  JJNTFU HK1   0830 1140</t>
  </si>
  <si>
    <t>731-9534173634</t>
  </si>
  <si>
    <t>HNT9VW</t>
  </si>
  <si>
    <t>MF8862 U   SA22NOV  TFUJJN HK1   1755 2030</t>
  </si>
  <si>
    <t>731-9534173635</t>
  </si>
  <si>
    <t>贾婧</t>
  </si>
  <si>
    <t>HW5RGK</t>
  </si>
  <si>
    <t>CA4229 W   TU25NOV  CTUFOC HK1   1815 2105</t>
  </si>
  <si>
    <t>999-9534173636</t>
  </si>
  <si>
    <t>郑本文</t>
  </si>
  <si>
    <t>JDCMK0</t>
  </si>
  <si>
    <t>3U8906 R   TH20NOV  FOCCTU HK1   1210 1525</t>
  </si>
  <si>
    <t>876-9535221638</t>
  </si>
  <si>
    <t>KFFE1F</t>
  </si>
  <si>
    <t>3U6909 K   SU23NOV  TFUFOC HK1   1330 1610</t>
  </si>
  <si>
    <t>876-9535221639</t>
  </si>
  <si>
    <t>吴鑫伟</t>
  </si>
  <si>
    <t>JDCNN2</t>
  </si>
  <si>
    <t>731-9535221646</t>
  </si>
  <si>
    <t>王新宇</t>
  </si>
  <si>
    <t>HGV839</t>
  </si>
  <si>
    <t>3U8924 N   FR21NOV  XMNCTU HK1   1230 1540</t>
  </si>
  <si>
    <t>876-9535221650</t>
  </si>
  <si>
    <t>王晨星</t>
  </si>
  <si>
    <t>JXJW90</t>
  </si>
  <si>
    <t>3U8924 Q   TH20NOV  XMNCTU HK1   1230 1540</t>
  </si>
  <si>
    <t>876-9535221653</t>
  </si>
  <si>
    <t>KZP890</t>
  </si>
  <si>
    <t>SC2142 K   WE26NOV  CKGXMN HK1   2035 2250</t>
  </si>
  <si>
    <t>324-9535221654</t>
  </si>
  <si>
    <t>王彩虹</t>
  </si>
  <si>
    <t>JEME43</t>
  </si>
  <si>
    <t>JD5259 E   TH20NOV  HGHTFU HK1   0910 1220</t>
  </si>
  <si>
    <t>898-9535221657</t>
  </si>
  <si>
    <t>田文豪</t>
  </si>
  <si>
    <t>KEQRGP</t>
  </si>
  <si>
    <t>CA4520 S   TH20NOV  HGHCTU HK1   1200 1515</t>
  </si>
  <si>
    <t>999-9535221673</t>
  </si>
  <si>
    <t>HQP4GP</t>
  </si>
  <si>
    <t>CA1750 K   SA22NOV  CTUHGH HK1   1945 2225</t>
  </si>
  <si>
    <t>999-9535221674</t>
  </si>
  <si>
    <t>丁智博</t>
  </si>
  <si>
    <t>JM543B</t>
  </si>
  <si>
    <t>999-9535221684</t>
  </si>
  <si>
    <t>JM5476</t>
  </si>
  <si>
    <t>999-9535221685</t>
  </si>
  <si>
    <t>何将</t>
  </si>
  <si>
    <t>JM54DM</t>
  </si>
  <si>
    <t>CZ5975 E   TH20NOV  CSXTFU HK1   1250 1500</t>
  </si>
  <si>
    <t>784-9535221687</t>
  </si>
  <si>
    <t>HQ6RFL</t>
  </si>
  <si>
    <t>CZ5976 E   SA22NOV  TFUCSX HK1   1610 1810</t>
  </si>
  <si>
    <t>784-9535221688</t>
  </si>
  <si>
    <t>黄秋润</t>
  </si>
  <si>
    <t>JM54QS</t>
  </si>
  <si>
    <t>MF8861 U   TH20NOV  JJNTFU HK1   1350 1650</t>
  </si>
  <si>
    <t>731-9535221690</t>
  </si>
  <si>
    <t>刘姗姗</t>
  </si>
  <si>
    <t>KYT4NH</t>
  </si>
  <si>
    <t>CZ6110 V   MO24NOV  TFUPKX HK1   1530 1815</t>
  </si>
  <si>
    <t>784-9535221699</t>
  </si>
  <si>
    <t>邢霞</t>
  </si>
  <si>
    <t>HZBMRS</t>
  </si>
  <si>
    <t>HU7248 E   SU23NOV  TFUPEK HK1   1230 1515</t>
  </si>
  <si>
    <t>880-9535221703</t>
  </si>
  <si>
    <t>陈小捷</t>
  </si>
  <si>
    <t>KYT52K</t>
  </si>
  <si>
    <t>999-9535221705</t>
  </si>
  <si>
    <t>徐凌</t>
  </si>
  <si>
    <t>999-9535221706</t>
  </si>
  <si>
    <t>施兴能</t>
  </si>
  <si>
    <t>JQW4E4</t>
  </si>
  <si>
    <t>3U6967 N   TU25NOV  TFUNGB HK1   1715 1940</t>
  </si>
  <si>
    <t>876-9535221709</t>
  </si>
  <si>
    <t>邵琪</t>
  </si>
  <si>
    <t>HDB4GN</t>
  </si>
  <si>
    <t>MU6647 Z   TH20NOV  PKXCTU HK1   1600 1905</t>
  </si>
  <si>
    <t>781-9535221710</t>
  </si>
  <si>
    <t>KDB8HB</t>
  </si>
  <si>
    <t>CZ8914 Z   SA22NOV  CTUPKX HK1   2130 0015+1</t>
  </si>
  <si>
    <t>784-9535221711</t>
  </si>
  <si>
    <t>HNV4E8</t>
  </si>
  <si>
    <t>CA2648 L   TH20NOV  WNZTFU HK1   1220 1535</t>
  </si>
  <si>
    <t>999-9535221715</t>
  </si>
  <si>
    <t>GALOR/RAZ ZVI</t>
  </si>
  <si>
    <t>HQ1DR1</t>
  </si>
  <si>
    <t>SC8822 L   TH20NOV  LJGTFU HK1   1955 2110</t>
  </si>
  <si>
    <t>324-9535221806</t>
  </si>
  <si>
    <t>JVDE1Y</t>
  </si>
  <si>
    <t>MU5420 N   FR21NOV  CTUSHA HK1   2050 2320</t>
  </si>
  <si>
    <t>781-9535221807</t>
  </si>
  <si>
    <t>刘祺</t>
  </si>
  <si>
    <t>HQ1EYV</t>
  </si>
  <si>
    <t>324-9535221812</t>
  </si>
  <si>
    <t>HQ1F64</t>
  </si>
  <si>
    <t>HO1058 Q   FR21NOV  TFUPVG HK1   2000 2245</t>
  </si>
  <si>
    <t>018-9535221813</t>
  </si>
  <si>
    <t>曹金</t>
  </si>
  <si>
    <t>JVDFCY</t>
  </si>
  <si>
    <t>999-9535221814</t>
  </si>
  <si>
    <t>KDMTQC</t>
  </si>
  <si>
    <t>MU2619 I   FR21NOV  TFUYNT HK1   1000 1240</t>
  </si>
  <si>
    <t>781-9535221815</t>
  </si>
  <si>
    <t>MU2619 I SA22NOV TFUYNT HK1 1000 1240</t>
  </si>
  <si>
    <t>王晶京</t>
  </si>
  <si>
    <t>JNDY0R</t>
  </si>
  <si>
    <t>CA1415 K   TH20NOV  PEKCTU HK1   0930 1230</t>
  </si>
  <si>
    <t>999-9535221818</t>
  </si>
  <si>
    <t>JNDY68</t>
  </si>
  <si>
    <t>CA4107 W   FR21NOV  CTUPEK HK1   1000 1240</t>
  </si>
  <si>
    <t>999-9535221819</t>
  </si>
  <si>
    <t>CA4107 W SA22NOV CTUPEK RR1 1000 1245</t>
  </si>
  <si>
    <t>999-9535896382</t>
  </si>
  <si>
    <t>冯毅</t>
  </si>
  <si>
    <t>JNWJ1Z</t>
  </si>
  <si>
    <t>999-9535221823</t>
  </si>
  <si>
    <t>李雪兵</t>
  </si>
  <si>
    <t>999-9535221824</t>
  </si>
  <si>
    <t>JNWJ7B</t>
  </si>
  <si>
    <t>MU2619 V   FR21NOV  TFUYNT HK2   1000 1240</t>
  </si>
  <si>
    <t>781-9535221825</t>
  </si>
  <si>
    <t>781-9535221826</t>
  </si>
  <si>
    <t>MU2619 V SA22NOV TFUYNT HK2 1000 1240</t>
  </si>
  <si>
    <t>781-9535896383</t>
  </si>
  <si>
    <t>781-9535896384</t>
  </si>
  <si>
    <t>洪剑涛</t>
  </si>
  <si>
    <t>JNWJLS</t>
  </si>
  <si>
    <t>CA4520 R   TH20NOV  HGHCTU HK1   1200 1515</t>
  </si>
  <si>
    <t>999-9535221827</t>
  </si>
  <si>
    <t>JNWJW1</t>
  </si>
  <si>
    <t>CA1750 R   SA22NOV  CTUHGH HK1   1945 2225</t>
  </si>
  <si>
    <t>999-9535221828</t>
  </si>
  <si>
    <t>唐科颖</t>
  </si>
  <si>
    <t>JDW0J4</t>
  </si>
  <si>
    <t>CA4520 S   TH20NOV  HGHCTU HK3   1200 1515</t>
  </si>
  <si>
    <t>999-9535221830</t>
  </si>
  <si>
    <t>王美慧</t>
  </si>
  <si>
    <t>999-9535221831</t>
  </si>
  <si>
    <t>夏俊杰</t>
  </si>
  <si>
    <t>999-9535221832</t>
  </si>
  <si>
    <t>KY4DQB</t>
  </si>
  <si>
    <t>CA1750 K   SA22NOV  CTUHGH HK3   1945 2225</t>
  </si>
  <si>
    <t>999-9535221833</t>
  </si>
  <si>
    <t>999-9535221834</t>
  </si>
  <si>
    <t>999-9535221835</t>
  </si>
  <si>
    <t>谈莉娜</t>
  </si>
  <si>
    <t>KWMNW1</t>
  </si>
  <si>
    <t>CA1749 R   TH20NOV  HGHCTU HK1   1500 1830</t>
  </si>
  <si>
    <t>999-9535221841</t>
  </si>
  <si>
    <t>KWMP0Z</t>
  </si>
  <si>
    <t>CA1746 R   SA22NOV  CTUHGH HK1   2130 0020+1</t>
  </si>
  <si>
    <t>999-9535221842</t>
  </si>
  <si>
    <t>刘政绯</t>
  </si>
  <si>
    <t>JV5691</t>
  </si>
  <si>
    <t>CA1749 S   TH20NOV  HGHCTU HK1   1500 1830</t>
  </si>
  <si>
    <t>999-9535221843</t>
  </si>
  <si>
    <t>JV56CK</t>
  </si>
  <si>
    <t>CA1746 K   SA22NOV  CTUHGH HK1   2130 0020+1</t>
  </si>
  <si>
    <t>999-9535221844</t>
  </si>
  <si>
    <t>高妍雯</t>
  </si>
  <si>
    <t>KSZR0N</t>
  </si>
  <si>
    <t>CA4516 W   MO17NOV  SHACTU HK3   1155 1530</t>
  </si>
  <si>
    <t>999-9535221854</t>
  </si>
  <si>
    <t>田子钰</t>
  </si>
  <si>
    <t>999-9535221855</t>
  </si>
  <si>
    <t>杨燕</t>
  </si>
  <si>
    <t>999-9535221856</t>
  </si>
  <si>
    <t>胡婉滢</t>
  </si>
  <si>
    <t>JNZ8J7</t>
  </si>
  <si>
    <t>CA1749 S   WE19NOV  HGHCTU HK3   1455 1830</t>
  </si>
  <si>
    <t>999-9535221857</t>
  </si>
  <si>
    <t>吕曦</t>
  </si>
  <si>
    <t>999-9535221858</t>
  </si>
  <si>
    <t>王骞</t>
  </si>
  <si>
    <t>999-9535221859</t>
  </si>
  <si>
    <t>JQZRNQ</t>
  </si>
  <si>
    <t>CA4597 L   SA22NOV  CTUHGH HK3   1610 1850</t>
  </si>
  <si>
    <t>999-9535221860</t>
  </si>
  <si>
    <t>KSZRRW</t>
  </si>
  <si>
    <t>999-9535221861</t>
  </si>
  <si>
    <t>999-9535221862</t>
  </si>
  <si>
    <t>耿晨晨</t>
  </si>
  <si>
    <t>JRDD77</t>
  </si>
  <si>
    <t>CA4114 R   TH20NOV  PEKCTU HK1   1200 1510</t>
  </si>
  <si>
    <t>999-9535221871</t>
  </si>
  <si>
    <t>HY3D9K</t>
  </si>
  <si>
    <t>CA1406 R   SA22NOV  CTUPEK HK1   1145 1430</t>
  </si>
  <si>
    <t>999-9535221872</t>
  </si>
  <si>
    <t>王伟豪</t>
  </si>
  <si>
    <t>JRDDQS</t>
  </si>
  <si>
    <t>CA4114 K   TH20NOV  PEKCTU HK1   1200 1510</t>
  </si>
  <si>
    <t>999-9535221873</t>
  </si>
  <si>
    <t>KZ9MJZ</t>
  </si>
  <si>
    <t>CA1418 P   MO24NOV  TFUPEK HK1   1630 1905</t>
  </si>
  <si>
    <t>999-9535221876</t>
  </si>
  <si>
    <t>曹成豪</t>
  </si>
  <si>
    <t>JRDE4L</t>
  </si>
  <si>
    <t>MU6116 S   TH20NOV  HGHTFU HK1   1150 1500</t>
  </si>
  <si>
    <t>781-9535221877</t>
  </si>
  <si>
    <t>HY3E6W</t>
  </si>
  <si>
    <t>999-9535221878</t>
  </si>
  <si>
    <t>马可</t>
  </si>
  <si>
    <t>HTX6CQ</t>
  </si>
  <si>
    <t>CZ3461 I TH20NOV CSXTFU HK1 1440 1655</t>
  </si>
  <si>
    <t>784-9535896181</t>
  </si>
  <si>
    <t>KZ9NLM</t>
  </si>
  <si>
    <t>CZ3462 I   SA22NOV  TFUCSX HK1   1800 2000</t>
  </si>
  <si>
    <t>784-9535221887</t>
  </si>
  <si>
    <t>CZ3808 I SA22NOV TFUCSX HK1 1255 1500</t>
  </si>
  <si>
    <t>784-9535896180</t>
  </si>
  <si>
    <t>黄志伟</t>
  </si>
  <si>
    <t>HY3FDJ</t>
  </si>
  <si>
    <t>CA8293 R   FR21NOV  WUHTFU HK1   0805 1015</t>
  </si>
  <si>
    <t>999-9535221893</t>
  </si>
  <si>
    <t>HY3FMW</t>
  </si>
  <si>
    <t>CA8270 R   FR21NOV  CTUWUH HK1   2130 2315</t>
  </si>
  <si>
    <t>999-9535221894</t>
  </si>
  <si>
    <t>刘光颜</t>
  </si>
  <si>
    <t>JRDFRZ</t>
  </si>
  <si>
    <t>CA8293 P   FR21NOV  WUHTFU HK2   0805 1015</t>
  </si>
  <si>
    <t>999-9535221896</t>
  </si>
  <si>
    <t>刘彧</t>
  </si>
  <si>
    <t>999-9535221897</t>
  </si>
  <si>
    <t>HY3FYP</t>
  </si>
  <si>
    <t>CA8270 W   FR21NOV  CTUWUH HK2   2130 2315</t>
  </si>
  <si>
    <t>999-9535221898</t>
  </si>
  <si>
    <t>999-9535221899</t>
  </si>
  <si>
    <t>李心</t>
  </si>
  <si>
    <t>KZ9Q70</t>
  </si>
  <si>
    <t>CA4506 R   TH20NOV  NKGCTU HK1   1510 1815</t>
  </si>
  <si>
    <t>999-9535221900</t>
  </si>
  <si>
    <t>KZ9QFE</t>
  </si>
  <si>
    <t>CA4185 R   FR21NOV  CTUPEK HK1   2000 2245</t>
  </si>
  <si>
    <t>999-9535221901</t>
  </si>
  <si>
    <t>刘辉丽</t>
  </si>
  <si>
    <t>HVPM9C</t>
  </si>
  <si>
    <t>CA4506 L   TH20NOV  NKGCTU HK2   1510 1815</t>
  </si>
  <si>
    <t>999-9535221902</t>
  </si>
  <si>
    <t>马必胜</t>
  </si>
  <si>
    <t>999-9535221903</t>
  </si>
  <si>
    <t>KWVDEM</t>
  </si>
  <si>
    <t>CA4185 W   FR21NOV  CTUPEK HK2   2000 2245</t>
  </si>
  <si>
    <t>999-9535221904</t>
  </si>
  <si>
    <t>999-9535221905</t>
  </si>
  <si>
    <t>杨威</t>
  </si>
  <si>
    <t>HVPMR7</t>
  </si>
  <si>
    <t>CA8261 R   FR21NOV  WUHCTU HK1   0750 0950</t>
  </si>
  <si>
    <t>999-9535221906</t>
  </si>
  <si>
    <t>KWVDW0</t>
  </si>
  <si>
    <t>CA8262 R   SA22NOV  CTUWUH HK1   1055 1245</t>
  </si>
  <si>
    <t>999-9535221907</t>
  </si>
  <si>
    <t>卢英杰</t>
  </si>
  <si>
    <t>HVPP5K</t>
  </si>
  <si>
    <t>CA8261 L   FR21NOV  WUHCTU HK4   0750 0950</t>
  </si>
  <si>
    <t>999-9535221911</t>
  </si>
  <si>
    <t>王承俊</t>
  </si>
  <si>
    <t>999-9535221912</t>
  </si>
  <si>
    <t>万霞</t>
  </si>
  <si>
    <t>999-9535221913</t>
  </si>
  <si>
    <t>杨琦</t>
  </si>
  <si>
    <t>999-9535221914</t>
  </si>
  <si>
    <t>KWVF90</t>
  </si>
  <si>
    <t>CA8266 Q   SU23NOV  CTUWUH HK4   1705 1845</t>
  </si>
  <si>
    <t>999-9535221915</t>
  </si>
  <si>
    <t>999-9535221916</t>
  </si>
  <si>
    <t>999-9535221917</t>
  </si>
  <si>
    <t>999-9535221918</t>
  </si>
  <si>
    <t>戴俊杰</t>
  </si>
  <si>
    <t>HVPPPX</t>
  </si>
  <si>
    <t>CA8551 L   WE19NOV  PVGCTU HK1   1530 1900</t>
  </si>
  <si>
    <t>999-9535221919</t>
  </si>
  <si>
    <t>邓亚萍</t>
  </si>
  <si>
    <t>JE3KS1</t>
  </si>
  <si>
    <t>CA4182 R   FR21NOV  PEKCTU HK1   0700 0955</t>
  </si>
  <si>
    <t>999-9535221920</t>
  </si>
  <si>
    <t>HVPPWS</t>
  </si>
  <si>
    <t>CA4515 R   SA22NOV  CTUSHA HK1   0800 1030</t>
  </si>
  <si>
    <t>999-9535221921</t>
  </si>
  <si>
    <t>HY7N7Y</t>
  </si>
  <si>
    <t>CA1746 Z FR21NOV CTUHGH HK1 2130 0020+1</t>
  </si>
  <si>
    <t>999-5520381494</t>
  </si>
  <si>
    <t>何珂</t>
  </si>
  <si>
    <t>KTD0JQ</t>
  </si>
  <si>
    <t>CA8591 L   FR21NOV  PVGCTU HK1   0730 1050</t>
  </si>
  <si>
    <t>999-9535221925</t>
  </si>
  <si>
    <t>KTD0TN</t>
  </si>
  <si>
    <t>CA4307 V   SA22NOV  CTUCAN HK1   0930 1145</t>
  </si>
  <si>
    <t>999-9535221926</t>
  </si>
  <si>
    <t>刘晓凡</t>
  </si>
  <si>
    <t>KTD126</t>
  </si>
  <si>
    <t>CA4182 P   FR21NOV  PEKCTU HK2   0700 0955</t>
  </si>
  <si>
    <t>999-9535221927</t>
  </si>
  <si>
    <t>刘心怡</t>
  </si>
  <si>
    <t>999-9535221928</t>
  </si>
  <si>
    <t>HDQ18G</t>
  </si>
  <si>
    <t>CA4515 P   SA22NOV  CTUSHA HK2   0800 1030</t>
  </si>
  <si>
    <t>999-9535221930</t>
  </si>
  <si>
    <t>999-9535221931</t>
  </si>
  <si>
    <t>JEYXND</t>
  </si>
  <si>
    <t>CA1746 L FR21NOV CTUHGH HK2 2130 0020+1</t>
  </si>
  <si>
    <t>999-5520381497</t>
  </si>
  <si>
    <t>999-5520381498</t>
  </si>
  <si>
    <t>张馨予</t>
  </si>
  <si>
    <t>KTD1G1</t>
  </si>
  <si>
    <t>MU5401 V   FR21NOV  SHACTU HK1   0815 1130</t>
  </si>
  <si>
    <t>781-9535221932</t>
  </si>
  <si>
    <t>JVKNKS</t>
  </si>
  <si>
    <t>CA4515 P   SA22NOV  CTUSHA HK1   0800 1030</t>
  </si>
  <si>
    <t>999-9535221933</t>
  </si>
  <si>
    <t>陈一冰</t>
  </si>
  <si>
    <t>JVKP9C</t>
  </si>
  <si>
    <t>CA1425 R   TH20NOV  PEKCTU HK1   1745 2045</t>
  </si>
  <si>
    <t>999-9535221934</t>
  </si>
  <si>
    <t>JVKPFC</t>
  </si>
  <si>
    <t>CZ3904 I   MO24NOV  CTUPKX HK1   1930 2215</t>
  </si>
  <si>
    <t>784-9535221935</t>
  </si>
  <si>
    <t>孔靖</t>
  </si>
  <si>
    <t>HDQ2J1</t>
  </si>
  <si>
    <t>CA1425 K   TH20NOV  PEKCTU HK1   1745 2045</t>
  </si>
  <si>
    <t>999-9535221936</t>
  </si>
  <si>
    <t>HDQ2RL</t>
  </si>
  <si>
    <t>CA4107 P   SA22NOV  CTUPEK HK1   1000 1245</t>
  </si>
  <si>
    <t>999-9535221937</t>
  </si>
  <si>
    <t>陈云峰</t>
  </si>
  <si>
    <t>HDQ3C0</t>
  </si>
  <si>
    <t>CZ6183 E   TH20NOV  PKXCTU HK3   1200 1510</t>
  </si>
  <si>
    <t>784-9535221939</t>
  </si>
  <si>
    <t>吴靖</t>
  </si>
  <si>
    <t>784-9535221940</t>
  </si>
  <si>
    <t>张秀智</t>
  </si>
  <si>
    <t>784-9535221941</t>
  </si>
  <si>
    <t>KW6H85</t>
  </si>
  <si>
    <t>CZ3904 Z   MO24NOV  CTUPKX HK3   1930 2215</t>
  </si>
  <si>
    <t>784-9535221943</t>
  </si>
  <si>
    <t>784-9535221944</t>
  </si>
  <si>
    <t>784-9535221945</t>
  </si>
  <si>
    <t>KW6HKP</t>
  </si>
  <si>
    <t>CA8331 R   TH20NOV  HGHTFU HK1   1455 1805</t>
  </si>
  <si>
    <t>999-9535221946</t>
  </si>
  <si>
    <t>HVLHW1</t>
  </si>
  <si>
    <t>CA1744 R   SA22NOV  CTUHGH HK1   1735 2000</t>
  </si>
  <si>
    <t>999-9535221947</t>
  </si>
  <si>
    <t>姜哲</t>
  </si>
  <si>
    <t>KW6JSW</t>
  </si>
  <si>
    <t>3U8736 M   TH20NOV  CANCTU HK2   1940 2210</t>
  </si>
  <si>
    <t>876-9535221948</t>
  </si>
  <si>
    <t>王新</t>
  </si>
  <si>
    <t>876-9535221949</t>
  </si>
  <si>
    <t>HVLJY1</t>
  </si>
  <si>
    <t>CA1744 P   SA22NOV  CTUHGH HK2   1735 2000</t>
  </si>
  <si>
    <t>999-9535221950</t>
  </si>
  <si>
    <t>999-9535221951</t>
  </si>
  <si>
    <t>高远</t>
  </si>
  <si>
    <t>KW6K6Q</t>
  </si>
  <si>
    <t>CA8331 L   TH20NOV  HGHTFU HK1   1455 1805</t>
  </si>
  <si>
    <t>999-9535221952</t>
  </si>
  <si>
    <t>KNXPMV</t>
  </si>
  <si>
    <t>CA1745 W TH20NOV HGHCTU HK1 1600 1925</t>
  </si>
  <si>
    <t>999-5521838218</t>
  </si>
  <si>
    <t>JQPYP4</t>
  </si>
  <si>
    <t>CA1744 P   SA22NOV  CTUHGH HK1   1735 2000</t>
  </si>
  <si>
    <t>999-9535221953</t>
  </si>
  <si>
    <t>孙卓宇</t>
  </si>
  <si>
    <t>KW6KJ4</t>
  </si>
  <si>
    <t>CA8971 K   TH20NOV  DLCCTU HK1   1620 1945</t>
  </si>
  <si>
    <t>999-9535221954</t>
  </si>
  <si>
    <t>JQPYVX</t>
  </si>
  <si>
    <t>999-9535221955</t>
  </si>
  <si>
    <t>刘莹莹</t>
  </si>
  <si>
    <t>HG4MNN</t>
  </si>
  <si>
    <t>3U8462 N   TH20NOV  SHECTU HK1   1135 1605</t>
  </si>
  <si>
    <t>876-9535221956</t>
  </si>
  <si>
    <t>KPKRJC</t>
  </si>
  <si>
    <t>MU9801 Z   SU23NOV  TFUSHE HK1   0925 1515</t>
  </si>
  <si>
    <t>781-9535221957</t>
  </si>
  <si>
    <t>郑瑞晓</t>
  </si>
  <si>
    <t>HG4MYG</t>
  </si>
  <si>
    <t>CA1757 R   TH20NOV  HGHCTU HK1   1400 1725</t>
  </si>
  <si>
    <t>999-9535221959</t>
  </si>
  <si>
    <t>JP616P</t>
  </si>
  <si>
    <t>CA4519 R   SA22NOV  CTUHGH HK1   0815 1055</t>
  </si>
  <si>
    <t>999-9535221960</t>
  </si>
  <si>
    <t>钟艳萍</t>
  </si>
  <si>
    <t>HG4PJ8</t>
  </si>
  <si>
    <t>CA1757 S   TH20NOV  HGHCTU HK2   1400 1725</t>
  </si>
  <si>
    <t>999-9535221963</t>
  </si>
  <si>
    <t>祝利翠</t>
  </si>
  <si>
    <t>999-9535221964</t>
  </si>
  <si>
    <t>HG4PTF</t>
  </si>
  <si>
    <t>CA4519 L   SA22NOV  CTUHGH HK2   0815 1055</t>
  </si>
  <si>
    <t>999-9535221965</t>
  </si>
  <si>
    <t>999-9535221966</t>
  </si>
  <si>
    <t>谢志煜</t>
  </si>
  <si>
    <t>HG4Q2F</t>
  </si>
  <si>
    <t>CA4338 P   TH20NOV  SZXCTU HK2   1230 1510</t>
  </si>
  <si>
    <t>999-9535221967</t>
  </si>
  <si>
    <t>钟小成</t>
  </si>
  <si>
    <t>HDFSJP</t>
  </si>
  <si>
    <t>999-9535221968</t>
  </si>
  <si>
    <t>CA4338 D TH20NOV SZXCTU HK1 1230 1510</t>
  </si>
  <si>
    <t>999-5521462684</t>
  </si>
  <si>
    <t>KPKVBY</t>
  </si>
  <si>
    <t>ZH9406 L   SA22NOV  CTUSZX HK2   1330 1555</t>
  </si>
  <si>
    <t>479-9535221970</t>
  </si>
  <si>
    <t>KWF1X4</t>
  </si>
  <si>
    <t>479-9535221971</t>
  </si>
  <si>
    <t>ZH9406 R SA22NOV CTUSZX HK1 1330 1555</t>
  </si>
  <si>
    <t>479-5521462692</t>
  </si>
  <si>
    <t>HF8WEK</t>
  </si>
  <si>
    <t>CA1744 R SA22NOV CTUHGH HK1 1735 2000</t>
  </si>
  <si>
    <t>999-5523606846</t>
  </si>
  <si>
    <t>JRZR0Q</t>
  </si>
  <si>
    <t>NS3210 Z   FR21NOV  TFUSJW HK3   1955 2210</t>
  </si>
  <si>
    <t>836-9535221973</t>
  </si>
  <si>
    <t>836-9535221974</t>
  </si>
  <si>
    <t>836-9535221975</t>
  </si>
  <si>
    <t>高静静</t>
  </si>
  <si>
    <t>HWFX15</t>
  </si>
  <si>
    <t>CA1745 S   TH20NOV  HGHCTU HK3   1600 1925</t>
  </si>
  <si>
    <t>999-9535221977</t>
  </si>
  <si>
    <t>高宗保</t>
  </si>
  <si>
    <t>999-9535221978</t>
  </si>
  <si>
    <t>孟令辉</t>
  </si>
  <si>
    <t>999-9535221979</t>
  </si>
  <si>
    <t>JRZS01</t>
  </si>
  <si>
    <t>3U8917 M   SU23NOV  CTUHGH HK3   1825 2105</t>
  </si>
  <si>
    <t>876-9535221981</t>
  </si>
  <si>
    <t>876-9535221982</t>
  </si>
  <si>
    <t>876-9535221983</t>
  </si>
  <si>
    <t>崔笑妍</t>
  </si>
  <si>
    <t>HWFYLT</t>
  </si>
  <si>
    <t>HU7086 E   SU23NOV  TFUHAK HK2   1700 1920</t>
  </si>
  <si>
    <t>880-9535221987</t>
  </si>
  <si>
    <t>肖程皓</t>
  </si>
  <si>
    <t>880-9535221988</t>
  </si>
  <si>
    <t>HU7084 V SA22NOV TFUHAK RR2 1235 1445</t>
  </si>
  <si>
    <t>880-5523606944</t>
  </si>
  <si>
    <t>880-5523606945</t>
  </si>
  <si>
    <t>朱小姝</t>
  </si>
  <si>
    <t>KD4KWC</t>
  </si>
  <si>
    <t>3U8941 N   SA22NOV  CTUHFE HK1   1820 2020</t>
  </si>
  <si>
    <t>876-9535221989</t>
  </si>
  <si>
    <t>3U6923 N SA22NOV TFUHFE RR1 1220 1420</t>
  </si>
  <si>
    <t>876-5523606943</t>
  </si>
  <si>
    <t>YUNG/HUNG EWONG</t>
  </si>
  <si>
    <t>JGE1F5</t>
  </si>
  <si>
    <t>ZH9405 R   TH20NOV  SZXCTU HK1   0950 1225</t>
  </si>
  <si>
    <t>479-9535221992</t>
  </si>
  <si>
    <t>HQX9NR</t>
  </si>
  <si>
    <t>MU6183 I   FR21NOV  TFUHGH HK1   2005 2235</t>
  </si>
  <si>
    <t>781-9535221993</t>
  </si>
  <si>
    <t>彭晶</t>
  </si>
  <si>
    <t>KQDNXS</t>
  </si>
  <si>
    <t>CZ8849 V   TH20NOV  PKXCTU HK1   2000 2310</t>
  </si>
  <si>
    <t>784-9535221994</t>
  </si>
  <si>
    <t>JGE28M</t>
  </si>
  <si>
    <t>MU6183 S   FR21NOV  TFUHGH HK1   2005 2235</t>
  </si>
  <si>
    <t>781-9535221995</t>
  </si>
  <si>
    <t>朱雨萍</t>
  </si>
  <si>
    <t>HQXBD9</t>
  </si>
  <si>
    <t>3U8918 Q   TH20NOV  HGHCTU HK1   0915 1225</t>
  </si>
  <si>
    <t>876-9535221996</t>
  </si>
  <si>
    <t>HQXBNR</t>
  </si>
  <si>
    <t>781-9535221997</t>
  </si>
  <si>
    <t>陈思怡</t>
  </si>
  <si>
    <t>HQXCBJ</t>
  </si>
  <si>
    <t>876-9535221998</t>
  </si>
  <si>
    <t>刘玉梅</t>
  </si>
  <si>
    <t>KTWW7Y</t>
  </si>
  <si>
    <t>876-9535221999</t>
  </si>
  <si>
    <t>JYV46V</t>
  </si>
  <si>
    <t>781-9535222000</t>
  </si>
  <si>
    <t>李诗鹏</t>
  </si>
  <si>
    <t>KTWWVE</t>
  </si>
  <si>
    <t>999-9535222001</t>
  </si>
  <si>
    <t>孙忠彬</t>
  </si>
  <si>
    <t>999-9535222002</t>
  </si>
  <si>
    <t>运涵</t>
  </si>
  <si>
    <t>KYSM29</t>
  </si>
  <si>
    <t>999-9535222003</t>
  </si>
  <si>
    <t>HYMRTJ</t>
  </si>
  <si>
    <t>999-9535222004</t>
  </si>
  <si>
    <t>999-9535222005</t>
  </si>
  <si>
    <t>HVQ8G1</t>
  </si>
  <si>
    <t>999-9535222006</t>
  </si>
  <si>
    <t>宁泉博</t>
  </si>
  <si>
    <t>KV3J5P</t>
  </si>
  <si>
    <t>999-9535222040</t>
  </si>
  <si>
    <t>张鑫淼</t>
  </si>
  <si>
    <t>999-9535222041</t>
  </si>
  <si>
    <t>郑端阳</t>
  </si>
  <si>
    <t>999-9535222042</t>
  </si>
  <si>
    <t>JNG5BE</t>
  </si>
  <si>
    <t>999-9535222046</t>
  </si>
  <si>
    <t>999-9535222047</t>
  </si>
  <si>
    <t>999-9535222048</t>
  </si>
  <si>
    <t>蔡晓燕</t>
  </si>
  <si>
    <t>KV3JH4</t>
  </si>
  <si>
    <t>CZ3453 Z   WE19NOV  SZXTFU HK3   1220 1505</t>
  </si>
  <si>
    <t>784-9535222049</t>
  </si>
  <si>
    <t>昌炎彬</t>
  </si>
  <si>
    <t>784-9535222050</t>
  </si>
  <si>
    <t>李翘楚</t>
  </si>
  <si>
    <t>JPDWNL</t>
  </si>
  <si>
    <t>784-9535222051</t>
  </si>
  <si>
    <t>CZ3453 I WE19NOV SZXTFU HK1 1220 1505</t>
  </si>
  <si>
    <t>784-5520381686</t>
  </si>
  <si>
    <t>KV3JRT</t>
  </si>
  <si>
    <t>ZH9408 P   SA22NOV  CTUSZX HK3   1930 2155</t>
  </si>
  <si>
    <t>479-9535222052</t>
  </si>
  <si>
    <t>479-9535222053</t>
  </si>
  <si>
    <t>HFEBNQ</t>
  </si>
  <si>
    <t>479-9535222054</t>
  </si>
  <si>
    <t>ZH9408 D SA22NOV CTUSZX HK1 1930 2155</t>
  </si>
  <si>
    <t>479-5520381687</t>
  </si>
  <si>
    <t>KOSTIAK/OLEKSII</t>
  </si>
  <si>
    <t>KV3K0W</t>
  </si>
  <si>
    <t>CA4326 P   TH20NOV  SZXCTU HK1   1330 1620</t>
  </si>
  <si>
    <t>999-9535222057</t>
  </si>
  <si>
    <t>CA4326 Z TH20NOV SZXCTU HK1 1330 1620</t>
  </si>
  <si>
    <t>999-5520381690</t>
  </si>
  <si>
    <t>HVTT6L</t>
  </si>
  <si>
    <t>ZH9408 P   SA22NOV  CTUSZX HK1   1930 2155</t>
  </si>
  <si>
    <t>479-9535222061</t>
  </si>
  <si>
    <t>479-5520381689</t>
  </si>
  <si>
    <t>李向荣</t>
  </si>
  <si>
    <t>HVTTE2</t>
  </si>
  <si>
    <t>999-9535222062</t>
  </si>
  <si>
    <t>林广立</t>
  </si>
  <si>
    <t>KV3KN3</t>
  </si>
  <si>
    <t>479-9535222067</t>
  </si>
  <si>
    <t>JS9X19</t>
  </si>
  <si>
    <t>479-9535222068</t>
  </si>
  <si>
    <t>HVTTRP</t>
  </si>
  <si>
    <t>CZ3453 Z   WE19NOV  SZXTFU HK1   1220 1505</t>
  </si>
  <si>
    <t>784-9535222072</t>
  </si>
  <si>
    <t>王勉</t>
  </si>
  <si>
    <t>KV3KV7</t>
  </si>
  <si>
    <t>3U8918 J   FR21NOV  HGHCTU HK1   0915 1225</t>
  </si>
  <si>
    <t>876-9535222075</t>
  </si>
  <si>
    <t>JXL1NX</t>
  </si>
  <si>
    <t>CA4516 R TH20NOV SHACTU HK1 1810 2150</t>
  </si>
  <si>
    <t>999-5520381635</t>
  </si>
  <si>
    <t>高歌</t>
  </si>
  <si>
    <t>HZMW0K</t>
  </si>
  <si>
    <t>3U8918 M   FR21NOV  HGHCTU HK3   0915 1225</t>
  </si>
  <si>
    <t>876-9535222076</t>
  </si>
  <si>
    <t>李金辉</t>
  </si>
  <si>
    <t>876-9535222077</t>
  </si>
  <si>
    <t>王坤一</t>
  </si>
  <si>
    <t>876-9535222078</t>
  </si>
  <si>
    <t>HPZ55W</t>
  </si>
  <si>
    <t>CA1407 L TH20NOV PEKCTU HK1 1645 1945</t>
  </si>
  <si>
    <t>999-5520381639</t>
  </si>
  <si>
    <t>HZM9F2</t>
  </si>
  <si>
    <t>CA2969 L TH20NOV TSNCTU HK1 1930 2230</t>
  </si>
  <si>
    <t>999-5520381642</t>
  </si>
  <si>
    <t>KR35H4</t>
  </si>
  <si>
    <t>CA4516 L TH20NOV SHACTU HK1 1810 2150</t>
  </si>
  <si>
    <t>999-5520381643</t>
  </si>
  <si>
    <t>丁菲璇</t>
  </si>
  <si>
    <t>JY086Y</t>
  </si>
  <si>
    <t>CA1407 P   TH20NOV  PEKCTU HK1   1645 1945</t>
  </si>
  <si>
    <t>999-9535222079</t>
  </si>
  <si>
    <t>KFB8BV</t>
  </si>
  <si>
    <t>CA4103 P   SA22NOV  CTUPEK HK1   1430 1715</t>
  </si>
  <si>
    <t>999-9535222080</t>
  </si>
  <si>
    <t>CA4181 P SA22NOV CTUPEK RR1 1800 2115</t>
  </si>
  <si>
    <t>999-9535222255</t>
  </si>
  <si>
    <t>KWYHPF</t>
  </si>
  <si>
    <t>MU5401 N   FR21NOV  SHACTU HK1   0815 1130</t>
  </si>
  <si>
    <t>781-9535222087</t>
  </si>
  <si>
    <t>HD18J5</t>
  </si>
  <si>
    <t>MU9183 V   TH20NOV  SHATFU HK1   1525 1855</t>
  </si>
  <si>
    <t>781-9535222088</t>
  </si>
  <si>
    <t>JVH50N</t>
  </si>
  <si>
    <t>MU5413 S   TH20NOV  SHACTU HK1   1555 1915</t>
  </si>
  <si>
    <t>781-9535222090</t>
  </si>
  <si>
    <t>KWYJ4G</t>
  </si>
  <si>
    <t>MF8862 Z   SU23NOV  TFUJJN HK1   1755 2030</t>
  </si>
  <si>
    <t>731-9535222091</t>
  </si>
  <si>
    <t>陈鑫</t>
  </si>
  <si>
    <t>HD19W2</t>
  </si>
  <si>
    <t>999-9535222098</t>
  </si>
  <si>
    <t>陈英豪</t>
  </si>
  <si>
    <t>JVH60X</t>
  </si>
  <si>
    <t>CA1750 S   SU23NOV  CTUHGH HK1   1945 2225</t>
  </si>
  <si>
    <t>999-9535222100</t>
  </si>
  <si>
    <t>KE8EGP</t>
  </si>
  <si>
    <t>CA4101 R   SA22NOV  CTUPEK HK2   0900 1125</t>
  </si>
  <si>
    <t>999-9535222112</t>
  </si>
  <si>
    <t>999-9535222113</t>
  </si>
  <si>
    <t>吴莫愁</t>
  </si>
  <si>
    <t>JFCK5R</t>
  </si>
  <si>
    <t>999-9535222116</t>
  </si>
  <si>
    <t>管梦悦</t>
  </si>
  <si>
    <t>HNVKW4</t>
  </si>
  <si>
    <t>CA4114 K   TH20NOV  PEKCTU HK4   1200 1510</t>
  </si>
  <si>
    <t>999-9535222123</t>
  </si>
  <si>
    <t>李文思</t>
  </si>
  <si>
    <t>999-9535222124</t>
  </si>
  <si>
    <t>王迪迪</t>
  </si>
  <si>
    <t>999-9535222125</t>
  </si>
  <si>
    <t>夏文辉</t>
  </si>
  <si>
    <t>999-9535222126</t>
  </si>
  <si>
    <t>KWKN5C</t>
  </si>
  <si>
    <t>CA1417 K   TH20NOV  PEKTFU HK1   1235 1525</t>
  </si>
  <si>
    <t>999-9535222137</t>
  </si>
  <si>
    <t>KWKNCQ</t>
  </si>
  <si>
    <t>MU6641 T   FR21NOV  PKXCTU HK1   0740 1035</t>
  </si>
  <si>
    <t>781-9535222138</t>
  </si>
  <si>
    <t>孙会会</t>
  </si>
  <si>
    <t>KWKNY8</t>
  </si>
  <si>
    <t>880-9535222139</t>
  </si>
  <si>
    <t>HFYXVQ</t>
  </si>
  <si>
    <t>HU7348 E   MO24NOV  TFUPEK HK1   1430 1710</t>
  </si>
  <si>
    <t>880-9535222140</t>
  </si>
  <si>
    <t>任赛凡</t>
  </si>
  <si>
    <t>HFYY4C</t>
  </si>
  <si>
    <t>MU6178 R   TH20NOV  HGHTFU HK2   1930 2255</t>
  </si>
  <si>
    <t>781-9535222141</t>
  </si>
  <si>
    <t>徐晓明</t>
  </si>
  <si>
    <t>781-9535222142</t>
  </si>
  <si>
    <t>HM3HPK</t>
  </si>
  <si>
    <t>MU9804 V   TH20NOV  NGBTFU HK1   1245 1605</t>
  </si>
  <si>
    <t>781-9535222143</t>
  </si>
  <si>
    <t>XIONG/DAILIN MS</t>
  </si>
  <si>
    <t>JE49FM</t>
  </si>
  <si>
    <t>CX6122 J   TH20NOV  HKGTFU HK1   1345 1620</t>
  </si>
  <si>
    <t>160-2699777536</t>
  </si>
  <si>
    <t>XIONG/DAILIN</t>
  </si>
  <si>
    <t>HXRS5H</t>
  </si>
  <si>
    <t>999-9535222202</t>
  </si>
  <si>
    <t>JVH2P1</t>
  </si>
  <si>
    <t>CA1748 Z SA22NOV CTUHGH HK1 1405 1655</t>
  </si>
  <si>
    <t>999-9535896145</t>
  </si>
  <si>
    <t>CHEUNG/MING WAI MS</t>
  </si>
  <si>
    <t>KQ1HQB</t>
  </si>
  <si>
    <t>CX986  V   TH20NOV  HKGTFU HK7   1020 1315</t>
  </si>
  <si>
    <t>160-2699777537</t>
  </si>
  <si>
    <t>CHOW/HEI YEE MS</t>
  </si>
  <si>
    <t>160-2699777538</t>
  </si>
  <si>
    <t>CHUNG/SZE LONG MR</t>
  </si>
  <si>
    <t>HEW576</t>
  </si>
  <si>
    <t>160-2699777539</t>
  </si>
  <si>
    <t>LI/FOOK YUEN MR</t>
  </si>
  <si>
    <t>160-2699777540</t>
  </si>
  <si>
    <t>POON/KA YU MR</t>
  </si>
  <si>
    <t>160-2699777541</t>
  </si>
  <si>
    <t>SHAO/TAK LUNG MR</t>
  </si>
  <si>
    <t>160-2699777542</t>
  </si>
  <si>
    <t>TSOI/TSE LAM MR</t>
  </si>
  <si>
    <t>160-2699777543</t>
  </si>
  <si>
    <t>KQ1JEY</t>
  </si>
  <si>
    <t>CX6127 V   SU23NOV  TFUHKG HK4   1315 1555</t>
  </si>
  <si>
    <t>160-2699777544</t>
  </si>
  <si>
    <t>160-2699777545</t>
  </si>
  <si>
    <t>HS70M5</t>
  </si>
  <si>
    <t>160-2699777546</t>
  </si>
  <si>
    <t>JGVR1J</t>
  </si>
  <si>
    <t>160-2699777547</t>
  </si>
  <si>
    <t>CX987 V MO24NOV TFUHKG HK1 1430 1715</t>
  </si>
  <si>
    <t>160-2699777553</t>
  </si>
  <si>
    <t>HERY25</t>
  </si>
  <si>
    <t>CX6127 V   SU23NOV  TFUHKG HK3   1315 1555</t>
  </si>
  <si>
    <t>160-2699777548</t>
  </si>
  <si>
    <t>160-2699777549</t>
  </si>
  <si>
    <t>160-2699777550</t>
  </si>
  <si>
    <t>封蓉蓉</t>
  </si>
  <si>
    <t>JXJNFB</t>
  </si>
  <si>
    <t>CA4114 K TH20NOV PEKCTU HK1 1200 1510</t>
  </si>
  <si>
    <t>999-9535222213</t>
  </si>
  <si>
    <t>JF2STN</t>
  </si>
  <si>
    <t>CA4109 P SA22NOV CTUPEK HK1 1500 1800</t>
  </si>
  <si>
    <t>999-9535222214</t>
  </si>
  <si>
    <t>刘乂宁</t>
  </si>
  <si>
    <t>HXS2NN</t>
  </si>
  <si>
    <t>MU9181 T TH20NOV SHATFU HK1 1225 1540</t>
  </si>
  <si>
    <t>781-9535222217</t>
  </si>
  <si>
    <t>KG1V41</t>
  </si>
  <si>
    <t>CA1748 P SA22NOV CTUHGH HK1 1405 1655</t>
  </si>
  <si>
    <t>999-9535222219</t>
  </si>
  <si>
    <t>张浩男</t>
  </si>
  <si>
    <t>KVNHG2</t>
  </si>
  <si>
    <t>CA4524 L TH20NOV NKGCTU RR1 1150 1445</t>
  </si>
  <si>
    <t>999-9535222220</t>
  </si>
  <si>
    <t>KVNHSW</t>
  </si>
  <si>
    <t>CA4505 L SA22NOV CTUNKG HK1 1135 1355</t>
  </si>
  <si>
    <t>999-9535222224</t>
  </si>
  <si>
    <t>孙洪文</t>
  </si>
  <si>
    <t>HFQ10P</t>
  </si>
  <si>
    <t>999-9535222225</t>
  </si>
  <si>
    <t>JRLSFP</t>
  </si>
  <si>
    <t>999-9535222226</t>
  </si>
  <si>
    <t>陈明昊</t>
  </si>
  <si>
    <t>KNX4JC</t>
  </si>
  <si>
    <t>ZH9561 P FR21NOV NKGTFU HK2 0700 0955</t>
  </si>
  <si>
    <t>479-9535222229</t>
  </si>
  <si>
    <t>王迅</t>
  </si>
  <si>
    <t>479-9535222230</t>
  </si>
  <si>
    <t>HN8BF1</t>
  </si>
  <si>
    <t>3U8908 J TH20NOV YTYCTU HK1 2155 0040+1</t>
  </si>
  <si>
    <t>876-9535222231</t>
  </si>
  <si>
    <t>KXTPLN</t>
  </si>
  <si>
    <t>CA4227 R FR21NOV CTUYTY HK1 1905 2120</t>
  </si>
  <si>
    <t>999-9535222232</t>
  </si>
  <si>
    <t>KDFLCK</t>
  </si>
  <si>
    <t>3U8908 N TH20NOV YTYCTU HK1 2155 0040+1</t>
  </si>
  <si>
    <t>876-9535222233</t>
  </si>
  <si>
    <t>JNJ47E</t>
  </si>
  <si>
    <t>CA4227 P FR21NOV CTUYTY HK1 1905 2120</t>
  </si>
  <si>
    <t>999-9535222234</t>
  </si>
  <si>
    <t>刘美迪</t>
  </si>
  <si>
    <t>JDX1CW</t>
  </si>
  <si>
    <t>CA1425 K TH20NOV PEKCTU HK2 1745 2045</t>
  </si>
  <si>
    <t>999-9535222235</t>
  </si>
  <si>
    <t>TSAO/YA CHING</t>
  </si>
  <si>
    <t>999-9535222236</t>
  </si>
  <si>
    <t>JDX1HN</t>
  </si>
  <si>
    <t>CA4183 V FR21NOV CTUPEK HK2 1900 2145</t>
  </si>
  <si>
    <t>999-9535222237</t>
  </si>
  <si>
    <t>999-9535222238</t>
  </si>
  <si>
    <t>朱仲佳</t>
  </si>
  <si>
    <t>KQ9KNR</t>
  </si>
  <si>
    <t>CA4400 S WE19NOV CSXCTU HK1 1140 1325</t>
  </si>
  <si>
    <t>999-9535222239</t>
  </si>
  <si>
    <t>HN16LD</t>
  </si>
  <si>
    <t>CA4399 S MO24NOV CTUCSX HK1 0855 1040</t>
  </si>
  <si>
    <t>999-9535222240</t>
  </si>
  <si>
    <t>曹贝贝</t>
  </si>
  <si>
    <t>HR8714</t>
  </si>
  <si>
    <t>CA4322 S TH20NOV CSXCTU HK2 1705 1855</t>
  </si>
  <si>
    <t>999-9535222241</t>
  </si>
  <si>
    <t>廖斌</t>
  </si>
  <si>
    <t>999-9535222242</t>
  </si>
  <si>
    <t>HP2GBW</t>
  </si>
  <si>
    <t>CA4393 W SU23NOV CTUCSX HK2 1750 1950</t>
  </si>
  <si>
    <t>999-9535222243</t>
  </si>
  <si>
    <t>999-9535222244</t>
  </si>
  <si>
    <t>王志</t>
  </si>
  <si>
    <t>JV6SSV</t>
  </si>
  <si>
    <t>CA8265 S TH20NOV WUHCTU HK1 1345 1600</t>
  </si>
  <si>
    <t>999-9535222247</t>
  </si>
  <si>
    <t>JSJ9Z5</t>
  </si>
  <si>
    <t>3U8957 Q MO24NOV CTUTNA HK1 1535 1735</t>
  </si>
  <si>
    <t>876-9535222248</t>
  </si>
  <si>
    <t>JP852R</t>
  </si>
  <si>
    <t>MU5448 I SA22NOV CTUSHA RR1 1725 2005</t>
  </si>
  <si>
    <t>781-9535222251</t>
  </si>
  <si>
    <t>HYW9J7</t>
  </si>
  <si>
    <t>CA4181 K SA22NOV CTUPEK HK1 1800 2115</t>
  </si>
  <si>
    <t>999-9535222252</t>
  </si>
  <si>
    <t>HDVWH0</t>
  </si>
  <si>
    <t>MU5448 R SA22NOV CTUSHA HK1 1725 2005</t>
  </si>
  <si>
    <t>781-5521838152</t>
  </si>
  <si>
    <t>JX7XTR</t>
  </si>
  <si>
    <t>CA2964 P SA22NOV CTUTSN HK1 1905 2140</t>
  </si>
  <si>
    <t>999-9535222253</t>
  </si>
  <si>
    <t>KN2K3X</t>
  </si>
  <si>
    <t>MU5448 S SA22NOV CTUSHA HK1 1725 2005</t>
  </si>
  <si>
    <t>781-9535222254</t>
  </si>
  <si>
    <t>毛永永</t>
  </si>
  <si>
    <t>HY42W0</t>
  </si>
  <si>
    <t>CA4530 K TH20NOV NGBCTU HK1 1035 1355</t>
  </si>
  <si>
    <t>999-9535222256</t>
  </si>
  <si>
    <t>JE3Z6N</t>
  </si>
  <si>
    <t>CA4529 K SA22NOV CTUNGB HK1 0650 0930</t>
  </si>
  <si>
    <t>999-9535222257</t>
  </si>
  <si>
    <t>郝淑冉</t>
  </si>
  <si>
    <t>KNGTG3</t>
  </si>
  <si>
    <t>MF8861 U TH20NOV JJNTFU HK1 1350 1650</t>
  </si>
  <si>
    <t>731-9535222261</t>
  </si>
  <si>
    <t>JGQFBW</t>
  </si>
  <si>
    <t>MF8862 Z SU23NOV TFUJJN HK1 1755 2030</t>
  </si>
  <si>
    <t>731-9535222262</t>
  </si>
  <si>
    <t>陈恒康</t>
  </si>
  <si>
    <t>JXK6ED</t>
  </si>
  <si>
    <t>3U8906 Q TH20NOV FOCCTU HK2 1210 1525</t>
  </si>
  <si>
    <t>876-9535222264</t>
  </si>
  <si>
    <t>张燕舞</t>
  </si>
  <si>
    <t>876-9535222265</t>
  </si>
  <si>
    <t>JXK6LY</t>
  </si>
  <si>
    <t>CA4229 S MO24NOV CTUFOC HK2 1815 2105</t>
  </si>
  <si>
    <t>999-9535222266</t>
  </si>
  <si>
    <t>999-9535222267</t>
  </si>
  <si>
    <t>朴世光</t>
  </si>
  <si>
    <t>HZ500Y</t>
  </si>
  <si>
    <t>CA4114 K WE19NOV PEKCTU HK1 1200 1510</t>
  </si>
  <si>
    <t>999-9535222269</t>
  </si>
  <si>
    <t>徐新波</t>
  </si>
  <si>
    <t>KE9647</t>
  </si>
  <si>
    <t>3U8984 M WE19NOV WUXCTU HK2 1720 2025</t>
  </si>
  <si>
    <t>876-9535222327</t>
  </si>
  <si>
    <t>张枭辉</t>
  </si>
  <si>
    <t>876-9535222328</t>
  </si>
  <si>
    <t>KYDT9J</t>
  </si>
  <si>
    <t>3U8985 M MO24NOV CTUWUX HK2 1715 1925</t>
  </si>
  <si>
    <t>876-9535222330</t>
  </si>
  <si>
    <t>876-9535222331</t>
  </si>
  <si>
    <t>刘伟</t>
  </si>
  <si>
    <t>HG4KHS</t>
  </si>
  <si>
    <t>CA4102 R TH20NOV PEKCTU HK1 1240 1545</t>
  </si>
  <si>
    <t>999-9535222332</t>
  </si>
  <si>
    <t>CA1415 R TH20NOV PEKCTU HK1 0930 1230</t>
  </si>
  <si>
    <t>999-5520381468</t>
  </si>
  <si>
    <t>KE96W3</t>
  </si>
  <si>
    <t>ZH8417 R SA22NOV TFUYTY HK1 1110 1340</t>
  </si>
  <si>
    <t>479-9535222335</t>
  </si>
  <si>
    <t>单哲辉</t>
  </si>
  <si>
    <t>KFFH9S</t>
  </si>
  <si>
    <t>MU5413 V TH20NOV SHACTU HK1 1555 1915</t>
  </si>
  <si>
    <t>781-9535896100</t>
  </si>
  <si>
    <t>MU5401 N FR21NOV SHACTU HK1 0815 1130</t>
  </si>
  <si>
    <t>781-5520381827</t>
  </si>
  <si>
    <t>KGH8L5</t>
  </si>
  <si>
    <t>MU5420 N SU23NOV CTUSHA HK1 2050 2320</t>
  </si>
  <si>
    <t>781-9535896103</t>
  </si>
  <si>
    <t>MU9186 N SU23NOV TFUSHA HK1 1930 2200</t>
  </si>
  <si>
    <t>781-5520381831</t>
  </si>
  <si>
    <t>黄子曦</t>
  </si>
  <si>
    <t>HZ7D08</t>
  </si>
  <si>
    <t>CZ3461 E TH20NOV CSXTFU HK2 1440 1655</t>
  </si>
  <si>
    <t>784-9535896186</t>
  </si>
  <si>
    <t>胡枭</t>
  </si>
  <si>
    <t>784-9535896187</t>
  </si>
  <si>
    <t>JT4WNT</t>
  </si>
  <si>
    <t>CZ3808 E SA22NOV TFUCSX HK2 1255 1500</t>
  </si>
  <si>
    <t>784-9535896190</t>
  </si>
  <si>
    <t>784-9535896191</t>
  </si>
  <si>
    <t>乔杰</t>
  </si>
  <si>
    <t>HY06Y8</t>
  </si>
  <si>
    <t>ZH8418 R TH20NOV YTYTFU HK1 1425 1730</t>
  </si>
  <si>
    <t>479-9535896216</t>
  </si>
  <si>
    <t>KR871R</t>
  </si>
  <si>
    <t>HU7448 Z FR21NOV TFUPEK HK1 1830 2100</t>
  </si>
  <si>
    <t>880-9535896217</t>
  </si>
  <si>
    <t>林锦欣</t>
  </si>
  <si>
    <t>HP8KY1</t>
  </si>
  <si>
    <t>CA4306 P TH20NOV CANCTU HK1 1205 1445</t>
  </si>
  <si>
    <t>999-9535896227</t>
  </si>
  <si>
    <t>KRDZ0G</t>
  </si>
  <si>
    <t>3U8737 E SU23NOV CTUCAN HK1 1800 2020</t>
  </si>
  <si>
    <t>876-9535896228</t>
  </si>
  <si>
    <t>胡鹏飞</t>
  </si>
  <si>
    <t>JQ1FC5</t>
  </si>
  <si>
    <t>HU7447 E TH20NOV PEKTFU HK1 1355 1700</t>
  </si>
  <si>
    <t>880-9535896259</t>
  </si>
  <si>
    <t>HD62FR</t>
  </si>
  <si>
    <t>3U8881 M MO24NOV CTUPEK HK1 0630 0915</t>
  </si>
  <si>
    <t>876-9535896260</t>
  </si>
  <si>
    <t>JESECX</t>
  </si>
  <si>
    <t>HU7148 R SU23NOV TFUPEK HK1 0900 1125</t>
  </si>
  <si>
    <t>880-5523607137</t>
  </si>
  <si>
    <t>童欣</t>
  </si>
  <si>
    <t>KXR066</t>
  </si>
  <si>
    <t>CA4592 L FR21NOV PVGTFU HK1 0850 1215</t>
  </si>
  <si>
    <t>999-9535896261</t>
  </si>
  <si>
    <t>王子君</t>
  </si>
  <si>
    <t>HXPWC2</t>
  </si>
  <si>
    <t>MU5403 R FR21NOV SHACTU HK1 0855 1230</t>
  </si>
  <si>
    <t>781-9535896264</t>
  </si>
  <si>
    <t>KRYDGH</t>
  </si>
  <si>
    <t>MU5406 R SA22NOV CTUSHA HK2 1000 1235</t>
  </si>
  <si>
    <t>781-9535896265</t>
  </si>
  <si>
    <t>781-9535896266</t>
  </si>
  <si>
    <t>刘宝蓬</t>
  </si>
  <si>
    <t>KEVDXC</t>
  </si>
  <si>
    <t>880-9535896319</t>
  </si>
  <si>
    <t>JN1148</t>
  </si>
  <si>
    <t>CA4195 K MO24NOV TFUPEK HK1 0830 1130</t>
  </si>
  <si>
    <t>999-9535896320</t>
  </si>
  <si>
    <t>HTZHE2</t>
  </si>
  <si>
    <t>CA4523 D SA22NOV CTUNKG HK1 0830 1050</t>
  </si>
  <si>
    <t>999-9535896341</t>
  </si>
  <si>
    <t>JVW4LW</t>
  </si>
  <si>
    <t>CA4523 L SA22NOV CTUNKG HK2 0830 1050</t>
  </si>
  <si>
    <t>999-9535896347</t>
  </si>
  <si>
    <t>999-9535896348</t>
  </si>
  <si>
    <t>KGG8ML</t>
  </si>
  <si>
    <t>CA4393 S MO24NOV CTUCSX HK3 1750 1950</t>
  </si>
  <si>
    <t>999-9535896361</t>
  </si>
  <si>
    <t>999-9535896362</t>
  </si>
  <si>
    <t>999-9535896363</t>
  </si>
  <si>
    <t>KPV4RH</t>
  </si>
  <si>
    <t>CA4393 W MO24NOV CTUCSX HK1 1750 1950</t>
  </si>
  <si>
    <t>999-9535896365</t>
  </si>
  <si>
    <t>张媛</t>
  </si>
  <si>
    <t>JX59DB</t>
  </si>
  <si>
    <t>CA1408 P SA22NOV CTUPEK HK1 2100 2345</t>
  </si>
  <si>
    <t>999-9539740991</t>
  </si>
  <si>
    <t>凡亮</t>
  </si>
  <si>
    <t>KN1Y5T</t>
  </si>
  <si>
    <t>ZH8418 K TH20NOV YTYTFU HK1 1425 1730</t>
  </si>
  <si>
    <t>479-5520381142</t>
  </si>
  <si>
    <t>JNT28W</t>
  </si>
  <si>
    <t>HU7448 V FR21NOV TFUPEK HK1 1830 2100</t>
  </si>
  <si>
    <t>880-5520381143</t>
  </si>
  <si>
    <t>苏奕璇</t>
  </si>
  <si>
    <t>JF4X4Q</t>
  </si>
  <si>
    <t>MU9197 N MO17NOV SHATFU HK1 0730 1110</t>
  </si>
  <si>
    <t>781-5520381171</t>
  </si>
  <si>
    <t>杨艳彬</t>
  </si>
  <si>
    <t>KRS4QD</t>
  </si>
  <si>
    <t>CA4504 Q FR21NOV PVGCTU HK1 1130 1455</t>
  </si>
  <si>
    <t>999-5520381178</t>
  </si>
  <si>
    <t>张立刚</t>
  </si>
  <si>
    <t>KYRNLH</t>
  </si>
  <si>
    <t>CZ5130 Z TH20NOV NKGTFU HK1 1235 1535</t>
  </si>
  <si>
    <t>784-5520381179</t>
  </si>
  <si>
    <t>KD2B4N</t>
  </si>
  <si>
    <t>MU2806 S MO24NOV TFUNKG HK1 1235 1455</t>
  </si>
  <si>
    <t>781-5520381180</t>
  </si>
  <si>
    <t>何启凡</t>
  </si>
  <si>
    <t>KRXS8B</t>
  </si>
  <si>
    <t>CA4322 W TH20NOV CSXCTU HK1 1705 1855</t>
  </si>
  <si>
    <t>999-5520381331</t>
  </si>
  <si>
    <t>JYGRC8</t>
  </si>
  <si>
    <t>CA4393 V SU23NOV CTUCSX HK1 1750 1950</t>
  </si>
  <si>
    <t>999-5520381330</t>
  </si>
  <si>
    <t>张国九</t>
  </si>
  <si>
    <t>HP18MQ</t>
  </si>
  <si>
    <t>CA1425 K TH20NOV PEKCTU HK1 1745 2045</t>
  </si>
  <si>
    <t>999-5520381337</t>
  </si>
  <si>
    <t>KQHWX1</t>
  </si>
  <si>
    <t>CA4183 V FR21NOV CTUPEK HK1 1900 2145</t>
  </si>
  <si>
    <t>999-5520381338</t>
  </si>
  <si>
    <t>郭超</t>
  </si>
  <si>
    <t>HFRTTK</t>
  </si>
  <si>
    <t>3U8766 R WE19NOV CSXCTU HK1 1025 1230</t>
  </si>
  <si>
    <t>876-5520382035</t>
  </si>
  <si>
    <t>HV7PKG</t>
  </si>
  <si>
    <t>CA4393 K MO24NOV CTUCSX HK1 1750 1950</t>
  </si>
  <si>
    <t>999-5520382037</t>
  </si>
  <si>
    <t>郎鸿源</t>
  </si>
  <si>
    <t>KDVBPG</t>
  </si>
  <si>
    <t>CA1407 S TH20NOV PEKCTU HK1 1645 1945</t>
  </si>
  <si>
    <t>999-5520382094</t>
  </si>
  <si>
    <t>KDVBRV</t>
  </si>
  <si>
    <t>3U6873 Q FR28NOV TFUPEK HK1 1130 1410</t>
  </si>
  <si>
    <t>876-5520382096</t>
  </si>
  <si>
    <t>3U8885 Q WE26NOV CTUPEK RR1 0930 1215</t>
  </si>
  <si>
    <t>876-5523607341</t>
  </si>
  <si>
    <t>戴丹颖</t>
  </si>
  <si>
    <t>JVBBYN</t>
  </si>
  <si>
    <t>MU5403 L FR21NOV SHACTU HK1 0855 1230</t>
  </si>
  <si>
    <t>781-5520382097</t>
  </si>
  <si>
    <t>KP8H2B</t>
  </si>
  <si>
    <t>MU9182 Z TU25NOV TFUSHA HK1 1700 1920</t>
  </si>
  <si>
    <t>781-5520382099</t>
  </si>
  <si>
    <t>MU5448 V TU25NOV CTUSHA HK1 1725 2005</t>
  </si>
  <si>
    <t>781-5523607346</t>
  </si>
  <si>
    <t>KAO/WEN CHI</t>
  </si>
  <si>
    <t>HPQK34</t>
  </si>
  <si>
    <t>784-5520381187</t>
  </si>
  <si>
    <t>*CZ9970 E TH20NOV NKGCTU HK1 1640 1940</t>
  </si>
  <si>
    <t>784-5521837962</t>
  </si>
  <si>
    <t>KE0P8N</t>
  </si>
  <si>
    <t>3U6913 K SU23NOV TFUNKG HK1 1600 1815</t>
  </si>
  <si>
    <t>876-5520381190</t>
  </si>
  <si>
    <t>JVG0PY</t>
  </si>
  <si>
    <t>MU5448 K   SU23NOV  CTUSHA RR1   1725 2005</t>
  </si>
  <si>
    <t>781-5523606985</t>
  </si>
  <si>
    <t>JFC1PF</t>
  </si>
  <si>
    <t>3U8895 L SU23NOV CTUPEK HK1 1730 2015</t>
  </si>
  <si>
    <t>876-5523607033</t>
  </si>
  <si>
    <t>乐云</t>
  </si>
  <si>
    <t>JRR8X1</t>
  </si>
  <si>
    <t>CZ6840 E MO24NOV TFUWUH HK2 1650 1830</t>
  </si>
  <si>
    <t>784-5523607056</t>
  </si>
  <si>
    <t>王蕾</t>
  </si>
  <si>
    <t>784-5523607057</t>
  </si>
  <si>
    <t>JMKDYL</t>
  </si>
  <si>
    <t>SC8824 V SU23NOV TFUTNA HK1 1330 1540</t>
  </si>
  <si>
    <t>324-5523607180</t>
  </si>
  <si>
    <t>KSJ8L1</t>
  </si>
  <si>
    <t>MU9186 T WE26NOV TFUSHA HK1 1930 2200</t>
  </si>
  <si>
    <t>781-5523607183</t>
  </si>
  <si>
    <t>HT6W9C</t>
  </si>
  <si>
    <t>CA4539 V TU25NOV CTUXMN HK1 0955 1245</t>
  </si>
  <si>
    <t>999-5523607248</t>
  </si>
  <si>
    <t>HWLXJ8</t>
  </si>
  <si>
    <t>MU5448 T WE26NOV CTUSHA HK1 1725 2005</t>
  </si>
  <si>
    <t>781-5523607258</t>
  </si>
  <si>
    <t>JQEERK</t>
  </si>
  <si>
    <t>MU5418 Z WE26NOV CTUPVG HK1 1730 2010</t>
  </si>
  <si>
    <t>781-5523607259</t>
  </si>
  <si>
    <t>KPJ59P</t>
  </si>
  <si>
    <t>CA4501 S MO24NOV CTUSHA HK3 1700 1930</t>
  </si>
  <si>
    <t>999-5523607288</t>
  </si>
  <si>
    <t>999-5523607289</t>
  </si>
  <si>
    <t>999-5523607290</t>
  </si>
  <si>
    <t>KFDE5D</t>
  </si>
  <si>
    <t>CA4505 S TU25NOV CTUNKG RR1 1135 1355</t>
  </si>
  <si>
    <t>999-5523607421</t>
  </si>
  <si>
    <t>应收小计</t>
  </si>
  <si>
    <t>应收合计</t>
  </si>
  <si>
    <t>EU6676     TH20NOV  SHACTU       1315 1700</t>
  </si>
  <si>
    <t>811-6382424544</t>
  </si>
  <si>
    <t>携程</t>
  </si>
  <si>
    <t>Y</t>
  </si>
  <si>
    <t>811-6382424545</t>
  </si>
  <si>
    <t>TV9875     MO24NOV  CTUDLU       0925 1105</t>
  </si>
  <si>
    <t>088-2442494643</t>
  </si>
  <si>
    <t>088-2442494644</t>
  </si>
  <si>
    <t>TV9875     TH20NOV  SHACTU       0925 1105</t>
  </si>
  <si>
    <t>088-2442495385</t>
  </si>
  <si>
    <t>GJ8068     SA22NOV  CTUHGH       2125 0035+1</t>
  </si>
  <si>
    <t>891-8842520029</t>
  </si>
  <si>
    <t>孙立广</t>
  </si>
  <si>
    <t>EU2758     WE19NOV  SHECTU       0750 1140</t>
  </si>
  <si>
    <t>811-6381565712</t>
  </si>
  <si>
    <t>辛尚坤</t>
  </si>
  <si>
    <t>811-6381565713</t>
  </si>
  <si>
    <t>EU2758     FR21NOV  SHECTU       0645 1205</t>
  </si>
  <si>
    <t>张文贤</t>
  </si>
  <si>
    <t>811-6381565714</t>
  </si>
  <si>
    <t>EU2757     MO24NOV  CTUSHE       1955 2255</t>
  </si>
  <si>
    <t>811-6381546292</t>
  </si>
  <si>
    <t>811-6381546293</t>
  </si>
  <si>
    <t>811-6381546294</t>
  </si>
  <si>
    <t>TV9936     TH20NOV  HFECTU       1600 1840</t>
  </si>
  <si>
    <t>088-6381664614</t>
  </si>
  <si>
    <t>N</t>
  </si>
  <si>
    <t>088-2442497519</t>
  </si>
  <si>
    <t>088-2442497520</t>
  </si>
  <si>
    <t>088-2442497521</t>
  </si>
  <si>
    <t>RY6657     FR21NOV  CGOTFU       0845 1115</t>
  </si>
  <si>
    <t>989-2354294305</t>
  </si>
  <si>
    <t>811-2362208482</t>
  </si>
  <si>
    <t>811-2362208483</t>
  </si>
  <si>
    <t>GJ8876     TU25NOV  CTUNGB       1145 1425</t>
  </si>
  <si>
    <t>891-8842548516</t>
  </si>
  <si>
    <t>891-8842548517</t>
  </si>
  <si>
    <t>BK3103     TH20NOV  TSNTFU       1700 2000</t>
  </si>
  <si>
    <t>866-6380992440</t>
  </si>
  <si>
    <t>866-6380992441</t>
  </si>
  <si>
    <t>866-6380992687</t>
  </si>
  <si>
    <t>866-6380992688</t>
  </si>
  <si>
    <t>褚亚婕</t>
  </si>
  <si>
    <t>TV9958     FR21NOV  LYICTU       1530 1855</t>
  </si>
  <si>
    <t>088-2185380000</t>
  </si>
  <si>
    <t>G54341     TU25NOV  TUFLYI       1740 2015</t>
  </si>
  <si>
    <t>987-9533902535</t>
  </si>
  <si>
    <t>Y130+690</t>
  </si>
  <si>
    <t>9C7329     SU23NOV  TFUTAO       1055 1335</t>
  </si>
  <si>
    <t>DR5015     FR21NOV  WUXTFU       0705 0950</t>
  </si>
  <si>
    <t>299-2340887025</t>
  </si>
  <si>
    <t>299-2340887026</t>
  </si>
  <si>
    <t>088-2185381011</t>
  </si>
  <si>
    <t>翟姬菁</t>
  </si>
  <si>
    <t>9C8887     FR21NOV  SHATFU       0850 1225</t>
  </si>
  <si>
    <t>9C6748     SU23NOV  TFUPEK       1730 2000</t>
  </si>
  <si>
    <t>8L9687     SU23NOV  TFUCGO       2205 2350</t>
  </si>
  <si>
    <t>859-2173540119</t>
  </si>
  <si>
    <t>859-9535026359</t>
  </si>
  <si>
    <t>史兆伟</t>
  </si>
  <si>
    <t>811-9533839272</t>
  </si>
  <si>
    <t>TV9865     SU23NOV  TFUSHA       1005 1250</t>
  </si>
  <si>
    <t>088-2185382515</t>
  </si>
  <si>
    <t>TV9865     MO24NOV  TFUSHA       1005 1250</t>
  </si>
  <si>
    <t>088-2442503386</t>
  </si>
  <si>
    <t>088-2442506175</t>
  </si>
  <si>
    <t>携程EX</t>
  </si>
  <si>
    <t>TV9866     TH20NOV  SHACTU       1725 2050</t>
  </si>
  <si>
    <t>088-2442503404</t>
  </si>
  <si>
    <t>胡海成</t>
  </si>
  <si>
    <t>GJ8067     TH20NOV  HGHCTU       1710 2020</t>
  </si>
  <si>
    <t>891-8842594388</t>
  </si>
  <si>
    <t>GJ8164     SU23NOV  CTUHGH       2115 2350</t>
  </si>
  <si>
    <t>891-8842594424</t>
  </si>
  <si>
    <t>EU1822     WE19NOV  SWACTU       1100 1340</t>
  </si>
  <si>
    <t>811-9533914150</t>
  </si>
  <si>
    <t>TV9955     SA22NOV  CTUPEK       1405 1640</t>
  </si>
  <si>
    <t>088-2442505452</t>
  </si>
  <si>
    <t>088-2442505453</t>
  </si>
  <si>
    <t>方园</t>
  </si>
  <si>
    <t>088-2442505615</t>
  </si>
  <si>
    <t>891-8842620126</t>
  </si>
  <si>
    <t>891-8842620127</t>
  </si>
  <si>
    <t>891-8842620266</t>
  </si>
  <si>
    <t>GJ8100     SA22NOV  CTUHGH       1230 1515</t>
  </si>
  <si>
    <t>891-8842620320</t>
  </si>
  <si>
    <t>梁云浩</t>
  </si>
  <si>
    <t>EU2242     TH20NOV  FOCCTU       1845 2155</t>
  </si>
  <si>
    <t>811-6383307472</t>
  </si>
  <si>
    <t>林若诗</t>
  </si>
  <si>
    <t>811-6383307473</t>
  </si>
  <si>
    <t>吴昊翰</t>
  </si>
  <si>
    <t>811-6383307474</t>
  </si>
  <si>
    <t>EU2241     MO24NOV  CTUFOC       1455 1720</t>
  </si>
  <si>
    <t>811-2362549368</t>
  </si>
  <si>
    <t>811-2362549369</t>
  </si>
  <si>
    <t>811-2362549370</t>
  </si>
  <si>
    <t>LT6653     TH20NOV  TSNTFU       1215 1520</t>
  </si>
  <si>
    <t>867-9534891835</t>
  </si>
  <si>
    <t>867-9534891836</t>
  </si>
  <si>
    <t>867-9534891885</t>
  </si>
  <si>
    <t>867-9534891884</t>
  </si>
  <si>
    <t>EU2242     FR21NOV  FOCCTU       1845 2155</t>
  </si>
  <si>
    <t>811-9534892322</t>
  </si>
  <si>
    <t>PN6323     WE26NOV  CKGJJN       1310 1525</t>
  </si>
  <si>
    <t>847-6383402504</t>
  </si>
  <si>
    <t>TV9967     SU23NOV  CTUNNG       1800 1955</t>
  </si>
  <si>
    <t>088-2442506442</t>
  </si>
  <si>
    <t>GJ8282     SA22NOV  TFUHGH       2055 2335</t>
  </si>
  <si>
    <t>891-8842625793</t>
  </si>
  <si>
    <t>8L9709     SU23NOV  TFUTAO       1745 2020</t>
  </si>
  <si>
    <t>859-2173574652</t>
  </si>
  <si>
    <t>859-2173574651</t>
  </si>
  <si>
    <t>867-9534895583</t>
  </si>
  <si>
    <t>867-9534895584</t>
  </si>
  <si>
    <t>8L9668     TH20NOV  HAKTFU       1835 2100</t>
  </si>
  <si>
    <t>859-2173592804</t>
  </si>
  <si>
    <t>11.10</t>
  </si>
  <si>
    <t>859-2173592805</t>
  </si>
  <si>
    <t>TV9730     TH20NOV  HAKTFU       1825 2055</t>
  </si>
  <si>
    <t>088-2442508746</t>
  </si>
  <si>
    <t>GJ8100     SU22NOV  CTUHGH       1230 1515</t>
  </si>
  <si>
    <t>891-6383539165</t>
  </si>
  <si>
    <t>TV9882     TH20NOV  SHACTU       1440 1815</t>
  </si>
  <si>
    <t>088-2442509093</t>
  </si>
  <si>
    <t>891-8842648967</t>
  </si>
  <si>
    <t>891-8842648968</t>
  </si>
  <si>
    <t>谢敏</t>
  </si>
  <si>
    <t>8L9658     TH20NOV  KOWTFU       1920 2200</t>
  </si>
  <si>
    <t>859-2173605883</t>
  </si>
  <si>
    <t>11.11</t>
  </si>
  <si>
    <t>8L9657     SA22NOV  TFUKOW       1010 1210</t>
  </si>
  <si>
    <t>859-2173605911</t>
  </si>
  <si>
    <t>EU1833     SU23NOV  CTUTSN       1420 1650</t>
  </si>
  <si>
    <t>811-9534995296</t>
  </si>
  <si>
    <t>吴杰</t>
  </si>
  <si>
    <t>088-2442512199</t>
  </si>
  <si>
    <t>11.12</t>
  </si>
  <si>
    <t>TV9730     WE19NOV  HFECTU       1825 2120</t>
  </si>
  <si>
    <t>11.13</t>
  </si>
  <si>
    <t>PN6258     SU23NOV  TFUHFE       2035 2230</t>
  </si>
  <si>
    <t>847-6383933143</t>
  </si>
  <si>
    <t>EU2774     TH20NOV  HYNCTU       1440 1850</t>
  </si>
  <si>
    <t>811-9539631648</t>
  </si>
  <si>
    <t>TV9921     SU23NOV  CTUTNA       1040 1310</t>
  </si>
  <si>
    <t>088-2442521868</t>
  </si>
  <si>
    <t>LT6654     WE26NOV  TFUTSN       1625 1855</t>
  </si>
  <si>
    <t>867-9537794595</t>
  </si>
  <si>
    <t>867-9537794596</t>
  </si>
  <si>
    <t>EU2220     TH20NOV  SZXCTU       2110 2335</t>
  </si>
  <si>
    <t>811-5522107332</t>
  </si>
  <si>
    <t>11.20</t>
  </si>
  <si>
    <t>EU2219     SU22NOV  CTUSZX       1730 1950</t>
  </si>
  <si>
    <t>811-9538032056</t>
  </si>
  <si>
    <t>TV9901     SU22NOV  CTUSZX       1430 1640</t>
  </si>
  <si>
    <t>088-5522188099</t>
  </si>
  <si>
    <t>11.21</t>
  </si>
  <si>
    <t>088-2442529002</t>
  </si>
  <si>
    <t>EU2757     TU25NOV  CTUSHE       1955 2300</t>
  </si>
  <si>
    <t>811-5523331207</t>
  </si>
  <si>
    <t>11.23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</si>
</sst>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,##0.00_ "/>
    <numFmt numFmtId="177" formatCode="0.00_ "/>
  </numFmts>
  <fonts count="36">
    <font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2"/>
      <name val="宋体"/>
      <charset val="134"/>
    </font>
    <font>
      <sz val="12"/>
      <name val="宋体"/>
      <charset val="134"/>
    </font>
    <font>
      <sz val="9"/>
      <name val="Helvetica"/>
      <charset val="134"/>
    </font>
    <font>
      <sz val="12"/>
      <color rgb="FF000000"/>
      <name val="宋体"/>
      <charset val="134"/>
    </font>
    <font>
      <sz val="12"/>
      <color rgb="FFFF0000"/>
      <name val="宋体"/>
      <charset val="134"/>
    </font>
    <font>
      <sz val="12"/>
      <color theme="1"/>
      <name val="宋体"/>
      <charset val="134"/>
      <scheme val="minor"/>
    </font>
    <font>
      <sz val="11"/>
      <color rgb="FF000000"/>
      <name val="宋体"/>
      <charset val="134"/>
    </font>
    <font>
      <sz val="12"/>
      <color rgb="FF393939"/>
      <name val="宋体"/>
      <charset val="134"/>
      <scheme val="major"/>
    </font>
    <font>
      <sz val="11"/>
      <name val="宋体"/>
      <charset val="134"/>
      <scheme val="minor"/>
    </font>
    <font>
      <sz val="12"/>
      <name val="宋体"/>
      <charset val="134"/>
      <scheme val="minor"/>
    </font>
    <font>
      <sz val="12"/>
      <color rgb="FF000000"/>
      <name val="新宋体"/>
      <charset val="134"/>
    </font>
    <font>
      <sz val="12"/>
      <color rgb="FFFF0000"/>
      <name val="宋体"/>
      <charset val="134"/>
      <scheme val="minor"/>
    </font>
    <font>
      <sz val="12"/>
      <color rgb="FFFF0000"/>
      <name val="新宋体"/>
      <charset val="134"/>
    </font>
    <font>
      <sz val="11"/>
      <color rgb="FF000000"/>
      <name val="宋体"/>
      <charset val="134"/>
      <scheme val="minor"/>
    </font>
    <font>
      <sz val="12"/>
      <color theme="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3" borderId="11" applyNumberFormat="0" applyFon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3" fillId="0" borderId="12" applyNumberFormat="0" applyFill="0" applyAlignment="0" applyProtection="0">
      <alignment vertical="center"/>
    </xf>
    <xf numFmtId="0" fontId="24" fillId="0" borderId="13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4" borderId="14" applyNumberFormat="0" applyAlignment="0" applyProtection="0">
      <alignment vertical="center"/>
    </xf>
    <xf numFmtId="0" fontId="26" fillId="5" borderId="15" applyNumberFormat="0" applyAlignment="0" applyProtection="0">
      <alignment vertical="center"/>
    </xf>
    <xf numFmtId="0" fontId="27" fillId="5" borderId="14" applyNumberFormat="0" applyAlignment="0" applyProtection="0">
      <alignment vertical="center"/>
    </xf>
    <xf numFmtId="0" fontId="28" fillId="6" borderId="16" applyNumberFormat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30" fillId="0" borderId="18" applyNumberFormat="0" applyFill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2" fillId="8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4" fillId="10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5" fillId="15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0" fontId="34" fillId="22" borderId="0" applyNumberFormat="0" applyBorder="0" applyAlignment="0" applyProtection="0">
      <alignment vertical="center"/>
    </xf>
    <xf numFmtId="0" fontId="35" fillId="23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35" fillId="28" borderId="0" applyNumberFormat="0" applyBorder="0" applyAlignment="0" applyProtection="0">
      <alignment vertical="center"/>
    </xf>
    <xf numFmtId="0" fontId="34" fillId="29" borderId="0" applyNumberFormat="0" applyBorder="0" applyAlignment="0" applyProtection="0">
      <alignment vertical="center"/>
    </xf>
    <xf numFmtId="0" fontId="34" fillId="30" borderId="0" applyNumberFormat="0" applyBorder="0" applyAlignment="0" applyProtection="0">
      <alignment vertical="center"/>
    </xf>
    <xf numFmtId="0" fontId="35" fillId="31" borderId="0" applyNumberFormat="0" applyBorder="0" applyAlignment="0" applyProtection="0">
      <alignment vertical="center"/>
    </xf>
    <xf numFmtId="0" fontId="35" fillId="32" borderId="0" applyNumberFormat="0" applyBorder="0" applyAlignment="0" applyProtection="0">
      <alignment vertical="center"/>
    </xf>
    <xf numFmtId="0" fontId="34" fillId="33" borderId="0" applyNumberFormat="0" applyBorder="0" applyAlignment="0" applyProtection="0">
      <alignment vertical="center"/>
    </xf>
  </cellStyleXfs>
  <cellXfs count="92">
    <xf numFmtId="0" fontId="0" fillId="0" borderId="0" xfId="0">
      <alignment vertical="center"/>
    </xf>
    <xf numFmtId="0" fontId="1" fillId="0" borderId="1" xfId="0" applyFont="1" applyBorder="1">
      <alignment vertical="center"/>
    </xf>
    <xf numFmtId="0" fontId="0" fillId="0" borderId="1" xfId="0" applyBorder="1" applyAlignment="1">
      <alignment horizontal="left" vertical="center"/>
    </xf>
    <xf numFmtId="0" fontId="0" fillId="0" borderId="1" xfId="0" applyBorder="1">
      <alignment vertical="center"/>
    </xf>
    <xf numFmtId="0" fontId="2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left" vertical="center"/>
    </xf>
    <xf numFmtId="0" fontId="5" fillId="0" borderId="2" xfId="0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horizontal="left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left" vertical="center"/>
    </xf>
    <xf numFmtId="0" fontId="5" fillId="0" borderId="4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left" vertical="center"/>
    </xf>
    <xf numFmtId="0" fontId="6" fillId="0" borderId="2" xfId="0" applyFont="1" applyFill="1" applyBorder="1" applyAlignment="1">
      <alignment horizontal="left" vertical="center"/>
    </xf>
    <xf numFmtId="0" fontId="6" fillId="0" borderId="2" xfId="0" applyFont="1" applyFill="1" applyBorder="1" applyAlignment="1">
      <alignment horizontal="left" vertical="center" wrapText="1"/>
    </xf>
    <xf numFmtId="0" fontId="6" fillId="2" borderId="2" xfId="0" applyFont="1" applyFill="1" applyBorder="1" applyAlignment="1">
      <alignment horizontal="left" vertical="center"/>
    </xf>
    <xf numFmtId="0" fontId="6" fillId="0" borderId="3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left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left" vertical="center"/>
    </xf>
    <xf numFmtId="0" fontId="5" fillId="0" borderId="5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left" vertical="center"/>
    </xf>
    <xf numFmtId="0" fontId="6" fillId="0" borderId="5" xfId="0" applyFont="1" applyFill="1" applyBorder="1" applyAlignment="1">
      <alignment horizontal="center" vertical="center"/>
    </xf>
    <xf numFmtId="176" fontId="3" fillId="2" borderId="2" xfId="0" applyNumberFormat="1" applyFont="1" applyFill="1" applyBorder="1" applyAlignment="1">
      <alignment horizontal="left" vertical="center"/>
    </xf>
    <xf numFmtId="176" fontId="3" fillId="0" borderId="2" xfId="0" applyNumberFormat="1" applyFont="1" applyFill="1" applyBorder="1" applyAlignment="1">
      <alignment horizontal="left" vertical="center"/>
    </xf>
    <xf numFmtId="176" fontId="5" fillId="0" borderId="2" xfId="0" applyNumberFormat="1" applyFont="1" applyFill="1" applyBorder="1" applyAlignment="1">
      <alignment horizontal="left" vertical="center"/>
    </xf>
    <xf numFmtId="176" fontId="6" fillId="2" borderId="2" xfId="0" applyNumberFormat="1" applyFont="1" applyFill="1" applyBorder="1" applyAlignment="1">
      <alignment horizontal="left" vertical="center"/>
    </xf>
    <xf numFmtId="176" fontId="6" fillId="0" borderId="2" xfId="0" applyNumberFormat="1" applyFont="1" applyFill="1" applyBorder="1" applyAlignment="1">
      <alignment horizontal="left" vertical="center"/>
    </xf>
    <xf numFmtId="0" fontId="0" fillId="2" borderId="1" xfId="0" applyFill="1" applyBorder="1">
      <alignment vertical="center"/>
    </xf>
    <xf numFmtId="176" fontId="5" fillId="0" borderId="3" xfId="0" applyNumberFormat="1" applyFont="1" applyFill="1" applyBorder="1" applyAlignment="1">
      <alignment horizontal="left" vertical="center"/>
    </xf>
    <xf numFmtId="176" fontId="5" fillId="0" borderId="5" xfId="0" applyNumberFormat="1" applyFont="1" applyFill="1" applyBorder="1" applyAlignment="1">
      <alignment horizontal="left" vertical="center"/>
    </xf>
    <xf numFmtId="176" fontId="5" fillId="0" borderId="4" xfId="0" applyNumberFormat="1" applyFont="1" applyFill="1" applyBorder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49" fontId="5" fillId="0" borderId="2" xfId="0" applyNumberFormat="1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5" fillId="0" borderId="3" xfId="0" applyFont="1" applyFill="1" applyBorder="1" applyAlignment="1">
      <alignment horizontal="left" vertical="center" wrapText="1"/>
    </xf>
    <xf numFmtId="0" fontId="3" fillId="2" borderId="3" xfId="0" applyFont="1" applyFill="1" applyBorder="1" applyAlignment="1">
      <alignment horizontal="left" vertical="center"/>
    </xf>
    <xf numFmtId="176" fontId="3" fillId="2" borderId="3" xfId="0" applyNumberFormat="1" applyFont="1" applyFill="1" applyBorder="1" applyAlignment="1">
      <alignment horizontal="left" vertical="center"/>
    </xf>
    <xf numFmtId="176" fontId="3" fillId="0" borderId="3" xfId="0" applyNumberFormat="1" applyFont="1" applyFill="1" applyBorder="1" applyAlignment="1">
      <alignment horizontal="left" vertical="center"/>
    </xf>
    <xf numFmtId="0" fontId="5" fillId="0" borderId="1" xfId="0" applyFont="1" applyBorder="1">
      <alignment vertical="center"/>
    </xf>
    <xf numFmtId="0" fontId="5" fillId="0" borderId="1" xfId="0" applyFont="1" applyFill="1" applyBorder="1" applyAlignment="1">
      <alignment horizontal="left" vertical="center"/>
    </xf>
    <xf numFmtId="0" fontId="5" fillId="2" borderId="1" xfId="0" applyFont="1" applyFill="1" applyBorder="1" applyAlignment="1">
      <alignment horizontal="left" vertical="center"/>
    </xf>
    <xf numFmtId="176" fontId="5" fillId="2" borderId="1" xfId="0" applyNumberFormat="1" applyFont="1" applyFill="1" applyBorder="1" applyAlignment="1">
      <alignment horizontal="left" vertical="center"/>
    </xf>
    <xf numFmtId="176" fontId="5" fillId="0" borderId="1" xfId="0" applyNumberFormat="1" applyFont="1" applyFill="1" applyBorder="1" applyAlignment="1">
      <alignment horizontal="left" vertical="center"/>
    </xf>
    <xf numFmtId="0" fontId="3" fillId="0" borderId="4" xfId="0" applyFont="1" applyFill="1" applyBorder="1" applyAlignment="1">
      <alignment horizontal="left" vertical="center"/>
    </xf>
    <xf numFmtId="0" fontId="3" fillId="0" borderId="8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 wrapText="1"/>
    </xf>
    <xf numFmtId="0" fontId="3" fillId="2" borderId="9" xfId="0" applyFont="1" applyFill="1" applyBorder="1" applyAlignment="1">
      <alignment horizontal="left" vertical="center"/>
    </xf>
    <xf numFmtId="176" fontId="3" fillId="2" borderId="4" xfId="0" applyNumberFormat="1" applyFont="1" applyFill="1" applyBorder="1" applyAlignment="1">
      <alignment horizontal="left" vertical="center"/>
    </xf>
    <xf numFmtId="176" fontId="3" fillId="0" borderId="4" xfId="0" applyNumberFormat="1" applyFont="1" applyFill="1" applyBorder="1" applyAlignment="1">
      <alignment horizontal="left" vertical="center"/>
    </xf>
    <xf numFmtId="0" fontId="3" fillId="2" borderId="10" xfId="0" applyFont="1" applyFill="1" applyBorder="1" applyAlignment="1">
      <alignment horizontal="left" vertical="center"/>
    </xf>
    <xf numFmtId="176" fontId="3" fillId="2" borderId="1" xfId="0" applyNumberFormat="1" applyFont="1" applyFill="1" applyBorder="1" applyAlignment="1">
      <alignment horizontal="left" vertical="center"/>
    </xf>
    <xf numFmtId="176" fontId="3" fillId="0" borderId="1" xfId="0" applyNumberFormat="1" applyFont="1" applyFill="1" applyBorder="1" applyAlignment="1">
      <alignment horizontal="left" vertical="center"/>
    </xf>
    <xf numFmtId="49" fontId="5" fillId="0" borderId="1" xfId="0" applyNumberFormat="1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0" fontId="6" fillId="2" borderId="1" xfId="0" applyFont="1" applyFill="1" applyBorder="1" applyAlignment="1">
      <alignment horizontal="left" vertical="center"/>
    </xf>
    <xf numFmtId="176" fontId="6" fillId="2" borderId="1" xfId="0" applyNumberFormat="1" applyFont="1" applyFill="1" applyBorder="1" applyAlignment="1">
      <alignment horizontal="left" vertical="center"/>
    </xf>
    <xf numFmtId="176" fontId="6" fillId="0" borderId="1" xfId="0" applyNumberFormat="1" applyFont="1" applyFill="1" applyBorder="1" applyAlignment="1">
      <alignment horizontal="left" vertical="center"/>
    </xf>
    <xf numFmtId="0" fontId="6" fillId="0" borderId="1" xfId="0" applyFont="1" applyBorder="1">
      <alignment vertical="center"/>
    </xf>
    <xf numFmtId="0" fontId="7" fillId="0" borderId="1" xfId="0" applyFont="1" applyBorder="1">
      <alignment vertical="center"/>
    </xf>
    <xf numFmtId="0" fontId="7" fillId="2" borderId="1" xfId="0" applyFont="1" applyFill="1" applyBorder="1" applyAlignment="1">
      <alignment horizontal="left" vertical="center"/>
    </xf>
    <xf numFmtId="0" fontId="7" fillId="2" borderId="1" xfId="0" applyFont="1" applyFill="1" applyBorder="1">
      <alignment vertical="center"/>
    </xf>
    <xf numFmtId="0" fontId="5" fillId="0" borderId="6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left" vertical="center"/>
    </xf>
    <xf numFmtId="0" fontId="0" fillId="2" borderId="1" xfId="0" applyFill="1" applyBorder="1" applyAlignment="1">
      <alignment horizontal="left" vertical="center"/>
    </xf>
    <xf numFmtId="0" fontId="8" fillId="0" borderId="1" xfId="0" applyFont="1" applyBorder="1">
      <alignment vertical="center"/>
    </xf>
    <xf numFmtId="177" fontId="2" fillId="0" borderId="1" xfId="0" applyNumberFormat="1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 wrapText="1"/>
    </xf>
    <xf numFmtId="0" fontId="0" fillId="0" borderId="1" xfId="0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left" vertical="center" wrapText="1"/>
    </xf>
    <xf numFmtId="0" fontId="12" fillId="0" borderId="1" xfId="0" applyFont="1" applyFill="1" applyBorder="1">
      <alignment vertical="center"/>
    </xf>
    <xf numFmtId="0" fontId="13" fillId="0" borderId="1" xfId="0" applyFont="1" applyFill="1" applyBorder="1" applyAlignment="1">
      <alignment horizontal="left" vertical="center"/>
    </xf>
    <xf numFmtId="0" fontId="14" fillId="0" borderId="1" xfId="0" applyFont="1" applyFill="1" applyBorder="1">
      <alignment vertical="center"/>
    </xf>
    <xf numFmtId="0" fontId="15" fillId="0" borderId="1" xfId="0" applyFont="1" applyFill="1" applyBorder="1" applyAlignment="1">
      <alignment horizontal="left" vertical="center"/>
    </xf>
    <xf numFmtId="0" fontId="14" fillId="0" borderId="1" xfId="0" applyFont="1" applyFill="1" applyBorder="1" applyAlignment="1">
      <alignment horizontal="left" vertical="center"/>
    </xf>
    <xf numFmtId="0" fontId="14" fillId="0" borderId="0" xfId="0" applyFont="1" applyFill="1">
      <alignment vertical="center"/>
    </xf>
    <xf numFmtId="0" fontId="5" fillId="0" borderId="0" xfId="0" applyFont="1" applyFill="1" applyAlignment="1">
      <alignment horizontal="left" vertical="center"/>
    </xf>
    <xf numFmtId="0" fontId="7" fillId="0" borderId="1" xfId="0" applyFont="1" applyFill="1" applyBorder="1">
      <alignment vertical="center"/>
    </xf>
    <xf numFmtId="0" fontId="16" fillId="0" borderId="1" xfId="0" applyFont="1" applyFill="1" applyBorder="1" applyAlignment="1">
      <alignment horizontal="left" vertical="center"/>
    </xf>
    <xf numFmtId="0" fontId="6" fillId="0" borderId="1" xfId="0" applyFont="1" applyFill="1" applyBorder="1">
      <alignment vertical="center"/>
    </xf>
    <xf numFmtId="0" fontId="5" fillId="0" borderId="1" xfId="0" applyFont="1" applyFill="1" applyBorder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10.png"/><Relationship Id="rId8" Type="http://schemas.openxmlformats.org/officeDocument/2006/relationships/image" Target="media/image9.png"/><Relationship Id="rId7" Type="http://schemas.openxmlformats.org/officeDocument/2006/relationships/image" Target="media/image8.jpeg"/><Relationship Id="rId62" Type="http://schemas.openxmlformats.org/officeDocument/2006/relationships/image" Target="media/image63.png"/><Relationship Id="rId61" Type="http://schemas.openxmlformats.org/officeDocument/2006/relationships/image" Target="media/image62.jpeg"/><Relationship Id="rId60" Type="http://schemas.openxmlformats.org/officeDocument/2006/relationships/image" Target="media/image61.jpeg"/><Relationship Id="rId6" Type="http://schemas.openxmlformats.org/officeDocument/2006/relationships/image" Target="media/image7.png"/><Relationship Id="rId59" Type="http://schemas.openxmlformats.org/officeDocument/2006/relationships/image" Target="media/image60.png"/><Relationship Id="rId58" Type="http://schemas.openxmlformats.org/officeDocument/2006/relationships/image" Target="media/image59.png"/><Relationship Id="rId57" Type="http://schemas.openxmlformats.org/officeDocument/2006/relationships/image" Target="media/image58.png"/><Relationship Id="rId56" Type="http://schemas.openxmlformats.org/officeDocument/2006/relationships/image" Target="media/image57.jpeg"/><Relationship Id="rId55" Type="http://schemas.openxmlformats.org/officeDocument/2006/relationships/image" Target="media/image56.png"/><Relationship Id="rId54" Type="http://schemas.openxmlformats.org/officeDocument/2006/relationships/image" Target="media/image55.png"/><Relationship Id="rId53" Type="http://schemas.openxmlformats.org/officeDocument/2006/relationships/image" Target="media/image54.png"/><Relationship Id="rId52" Type="http://schemas.openxmlformats.org/officeDocument/2006/relationships/image" Target="media/image53.png"/><Relationship Id="rId51" Type="http://schemas.openxmlformats.org/officeDocument/2006/relationships/image" Target="media/image52.png"/><Relationship Id="rId50" Type="http://schemas.openxmlformats.org/officeDocument/2006/relationships/image" Target="media/image51.png"/><Relationship Id="rId5" Type="http://schemas.openxmlformats.org/officeDocument/2006/relationships/image" Target="media/image6.png"/><Relationship Id="rId49" Type="http://schemas.openxmlformats.org/officeDocument/2006/relationships/image" Target="media/image50.png"/><Relationship Id="rId48" Type="http://schemas.openxmlformats.org/officeDocument/2006/relationships/image" Target="media/image49.png"/><Relationship Id="rId47" Type="http://schemas.openxmlformats.org/officeDocument/2006/relationships/image" Target="media/image48.png"/><Relationship Id="rId46" Type="http://schemas.openxmlformats.org/officeDocument/2006/relationships/image" Target="media/image47.png"/><Relationship Id="rId45" Type="http://schemas.openxmlformats.org/officeDocument/2006/relationships/image" Target="media/image46.png"/><Relationship Id="rId44" Type="http://schemas.openxmlformats.org/officeDocument/2006/relationships/image" Target="media/image45.png"/><Relationship Id="rId43" Type="http://schemas.openxmlformats.org/officeDocument/2006/relationships/image" Target="media/image44.png"/><Relationship Id="rId42" Type="http://schemas.openxmlformats.org/officeDocument/2006/relationships/image" Target="media/image43.png"/><Relationship Id="rId41" Type="http://schemas.openxmlformats.org/officeDocument/2006/relationships/image" Target="media/image42.jpeg"/><Relationship Id="rId40" Type="http://schemas.openxmlformats.org/officeDocument/2006/relationships/image" Target="media/image41.png"/><Relationship Id="rId4" Type="http://schemas.openxmlformats.org/officeDocument/2006/relationships/image" Target="media/image5.png"/><Relationship Id="rId39" Type="http://schemas.openxmlformats.org/officeDocument/2006/relationships/image" Target="media/image40.png"/><Relationship Id="rId38" Type="http://schemas.openxmlformats.org/officeDocument/2006/relationships/image" Target="media/image39.png"/><Relationship Id="rId37" Type="http://schemas.openxmlformats.org/officeDocument/2006/relationships/image" Target="media/image38.png"/><Relationship Id="rId36" Type="http://schemas.openxmlformats.org/officeDocument/2006/relationships/image" Target="media/image37.png"/><Relationship Id="rId35" Type="http://schemas.openxmlformats.org/officeDocument/2006/relationships/image" Target="media/image36.png"/><Relationship Id="rId34" Type="http://schemas.openxmlformats.org/officeDocument/2006/relationships/image" Target="media/image35.png"/><Relationship Id="rId33" Type="http://schemas.openxmlformats.org/officeDocument/2006/relationships/image" Target="media/image34.png"/><Relationship Id="rId32" Type="http://schemas.openxmlformats.org/officeDocument/2006/relationships/image" Target="media/image33.png"/><Relationship Id="rId31" Type="http://schemas.openxmlformats.org/officeDocument/2006/relationships/image" Target="media/image32.png"/><Relationship Id="rId30" Type="http://schemas.openxmlformats.org/officeDocument/2006/relationships/image" Target="media/image31.png"/><Relationship Id="rId3" Type="http://schemas.openxmlformats.org/officeDocument/2006/relationships/image" Target="media/image4.png"/><Relationship Id="rId29" Type="http://schemas.openxmlformats.org/officeDocument/2006/relationships/image" Target="media/image30.png"/><Relationship Id="rId28" Type="http://schemas.openxmlformats.org/officeDocument/2006/relationships/image" Target="media/image29.png"/><Relationship Id="rId27" Type="http://schemas.openxmlformats.org/officeDocument/2006/relationships/image" Target="media/image28.png"/><Relationship Id="rId26" Type="http://schemas.openxmlformats.org/officeDocument/2006/relationships/image" Target="media/image27.png"/><Relationship Id="rId25" Type="http://schemas.openxmlformats.org/officeDocument/2006/relationships/image" Target="media/image26.png"/><Relationship Id="rId24" Type="http://schemas.openxmlformats.org/officeDocument/2006/relationships/image" Target="media/image25.png"/><Relationship Id="rId23" Type="http://schemas.openxmlformats.org/officeDocument/2006/relationships/image" Target="media/image24.png"/><Relationship Id="rId22" Type="http://schemas.openxmlformats.org/officeDocument/2006/relationships/image" Target="media/image23.png"/><Relationship Id="rId21" Type="http://schemas.openxmlformats.org/officeDocument/2006/relationships/image" Target="media/image22.png"/><Relationship Id="rId20" Type="http://schemas.openxmlformats.org/officeDocument/2006/relationships/image" Target="media/image21.jpeg"/><Relationship Id="rId2" Type="http://schemas.openxmlformats.org/officeDocument/2006/relationships/image" Target="media/image3.png"/><Relationship Id="rId19" Type="http://schemas.openxmlformats.org/officeDocument/2006/relationships/image" Target="media/image20.png"/><Relationship Id="rId18" Type="http://schemas.openxmlformats.org/officeDocument/2006/relationships/image" Target="media/image19.jpeg"/><Relationship Id="rId17" Type="http://schemas.openxmlformats.org/officeDocument/2006/relationships/image" Target="media/image18.png"/><Relationship Id="rId16" Type="http://schemas.openxmlformats.org/officeDocument/2006/relationships/image" Target="media/image17.png"/><Relationship Id="rId15" Type="http://schemas.openxmlformats.org/officeDocument/2006/relationships/image" Target="media/image16.jpeg"/><Relationship Id="rId14" Type="http://schemas.openxmlformats.org/officeDocument/2006/relationships/image" Target="media/image15.png"/><Relationship Id="rId13" Type="http://schemas.openxmlformats.org/officeDocument/2006/relationships/image" Target="media/image14.jpeg"/><Relationship Id="rId12" Type="http://schemas.openxmlformats.org/officeDocument/2006/relationships/image" Target="media/image13.jpeg"/><Relationship Id="rId11" Type="http://schemas.openxmlformats.org/officeDocument/2006/relationships/image" Target="media/image12.png"/><Relationship Id="rId10" Type="http://schemas.openxmlformats.org/officeDocument/2006/relationships/image" Target="media/image11.jpeg"/><Relationship Id="rId1" Type="http://schemas.openxmlformats.org/officeDocument/2006/relationships/image" Target="media/image2.png"/></Relationships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www.wps.cn/officeDocument/2020/cellImage" Target="cellimages.xml"/><Relationship Id="rId7" Type="http://schemas.openxmlformats.org/officeDocument/2006/relationships/sharedStrings" Target="sharedStrings.xml"/><Relationship Id="rId6" Type="http://schemas.openxmlformats.org/officeDocument/2006/relationships/theme" Target="theme/theme1.xml"/><Relationship Id="rId5" Type="http://schemas.openxmlformats.org/officeDocument/2006/relationships/customXml" Target="../customXml/item2.xml"/><Relationship Id="rId4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9" Type="http://schemas.openxmlformats.org/officeDocument/2006/relationships/image" Target="../media/image10.png"/><Relationship Id="rId8" Type="http://schemas.openxmlformats.org/officeDocument/2006/relationships/image" Target="../media/image9.png"/><Relationship Id="rId7" Type="http://schemas.openxmlformats.org/officeDocument/2006/relationships/image" Target="../media/image8.jpeg"/><Relationship Id="rId62" Type="http://schemas.openxmlformats.org/officeDocument/2006/relationships/image" Target="../media/image63.png"/><Relationship Id="rId61" Type="http://schemas.openxmlformats.org/officeDocument/2006/relationships/image" Target="../media/image62.jpeg"/><Relationship Id="rId60" Type="http://schemas.openxmlformats.org/officeDocument/2006/relationships/image" Target="../media/image61.jpeg"/><Relationship Id="rId6" Type="http://schemas.openxmlformats.org/officeDocument/2006/relationships/image" Target="../media/image7.png"/><Relationship Id="rId59" Type="http://schemas.openxmlformats.org/officeDocument/2006/relationships/image" Target="../media/image60.png"/><Relationship Id="rId58" Type="http://schemas.openxmlformats.org/officeDocument/2006/relationships/image" Target="../media/image59.png"/><Relationship Id="rId57" Type="http://schemas.openxmlformats.org/officeDocument/2006/relationships/image" Target="../media/image58.png"/><Relationship Id="rId56" Type="http://schemas.openxmlformats.org/officeDocument/2006/relationships/image" Target="../media/image57.jpeg"/><Relationship Id="rId55" Type="http://schemas.openxmlformats.org/officeDocument/2006/relationships/image" Target="../media/image56.png"/><Relationship Id="rId54" Type="http://schemas.openxmlformats.org/officeDocument/2006/relationships/image" Target="../media/image55.png"/><Relationship Id="rId53" Type="http://schemas.openxmlformats.org/officeDocument/2006/relationships/image" Target="../media/image54.png"/><Relationship Id="rId52" Type="http://schemas.openxmlformats.org/officeDocument/2006/relationships/image" Target="../media/image53.png"/><Relationship Id="rId51" Type="http://schemas.openxmlformats.org/officeDocument/2006/relationships/image" Target="../media/image52.png"/><Relationship Id="rId50" Type="http://schemas.openxmlformats.org/officeDocument/2006/relationships/image" Target="../media/image51.png"/><Relationship Id="rId5" Type="http://schemas.openxmlformats.org/officeDocument/2006/relationships/image" Target="../media/image6.png"/><Relationship Id="rId49" Type="http://schemas.openxmlformats.org/officeDocument/2006/relationships/image" Target="../media/image50.png"/><Relationship Id="rId48" Type="http://schemas.openxmlformats.org/officeDocument/2006/relationships/image" Target="../media/image49.png"/><Relationship Id="rId47" Type="http://schemas.openxmlformats.org/officeDocument/2006/relationships/image" Target="../media/image48.png"/><Relationship Id="rId46" Type="http://schemas.openxmlformats.org/officeDocument/2006/relationships/image" Target="../media/image47.png"/><Relationship Id="rId45" Type="http://schemas.openxmlformats.org/officeDocument/2006/relationships/image" Target="../media/image46.png"/><Relationship Id="rId44" Type="http://schemas.openxmlformats.org/officeDocument/2006/relationships/image" Target="../media/image45.png"/><Relationship Id="rId43" Type="http://schemas.openxmlformats.org/officeDocument/2006/relationships/image" Target="../media/image44.png"/><Relationship Id="rId42" Type="http://schemas.openxmlformats.org/officeDocument/2006/relationships/image" Target="../media/image43.png"/><Relationship Id="rId41" Type="http://schemas.openxmlformats.org/officeDocument/2006/relationships/image" Target="../media/image42.jpeg"/><Relationship Id="rId40" Type="http://schemas.openxmlformats.org/officeDocument/2006/relationships/image" Target="../media/image41.png"/><Relationship Id="rId4" Type="http://schemas.openxmlformats.org/officeDocument/2006/relationships/image" Target="../media/image5.png"/><Relationship Id="rId39" Type="http://schemas.openxmlformats.org/officeDocument/2006/relationships/image" Target="../media/image40.png"/><Relationship Id="rId38" Type="http://schemas.openxmlformats.org/officeDocument/2006/relationships/image" Target="../media/image39.png"/><Relationship Id="rId37" Type="http://schemas.openxmlformats.org/officeDocument/2006/relationships/image" Target="../media/image38.png"/><Relationship Id="rId36" Type="http://schemas.openxmlformats.org/officeDocument/2006/relationships/image" Target="../media/image37.png"/><Relationship Id="rId35" Type="http://schemas.openxmlformats.org/officeDocument/2006/relationships/image" Target="../media/image36.png"/><Relationship Id="rId34" Type="http://schemas.openxmlformats.org/officeDocument/2006/relationships/image" Target="../media/image35.png"/><Relationship Id="rId33" Type="http://schemas.openxmlformats.org/officeDocument/2006/relationships/image" Target="../media/image34.png"/><Relationship Id="rId32" Type="http://schemas.openxmlformats.org/officeDocument/2006/relationships/image" Target="../media/image33.png"/><Relationship Id="rId31" Type="http://schemas.openxmlformats.org/officeDocument/2006/relationships/image" Target="../media/image32.png"/><Relationship Id="rId30" Type="http://schemas.openxmlformats.org/officeDocument/2006/relationships/image" Target="../media/image31.png"/><Relationship Id="rId3" Type="http://schemas.openxmlformats.org/officeDocument/2006/relationships/image" Target="../media/image4.png"/><Relationship Id="rId29" Type="http://schemas.openxmlformats.org/officeDocument/2006/relationships/image" Target="../media/image30.png"/><Relationship Id="rId28" Type="http://schemas.openxmlformats.org/officeDocument/2006/relationships/image" Target="../media/image29.png"/><Relationship Id="rId27" Type="http://schemas.openxmlformats.org/officeDocument/2006/relationships/image" Target="../media/image28.png"/><Relationship Id="rId26" Type="http://schemas.openxmlformats.org/officeDocument/2006/relationships/image" Target="../media/image27.png"/><Relationship Id="rId25" Type="http://schemas.openxmlformats.org/officeDocument/2006/relationships/image" Target="../media/image26.png"/><Relationship Id="rId24" Type="http://schemas.openxmlformats.org/officeDocument/2006/relationships/image" Target="../media/image25.png"/><Relationship Id="rId23" Type="http://schemas.openxmlformats.org/officeDocument/2006/relationships/image" Target="../media/image24.png"/><Relationship Id="rId22" Type="http://schemas.openxmlformats.org/officeDocument/2006/relationships/image" Target="../media/image23.png"/><Relationship Id="rId21" Type="http://schemas.openxmlformats.org/officeDocument/2006/relationships/image" Target="../media/image22.png"/><Relationship Id="rId20" Type="http://schemas.openxmlformats.org/officeDocument/2006/relationships/image" Target="../media/image21.jpeg"/><Relationship Id="rId2" Type="http://schemas.openxmlformats.org/officeDocument/2006/relationships/image" Target="../media/image3.png"/><Relationship Id="rId19" Type="http://schemas.openxmlformats.org/officeDocument/2006/relationships/image" Target="../media/image20.png"/><Relationship Id="rId18" Type="http://schemas.openxmlformats.org/officeDocument/2006/relationships/image" Target="../media/image19.jpeg"/><Relationship Id="rId17" Type="http://schemas.openxmlformats.org/officeDocument/2006/relationships/image" Target="../media/image18.png"/><Relationship Id="rId16" Type="http://schemas.openxmlformats.org/officeDocument/2006/relationships/image" Target="../media/image17.png"/><Relationship Id="rId15" Type="http://schemas.openxmlformats.org/officeDocument/2006/relationships/image" Target="../media/image16.jpeg"/><Relationship Id="rId14" Type="http://schemas.openxmlformats.org/officeDocument/2006/relationships/image" Target="../media/image15.png"/><Relationship Id="rId13" Type="http://schemas.openxmlformats.org/officeDocument/2006/relationships/image" Target="../media/image14.jpeg"/><Relationship Id="rId12" Type="http://schemas.openxmlformats.org/officeDocument/2006/relationships/image" Target="../media/image13.jpeg"/><Relationship Id="rId11" Type="http://schemas.openxmlformats.org/officeDocument/2006/relationships/image" Target="../media/image12.png"/><Relationship Id="rId10" Type="http://schemas.openxmlformats.org/officeDocument/2006/relationships/image" Target="../media/image11.jpe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86995</xdr:colOff>
      <xdr:row>3</xdr:row>
      <xdr:rowOff>106045</xdr:rowOff>
    </xdr:from>
    <xdr:to>
      <xdr:col>2</xdr:col>
      <xdr:colOff>662305</xdr:colOff>
      <xdr:row>6</xdr:row>
      <xdr:rowOff>65405</xdr:rowOff>
    </xdr:to>
    <xdr:pic>
      <xdr:nvPicPr>
        <xdr:cNvPr id="2" name="图片 2" descr="F:\ming\logo\集团\会展\jpg\康辉会展横板.jpg康辉会展横板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38505" y="700405"/>
          <a:ext cx="909955" cy="55372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1905</xdr:colOff>
      <xdr:row>1</xdr:row>
      <xdr:rowOff>58420</xdr:rowOff>
    </xdr:from>
    <xdr:to>
      <xdr:col>0</xdr:col>
      <xdr:colOff>948055</xdr:colOff>
      <xdr:row>4</xdr:row>
      <xdr:rowOff>17780</xdr:rowOff>
    </xdr:to>
    <xdr:pic>
      <xdr:nvPicPr>
        <xdr:cNvPr id="2" name="图片 2" descr="F:\ming\logo\集团\会展\jpg\康辉会展横板.jpg康辉会展横板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905" y="256540"/>
          <a:ext cx="946150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1905</xdr:colOff>
      <xdr:row>1</xdr:row>
      <xdr:rowOff>58420</xdr:rowOff>
    </xdr:from>
    <xdr:to>
      <xdr:col>0</xdr:col>
      <xdr:colOff>948055</xdr:colOff>
      <xdr:row>4</xdr:row>
      <xdr:rowOff>17780</xdr:rowOff>
    </xdr:to>
    <xdr:pic>
      <xdr:nvPicPr>
        <xdr:cNvPr id="3" name="图片 2" descr="F:\ming\logo\集团\会展\jpg\康辉会展横板.jpg康辉会展横板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905" y="256540"/>
          <a:ext cx="946150" cy="55372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396240</xdr:colOff>
      <xdr:row>46</xdr:row>
      <xdr:rowOff>83820</xdr:rowOff>
    </xdr:to>
    <xdr:pic>
      <xdr:nvPicPr>
        <xdr:cNvPr id="79" name="ID_1770DCF6F4CB4740B0B0B037BCB0D91C" descr="post_object_image_857360611"/>
        <xdr:cNvPicPr/>
      </xdr:nvPicPr>
      <xdr:blipFill>
        <a:blip r:embed="rId1"/>
        <a:stretch>
          <a:fillRect/>
        </a:stretch>
      </xdr:blipFill>
      <xdr:spPr>
        <a:xfrm>
          <a:off x="0" y="0"/>
          <a:ext cx="8420100" cy="8496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158115</xdr:colOff>
      <xdr:row>44</xdr:row>
      <xdr:rowOff>97155</xdr:rowOff>
    </xdr:to>
    <xdr:pic>
      <xdr:nvPicPr>
        <xdr:cNvPr id="105" name="ID_1A7DDBF6FD9E4D31BDCE8BB2EFA4420E" descr="post_object_image_2609401281"/>
        <xdr:cNvPicPr/>
      </xdr:nvPicPr>
      <xdr:blipFill>
        <a:blip r:embed="rId2"/>
        <a:stretch>
          <a:fillRect/>
        </a:stretch>
      </xdr:blipFill>
      <xdr:spPr>
        <a:xfrm>
          <a:off x="0" y="0"/>
          <a:ext cx="8181975" cy="814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205740</xdr:colOff>
      <xdr:row>41</xdr:row>
      <xdr:rowOff>140970</xdr:rowOff>
    </xdr:to>
    <xdr:pic>
      <xdr:nvPicPr>
        <xdr:cNvPr id="82" name="ID_E3459E88FCFC4BB2939D4E9BD8890F51" descr="post_object_image_2150874539"/>
        <xdr:cNvPicPr/>
      </xdr:nvPicPr>
      <xdr:blipFill>
        <a:blip r:embed="rId3"/>
        <a:stretch>
          <a:fillRect/>
        </a:stretch>
      </xdr:blipFill>
      <xdr:spPr>
        <a:xfrm>
          <a:off x="0" y="0"/>
          <a:ext cx="8229600" cy="76390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167640</xdr:colOff>
      <xdr:row>41</xdr:row>
      <xdr:rowOff>112395</xdr:rowOff>
    </xdr:to>
    <xdr:pic>
      <xdr:nvPicPr>
        <xdr:cNvPr id="106" name="ID_E5DED7B78E8C479BBCE6618759FC967A" descr="post_object_image_2766064380"/>
        <xdr:cNvPicPr/>
      </xdr:nvPicPr>
      <xdr:blipFill>
        <a:blip r:embed="rId4"/>
        <a:stretch>
          <a:fillRect/>
        </a:stretch>
      </xdr:blipFill>
      <xdr:spPr>
        <a:xfrm>
          <a:off x="0" y="0"/>
          <a:ext cx="8191500" cy="76104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243840</xdr:colOff>
      <xdr:row>44</xdr:row>
      <xdr:rowOff>87630</xdr:rowOff>
    </xdr:to>
    <xdr:pic>
      <xdr:nvPicPr>
        <xdr:cNvPr id="81" name="ID_E06AD9BBC8104FE5A49C68A2C82B894E" descr="post_object_image_291441122"/>
        <xdr:cNvPicPr/>
      </xdr:nvPicPr>
      <xdr:blipFill>
        <a:blip r:embed="rId5"/>
        <a:stretch>
          <a:fillRect/>
        </a:stretch>
      </xdr:blipFill>
      <xdr:spPr>
        <a:xfrm>
          <a:off x="0" y="0"/>
          <a:ext cx="8267700" cy="81343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434340</xdr:colOff>
      <xdr:row>44</xdr:row>
      <xdr:rowOff>106680</xdr:rowOff>
    </xdr:to>
    <xdr:pic>
      <xdr:nvPicPr>
        <xdr:cNvPr id="80" name="ID_3675C0C828B94175AD60B82E627E36DA" descr="post_object_image_698511269"/>
        <xdr:cNvPicPr/>
      </xdr:nvPicPr>
      <xdr:blipFill>
        <a:blip r:embed="rId6"/>
        <a:stretch>
          <a:fillRect/>
        </a:stretch>
      </xdr:blipFill>
      <xdr:spPr>
        <a:xfrm>
          <a:off x="0" y="0"/>
          <a:ext cx="8458200" cy="8153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3810</xdr:colOff>
      <xdr:row>39</xdr:row>
      <xdr:rowOff>135255</xdr:rowOff>
    </xdr:to>
    <xdr:pic>
      <xdr:nvPicPr>
        <xdr:cNvPr id="85" name="ID_3B6857B50C9E47618662C4FCBB486FCD" descr="post_object_image_3086444685"/>
        <xdr:cNvPicPr/>
      </xdr:nvPicPr>
      <xdr:blipFill>
        <a:blip r:embed="rId7"/>
        <a:stretch>
          <a:fillRect/>
        </a:stretch>
      </xdr:blipFill>
      <xdr:spPr>
        <a:xfrm>
          <a:off x="0" y="0"/>
          <a:ext cx="7410450" cy="72675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243840</xdr:colOff>
      <xdr:row>42</xdr:row>
      <xdr:rowOff>72390</xdr:rowOff>
    </xdr:to>
    <xdr:pic>
      <xdr:nvPicPr>
        <xdr:cNvPr id="130" name="ID_424E388D959F4FB29A3AC2A7E37FB63B" descr="post_object_image_2915956830"/>
        <xdr:cNvPicPr/>
      </xdr:nvPicPr>
      <xdr:blipFill>
        <a:blip r:embed="rId8"/>
        <a:stretch>
          <a:fillRect/>
        </a:stretch>
      </xdr:blipFill>
      <xdr:spPr>
        <a:xfrm>
          <a:off x="0" y="0"/>
          <a:ext cx="8267700" cy="77533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253365</xdr:colOff>
      <xdr:row>42</xdr:row>
      <xdr:rowOff>100965</xdr:rowOff>
    </xdr:to>
    <xdr:pic>
      <xdr:nvPicPr>
        <xdr:cNvPr id="107" name="ID_CB66A78A1E754C34925294FDA976D4F9" descr="post_object_image_3992322024"/>
        <xdr:cNvPicPr/>
      </xdr:nvPicPr>
      <xdr:blipFill>
        <a:blip r:embed="rId9"/>
        <a:stretch>
          <a:fillRect/>
        </a:stretch>
      </xdr:blipFill>
      <xdr:spPr>
        <a:xfrm>
          <a:off x="0" y="0"/>
          <a:ext cx="8277225" cy="7781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22860</xdr:colOff>
      <xdr:row>42</xdr:row>
      <xdr:rowOff>110490</xdr:rowOff>
    </xdr:to>
    <xdr:pic>
      <xdr:nvPicPr>
        <xdr:cNvPr id="84" name="ID_CD844608EA4B4FE18F13C727F8493C52" descr="post_object_image_3293676029"/>
        <xdr:cNvPicPr/>
      </xdr:nvPicPr>
      <xdr:blipFill>
        <a:blip r:embed="rId10"/>
        <a:stretch>
          <a:fillRect/>
        </a:stretch>
      </xdr:blipFill>
      <xdr:spPr>
        <a:xfrm>
          <a:off x="0" y="0"/>
          <a:ext cx="7429500" cy="7791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205740</xdr:colOff>
      <xdr:row>44</xdr:row>
      <xdr:rowOff>1905</xdr:rowOff>
    </xdr:to>
    <xdr:pic>
      <xdr:nvPicPr>
        <xdr:cNvPr id="108" name="ID_1BAC8FF2A7694364BF9A1BCF180CD0BD" descr="post_object_image_3540916516"/>
        <xdr:cNvPicPr/>
      </xdr:nvPicPr>
      <xdr:blipFill>
        <a:blip r:embed="rId11"/>
        <a:stretch>
          <a:fillRect/>
        </a:stretch>
      </xdr:blipFill>
      <xdr:spPr>
        <a:xfrm>
          <a:off x="0" y="0"/>
          <a:ext cx="8229600" cy="8048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70485</xdr:colOff>
      <xdr:row>49</xdr:row>
      <xdr:rowOff>154305</xdr:rowOff>
    </xdr:to>
    <xdr:pic>
      <xdr:nvPicPr>
        <xdr:cNvPr id="83" name="ID_86D7FA4BBA3B4B439DA71EF13496A056" descr="post_object_image_3910133200"/>
        <xdr:cNvPicPr/>
      </xdr:nvPicPr>
      <xdr:blipFill>
        <a:blip r:embed="rId12"/>
        <a:stretch>
          <a:fillRect/>
        </a:stretch>
      </xdr:blipFill>
      <xdr:spPr>
        <a:xfrm>
          <a:off x="0" y="0"/>
          <a:ext cx="7477125" cy="91154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3810</xdr:colOff>
      <xdr:row>44</xdr:row>
      <xdr:rowOff>11430</xdr:rowOff>
    </xdr:to>
    <xdr:pic>
      <xdr:nvPicPr>
        <xdr:cNvPr id="86" name="ID_9E44EB30DC1D458CA2C68390465F5A2E" descr="post_object_image_1345240196"/>
        <xdr:cNvPicPr/>
      </xdr:nvPicPr>
      <xdr:blipFill>
        <a:blip r:embed="rId13"/>
        <a:stretch>
          <a:fillRect/>
        </a:stretch>
      </xdr:blipFill>
      <xdr:spPr>
        <a:xfrm>
          <a:off x="0" y="0"/>
          <a:ext cx="7410450" cy="80581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177165</xdr:colOff>
      <xdr:row>43</xdr:row>
      <xdr:rowOff>22860</xdr:rowOff>
    </xdr:to>
    <xdr:pic>
      <xdr:nvPicPr>
        <xdr:cNvPr id="133" name="ID_49727EF0D82842638C9A7DFC7132E836" descr="post_object_image_558546744"/>
        <xdr:cNvPicPr/>
      </xdr:nvPicPr>
      <xdr:blipFill>
        <a:blip r:embed="rId14"/>
        <a:stretch>
          <a:fillRect/>
        </a:stretch>
      </xdr:blipFill>
      <xdr:spPr>
        <a:xfrm>
          <a:off x="0" y="0"/>
          <a:ext cx="8201025" cy="78867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611505</xdr:colOff>
      <xdr:row>38</xdr:row>
      <xdr:rowOff>80010</xdr:rowOff>
    </xdr:to>
    <xdr:pic>
      <xdr:nvPicPr>
        <xdr:cNvPr id="87" name="ID_7A754DA1022248A1BFEB0E120C54CDA5" descr="post_object_image_2854339935"/>
        <xdr:cNvPicPr/>
      </xdr:nvPicPr>
      <xdr:blipFill>
        <a:blip r:embed="rId15"/>
        <a:stretch>
          <a:fillRect/>
        </a:stretch>
      </xdr:blipFill>
      <xdr:spPr>
        <a:xfrm>
          <a:off x="0" y="0"/>
          <a:ext cx="7400925" cy="7029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262890</xdr:colOff>
      <xdr:row>43</xdr:row>
      <xdr:rowOff>146685</xdr:rowOff>
    </xdr:to>
    <xdr:pic>
      <xdr:nvPicPr>
        <xdr:cNvPr id="134" name="ID_D021FDFDDC4C4A99919E6549EB461D99" descr="post_object_image_4065087001"/>
        <xdr:cNvPicPr/>
      </xdr:nvPicPr>
      <xdr:blipFill>
        <a:blip r:embed="rId16"/>
        <a:stretch>
          <a:fillRect/>
        </a:stretch>
      </xdr:blipFill>
      <xdr:spPr>
        <a:xfrm>
          <a:off x="0" y="0"/>
          <a:ext cx="8286750" cy="80105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196215</xdr:colOff>
      <xdr:row>43</xdr:row>
      <xdr:rowOff>175260</xdr:rowOff>
    </xdr:to>
    <xdr:pic>
      <xdr:nvPicPr>
        <xdr:cNvPr id="111" name="ID_0074FAC6C2734AB294CAF4AF5A0080B5" descr="post_object_image_4142706624"/>
        <xdr:cNvPicPr/>
      </xdr:nvPicPr>
      <xdr:blipFill>
        <a:blip r:embed="rId17"/>
        <a:stretch>
          <a:fillRect/>
        </a:stretch>
      </xdr:blipFill>
      <xdr:spPr>
        <a:xfrm>
          <a:off x="0" y="0"/>
          <a:ext cx="8220075" cy="8039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582930</xdr:colOff>
      <xdr:row>37</xdr:row>
      <xdr:rowOff>5715</xdr:rowOff>
    </xdr:to>
    <xdr:pic>
      <xdr:nvPicPr>
        <xdr:cNvPr id="88" name="ID_78F8D5FEF74F42F5A9FFCACC83B92AB6" descr="post_object_image_1459352345"/>
        <xdr:cNvPicPr/>
      </xdr:nvPicPr>
      <xdr:blipFill>
        <a:blip r:embed="rId18"/>
        <a:stretch>
          <a:fillRect/>
        </a:stretch>
      </xdr:blipFill>
      <xdr:spPr>
        <a:xfrm>
          <a:off x="0" y="0"/>
          <a:ext cx="7372350" cy="6772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139065</xdr:colOff>
      <xdr:row>46</xdr:row>
      <xdr:rowOff>7620</xdr:rowOff>
    </xdr:to>
    <xdr:pic>
      <xdr:nvPicPr>
        <xdr:cNvPr id="114" name="ID_7182C3575B7348DAA6F2BA9078EDBBA9" descr="post_object_image_4025403062"/>
        <xdr:cNvPicPr/>
      </xdr:nvPicPr>
      <xdr:blipFill>
        <a:blip r:embed="rId19"/>
        <a:stretch>
          <a:fillRect/>
        </a:stretch>
      </xdr:blipFill>
      <xdr:spPr>
        <a:xfrm>
          <a:off x="0" y="0"/>
          <a:ext cx="8162925" cy="8420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51435</xdr:colOff>
      <xdr:row>37</xdr:row>
      <xdr:rowOff>53340</xdr:rowOff>
    </xdr:to>
    <xdr:pic>
      <xdr:nvPicPr>
        <xdr:cNvPr id="89" name="ID_430B98A082804B85969FE6D0A3CF22BA" descr="post_object_image_2066358303"/>
        <xdr:cNvPicPr/>
      </xdr:nvPicPr>
      <xdr:blipFill>
        <a:blip r:embed="rId20"/>
        <a:stretch>
          <a:fillRect/>
        </a:stretch>
      </xdr:blipFill>
      <xdr:spPr>
        <a:xfrm>
          <a:off x="0" y="0"/>
          <a:ext cx="7458075" cy="681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339090</xdr:colOff>
      <xdr:row>47</xdr:row>
      <xdr:rowOff>53340</xdr:rowOff>
    </xdr:to>
    <xdr:pic>
      <xdr:nvPicPr>
        <xdr:cNvPr id="113" name="ID_E327CBDEFCD94687A6B7A8944DCF935E" descr="post_object_image_3982832538"/>
        <xdr:cNvPicPr/>
      </xdr:nvPicPr>
      <xdr:blipFill>
        <a:blip r:embed="rId21"/>
        <a:stretch>
          <a:fillRect/>
        </a:stretch>
      </xdr:blipFill>
      <xdr:spPr>
        <a:xfrm>
          <a:off x="0" y="0"/>
          <a:ext cx="8362950" cy="86487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525780</xdr:colOff>
      <xdr:row>40</xdr:row>
      <xdr:rowOff>28575</xdr:rowOff>
    </xdr:to>
    <xdr:pic>
      <xdr:nvPicPr>
        <xdr:cNvPr id="90" name="ID_5A6C80DE552F41DCA72137A3A51D7273" descr="post_object_image_729394310"/>
        <xdr:cNvPicPr/>
      </xdr:nvPicPr>
      <xdr:blipFill>
        <a:blip r:embed="rId22"/>
        <a:stretch>
          <a:fillRect/>
        </a:stretch>
      </xdr:blipFill>
      <xdr:spPr>
        <a:xfrm>
          <a:off x="0" y="0"/>
          <a:ext cx="7315200" cy="73437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110490</xdr:colOff>
      <xdr:row>42</xdr:row>
      <xdr:rowOff>72390</xdr:rowOff>
    </xdr:to>
    <xdr:pic>
      <xdr:nvPicPr>
        <xdr:cNvPr id="137" name="ID_C3270E0C71C642B1A71130EF8B1D741B" descr="post_object_image_2600602572"/>
        <xdr:cNvPicPr/>
      </xdr:nvPicPr>
      <xdr:blipFill>
        <a:blip r:embed="rId23"/>
        <a:stretch>
          <a:fillRect/>
        </a:stretch>
      </xdr:blipFill>
      <xdr:spPr>
        <a:xfrm>
          <a:off x="0" y="0"/>
          <a:ext cx="8134350" cy="77533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601980</xdr:colOff>
      <xdr:row>40</xdr:row>
      <xdr:rowOff>28575</xdr:rowOff>
    </xdr:to>
    <xdr:pic>
      <xdr:nvPicPr>
        <xdr:cNvPr id="91" name="ID_144CA6FB78C64E479E0922B21712DF8D" descr="post_object_image_1645109633"/>
        <xdr:cNvPicPr/>
      </xdr:nvPicPr>
      <xdr:blipFill>
        <a:blip r:embed="rId24"/>
        <a:stretch>
          <a:fillRect/>
        </a:stretch>
      </xdr:blipFill>
      <xdr:spPr>
        <a:xfrm>
          <a:off x="0" y="0"/>
          <a:ext cx="7391400" cy="73437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224790</xdr:colOff>
      <xdr:row>43</xdr:row>
      <xdr:rowOff>22860</xdr:rowOff>
    </xdr:to>
    <xdr:pic>
      <xdr:nvPicPr>
        <xdr:cNvPr id="115" name="ID_3EA66D28237D433CB22C7D094D187666" descr="post_object_image_266381609"/>
        <xdr:cNvPicPr/>
      </xdr:nvPicPr>
      <xdr:blipFill>
        <a:blip r:embed="rId25"/>
        <a:stretch>
          <a:fillRect/>
        </a:stretch>
      </xdr:blipFill>
      <xdr:spPr>
        <a:xfrm>
          <a:off x="0" y="0"/>
          <a:ext cx="8248650" cy="78867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234315</xdr:colOff>
      <xdr:row>41</xdr:row>
      <xdr:rowOff>17145</xdr:rowOff>
    </xdr:to>
    <xdr:pic>
      <xdr:nvPicPr>
        <xdr:cNvPr id="92" name="ID_0874FA7F85004863AB168FF9CE22780B" descr="post_object_image_600252341"/>
        <xdr:cNvPicPr/>
      </xdr:nvPicPr>
      <xdr:blipFill>
        <a:blip r:embed="rId26"/>
        <a:stretch>
          <a:fillRect/>
        </a:stretch>
      </xdr:blipFill>
      <xdr:spPr>
        <a:xfrm>
          <a:off x="0" y="0"/>
          <a:ext cx="8258175" cy="75152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348615</xdr:colOff>
      <xdr:row>44</xdr:row>
      <xdr:rowOff>173355</xdr:rowOff>
    </xdr:to>
    <xdr:pic>
      <xdr:nvPicPr>
        <xdr:cNvPr id="93" name="ID_5BEEE999468248AF99DC65AE83ADD163" descr="post_object_image_2863744148"/>
        <xdr:cNvPicPr/>
      </xdr:nvPicPr>
      <xdr:blipFill>
        <a:blip r:embed="rId27"/>
        <a:stretch>
          <a:fillRect/>
        </a:stretch>
      </xdr:blipFill>
      <xdr:spPr>
        <a:xfrm>
          <a:off x="0" y="0"/>
          <a:ext cx="8372475" cy="82200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377190</xdr:colOff>
      <xdr:row>42</xdr:row>
      <xdr:rowOff>120015</xdr:rowOff>
    </xdr:to>
    <xdr:pic>
      <xdr:nvPicPr>
        <xdr:cNvPr id="117" name="ID_BD7C8024D92C4CF898C3AA3266CB5DCA" descr="post_object_image_604247456"/>
        <xdr:cNvPicPr/>
      </xdr:nvPicPr>
      <xdr:blipFill>
        <a:blip r:embed="rId28"/>
        <a:stretch>
          <a:fillRect/>
        </a:stretch>
      </xdr:blipFill>
      <xdr:spPr>
        <a:xfrm>
          <a:off x="0" y="0"/>
          <a:ext cx="8401050" cy="7800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329565</xdr:colOff>
      <xdr:row>42</xdr:row>
      <xdr:rowOff>5715</xdr:rowOff>
    </xdr:to>
    <xdr:pic>
      <xdr:nvPicPr>
        <xdr:cNvPr id="94" name="ID_DBDCE7CB14394BEDBBBE09A12DE21461" descr="post_object_image_815432254"/>
        <xdr:cNvPicPr/>
      </xdr:nvPicPr>
      <xdr:blipFill>
        <a:blip r:embed="rId29"/>
        <a:stretch>
          <a:fillRect/>
        </a:stretch>
      </xdr:blipFill>
      <xdr:spPr>
        <a:xfrm>
          <a:off x="0" y="0"/>
          <a:ext cx="8353425" cy="7686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196215</xdr:colOff>
      <xdr:row>44</xdr:row>
      <xdr:rowOff>97155</xdr:rowOff>
    </xdr:to>
    <xdr:pic>
      <xdr:nvPicPr>
        <xdr:cNvPr id="120" name="ID_73834F5DCDF54EE584407B717B6C696A" descr="post_object_image_2040580417"/>
        <xdr:cNvPicPr/>
      </xdr:nvPicPr>
      <xdr:blipFill>
        <a:blip r:embed="rId30"/>
        <a:stretch>
          <a:fillRect/>
        </a:stretch>
      </xdr:blipFill>
      <xdr:spPr>
        <a:xfrm>
          <a:off x="0" y="0"/>
          <a:ext cx="8220075" cy="814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148590</xdr:colOff>
      <xdr:row>41</xdr:row>
      <xdr:rowOff>45720</xdr:rowOff>
    </xdr:to>
    <xdr:pic>
      <xdr:nvPicPr>
        <xdr:cNvPr id="95" name="ID_D96DB0913B1942B4A843ADCE181CA3E6" descr="post_object_image_3303067585"/>
        <xdr:cNvPicPr/>
      </xdr:nvPicPr>
      <xdr:blipFill>
        <a:blip r:embed="rId31"/>
        <a:stretch>
          <a:fillRect/>
        </a:stretch>
      </xdr:blipFill>
      <xdr:spPr>
        <a:xfrm>
          <a:off x="0" y="0"/>
          <a:ext cx="8172450" cy="7543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272415</xdr:colOff>
      <xdr:row>41</xdr:row>
      <xdr:rowOff>83820</xdr:rowOff>
    </xdr:to>
    <xdr:pic>
      <xdr:nvPicPr>
        <xdr:cNvPr id="119" name="ID_43B70FF2B605474197E0DA1C15992DD9" descr="post_object_image_1785356786"/>
        <xdr:cNvPicPr/>
      </xdr:nvPicPr>
      <xdr:blipFill>
        <a:blip r:embed="rId32"/>
        <a:stretch>
          <a:fillRect/>
        </a:stretch>
      </xdr:blipFill>
      <xdr:spPr>
        <a:xfrm>
          <a:off x="0" y="0"/>
          <a:ext cx="8296275" cy="7581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129540</xdr:colOff>
      <xdr:row>42</xdr:row>
      <xdr:rowOff>62865</xdr:rowOff>
    </xdr:to>
    <xdr:pic>
      <xdr:nvPicPr>
        <xdr:cNvPr id="96" name="ID_A3C1C484B2404FE297889DC0C858CEE3" descr="post_object_image_3098094028"/>
        <xdr:cNvPicPr/>
      </xdr:nvPicPr>
      <xdr:blipFill>
        <a:blip r:embed="rId33"/>
        <a:stretch>
          <a:fillRect/>
        </a:stretch>
      </xdr:blipFill>
      <xdr:spPr>
        <a:xfrm>
          <a:off x="0" y="0"/>
          <a:ext cx="8153400" cy="77438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186690</xdr:colOff>
      <xdr:row>41</xdr:row>
      <xdr:rowOff>93345</xdr:rowOff>
    </xdr:to>
    <xdr:pic>
      <xdr:nvPicPr>
        <xdr:cNvPr id="97" name="ID_5862A32A95234C50A0BC2FECD35911FD" descr="post_object_image_182052755"/>
        <xdr:cNvPicPr/>
      </xdr:nvPicPr>
      <xdr:blipFill>
        <a:blip r:embed="rId34"/>
        <a:stretch>
          <a:fillRect/>
        </a:stretch>
      </xdr:blipFill>
      <xdr:spPr>
        <a:xfrm>
          <a:off x="0" y="0"/>
          <a:ext cx="8210550" cy="75914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139065</xdr:colOff>
      <xdr:row>42</xdr:row>
      <xdr:rowOff>120015</xdr:rowOff>
    </xdr:to>
    <xdr:pic>
      <xdr:nvPicPr>
        <xdr:cNvPr id="121" name="ID_BE1E84BF6E934E9DA8C7213618A41DF8" descr="post_object_image_2408633194"/>
        <xdr:cNvPicPr/>
      </xdr:nvPicPr>
      <xdr:blipFill>
        <a:blip r:embed="rId35"/>
        <a:stretch>
          <a:fillRect/>
        </a:stretch>
      </xdr:blipFill>
      <xdr:spPr>
        <a:xfrm>
          <a:off x="0" y="0"/>
          <a:ext cx="8162925" cy="7800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148590</xdr:colOff>
      <xdr:row>42</xdr:row>
      <xdr:rowOff>15240</xdr:rowOff>
    </xdr:to>
    <xdr:pic>
      <xdr:nvPicPr>
        <xdr:cNvPr id="98" name="ID_931097F2C31E4509AA1A7FBAB3818459" descr="post_object_image_1780067534"/>
        <xdr:cNvPicPr/>
      </xdr:nvPicPr>
      <xdr:blipFill>
        <a:blip r:embed="rId36"/>
        <a:stretch>
          <a:fillRect/>
        </a:stretch>
      </xdr:blipFill>
      <xdr:spPr>
        <a:xfrm>
          <a:off x="0" y="0"/>
          <a:ext cx="8172450" cy="7696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234315</xdr:colOff>
      <xdr:row>42</xdr:row>
      <xdr:rowOff>139065</xdr:rowOff>
    </xdr:to>
    <xdr:pic>
      <xdr:nvPicPr>
        <xdr:cNvPr id="99" name="ID_1804CB5F9189419AB9D4B6FA10E6E3EC" descr="post_object_image_1535147004"/>
        <xdr:cNvPicPr/>
      </xdr:nvPicPr>
      <xdr:blipFill>
        <a:blip r:embed="rId37"/>
        <a:stretch>
          <a:fillRect/>
        </a:stretch>
      </xdr:blipFill>
      <xdr:spPr>
        <a:xfrm>
          <a:off x="0" y="0"/>
          <a:ext cx="8258175" cy="78200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377190</xdr:colOff>
      <xdr:row>42</xdr:row>
      <xdr:rowOff>100965</xdr:rowOff>
    </xdr:to>
    <xdr:pic>
      <xdr:nvPicPr>
        <xdr:cNvPr id="123" name="ID_FC3F8765434F484EABBF9013D78B40B8" descr="post_object_image_1195980963"/>
        <xdr:cNvPicPr/>
      </xdr:nvPicPr>
      <xdr:blipFill>
        <a:blip r:embed="rId38"/>
        <a:stretch>
          <a:fillRect/>
        </a:stretch>
      </xdr:blipFill>
      <xdr:spPr>
        <a:xfrm>
          <a:off x="0" y="0"/>
          <a:ext cx="8401050" cy="7781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281940</xdr:colOff>
      <xdr:row>42</xdr:row>
      <xdr:rowOff>62865</xdr:rowOff>
    </xdr:to>
    <xdr:pic>
      <xdr:nvPicPr>
        <xdr:cNvPr id="100" name="ID_D1E43EF943EE48629B18BD8E8E4313E8" descr="post_object_image_2284765553"/>
        <xdr:cNvPicPr/>
      </xdr:nvPicPr>
      <xdr:blipFill>
        <a:blip r:embed="rId39"/>
        <a:stretch>
          <a:fillRect/>
        </a:stretch>
      </xdr:blipFill>
      <xdr:spPr>
        <a:xfrm>
          <a:off x="0" y="0"/>
          <a:ext cx="8305800" cy="77438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205740</xdr:colOff>
      <xdr:row>44</xdr:row>
      <xdr:rowOff>59055</xdr:rowOff>
    </xdr:to>
    <xdr:pic>
      <xdr:nvPicPr>
        <xdr:cNvPr id="126" name="ID_7C4FD2C7725C4195B71A1FCA1D966245" descr="post_object_image_1036898689"/>
        <xdr:cNvPicPr/>
      </xdr:nvPicPr>
      <xdr:blipFill>
        <a:blip r:embed="rId40"/>
        <a:stretch>
          <a:fillRect/>
        </a:stretch>
      </xdr:blipFill>
      <xdr:spPr>
        <a:xfrm>
          <a:off x="0" y="0"/>
          <a:ext cx="8229600" cy="81057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320040</xdr:colOff>
      <xdr:row>46</xdr:row>
      <xdr:rowOff>112395</xdr:rowOff>
    </xdr:to>
    <xdr:pic>
      <xdr:nvPicPr>
        <xdr:cNvPr id="101" name="ID_AFF97E26B3764F1CAF92B5E7F80509AA" descr="post_object_image_3056714876"/>
        <xdr:cNvPicPr/>
      </xdr:nvPicPr>
      <xdr:blipFill>
        <a:blip r:embed="rId41"/>
        <a:stretch>
          <a:fillRect/>
        </a:stretch>
      </xdr:blipFill>
      <xdr:spPr>
        <a:xfrm>
          <a:off x="0" y="0"/>
          <a:ext cx="8343900" cy="8524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243840</xdr:colOff>
      <xdr:row>41</xdr:row>
      <xdr:rowOff>74295</xdr:rowOff>
    </xdr:to>
    <xdr:pic>
      <xdr:nvPicPr>
        <xdr:cNvPr id="125" name="ID_922205329D5C4F53BF230CB2F26C6CFB" descr="post_object_image_3100431377"/>
        <xdr:cNvPicPr/>
      </xdr:nvPicPr>
      <xdr:blipFill>
        <a:blip r:embed="rId42"/>
        <a:stretch>
          <a:fillRect/>
        </a:stretch>
      </xdr:blipFill>
      <xdr:spPr>
        <a:xfrm>
          <a:off x="0" y="0"/>
          <a:ext cx="8267700" cy="75723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272415</xdr:colOff>
      <xdr:row>41</xdr:row>
      <xdr:rowOff>93345</xdr:rowOff>
    </xdr:to>
    <xdr:pic>
      <xdr:nvPicPr>
        <xdr:cNvPr id="102" name="ID_9A61FA65182B4758B051DFE3AFAE3BE8" descr="post_object_image_3889431349"/>
        <xdr:cNvPicPr/>
      </xdr:nvPicPr>
      <xdr:blipFill>
        <a:blip r:embed="rId43"/>
        <a:stretch>
          <a:fillRect/>
        </a:stretch>
      </xdr:blipFill>
      <xdr:spPr>
        <a:xfrm>
          <a:off x="0" y="0"/>
          <a:ext cx="8296275" cy="75914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281940</xdr:colOff>
      <xdr:row>44</xdr:row>
      <xdr:rowOff>49530</xdr:rowOff>
    </xdr:to>
    <xdr:pic>
      <xdr:nvPicPr>
        <xdr:cNvPr id="103" name="ID_2C815247971A47889F76B374D780991F" descr="post_object_image_4185742780"/>
        <xdr:cNvPicPr/>
      </xdr:nvPicPr>
      <xdr:blipFill>
        <a:blip r:embed="rId44"/>
        <a:stretch>
          <a:fillRect/>
        </a:stretch>
      </xdr:blipFill>
      <xdr:spPr>
        <a:xfrm>
          <a:off x="0" y="0"/>
          <a:ext cx="8305800" cy="8096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158115</xdr:colOff>
      <xdr:row>44</xdr:row>
      <xdr:rowOff>106680</xdr:rowOff>
    </xdr:to>
    <xdr:pic>
      <xdr:nvPicPr>
        <xdr:cNvPr id="104" name="ID_228DF85CF736464A8D8E4F0FF9903266" descr="post_object_image_3863101549"/>
        <xdr:cNvPicPr/>
      </xdr:nvPicPr>
      <xdr:blipFill>
        <a:blip r:embed="rId45"/>
        <a:stretch>
          <a:fillRect/>
        </a:stretch>
      </xdr:blipFill>
      <xdr:spPr>
        <a:xfrm>
          <a:off x="0" y="0"/>
          <a:ext cx="8181975" cy="8153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348615</xdr:colOff>
      <xdr:row>41</xdr:row>
      <xdr:rowOff>121920</xdr:rowOff>
    </xdr:to>
    <xdr:pic>
      <xdr:nvPicPr>
        <xdr:cNvPr id="109" name="ID_05CA72F2E16C4B1BB71D87B9D5349D6F" descr="post_object_image_310544938"/>
        <xdr:cNvPicPr/>
      </xdr:nvPicPr>
      <xdr:blipFill>
        <a:blip r:embed="rId46"/>
        <a:stretch>
          <a:fillRect/>
        </a:stretch>
      </xdr:blipFill>
      <xdr:spPr>
        <a:xfrm>
          <a:off x="0" y="0"/>
          <a:ext cx="8372475" cy="76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262890</xdr:colOff>
      <xdr:row>42</xdr:row>
      <xdr:rowOff>5715</xdr:rowOff>
    </xdr:to>
    <xdr:pic>
      <xdr:nvPicPr>
        <xdr:cNvPr id="135" name="ID_8A48CE36404B47CF91FC4C6AFEF1B0A2" descr="post_object_image_2112282484"/>
        <xdr:cNvPicPr/>
      </xdr:nvPicPr>
      <xdr:blipFill>
        <a:blip r:embed="rId47"/>
        <a:stretch>
          <a:fillRect/>
        </a:stretch>
      </xdr:blipFill>
      <xdr:spPr>
        <a:xfrm>
          <a:off x="0" y="0"/>
          <a:ext cx="8286750" cy="7686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358140</xdr:colOff>
      <xdr:row>44</xdr:row>
      <xdr:rowOff>1905</xdr:rowOff>
    </xdr:to>
    <xdr:pic>
      <xdr:nvPicPr>
        <xdr:cNvPr id="110" name="ID_D7A8CA711E5D49849107CDEFB513DE26" descr="post_object_image_2118164273"/>
        <xdr:cNvPicPr/>
      </xdr:nvPicPr>
      <xdr:blipFill>
        <a:blip r:embed="rId48"/>
        <a:stretch>
          <a:fillRect/>
        </a:stretch>
      </xdr:blipFill>
      <xdr:spPr>
        <a:xfrm>
          <a:off x="0" y="0"/>
          <a:ext cx="8382000" cy="8048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310515</xdr:colOff>
      <xdr:row>41</xdr:row>
      <xdr:rowOff>131445</xdr:rowOff>
    </xdr:to>
    <xdr:pic>
      <xdr:nvPicPr>
        <xdr:cNvPr id="112" name="ID_152FDF3B9465426980C9BD88628E4D48" descr="post_object_image_323621426"/>
        <xdr:cNvPicPr/>
      </xdr:nvPicPr>
      <xdr:blipFill>
        <a:blip r:embed="rId49"/>
        <a:stretch>
          <a:fillRect/>
        </a:stretch>
      </xdr:blipFill>
      <xdr:spPr>
        <a:xfrm>
          <a:off x="0" y="0"/>
          <a:ext cx="8334375" cy="76295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167640</xdr:colOff>
      <xdr:row>42</xdr:row>
      <xdr:rowOff>139065</xdr:rowOff>
    </xdr:to>
    <xdr:pic>
      <xdr:nvPicPr>
        <xdr:cNvPr id="116" name="ID_C20F8704623F44B9A6C2EE1C19401037" descr="post_object_image_1255511116"/>
        <xdr:cNvPicPr/>
      </xdr:nvPicPr>
      <xdr:blipFill>
        <a:blip r:embed="rId50"/>
        <a:stretch>
          <a:fillRect/>
        </a:stretch>
      </xdr:blipFill>
      <xdr:spPr>
        <a:xfrm>
          <a:off x="0" y="0"/>
          <a:ext cx="8191500" cy="78200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139065</xdr:colOff>
      <xdr:row>45</xdr:row>
      <xdr:rowOff>161925</xdr:rowOff>
    </xdr:to>
    <xdr:pic>
      <xdr:nvPicPr>
        <xdr:cNvPr id="118" name="ID_478D32E49C6842BB954B13B43460F003" descr="post_object_image_205966278"/>
        <xdr:cNvPicPr/>
      </xdr:nvPicPr>
      <xdr:blipFill>
        <a:blip r:embed="rId51"/>
        <a:stretch>
          <a:fillRect/>
        </a:stretch>
      </xdr:blipFill>
      <xdr:spPr>
        <a:xfrm>
          <a:off x="0" y="0"/>
          <a:ext cx="8162925" cy="83915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262890</xdr:colOff>
      <xdr:row>42</xdr:row>
      <xdr:rowOff>110490</xdr:rowOff>
    </xdr:to>
    <xdr:pic>
      <xdr:nvPicPr>
        <xdr:cNvPr id="122" name="ID_08569D2A933B4392ACAB6A806CF934E0" descr="post_object_image_126953433"/>
        <xdr:cNvPicPr/>
      </xdr:nvPicPr>
      <xdr:blipFill>
        <a:blip r:embed="rId52"/>
        <a:stretch>
          <a:fillRect/>
        </a:stretch>
      </xdr:blipFill>
      <xdr:spPr>
        <a:xfrm>
          <a:off x="0" y="0"/>
          <a:ext cx="8286750" cy="7791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205740</xdr:colOff>
      <xdr:row>41</xdr:row>
      <xdr:rowOff>93345</xdr:rowOff>
    </xdr:to>
    <xdr:pic>
      <xdr:nvPicPr>
        <xdr:cNvPr id="124" name="ID_B1FCBE4CB1AD4D3489CA6A5D1A56BA5C" descr="post_object_image_1246093816"/>
        <xdr:cNvPicPr/>
      </xdr:nvPicPr>
      <xdr:blipFill>
        <a:blip r:embed="rId53"/>
        <a:stretch>
          <a:fillRect/>
        </a:stretch>
      </xdr:blipFill>
      <xdr:spPr>
        <a:xfrm>
          <a:off x="0" y="0"/>
          <a:ext cx="8229600" cy="75914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300990</xdr:colOff>
      <xdr:row>42</xdr:row>
      <xdr:rowOff>15240</xdr:rowOff>
    </xdr:to>
    <xdr:pic>
      <xdr:nvPicPr>
        <xdr:cNvPr id="127" name="ID_AB25A8E3B83649D8B2BC3555AFDCEA13" descr="post_object_image_697698758"/>
        <xdr:cNvPicPr/>
      </xdr:nvPicPr>
      <xdr:blipFill>
        <a:blip r:embed="rId54"/>
        <a:stretch>
          <a:fillRect/>
        </a:stretch>
      </xdr:blipFill>
      <xdr:spPr>
        <a:xfrm>
          <a:off x="0" y="0"/>
          <a:ext cx="8324850" cy="7696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291465</xdr:colOff>
      <xdr:row>44</xdr:row>
      <xdr:rowOff>125730</xdr:rowOff>
    </xdr:to>
    <xdr:pic>
      <xdr:nvPicPr>
        <xdr:cNvPr id="128" name="ID_DC62716AC81741EBABF02A8F4DA1DF09" descr="post_object_image_1067412283"/>
        <xdr:cNvPicPr/>
      </xdr:nvPicPr>
      <xdr:blipFill>
        <a:blip r:embed="rId55"/>
        <a:stretch>
          <a:fillRect/>
        </a:stretch>
      </xdr:blipFill>
      <xdr:spPr>
        <a:xfrm>
          <a:off x="0" y="0"/>
          <a:ext cx="8315325" cy="8172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377190</xdr:colOff>
      <xdr:row>44</xdr:row>
      <xdr:rowOff>154305</xdr:rowOff>
    </xdr:to>
    <xdr:pic>
      <xdr:nvPicPr>
        <xdr:cNvPr id="129" name="ID_53DFF33CD8F3482ABA9B5D1912EB94E5" descr="post_object_image_4094312727"/>
        <xdr:cNvPicPr/>
      </xdr:nvPicPr>
      <xdr:blipFill>
        <a:blip r:embed="rId56"/>
        <a:stretch>
          <a:fillRect/>
        </a:stretch>
      </xdr:blipFill>
      <xdr:spPr>
        <a:xfrm>
          <a:off x="0" y="0"/>
          <a:ext cx="8401050" cy="82010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205740</xdr:colOff>
      <xdr:row>44</xdr:row>
      <xdr:rowOff>1905</xdr:rowOff>
    </xdr:to>
    <xdr:pic>
      <xdr:nvPicPr>
        <xdr:cNvPr id="131" name="ID_793013C22AAF402F8041A6FCD5BF3919" descr="post_object_image_3886748591"/>
        <xdr:cNvPicPr/>
      </xdr:nvPicPr>
      <xdr:blipFill>
        <a:blip r:embed="rId57"/>
        <a:stretch>
          <a:fillRect/>
        </a:stretch>
      </xdr:blipFill>
      <xdr:spPr>
        <a:xfrm>
          <a:off x="0" y="0"/>
          <a:ext cx="8229600" cy="8048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129540</xdr:colOff>
      <xdr:row>42</xdr:row>
      <xdr:rowOff>43815</xdr:rowOff>
    </xdr:to>
    <xdr:pic>
      <xdr:nvPicPr>
        <xdr:cNvPr id="132" name="ID_83F6640764E7484D8B023F3146B760E0" descr="post_object_image_3638355942"/>
        <xdr:cNvPicPr/>
      </xdr:nvPicPr>
      <xdr:blipFill>
        <a:blip r:embed="rId58"/>
        <a:stretch>
          <a:fillRect/>
        </a:stretch>
      </xdr:blipFill>
      <xdr:spPr>
        <a:xfrm>
          <a:off x="0" y="0"/>
          <a:ext cx="8153400" cy="77247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91440</xdr:colOff>
      <xdr:row>41</xdr:row>
      <xdr:rowOff>160020</xdr:rowOff>
    </xdr:to>
    <xdr:pic>
      <xdr:nvPicPr>
        <xdr:cNvPr id="136" name="ID_551598A9C3634E20AE48E43D10E2D61F" descr="post_object_image_1182730134"/>
        <xdr:cNvPicPr/>
      </xdr:nvPicPr>
      <xdr:blipFill>
        <a:blip r:embed="rId59"/>
        <a:stretch>
          <a:fillRect/>
        </a:stretch>
      </xdr:blipFill>
      <xdr:spPr>
        <a:xfrm>
          <a:off x="0" y="0"/>
          <a:ext cx="8115300" cy="7658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328930</xdr:colOff>
      <xdr:row>55</xdr:row>
      <xdr:rowOff>0</xdr:rowOff>
    </xdr:to>
    <xdr:pic>
      <xdr:nvPicPr>
        <xdr:cNvPr id="139" name="ID_C5C403E7020E47CCB8D9135FE6DBC299" descr="post_object_image_2856411635"/>
        <xdr:cNvPicPr/>
      </xdr:nvPicPr>
      <xdr:blipFill>
        <a:blip r:embed="rId60"/>
        <a:stretch>
          <a:fillRect/>
        </a:stretch>
      </xdr:blipFill>
      <xdr:spPr>
        <a:xfrm>
          <a:off x="0" y="0"/>
          <a:ext cx="4649470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328930</xdr:colOff>
      <xdr:row>55</xdr:row>
      <xdr:rowOff>0</xdr:rowOff>
    </xdr:to>
    <xdr:pic>
      <xdr:nvPicPr>
        <xdr:cNvPr id="140" name="ID_0C9124C224BE4FD2958AEF091122DEA9" descr="post_object_image_680315658"/>
        <xdr:cNvPicPr/>
      </xdr:nvPicPr>
      <xdr:blipFill>
        <a:blip r:embed="rId61"/>
        <a:stretch>
          <a:fillRect/>
        </a:stretch>
      </xdr:blipFill>
      <xdr:spPr>
        <a:xfrm>
          <a:off x="0" y="0"/>
          <a:ext cx="4649470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291465</xdr:colOff>
      <xdr:row>42</xdr:row>
      <xdr:rowOff>62865</xdr:rowOff>
    </xdr:to>
    <xdr:pic>
      <xdr:nvPicPr>
        <xdr:cNvPr id="138" name="ID_4B924521555A48FCB1B2629CB4BD26E7" descr="post_object_image_283896560"/>
        <xdr:cNvPicPr/>
      </xdr:nvPicPr>
      <xdr:blipFill>
        <a:blip r:embed="rId62"/>
        <a:stretch>
          <a:fillRect/>
        </a:stretch>
      </xdr:blipFill>
      <xdr:spPr>
        <a:xfrm>
          <a:off x="0" y="0"/>
          <a:ext cx="8315325" cy="77438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autoPageBreaks="0"/>
  </sheetPr>
  <dimension ref="A2:XEZ700"/>
  <sheetViews>
    <sheetView topLeftCell="A682" workbookViewId="0">
      <selection activeCell="E696" sqref="E696"/>
    </sheetView>
  </sheetViews>
  <sheetFormatPr defaultColWidth="9.5" defaultRowHeight="15.6"/>
  <cols>
    <col min="1" max="1" width="9.5" style="5" customWidth="1"/>
    <col min="2" max="2" width="4.87962962962963" style="5" customWidth="1"/>
    <col min="3" max="3" width="22.6296296296296" style="5" customWidth="1"/>
    <col min="4" max="4" width="12.6296296296296" style="5" customWidth="1"/>
    <col min="5" max="5" width="56.8796296296296" style="5" customWidth="1"/>
    <col min="6" max="6" width="12.8796296296296" style="5" customWidth="1"/>
    <col min="7" max="7" width="11.6296296296296" style="5" customWidth="1"/>
    <col min="8" max="8" width="10.3796296296296" style="5" customWidth="1"/>
    <col min="9" max="9" width="16" style="5" customWidth="1"/>
    <col min="10" max="10" width="7.37962962962963" style="5" customWidth="1"/>
    <col min="11" max="16379" width="9.5" style="5" customWidth="1"/>
    <col min="16380" max="16384" width="9.5" style="74"/>
  </cols>
  <sheetData>
    <row r="2" spans="2:10 16380:16380">
      <c r="E2" s="5" t="s">
        <v>0</v>
      </c>
    </row>
    <row r="3" spans="2:10 16380:16380">
      <c r="B3" s="4" t="s">
        <v>1</v>
      </c>
      <c r="C3" s="4"/>
      <c r="D3" s="4"/>
      <c r="E3" s="4"/>
      <c r="F3" s="4"/>
      <c r="G3" s="4"/>
      <c r="H3" s="4"/>
      <c r="I3" s="4"/>
    </row>
    <row r="4" spans="2:10 16380:16380">
      <c r="E4" s="5" t="s">
        <v>2</v>
      </c>
    </row>
    <row r="5" spans="2:10 16380:16380">
      <c r="D5" s="5" t="s">
        <v>3</v>
      </c>
      <c r="E5" s="6" t="s">
        <v>4</v>
      </c>
    </row>
    <row r="6" spans="2:10 16380:16380">
      <c r="E6" s="6"/>
    </row>
    <row r="7" spans="2:10 16380:16380">
      <c r="C7" s="4"/>
    </row>
    <row r="8" s="73" customFormat="1" ht="31.2" spans="2:10 16380:16380">
      <c r="B8" s="75" t="s">
        <v>5</v>
      </c>
      <c r="C8" s="75" t="s">
        <v>6</v>
      </c>
      <c r="D8" s="75" t="s">
        <v>7</v>
      </c>
      <c r="E8" s="75" t="s">
        <v>8</v>
      </c>
      <c r="F8" s="75" t="s">
        <v>9</v>
      </c>
      <c r="G8" s="75" t="s">
        <v>10</v>
      </c>
      <c r="H8" s="75" t="s">
        <v>11</v>
      </c>
      <c r="I8" s="75" t="s">
        <v>12</v>
      </c>
    </row>
    <row r="9" s="5" customFormat="1" ht="31.2" spans="2:10 16380:16380">
      <c r="C9" s="5" t="s">
        <v>13</v>
      </c>
      <c r="D9" s="5" t="s">
        <v>14</v>
      </c>
      <c r="E9" s="73" t="s">
        <v>15</v>
      </c>
      <c r="F9" s="5">
        <v>723</v>
      </c>
      <c r="G9" s="5"/>
      <c r="H9" s="5">
        <v>5</v>
      </c>
      <c r="I9" s="73" t="s">
        <v>16</v>
      </c>
      <c r="J9" s="76"/>
    </row>
    <row r="10" s="5" customFormat="1" ht="31.2" spans="2:10 16380:16380">
      <c r="C10" s="5" t="s">
        <v>17</v>
      </c>
      <c r="D10" s="5" t="s">
        <v>14</v>
      </c>
      <c r="E10" s="73" t="s">
        <v>15</v>
      </c>
      <c r="F10" s="5">
        <v>723</v>
      </c>
      <c r="G10" s="5"/>
      <c r="H10" s="5">
        <v>5</v>
      </c>
      <c r="I10" s="73" t="s">
        <v>18</v>
      </c>
      <c r="XEZ10" s="77"/>
    </row>
    <row r="11" s="5" customFormat="1" ht="31.2" spans="2:10 16380:16380">
      <c r="C11" s="5" t="s">
        <v>13</v>
      </c>
      <c r="D11" s="5" t="s">
        <v>19</v>
      </c>
      <c r="E11" s="5" t="s">
        <v>20</v>
      </c>
      <c r="F11" s="5">
        <v>1970</v>
      </c>
      <c r="G11" s="5"/>
      <c r="H11" s="5">
        <v>5</v>
      </c>
      <c r="I11" s="73" t="s">
        <v>21</v>
      </c>
      <c r="XEZ11" s="77"/>
    </row>
    <row r="12" s="5" customFormat="1" ht="31.2" spans="2:10 16380:16380">
      <c r="C12" s="5" t="s">
        <v>17</v>
      </c>
      <c r="D12" s="5" t="s">
        <v>19</v>
      </c>
      <c r="E12" s="73" t="s">
        <v>20</v>
      </c>
      <c r="F12" s="5">
        <v>1970</v>
      </c>
      <c r="G12" s="5"/>
      <c r="H12" s="5">
        <v>5</v>
      </c>
      <c r="I12" s="73" t="s">
        <v>22</v>
      </c>
      <c r="XEZ12" s="77"/>
    </row>
    <row r="13" s="5" customFormat="1" ht="31.2" spans="2:10 16380:16380">
      <c r="C13" s="5" t="s">
        <v>23</v>
      </c>
      <c r="D13" s="5" t="s">
        <v>24</v>
      </c>
      <c r="E13" s="73" t="s">
        <v>25</v>
      </c>
      <c r="F13" s="5">
        <v>1004</v>
      </c>
      <c r="G13" s="5"/>
      <c r="H13" s="5">
        <v>5</v>
      </c>
      <c r="I13" s="73" t="s">
        <v>26</v>
      </c>
      <c r="XEZ13" s="77"/>
    </row>
    <row r="14" s="5" customFormat="1" ht="31.2" spans="2:10 16380:16380">
      <c r="C14" s="78" t="s">
        <v>27</v>
      </c>
      <c r="D14" s="78" t="s">
        <v>24</v>
      </c>
      <c r="E14" s="78" t="s">
        <v>25</v>
      </c>
      <c r="F14" s="78">
        <v>1004</v>
      </c>
      <c r="G14" s="78"/>
      <c r="H14" s="5">
        <v>5</v>
      </c>
      <c r="I14" s="73" t="s">
        <v>28</v>
      </c>
      <c r="XEZ14" s="77"/>
    </row>
    <row r="15" s="5" customFormat="1" ht="31.2" spans="2:10 16380:16380">
      <c r="C15" s="5" t="s">
        <v>23</v>
      </c>
      <c r="D15" s="5" t="s">
        <v>29</v>
      </c>
      <c r="E15" s="73" t="s">
        <v>30</v>
      </c>
      <c r="F15" s="5">
        <v>920</v>
      </c>
      <c r="G15" s="5"/>
      <c r="H15" s="5">
        <v>5</v>
      </c>
      <c r="I15" s="73" t="s">
        <v>31</v>
      </c>
      <c r="XEZ15" s="77"/>
    </row>
    <row r="16" s="5" customFormat="1" ht="31.2" spans="2:10 16380:16380">
      <c r="C16" s="78" t="s">
        <v>27</v>
      </c>
      <c r="D16" s="5" t="s">
        <v>29</v>
      </c>
      <c r="E16" s="73" t="s">
        <v>30</v>
      </c>
      <c r="F16" s="5">
        <v>920</v>
      </c>
      <c r="G16" s="5"/>
      <c r="H16" s="5">
        <v>5</v>
      </c>
      <c r="I16" s="73" t="s">
        <v>32</v>
      </c>
      <c r="XEZ16" s="77"/>
    </row>
    <row r="17" s="58" customFormat="1" ht="31.2" spans="3:9 16380:16380">
      <c r="C17" s="58" t="s">
        <v>33</v>
      </c>
      <c r="D17" s="58" t="s">
        <v>34</v>
      </c>
      <c r="E17" s="59" t="s">
        <v>35</v>
      </c>
      <c r="F17" s="58">
        <v>0</v>
      </c>
      <c r="G17" s="58">
        <v>938</v>
      </c>
      <c r="H17" s="58">
        <v>10</v>
      </c>
      <c r="I17" s="59" t="s">
        <v>36</v>
      </c>
      <c r="XEZ17" s="79"/>
    </row>
    <row r="18" s="5" customFormat="1" ht="31.2" spans="3:9 16380:16380">
      <c r="C18" s="5" t="s">
        <v>37</v>
      </c>
      <c r="D18" s="5" t="s">
        <v>34</v>
      </c>
      <c r="E18" s="80" t="s">
        <v>35</v>
      </c>
      <c r="F18" s="78">
        <v>1410</v>
      </c>
      <c r="G18" s="78"/>
      <c r="H18" s="5">
        <v>5</v>
      </c>
      <c r="I18" s="73" t="s">
        <v>38</v>
      </c>
      <c r="XEZ18" s="77"/>
    </row>
    <row r="19" s="58" customFormat="1" ht="31.2" spans="3:9 16380:16380">
      <c r="C19" s="58" t="s">
        <v>39</v>
      </c>
      <c r="D19" s="58" t="s">
        <v>40</v>
      </c>
      <c r="E19" s="59" t="s">
        <v>41</v>
      </c>
      <c r="F19" s="58">
        <v>0</v>
      </c>
      <c r="G19" s="58">
        <v>595</v>
      </c>
      <c r="H19" s="58">
        <v>10</v>
      </c>
      <c r="I19" s="59" t="s">
        <v>42</v>
      </c>
      <c r="XEZ19" s="79"/>
    </row>
    <row r="20" s="58" customFormat="1" ht="31.2" spans="3:9 16380:16380">
      <c r="C20" s="58" t="s">
        <v>43</v>
      </c>
      <c r="D20" s="58" t="s">
        <v>40</v>
      </c>
      <c r="E20" s="59" t="s">
        <v>41</v>
      </c>
      <c r="F20" s="58">
        <v>0</v>
      </c>
      <c r="G20" s="58">
        <v>595</v>
      </c>
      <c r="H20" s="58">
        <v>10</v>
      </c>
      <c r="I20" s="59" t="s">
        <v>44</v>
      </c>
      <c r="XEZ20" s="79"/>
    </row>
    <row r="21" s="58" customFormat="1" ht="31.2" spans="3:9 16380:16380">
      <c r="C21" s="58" t="s">
        <v>39</v>
      </c>
      <c r="D21" s="58" t="s">
        <v>45</v>
      </c>
      <c r="E21" s="59" t="s">
        <v>46</v>
      </c>
      <c r="F21" s="58">
        <v>0</v>
      </c>
      <c r="G21" s="58">
        <v>364</v>
      </c>
      <c r="H21" s="58">
        <v>10</v>
      </c>
      <c r="I21" s="59" t="s">
        <v>47</v>
      </c>
      <c r="XEZ21" s="79"/>
    </row>
    <row r="22" s="58" customFormat="1" ht="31.2" spans="3:9 16380:16380">
      <c r="C22" s="58" t="s">
        <v>43</v>
      </c>
      <c r="D22" s="58" t="s">
        <v>45</v>
      </c>
      <c r="E22" s="59" t="s">
        <v>46</v>
      </c>
      <c r="F22" s="58">
        <v>0</v>
      </c>
      <c r="G22" s="58">
        <v>364</v>
      </c>
      <c r="H22" s="58">
        <v>10</v>
      </c>
      <c r="I22" s="59" t="s">
        <v>48</v>
      </c>
      <c r="XEZ22" s="79"/>
    </row>
    <row r="23" s="5" customFormat="1" ht="31.2" spans="3:9 16380:16380">
      <c r="C23" s="5" t="s">
        <v>49</v>
      </c>
      <c r="D23" s="5" t="s">
        <v>50</v>
      </c>
      <c r="E23" s="73" t="s">
        <v>51</v>
      </c>
      <c r="F23" s="5">
        <v>2250</v>
      </c>
      <c r="G23" s="5"/>
      <c r="H23" s="5">
        <v>5</v>
      </c>
      <c r="I23" s="73" t="s">
        <v>52</v>
      </c>
      <c r="XEZ23" s="77"/>
    </row>
    <row r="24" s="5" customFormat="1" ht="31.2" spans="3:9 16380:16380">
      <c r="C24" s="5" t="s">
        <v>49</v>
      </c>
      <c r="D24" s="5" t="s">
        <v>53</v>
      </c>
      <c r="E24" s="73" t="s">
        <v>54</v>
      </c>
      <c r="F24" s="5">
        <v>2650</v>
      </c>
      <c r="G24" s="5"/>
      <c r="H24" s="5">
        <v>5</v>
      </c>
      <c r="I24" s="73" t="s">
        <v>55</v>
      </c>
      <c r="XEZ24" s="77"/>
    </row>
    <row r="25" s="5" customFormat="1" ht="31.2" spans="3:9 16380:16380">
      <c r="C25" s="5" t="s">
        <v>56</v>
      </c>
      <c r="D25" s="5" t="s">
        <v>57</v>
      </c>
      <c r="E25" s="73" t="s">
        <v>58</v>
      </c>
      <c r="F25" s="5">
        <v>850</v>
      </c>
      <c r="G25" s="5"/>
      <c r="H25" s="5">
        <v>5</v>
      </c>
      <c r="I25" s="73" t="s">
        <v>59</v>
      </c>
      <c r="XEZ25" s="77"/>
    </row>
    <row r="26" s="5" customFormat="1" ht="31.2" spans="3:9 16380:16380">
      <c r="C26" s="5" t="s">
        <v>60</v>
      </c>
      <c r="D26" s="5" t="s">
        <v>57</v>
      </c>
      <c r="E26" s="73" t="s">
        <v>58</v>
      </c>
      <c r="F26" s="5">
        <v>850</v>
      </c>
      <c r="G26" s="5"/>
      <c r="H26" s="5">
        <v>5</v>
      </c>
      <c r="I26" s="73" t="s">
        <v>61</v>
      </c>
      <c r="XEZ26" s="77"/>
    </row>
    <row r="27" s="5" customFormat="1" ht="31.2" spans="3:9 16380:16380">
      <c r="C27" s="5" t="s">
        <v>56</v>
      </c>
      <c r="D27" s="5" t="s">
        <v>62</v>
      </c>
      <c r="E27" s="73" t="s">
        <v>63</v>
      </c>
      <c r="F27" s="5">
        <v>1210</v>
      </c>
      <c r="G27" s="5"/>
      <c r="H27" s="5">
        <v>5</v>
      </c>
      <c r="I27" s="73" t="s">
        <v>64</v>
      </c>
      <c r="XEZ27" s="77"/>
    </row>
    <row r="28" s="5" customFormat="1" ht="31.2" spans="3:9 16380:16380">
      <c r="C28" s="5" t="s">
        <v>60</v>
      </c>
      <c r="D28" s="5" t="s">
        <v>62</v>
      </c>
      <c r="E28" s="73" t="s">
        <v>63</v>
      </c>
      <c r="F28" s="5">
        <v>1210</v>
      </c>
      <c r="G28" s="5"/>
      <c r="H28" s="5">
        <v>5</v>
      </c>
      <c r="I28" s="73" t="s">
        <v>65</v>
      </c>
      <c r="XEZ28" s="77"/>
    </row>
    <row r="29" s="5" customFormat="1" ht="31.2" spans="3:9 16380:16380">
      <c r="C29" s="5" t="s">
        <v>66</v>
      </c>
      <c r="D29" s="5" t="s">
        <v>67</v>
      </c>
      <c r="E29" s="73" t="s">
        <v>68</v>
      </c>
      <c r="F29" s="5">
        <v>840</v>
      </c>
      <c r="G29" s="5"/>
      <c r="H29" s="5">
        <v>5</v>
      </c>
      <c r="I29" s="73" t="s">
        <v>69</v>
      </c>
      <c r="XEZ29" s="77"/>
    </row>
    <row r="30" s="5" customFormat="1" ht="31.2" spans="3:9 16380:16380">
      <c r="C30" s="5" t="s">
        <v>70</v>
      </c>
      <c r="D30" s="5" t="s">
        <v>67</v>
      </c>
      <c r="E30" s="73" t="s">
        <v>68</v>
      </c>
      <c r="F30" s="5">
        <v>720</v>
      </c>
      <c r="G30" s="5"/>
      <c r="H30" s="5">
        <v>5</v>
      </c>
      <c r="I30" s="73" t="s">
        <v>71</v>
      </c>
      <c r="XEZ30" s="77"/>
    </row>
    <row r="31" s="58" customFormat="1" ht="31.2" spans="3:9 16380:16380">
      <c r="C31" s="58" t="s">
        <v>72</v>
      </c>
      <c r="D31" s="58" t="s">
        <v>67</v>
      </c>
      <c r="E31" s="59" t="s">
        <v>68</v>
      </c>
      <c r="F31" s="58">
        <v>0</v>
      </c>
      <c r="G31" s="58">
        <v>616</v>
      </c>
      <c r="H31" s="58">
        <v>10</v>
      </c>
      <c r="I31" s="59" t="s">
        <v>73</v>
      </c>
      <c r="XEZ31" s="79"/>
    </row>
    <row r="32" s="5" customFormat="1" ht="31.2" spans="3:9 16380:16380">
      <c r="C32" s="5" t="s">
        <v>66</v>
      </c>
      <c r="D32" s="5" t="s">
        <v>74</v>
      </c>
      <c r="E32" s="73" t="s">
        <v>75</v>
      </c>
      <c r="F32" s="5">
        <v>920</v>
      </c>
      <c r="G32" s="5"/>
      <c r="H32" s="5">
        <v>5</v>
      </c>
      <c r="I32" s="73" t="s">
        <v>76</v>
      </c>
      <c r="XEZ32" s="77"/>
    </row>
    <row r="33" s="5" customFormat="1" ht="31.2" spans="3:9 16380:16380">
      <c r="C33" s="5" t="s">
        <v>70</v>
      </c>
      <c r="D33" s="5" t="s">
        <v>74</v>
      </c>
      <c r="E33" s="73" t="s">
        <v>75</v>
      </c>
      <c r="F33" s="5">
        <v>860</v>
      </c>
      <c r="G33" s="5"/>
      <c r="H33" s="5">
        <v>5</v>
      </c>
      <c r="I33" s="73" t="s">
        <v>77</v>
      </c>
      <c r="XEZ33" s="77"/>
    </row>
    <row r="34" s="5" customFormat="1" ht="31.2" spans="3:9 16380:16380">
      <c r="C34" s="5" t="s">
        <v>72</v>
      </c>
      <c r="D34" s="5" t="s">
        <v>74</v>
      </c>
      <c r="E34" s="73" t="s">
        <v>75</v>
      </c>
      <c r="F34" s="5">
        <v>920</v>
      </c>
      <c r="G34" s="5"/>
      <c r="H34" s="5">
        <v>5</v>
      </c>
      <c r="I34" s="73" t="s">
        <v>78</v>
      </c>
      <c r="XEZ34" s="77"/>
    </row>
    <row r="35" s="5" customFormat="1" ht="31.2" spans="3:9 16380:16380">
      <c r="C35" s="5" t="s">
        <v>79</v>
      </c>
      <c r="D35" s="5" t="s">
        <v>80</v>
      </c>
      <c r="E35" s="73" t="s">
        <v>81</v>
      </c>
      <c r="F35" s="5">
        <v>3992</v>
      </c>
      <c r="H35" s="5">
        <v>20</v>
      </c>
      <c r="I35" s="73" t="s">
        <v>82</v>
      </c>
      <c r="XEZ35" s="77"/>
    </row>
    <row r="36" s="5" customFormat="1" ht="31.2" spans="3:9 16380:16380">
      <c r="C36" s="5" t="s">
        <v>83</v>
      </c>
      <c r="D36" s="81" t="s">
        <v>84</v>
      </c>
      <c r="E36" s="73" t="s">
        <v>81</v>
      </c>
      <c r="F36" s="5">
        <v>3992</v>
      </c>
      <c r="H36" s="5">
        <v>20</v>
      </c>
      <c r="I36" s="73" t="s">
        <v>85</v>
      </c>
      <c r="XEZ36" s="77"/>
    </row>
    <row r="37" s="5" customFormat="1" ht="31.2" spans="3:9 16380:16380">
      <c r="C37" s="58" t="s">
        <v>86</v>
      </c>
      <c r="D37" s="58" t="s">
        <v>87</v>
      </c>
      <c r="E37" s="59" t="s">
        <v>88</v>
      </c>
      <c r="F37" s="58">
        <v>0</v>
      </c>
      <c r="G37" s="58">
        <v>584</v>
      </c>
      <c r="H37" s="58">
        <v>10</v>
      </c>
      <c r="I37" s="59" t="s">
        <v>89</v>
      </c>
      <c r="XEZ37" s="77"/>
    </row>
    <row r="38" s="58" customFormat="1" ht="31.2" spans="3:9 16380:16380">
      <c r="C38" s="58" t="s">
        <v>90</v>
      </c>
      <c r="D38" s="58" t="s">
        <v>91</v>
      </c>
      <c r="E38" s="59" t="s">
        <v>88</v>
      </c>
      <c r="F38" s="58">
        <v>0</v>
      </c>
      <c r="G38" s="58">
        <v>511</v>
      </c>
      <c r="H38" s="58">
        <v>10</v>
      </c>
      <c r="I38" s="59" t="s">
        <v>92</v>
      </c>
      <c r="XEZ38" s="79"/>
    </row>
    <row r="39" s="5" customFormat="1" ht="31.2" spans="3:9 16380:16380">
      <c r="C39" s="58" t="s">
        <v>86</v>
      </c>
      <c r="D39" s="58" t="s">
        <v>93</v>
      </c>
      <c r="E39" s="59" t="s">
        <v>94</v>
      </c>
      <c r="F39" s="58">
        <v>0</v>
      </c>
      <c r="G39" s="58">
        <v>435</v>
      </c>
      <c r="H39" s="58">
        <v>10</v>
      </c>
      <c r="I39" s="59" t="s">
        <v>95</v>
      </c>
      <c r="XEZ39" s="77"/>
    </row>
    <row r="40" s="5" customFormat="1" ht="31.2" spans="3:9 16380:16380">
      <c r="C40" s="58" t="s">
        <v>90</v>
      </c>
      <c r="D40" s="58" t="s">
        <v>93</v>
      </c>
      <c r="E40" s="59" t="s">
        <v>94</v>
      </c>
      <c r="F40" s="58">
        <v>0</v>
      </c>
      <c r="G40" s="58">
        <v>435</v>
      </c>
      <c r="H40" s="58">
        <v>10</v>
      </c>
      <c r="I40" s="59" t="s">
        <v>96</v>
      </c>
      <c r="XEZ40" s="77"/>
    </row>
    <row r="41" s="5" customFormat="1" ht="31.2" spans="3:9 16380:16380">
      <c r="C41" s="5" t="s">
        <v>97</v>
      </c>
      <c r="D41" s="5" t="s">
        <v>98</v>
      </c>
      <c r="E41" s="73" t="s">
        <v>99</v>
      </c>
      <c r="F41" s="5">
        <v>950</v>
      </c>
      <c r="G41" s="5"/>
      <c r="H41" s="5">
        <v>5</v>
      </c>
      <c r="I41" s="73" t="s">
        <v>100</v>
      </c>
      <c r="XEZ41" s="77"/>
    </row>
    <row r="42" s="5" customFormat="1" ht="31.2" spans="3:9 16380:16380">
      <c r="C42" s="5" t="s">
        <v>101</v>
      </c>
      <c r="D42" s="5" t="s">
        <v>98</v>
      </c>
      <c r="E42" s="73" t="s">
        <v>99</v>
      </c>
      <c r="F42" s="5">
        <v>950</v>
      </c>
      <c r="G42" s="5"/>
      <c r="H42" s="5">
        <v>5</v>
      </c>
      <c r="I42" s="73" t="s">
        <v>102</v>
      </c>
      <c r="XEZ42" s="77"/>
    </row>
    <row r="43" s="5" customFormat="1" ht="31.2" spans="3:9 16380:16380">
      <c r="C43" s="5" t="s">
        <v>103</v>
      </c>
      <c r="D43" s="5" t="s">
        <v>98</v>
      </c>
      <c r="E43" s="73" t="s">
        <v>99</v>
      </c>
      <c r="F43" s="5">
        <v>950</v>
      </c>
      <c r="G43" s="5"/>
      <c r="H43" s="5">
        <v>5</v>
      </c>
      <c r="I43" s="73" t="s">
        <v>104</v>
      </c>
      <c r="XEZ43" s="77"/>
    </row>
    <row r="44" s="5" customFormat="1" ht="31.2" spans="3:9 16380:16380">
      <c r="C44" s="5" t="s">
        <v>105</v>
      </c>
      <c r="D44" s="5" t="s">
        <v>106</v>
      </c>
      <c r="E44" s="73" t="s">
        <v>107</v>
      </c>
      <c r="F44" s="5">
        <v>2150</v>
      </c>
      <c r="G44" s="5"/>
      <c r="H44" s="5">
        <v>5</v>
      </c>
      <c r="I44" s="73" t="s">
        <v>108</v>
      </c>
      <c r="XEZ44" s="77"/>
    </row>
    <row r="45" s="5" customFormat="1" ht="31.2" spans="3:9 16380:16380">
      <c r="C45" s="5" t="s">
        <v>109</v>
      </c>
      <c r="D45" s="5" t="s">
        <v>106</v>
      </c>
      <c r="E45" s="73" t="s">
        <v>107</v>
      </c>
      <c r="F45" s="5">
        <v>2150</v>
      </c>
      <c r="G45" s="5"/>
      <c r="H45" s="5">
        <v>5</v>
      </c>
      <c r="I45" s="73" t="s">
        <v>110</v>
      </c>
      <c r="XEZ45" s="77"/>
    </row>
    <row r="46" s="5" customFormat="1" ht="31.2" spans="3:9 16380:16380">
      <c r="C46" s="5" t="s">
        <v>111</v>
      </c>
      <c r="D46" s="5" t="s">
        <v>112</v>
      </c>
      <c r="E46" s="73" t="s">
        <v>113</v>
      </c>
      <c r="F46" s="5">
        <v>810</v>
      </c>
      <c r="G46" s="5"/>
      <c r="H46" s="5">
        <v>5</v>
      </c>
      <c r="I46" s="73" t="s">
        <v>114</v>
      </c>
      <c r="XEZ46" s="77"/>
    </row>
    <row r="47" s="58" customFormat="1" ht="31.2" spans="3:9 16380:16380">
      <c r="C47" s="58" t="s">
        <v>111</v>
      </c>
      <c r="D47" s="58" t="s">
        <v>115</v>
      </c>
      <c r="E47" s="59" t="s">
        <v>116</v>
      </c>
      <c r="F47" s="58">
        <v>0</v>
      </c>
      <c r="G47" s="58">
        <v>345</v>
      </c>
      <c r="H47" s="58">
        <v>10</v>
      </c>
      <c r="I47" s="59" t="s">
        <v>117</v>
      </c>
      <c r="XEZ47" s="79"/>
    </row>
    <row r="48" s="5" customFormat="1" ht="31.2" spans="3:9 16380:16380">
      <c r="C48" s="5" t="s">
        <v>118</v>
      </c>
      <c r="D48" s="5" t="s">
        <v>119</v>
      </c>
      <c r="E48" s="73" t="s">
        <v>113</v>
      </c>
      <c r="F48" s="5">
        <v>810</v>
      </c>
      <c r="G48" s="5"/>
      <c r="H48" s="5">
        <v>5</v>
      </c>
      <c r="I48" s="73" t="s">
        <v>120</v>
      </c>
      <c r="XEZ48" s="77"/>
    </row>
    <row r="49" s="5" customFormat="1" ht="31.2" spans="3:9 16380:16380">
      <c r="C49" s="5" t="s">
        <v>118</v>
      </c>
      <c r="D49" s="5" t="s">
        <v>121</v>
      </c>
      <c r="E49" s="73" t="s">
        <v>122</v>
      </c>
      <c r="F49" s="5">
        <v>1280</v>
      </c>
      <c r="G49" s="5"/>
      <c r="H49" s="5">
        <v>5</v>
      </c>
      <c r="I49" s="73" t="s">
        <v>123</v>
      </c>
      <c r="XEZ49" s="77"/>
    </row>
    <row r="50" s="5" customFormat="1" ht="31.2" spans="3:9 16380:16380">
      <c r="C50" s="5" t="s">
        <v>124</v>
      </c>
      <c r="D50" s="5" t="s">
        <v>125</v>
      </c>
      <c r="E50" s="73" t="s">
        <v>113</v>
      </c>
      <c r="F50" s="5">
        <v>810</v>
      </c>
      <c r="G50" s="5"/>
      <c r="H50" s="5">
        <v>5</v>
      </c>
      <c r="I50" s="73" t="s">
        <v>126</v>
      </c>
      <c r="XEZ50" s="77"/>
    </row>
    <row r="51" s="5" customFormat="1" ht="31.2" spans="3:9 16380:16380">
      <c r="C51" s="5" t="s">
        <v>124</v>
      </c>
      <c r="D51" s="5" t="s">
        <v>127</v>
      </c>
      <c r="E51" s="73" t="s">
        <v>128</v>
      </c>
      <c r="F51" s="5">
        <v>980</v>
      </c>
      <c r="G51" s="5"/>
      <c r="H51" s="5">
        <v>5</v>
      </c>
      <c r="I51" s="73" t="s">
        <v>129</v>
      </c>
      <c r="XEZ51" s="77"/>
    </row>
    <row r="52" s="5" customFormat="1" ht="31.2" spans="3:9 16380:16380">
      <c r="C52" s="5" t="s">
        <v>130</v>
      </c>
      <c r="D52" s="5" t="s">
        <v>131</v>
      </c>
      <c r="E52" s="73" t="s">
        <v>132</v>
      </c>
      <c r="F52" s="5">
        <v>760</v>
      </c>
      <c r="G52" s="5"/>
      <c r="H52" s="5">
        <v>5</v>
      </c>
      <c r="I52" s="73" t="s">
        <v>133</v>
      </c>
      <c r="XEZ52" s="77"/>
    </row>
    <row r="53" s="5" customFormat="1" ht="31.2" spans="3:9 16380:16380">
      <c r="C53" s="5" t="s">
        <v>134</v>
      </c>
      <c r="D53" s="5" t="s">
        <v>131</v>
      </c>
      <c r="E53" s="73" t="s">
        <v>132</v>
      </c>
      <c r="F53" s="5">
        <v>760</v>
      </c>
      <c r="G53" s="5"/>
      <c r="H53" s="5">
        <v>5</v>
      </c>
      <c r="I53" s="73" t="s">
        <v>135</v>
      </c>
      <c r="XEZ53" s="77"/>
    </row>
    <row r="54" s="5" customFormat="1" ht="31.2" spans="3:9 16380:16380">
      <c r="C54" s="5" t="s">
        <v>136</v>
      </c>
      <c r="D54" s="5" t="s">
        <v>137</v>
      </c>
      <c r="E54" s="73" t="s">
        <v>138</v>
      </c>
      <c r="F54" s="5">
        <v>1980</v>
      </c>
      <c r="G54" s="5"/>
      <c r="H54" s="5">
        <v>5</v>
      </c>
      <c r="I54" s="73" t="s">
        <v>139</v>
      </c>
      <c r="XEZ54" s="77"/>
    </row>
    <row r="55" s="5" customFormat="1" ht="31.2" spans="3:9 16380:16380">
      <c r="C55" s="5" t="s">
        <v>136</v>
      </c>
      <c r="D55" s="5" t="s">
        <v>140</v>
      </c>
      <c r="E55" s="73" t="s">
        <v>141</v>
      </c>
      <c r="F55" s="5">
        <v>2050</v>
      </c>
      <c r="G55" s="5"/>
      <c r="H55" s="5">
        <v>5</v>
      </c>
      <c r="I55" s="73" t="s">
        <v>142</v>
      </c>
      <c r="XEZ55" s="77"/>
    </row>
    <row r="56" s="5" customFormat="1" ht="31.2" spans="3:9 16380:16380">
      <c r="C56" s="5" t="s">
        <v>143</v>
      </c>
      <c r="D56" s="5" t="s">
        <v>144</v>
      </c>
      <c r="E56" s="73" t="s">
        <v>145</v>
      </c>
      <c r="F56" s="5">
        <v>700</v>
      </c>
      <c r="G56" s="5"/>
      <c r="H56" s="5">
        <v>5</v>
      </c>
      <c r="I56" s="73" t="s">
        <v>146</v>
      </c>
      <c r="XEZ56" s="78"/>
    </row>
    <row r="57" s="5" customFormat="1" ht="31.2" spans="3:9 16380:16380">
      <c r="C57" s="5" t="s">
        <v>147</v>
      </c>
      <c r="D57" s="5" t="s">
        <v>144</v>
      </c>
      <c r="E57" s="73" t="s">
        <v>145</v>
      </c>
      <c r="F57" s="5">
        <v>700</v>
      </c>
      <c r="G57" s="5"/>
      <c r="H57" s="5">
        <v>5</v>
      </c>
      <c r="I57" s="73" t="s">
        <v>148</v>
      </c>
      <c r="XEZ57" s="78"/>
    </row>
    <row r="58" s="5" customFormat="1" ht="31.2" spans="3:9 16380:16380">
      <c r="C58" s="5" t="s">
        <v>143</v>
      </c>
      <c r="D58" s="5" t="s">
        <v>149</v>
      </c>
      <c r="E58" s="73" t="s">
        <v>150</v>
      </c>
      <c r="F58" s="5">
        <v>760</v>
      </c>
      <c r="G58" s="5"/>
      <c r="H58" s="5">
        <v>5</v>
      </c>
      <c r="I58" s="73" t="s">
        <v>151</v>
      </c>
      <c r="XEZ58" s="78"/>
    </row>
    <row r="59" s="5" customFormat="1" ht="31.2" spans="3:9 16380:16380">
      <c r="C59" s="5" t="s">
        <v>147</v>
      </c>
      <c r="D59" s="5" t="s">
        <v>149</v>
      </c>
      <c r="E59" s="73" t="s">
        <v>150</v>
      </c>
      <c r="F59" s="5">
        <v>760</v>
      </c>
      <c r="G59" s="5"/>
      <c r="H59" s="5">
        <v>5</v>
      </c>
      <c r="I59" s="73" t="s">
        <v>152</v>
      </c>
      <c r="XEZ59" s="78"/>
    </row>
    <row r="60" s="5" customFormat="1" ht="31.2" spans="3:9 16380:16380">
      <c r="C60" s="5" t="s">
        <v>153</v>
      </c>
      <c r="D60" s="5" t="s">
        <v>154</v>
      </c>
      <c r="E60" s="73" t="s">
        <v>155</v>
      </c>
      <c r="F60" s="5">
        <v>840</v>
      </c>
      <c r="G60" s="5"/>
      <c r="H60" s="5">
        <v>5</v>
      </c>
      <c r="I60" s="73" t="s">
        <v>156</v>
      </c>
      <c r="XEZ60" s="78"/>
    </row>
    <row r="61" s="5" customFormat="1" ht="31.2" spans="3:9 16380:16380">
      <c r="C61" s="5" t="s">
        <v>153</v>
      </c>
      <c r="D61" s="5" t="s">
        <v>157</v>
      </c>
      <c r="E61" s="73" t="s">
        <v>158</v>
      </c>
      <c r="F61" s="5">
        <v>1110</v>
      </c>
      <c r="G61" s="5"/>
      <c r="H61" s="5">
        <v>5</v>
      </c>
      <c r="I61" s="73" t="s">
        <v>159</v>
      </c>
      <c r="XEZ61" s="78"/>
    </row>
    <row r="62" s="5" customFormat="1" spans="3:9 16380:16380">
      <c r="C62" s="78" t="s">
        <v>160</v>
      </c>
      <c r="D62" s="78" t="s">
        <v>161</v>
      </c>
      <c r="E62" s="78" t="s">
        <v>162</v>
      </c>
      <c r="F62" s="78">
        <v>1030</v>
      </c>
      <c r="G62" s="78"/>
      <c r="H62" s="5">
        <v>5</v>
      </c>
      <c r="I62" s="78" t="s">
        <v>163</v>
      </c>
      <c r="XEZ62" s="78"/>
    </row>
    <row r="63" s="58" customFormat="1" ht="31.2" spans="3:9 16380:16380">
      <c r="C63" s="58" t="s">
        <v>160</v>
      </c>
      <c r="D63" s="58" t="s">
        <v>164</v>
      </c>
      <c r="E63" s="59" t="s">
        <v>165</v>
      </c>
      <c r="F63" s="58">
        <v>0</v>
      </c>
      <c r="G63" s="58">
        <v>0</v>
      </c>
      <c r="H63" s="58">
        <v>10</v>
      </c>
      <c r="I63" s="59" t="s">
        <v>166</v>
      </c>
      <c r="XEZ63" s="82"/>
    </row>
    <row r="64" s="5" customFormat="1" ht="31.2" spans="3:9 16380:16380">
      <c r="C64" s="5" t="s">
        <v>160</v>
      </c>
      <c r="D64" s="5" t="s">
        <v>167</v>
      </c>
      <c r="E64" s="73" t="s">
        <v>168</v>
      </c>
      <c r="F64" s="5">
        <v>790</v>
      </c>
      <c r="G64" s="5"/>
      <c r="H64" s="5">
        <v>5</v>
      </c>
      <c r="I64" s="73" t="s">
        <v>169</v>
      </c>
      <c r="XEZ64" s="78"/>
    </row>
    <row r="65" s="5" customFormat="1" ht="31.2" spans="3:9 16380:16380">
      <c r="C65" s="5" t="s">
        <v>170</v>
      </c>
      <c r="D65" s="5" t="s">
        <v>171</v>
      </c>
      <c r="E65" s="73" t="s">
        <v>138</v>
      </c>
      <c r="F65" s="5">
        <v>1980</v>
      </c>
      <c r="G65" s="5"/>
      <c r="H65" s="5">
        <v>5</v>
      </c>
      <c r="I65" s="73" t="s">
        <v>172</v>
      </c>
      <c r="XEZ65" s="78"/>
    </row>
    <row r="66" s="5" customFormat="1" ht="31.2" spans="3:9 16380:16380">
      <c r="C66" s="5" t="s">
        <v>170</v>
      </c>
      <c r="D66" s="5" t="s">
        <v>173</v>
      </c>
      <c r="E66" s="73" t="s">
        <v>174</v>
      </c>
      <c r="F66" s="5">
        <v>2250</v>
      </c>
      <c r="G66" s="5"/>
      <c r="H66" s="5">
        <v>5</v>
      </c>
      <c r="I66" s="73" t="s">
        <v>175</v>
      </c>
      <c r="XEZ66" s="78"/>
    </row>
    <row r="67" s="58" customFormat="1" ht="31.2" spans="3:9 16380:16380">
      <c r="C67" s="58" t="s">
        <v>176</v>
      </c>
      <c r="D67" s="58" t="s">
        <v>177</v>
      </c>
      <c r="E67" s="59" t="s">
        <v>178</v>
      </c>
      <c r="F67" s="58">
        <v>0</v>
      </c>
      <c r="G67" s="58">
        <v>347</v>
      </c>
      <c r="H67" s="58">
        <v>10</v>
      </c>
      <c r="I67" s="59" t="s">
        <v>179</v>
      </c>
      <c r="XEZ67" s="82"/>
    </row>
    <row r="68" s="5" customFormat="1" ht="31.2" spans="3:9 16380:16380">
      <c r="C68" s="5" t="s">
        <v>180</v>
      </c>
      <c r="D68" s="5" t="s">
        <v>177</v>
      </c>
      <c r="E68" s="73" t="s">
        <v>178</v>
      </c>
      <c r="F68" s="5">
        <v>840</v>
      </c>
      <c r="G68" s="5"/>
      <c r="H68" s="5">
        <v>5</v>
      </c>
      <c r="I68" s="73" t="s">
        <v>181</v>
      </c>
      <c r="XEZ68" s="78"/>
    </row>
    <row r="69" s="5" customFormat="1" ht="31.2" spans="3:9 16380:16380">
      <c r="C69" s="5" t="s">
        <v>182</v>
      </c>
      <c r="D69" s="5" t="s">
        <v>177</v>
      </c>
      <c r="E69" s="73" t="s">
        <v>178</v>
      </c>
      <c r="F69" s="5">
        <v>840</v>
      </c>
      <c r="G69" s="5"/>
      <c r="H69" s="5">
        <v>5</v>
      </c>
      <c r="I69" s="73" t="s">
        <v>183</v>
      </c>
      <c r="XEZ69" s="78"/>
    </row>
    <row r="70" s="5" customFormat="1" ht="31.2" spans="3:9 16380:16380">
      <c r="C70" s="5" t="s">
        <v>176</v>
      </c>
      <c r="D70" s="5" t="s">
        <v>184</v>
      </c>
      <c r="E70" s="73" t="s">
        <v>185</v>
      </c>
      <c r="F70" s="5">
        <v>880</v>
      </c>
      <c r="G70" s="5"/>
      <c r="H70" s="5">
        <v>5</v>
      </c>
      <c r="I70" s="73" t="s">
        <v>186</v>
      </c>
      <c r="XEZ70" s="78"/>
    </row>
    <row r="71" s="5" customFormat="1" ht="31.2" spans="3:9 16380:16380">
      <c r="C71" s="5" t="s">
        <v>180</v>
      </c>
      <c r="D71" s="5" t="s">
        <v>184</v>
      </c>
      <c r="E71" s="73" t="s">
        <v>185</v>
      </c>
      <c r="F71" s="5">
        <v>880</v>
      </c>
      <c r="G71" s="5"/>
      <c r="H71" s="5">
        <v>5</v>
      </c>
      <c r="I71" s="73" t="s">
        <v>187</v>
      </c>
      <c r="XEZ71" s="78"/>
    </row>
    <row r="72" s="58" customFormat="1" ht="31.2" spans="3:9 16380:16380">
      <c r="C72" s="58" t="s">
        <v>182</v>
      </c>
      <c r="D72" s="58" t="s">
        <v>184</v>
      </c>
      <c r="E72" s="59" t="s">
        <v>185</v>
      </c>
      <c r="F72" s="58">
        <v>0</v>
      </c>
      <c r="G72" s="58">
        <v>648</v>
      </c>
      <c r="H72" s="58">
        <v>10</v>
      </c>
      <c r="I72" s="59" t="s">
        <v>188</v>
      </c>
      <c r="XEZ72" s="82"/>
    </row>
    <row r="73" s="5" customFormat="1" ht="31.2" spans="3:9 16380:16380">
      <c r="C73" s="5" t="s">
        <v>189</v>
      </c>
      <c r="D73" s="5" t="s">
        <v>190</v>
      </c>
      <c r="E73" s="73" t="s">
        <v>191</v>
      </c>
      <c r="F73" s="5">
        <v>1130</v>
      </c>
      <c r="G73" s="5"/>
      <c r="H73" s="5">
        <v>5</v>
      </c>
      <c r="I73" s="73" t="s">
        <v>192</v>
      </c>
      <c r="XEZ73" s="78"/>
    </row>
    <row r="74" s="5" customFormat="1" ht="31.2" spans="3:9 16380:16380">
      <c r="C74" s="5" t="s">
        <v>193</v>
      </c>
      <c r="D74" s="5" t="s">
        <v>194</v>
      </c>
      <c r="E74" s="73" t="s">
        <v>195</v>
      </c>
      <c r="F74" s="5">
        <v>680</v>
      </c>
      <c r="G74" s="5"/>
      <c r="H74" s="5">
        <v>5</v>
      </c>
      <c r="I74" s="73" t="s">
        <v>196</v>
      </c>
      <c r="XEZ74" s="78"/>
    </row>
    <row r="75" s="5" customFormat="1" ht="31.2" spans="3:9 16380:16380">
      <c r="C75" s="5" t="s">
        <v>193</v>
      </c>
      <c r="D75" s="5" t="s">
        <v>197</v>
      </c>
      <c r="E75" s="73" t="s">
        <v>198</v>
      </c>
      <c r="F75" s="5">
        <v>620</v>
      </c>
      <c r="G75" s="5"/>
      <c r="H75" s="5">
        <v>5</v>
      </c>
      <c r="I75" s="73" t="s">
        <v>199</v>
      </c>
      <c r="XEZ75" s="78"/>
    </row>
    <row r="76" s="5" customFormat="1" ht="31.2" spans="3:9 16380:16380">
      <c r="C76" s="5" t="s">
        <v>200</v>
      </c>
      <c r="D76" s="5" t="s">
        <v>201</v>
      </c>
      <c r="E76" s="73" t="s">
        <v>202</v>
      </c>
      <c r="F76" s="5">
        <v>810</v>
      </c>
      <c r="G76" s="5"/>
      <c r="H76" s="5">
        <v>5</v>
      </c>
      <c r="I76" s="73" t="s">
        <v>203</v>
      </c>
      <c r="XEZ76" s="78"/>
    </row>
    <row r="77" s="5" customFormat="1" ht="31.2" spans="3:9 16380:16380">
      <c r="C77" s="5" t="s">
        <v>204</v>
      </c>
      <c r="D77" s="5" t="s">
        <v>201</v>
      </c>
      <c r="E77" s="73" t="s">
        <v>202</v>
      </c>
      <c r="F77" s="5">
        <v>810</v>
      </c>
      <c r="G77" s="5"/>
      <c r="H77" s="5">
        <v>5</v>
      </c>
      <c r="I77" s="73" t="s">
        <v>205</v>
      </c>
      <c r="XEZ77" s="78"/>
    </row>
    <row r="78" s="5" customFormat="1" ht="31.2" spans="3:9 16380:16380">
      <c r="C78" s="5" t="s">
        <v>206</v>
      </c>
      <c r="D78" s="5" t="s">
        <v>207</v>
      </c>
      <c r="E78" s="73" t="s">
        <v>208</v>
      </c>
      <c r="F78" s="5">
        <v>870</v>
      </c>
      <c r="G78" s="5"/>
      <c r="H78" s="5">
        <v>5</v>
      </c>
      <c r="I78" s="73" t="s">
        <v>209</v>
      </c>
      <c r="XEZ78" s="78"/>
    </row>
    <row r="79" s="5" customFormat="1" ht="31.2" spans="3:9 16380:16380">
      <c r="C79" s="5" t="s">
        <v>206</v>
      </c>
      <c r="D79" s="5" t="s">
        <v>210</v>
      </c>
      <c r="E79" s="73" t="s">
        <v>211</v>
      </c>
      <c r="F79" s="5">
        <v>1070</v>
      </c>
      <c r="G79" s="5"/>
      <c r="H79" s="5">
        <v>5</v>
      </c>
      <c r="I79" s="73" t="s">
        <v>212</v>
      </c>
      <c r="XEZ79" s="78"/>
    </row>
    <row r="80" s="5" customFormat="1" ht="31.2" spans="3:9 16380:16380">
      <c r="C80" s="5" t="s">
        <v>213</v>
      </c>
      <c r="D80" s="5" t="s">
        <v>214</v>
      </c>
      <c r="E80" s="73" t="s">
        <v>215</v>
      </c>
      <c r="F80" s="5">
        <v>2020</v>
      </c>
      <c r="G80" s="5"/>
      <c r="H80" s="5">
        <v>5</v>
      </c>
      <c r="I80" s="73" t="s">
        <v>216</v>
      </c>
      <c r="XEZ80" s="78"/>
    </row>
    <row r="81" s="5" customFormat="1" ht="31.2" spans="3:9 16380:16380">
      <c r="C81" s="5" t="s">
        <v>213</v>
      </c>
      <c r="D81" s="5" t="s">
        <v>217</v>
      </c>
      <c r="E81" s="73" t="s">
        <v>218</v>
      </c>
      <c r="F81" s="5">
        <v>1980</v>
      </c>
      <c r="G81" s="5"/>
      <c r="H81" s="5">
        <v>5</v>
      </c>
      <c r="I81" s="73" t="s">
        <v>219</v>
      </c>
      <c r="XEZ81" s="78"/>
    </row>
    <row r="82" s="5" customFormat="1" spans="3:9 16380:16380">
      <c r="C82" s="5" t="s">
        <v>220</v>
      </c>
      <c r="D82" s="5" t="s">
        <v>221</v>
      </c>
      <c r="E82" s="73" t="s">
        <v>222</v>
      </c>
      <c r="F82" s="5">
        <v>800</v>
      </c>
      <c r="G82" s="56"/>
      <c r="H82" s="5">
        <v>5</v>
      </c>
      <c r="I82" s="56" t="s">
        <v>223</v>
      </c>
      <c r="XEZ82" s="78"/>
    </row>
    <row r="83" s="5" customFormat="1" spans="3:9 16380:16380">
      <c r="C83" s="5" t="s">
        <v>224</v>
      </c>
      <c r="D83" s="5" t="s">
        <v>221</v>
      </c>
      <c r="E83" s="73" t="s">
        <v>222</v>
      </c>
      <c r="F83" s="5">
        <v>800</v>
      </c>
      <c r="G83" s="56"/>
      <c r="H83" s="5">
        <v>5</v>
      </c>
      <c r="I83" s="56" t="s">
        <v>225</v>
      </c>
      <c r="XEZ83" s="78"/>
    </row>
    <row r="84" s="5" customFormat="1" spans="3:9 16380:16380">
      <c r="C84" s="5" t="s">
        <v>220</v>
      </c>
      <c r="D84" s="5" t="s">
        <v>226</v>
      </c>
      <c r="E84" s="73" t="s">
        <v>227</v>
      </c>
      <c r="F84" s="5">
        <v>700</v>
      </c>
      <c r="G84" s="56"/>
      <c r="H84" s="5">
        <v>5</v>
      </c>
      <c r="I84" s="56" t="s">
        <v>228</v>
      </c>
      <c r="XEZ84" s="78"/>
    </row>
    <row r="85" s="5" customFormat="1" spans="3:9 16380:16380">
      <c r="C85" s="5" t="s">
        <v>224</v>
      </c>
      <c r="D85" s="5" t="s">
        <v>226</v>
      </c>
      <c r="E85" s="73" t="s">
        <v>227</v>
      </c>
      <c r="F85" s="5">
        <v>700</v>
      </c>
      <c r="G85" s="56"/>
      <c r="H85" s="5">
        <v>5</v>
      </c>
      <c r="I85" s="56" t="s">
        <v>229</v>
      </c>
      <c r="XEZ85" s="78"/>
    </row>
    <row r="86" s="5" customFormat="1" ht="31.2" spans="3:9 16380:16380">
      <c r="C86" s="5" t="s">
        <v>230</v>
      </c>
      <c r="D86" s="5" t="s">
        <v>231</v>
      </c>
      <c r="E86" s="73" t="s">
        <v>232</v>
      </c>
      <c r="F86" s="5">
        <v>680</v>
      </c>
      <c r="G86" s="5"/>
      <c r="H86" s="5">
        <v>5</v>
      </c>
      <c r="I86" s="73" t="s">
        <v>233</v>
      </c>
      <c r="XEZ86" s="78"/>
    </row>
    <row r="87" s="5" customFormat="1" ht="31.2" spans="3:9 16380:16380">
      <c r="C87" s="5" t="s">
        <v>234</v>
      </c>
      <c r="D87" s="5" t="s">
        <v>231</v>
      </c>
      <c r="E87" s="73" t="s">
        <v>232</v>
      </c>
      <c r="F87" s="5">
        <v>680</v>
      </c>
      <c r="G87" s="5"/>
      <c r="H87" s="5">
        <v>5</v>
      </c>
      <c r="I87" s="73" t="s">
        <v>235</v>
      </c>
      <c r="XEZ87" s="78"/>
    </row>
    <row r="88" s="5" customFormat="1" ht="31.2" spans="3:9 16380:16380">
      <c r="C88" s="5" t="s">
        <v>236</v>
      </c>
      <c r="D88" s="5" t="s">
        <v>231</v>
      </c>
      <c r="E88" s="73" t="s">
        <v>232</v>
      </c>
      <c r="F88" s="5">
        <v>680</v>
      </c>
      <c r="G88" s="5"/>
      <c r="H88" s="5">
        <v>5</v>
      </c>
      <c r="I88" s="73" t="s">
        <v>237</v>
      </c>
      <c r="XEZ88" s="78"/>
    </row>
    <row r="89" s="5" customFormat="1" ht="31.2" spans="3:9 16380:16380">
      <c r="C89" s="5" t="s">
        <v>230</v>
      </c>
      <c r="D89" s="5" t="s">
        <v>238</v>
      </c>
      <c r="E89" s="73" t="s">
        <v>239</v>
      </c>
      <c r="F89" s="5">
        <v>820</v>
      </c>
      <c r="G89" s="5"/>
      <c r="H89" s="5">
        <v>5</v>
      </c>
      <c r="I89" s="73" t="s">
        <v>240</v>
      </c>
      <c r="XEZ89" s="78"/>
    </row>
    <row r="90" s="5" customFormat="1" ht="31.2" spans="3:9 16380:16380">
      <c r="C90" s="5" t="s">
        <v>234</v>
      </c>
      <c r="D90" s="5" t="s">
        <v>238</v>
      </c>
      <c r="E90" s="73" t="s">
        <v>239</v>
      </c>
      <c r="F90" s="5">
        <v>820</v>
      </c>
      <c r="G90" s="5"/>
      <c r="H90" s="5">
        <v>5</v>
      </c>
      <c r="I90" s="73" t="s">
        <v>241</v>
      </c>
      <c r="XEZ90" s="78"/>
    </row>
    <row r="91" s="5" customFormat="1" ht="31.2" spans="3:9 16380:16380">
      <c r="C91" s="5" t="s">
        <v>236</v>
      </c>
      <c r="D91" s="5" t="s">
        <v>238</v>
      </c>
      <c r="E91" s="73" t="s">
        <v>239</v>
      </c>
      <c r="F91" s="5">
        <v>820</v>
      </c>
      <c r="G91" s="5"/>
      <c r="H91" s="5">
        <v>5</v>
      </c>
      <c r="I91" s="73" t="s">
        <v>242</v>
      </c>
      <c r="XEZ91" s="78"/>
    </row>
    <row r="92" s="5" customFormat="1" ht="31.2" spans="3:9 16380:16380">
      <c r="C92" s="5" t="s">
        <v>243</v>
      </c>
      <c r="D92" s="5" t="s">
        <v>244</v>
      </c>
      <c r="E92" s="73" t="s">
        <v>245</v>
      </c>
      <c r="F92" s="5">
        <v>770</v>
      </c>
      <c r="G92" s="5"/>
      <c r="H92" s="5">
        <v>5</v>
      </c>
      <c r="I92" s="73" t="s">
        <v>246</v>
      </c>
      <c r="XEZ92" s="78"/>
    </row>
    <row r="93" s="5" customFormat="1" ht="31.2" spans="3:9 16380:16380">
      <c r="C93" s="5" t="s">
        <v>247</v>
      </c>
      <c r="D93" s="5" t="s">
        <v>248</v>
      </c>
      <c r="E93" s="73" t="s">
        <v>245</v>
      </c>
      <c r="F93" s="5">
        <v>770</v>
      </c>
      <c r="G93" s="5"/>
      <c r="H93" s="5">
        <v>5</v>
      </c>
      <c r="I93" s="73" t="s">
        <v>249</v>
      </c>
      <c r="XEZ93" s="77"/>
    </row>
    <row r="94" s="5" customFormat="1" ht="31.2" spans="3:9 16380:16380">
      <c r="C94" s="5" t="s">
        <v>247</v>
      </c>
      <c r="D94" s="5" t="s">
        <v>250</v>
      </c>
      <c r="E94" s="73" t="s">
        <v>251</v>
      </c>
      <c r="F94" s="5">
        <v>690</v>
      </c>
      <c r="G94" s="5"/>
      <c r="H94" s="5">
        <v>5</v>
      </c>
      <c r="I94" s="73" t="s">
        <v>252</v>
      </c>
      <c r="XEZ94" s="77"/>
    </row>
    <row r="95" s="5" customFormat="1" ht="31.2" spans="3:9 16380:16380">
      <c r="C95" s="5" t="s">
        <v>253</v>
      </c>
      <c r="D95" s="5" t="s">
        <v>254</v>
      </c>
      <c r="E95" s="73" t="s">
        <v>255</v>
      </c>
      <c r="F95" s="5">
        <v>920</v>
      </c>
      <c r="G95" s="5"/>
      <c r="H95" s="5">
        <v>5</v>
      </c>
      <c r="I95" s="73" t="s">
        <v>256</v>
      </c>
      <c r="XEZ95" s="77"/>
    </row>
    <row r="96" s="5" customFormat="1" ht="31.2" spans="3:9 16380:16380">
      <c r="C96" s="5" t="s">
        <v>257</v>
      </c>
      <c r="D96" s="5" t="s">
        <v>254</v>
      </c>
      <c r="E96" s="73" t="s">
        <v>255</v>
      </c>
      <c r="F96" s="5">
        <v>920</v>
      </c>
      <c r="G96" s="5"/>
      <c r="H96" s="5">
        <v>5</v>
      </c>
      <c r="I96" s="73" t="s">
        <v>258</v>
      </c>
      <c r="XEZ96" s="77"/>
    </row>
    <row r="97" s="5" customFormat="1" ht="31.2" spans="3:9 16380:16380">
      <c r="C97" s="5" t="s">
        <v>253</v>
      </c>
      <c r="D97" s="5" t="s">
        <v>259</v>
      </c>
      <c r="E97" s="73" t="s">
        <v>260</v>
      </c>
      <c r="F97" s="5">
        <v>930</v>
      </c>
      <c r="G97" s="5"/>
      <c r="H97" s="5">
        <v>5</v>
      </c>
      <c r="I97" s="73" t="s">
        <v>261</v>
      </c>
      <c r="XEZ97" s="77"/>
    </row>
    <row r="98" s="5" customFormat="1" ht="31.2" spans="3:9 16380:16380">
      <c r="C98" s="5" t="s">
        <v>257</v>
      </c>
      <c r="D98" s="5" t="s">
        <v>259</v>
      </c>
      <c r="E98" s="73" t="s">
        <v>260</v>
      </c>
      <c r="F98" s="5">
        <v>930</v>
      </c>
      <c r="G98" s="5"/>
      <c r="H98" s="5">
        <v>5</v>
      </c>
      <c r="I98" s="73" t="s">
        <v>262</v>
      </c>
      <c r="XEZ98" s="77"/>
    </row>
    <row r="99" s="5" customFormat="1" ht="31.2" spans="3:9 16380:16380">
      <c r="C99" s="5" t="s">
        <v>263</v>
      </c>
      <c r="D99" s="5" t="s">
        <v>264</v>
      </c>
      <c r="E99" s="73" t="s">
        <v>265</v>
      </c>
      <c r="F99" s="5">
        <v>670</v>
      </c>
      <c r="G99" s="5"/>
      <c r="H99" s="5">
        <v>5</v>
      </c>
      <c r="I99" s="73" t="s">
        <v>266</v>
      </c>
      <c r="XEZ99" s="77"/>
    </row>
    <row r="100" s="5" customFormat="1" ht="31.2" spans="3:9 16380:16380">
      <c r="C100" s="5" t="s">
        <v>267</v>
      </c>
      <c r="D100" s="5" t="s">
        <v>264</v>
      </c>
      <c r="E100" s="73" t="s">
        <v>265</v>
      </c>
      <c r="F100" s="5">
        <v>670</v>
      </c>
      <c r="G100" s="5"/>
      <c r="H100" s="5">
        <v>5</v>
      </c>
      <c r="I100" s="73" t="s">
        <v>268</v>
      </c>
      <c r="XEZ100" s="77"/>
    </row>
    <row r="101" s="5" customFormat="1" ht="31.2" spans="3:9 16380:16380">
      <c r="C101" s="5" t="s">
        <v>263</v>
      </c>
      <c r="D101" s="5" t="s">
        <v>269</v>
      </c>
      <c r="E101" s="73" t="s">
        <v>260</v>
      </c>
      <c r="F101" s="5">
        <v>930</v>
      </c>
      <c r="G101" s="5"/>
      <c r="H101" s="5">
        <v>5</v>
      </c>
      <c r="I101" s="73" t="s">
        <v>270</v>
      </c>
      <c r="XEZ101" s="77"/>
    </row>
    <row r="102" s="5" customFormat="1" ht="31.2" spans="3:9 16380:16380">
      <c r="C102" s="5" t="s">
        <v>267</v>
      </c>
      <c r="D102" s="5" t="s">
        <v>269</v>
      </c>
      <c r="E102" s="73" t="s">
        <v>260</v>
      </c>
      <c r="F102" s="5">
        <v>930</v>
      </c>
      <c r="G102" s="5"/>
      <c r="H102" s="5">
        <v>5</v>
      </c>
      <c r="I102" s="73" t="s">
        <v>271</v>
      </c>
      <c r="XEZ102" s="77"/>
    </row>
    <row r="103" s="5" customFormat="1" ht="31.2" spans="3:9 16380:16380">
      <c r="C103" s="5" t="s">
        <v>272</v>
      </c>
      <c r="D103" s="5" t="s">
        <v>273</v>
      </c>
      <c r="E103" s="73" t="s">
        <v>274</v>
      </c>
      <c r="F103" s="5">
        <v>2100</v>
      </c>
      <c r="G103" s="5"/>
      <c r="H103" s="5">
        <v>5</v>
      </c>
      <c r="I103" s="73" t="s">
        <v>275</v>
      </c>
      <c r="XEZ103" s="77"/>
    </row>
    <row r="104" s="5" customFormat="1" ht="31.2" spans="3:9 16380:16380">
      <c r="C104" s="5" t="s">
        <v>276</v>
      </c>
      <c r="D104" s="5" t="s">
        <v>273</v>
      </c>
      <c r="E104" s="73" t="s">
        <v>274</v>
      </c>
      <c r="F104" s="5">
        <v>2100</v>
      </c>
      <c r="G104" s="5"/>
      <c r="H104" s="5">
        <v>5</v>
      </c>
      <c r="I104" s="73" t="s">
        <v>277</v>
      </c>
      <c r="XEZ104" s="77"/>
    </row>
    <row r="105" s="5" customFormat="1" ht="31.2" spans="3:9 16380:16380">
      <c r="C105" s="5" t="s">
        <v>272</v>
      </c>
      <c r="D105" s="5" t="s">
        <v>278</v>
      </c>
      <c r="E105" s="73" t="s">
        <v>279</v>
      </c>
      <c r="F105" s="5">
        <v>2260</v>
      </c>
      <c r="G105" s="5"/>
      <c r="H105" s="5">
        <v>5</v>
      </c>
      <c r="I105" s="73" t="s">
        <v>280</v>
      </c>
      <c r="XEZ105" s="77"/>
    </row>
    <row r="106" s="5" customFormat="1" ht="31.2" spans="3:9 16380:16380">
      <c r="C106" s="5" t="s">
        <v>276</v>
      </c>
      <c r="D106" s="5" t="s">
        <v>278</v>
      </c>
      <c r="E106" s="73" t="s">
        <v>279</v>
      </c>
      <c r="F106" s="5">
        <v>2260</v>
      </c>
      <c r="G106" s="5"/>
      <c r="H106" s="5">
        <v>5</v>
      </c>
      <c r="I106" s="73" t="s">
        <v>281</v>
      </c>
      <c r="XEZ106" s="77"/>
    </row>
    <row r="107" s="5" customFormat="1" ht="31.2" spans="3:9 16380:16380">
      <c r="C107" s="5" t="s">
        <v>282</v>
      </c>
      <c r="D107" s="5" t="s">
        <v>283</v>
      </c>
      <c r="E107" s="73" t="s">
        <v>284</v>
      </c>
      <c r="F107" s="5">
        <v>950</v>
      </c>
      <c r="G107" s="5"/>
      <c r="H107" s="5">
        <v>5</v>
      </c>
      <c r="I107" s="73" t="s">
        <v>285</v>
      </c>
      <c r="XEZ107" s="77"/>
    </row>
    <row r="108" s="5" customFormat="1" ht="31.2" spans="3:9 16380:16380">
      <c r="C108" s="5" t="s">
        <v>286</v>
      </c>
      <c r="D108" s="5" t="s">
        <v>283</v>
      </c>
      <c r="E108" s="73" t="s">
        <v>284</v>
      </c>
      <c r="F108" s="5">
        <v>950</v>
      </c>
      <c r="G108" s="5"/>
      <c r="H108" s="5">
        <v>5</v>
      </c>
      <c r="I108" s="73" t="s">
        <v>287</v>
      </c>
      <c r="XEZ108" s="77"/>
    </row>
    <row r="109" s="5" customFormat="1" ht="31.2" spans="3:9 16380:16380">
      <c r="C109" s="5" t="s">
        <v>282</v>
      </c>
      <c r="D109" s="5" t="s">
        <v>288</v>
      </c>
      <c r="E109" s="73" t="s">
        <v>289</v>
      </c>
      <c r="F109" s="5">
        <v>790</v>
      </c>
      <c r="G109" s="5"/>
      <c r="H109" s="5">
        <v>5</v>
      </c>
      <c r="I109" s="73" t="s">
        <v>290</v>
      </c>
      <c r="XEZ109" s="77"/>
    </row>
    <row r="110" s="5" customFormat="1" ht="31.2" spans="3:9 16380:16380">
      <c r="C110" s="5" t="s">
        <v>286</v>
      </c>
      <c r="D110" s="5" t="s">
        <v>288</v>
      </c>
      <c r="E110" s="73" t="s">
        <v>289</v>
      </c>
      <c r="F110" s="5">
        <v>790</v>
      </c>
      <c r="G110" s="5"/>
      <c r="H110" s="5">
        <v>5</v>
      </c>
      <c r="I110" s="73" t="s">
        <v>291</v>
      </c>
      <c r="XEZ110" s="77"/>
    </row>
    <row r="111" s="5" customFormat="1" ht="31.2" spans="3:9 16380:16380">
      <c r="C111" s="5" t="s">
        <v>292</v>
      </c>
      <c r="D111" s="5" t="s">
        <v>293</v>
      </c>
      <c r="E111" s="73" t="s">
        <v>294</v>
      </c>
      <c r="F111" s="5">
        <v>680</v>
      </c>
      <c r="G111" s="5"/>
      <c r="H111" s="5">
        <v>5</v>
      </c>
      <c r="I111" s="73" t="s">
        <v>295</v>
      </c>
      <c r="XEZ111" s="77"/>
    </row>
    <row r="112" s="5" customFormat="1" ht="31.2" spans="3:9 16380:16380">
      <c r="C112" s="5" t="s">
        <v>296</v>
      </c>
      <c r="D112" s="5" t="s">
        <v>293</v>
      </c>
      <c r="E112" s="73" t="s">
        <v>294</v>
      </c>
      <c r="F112" s="5">
        <v>680</v>
      </c>
      <c r="G112" s="5"/>
      <c r="H112" s="5">
        <v>5</v>
      </c>
      <c r="I112" s="73" t="s">
        <v>297</v>
      </c>
      <c r="XEZ112" s="77"/>
    </row>
    <row r="113" s="5" customFormat="1" ht="31.2" spans="3:9 16380:16380">
      <c r="C113" s="5" t="s">
        <v>292</v>
      </c>
      <c r="D113" s="5" t="s">
        <v>298</v>
      </c>
      <c r="E113" s="73" t="s">
        <v>299</v>
      </c>
      <c r="F113" s="5">
        <v>840</v>
      </c>
      <c r="G113" s="5"/>
      <c r="H113" s="5">
        <v>5</v>
      </c>
      <c r="I113" s="73" t="s">
        <v>300</v>
      </c>
      <c r="XEZ113" s="77"/>
    </row>
    <row r="114" s="5" customFormat="1" ht="31.2" spans="3:9 16380:16380">
      <c r="C114" s="5" t="s">
        <v>296</v>
      </c>
      <c r="D114" s="5" t="s">
        <v>298</v>
      </c>
      <c r="E114" s="73" t="s">
        <v>299</v>
      </c>
      <c r="F114" s="5">
        <v>840</v>
      </c>
      <c r="G114" s="5"/>
      <c r="H114" s="5">
        <v>5</v>
      </c>
      <c r="I114" s="73" t="s">
        <v>301</v>
      </c>
      <c r="XEZ114" s="77"/>
    </row>
    <row r="115" s="5" customFormat="1" ht="31.2" spans="3:9 16380:16380">
      <c r="C115" s="5" t="s">
        <v>302</v>
      </c>
      <c r="D115" s="5" t="s">
        <v>303</v>
      </c>
      <c r="E115" s="73" t="s">
        <v>304</v>
      </c>
      <c r="F115" s="5">
        <v>900</v>
      </c>
      <c r="G115" s="5"/>
      <c r="H115" s="5">
        <v>5</v>
      </c>
      <c r="I115" s="73" t="s">
        <v>305</v>
      </c>
      <c r="XEZ115" s="77"/>
    </row>
    <row r="116" s="5" customFormat="1" ht="31.2" spans="3:9 16380:16380">
      <c r="C116" s="5" t="s">
        <v>306</v>
      </c>
      <c r="D116" s="5" t="s">
        <v>303</v>
      </c>
      <c r="E116" s="73" t="s">
        <v>304</v>
      </c>
      <c r="F116" s="5">
        <v>900</v>
      </c>
      <c r="G116" s="5"/>
      <c r="H116" s="5">
        <v>5</v>
      </c>
      <c r="I116" s="73" t="s">
        <v>307</v>
      </c>
      <c r="XEZ116" s="77"/>
    </row>
    <row r="117" s="5" customFormat="1" ht="31.2" spans="3:9 16380:16380">
      <c r="C117" s="5" t="s">
        <v>302</v>
      </c>
      <c r="D117" s="5" t="s">
        <v>308</v>
      </c>
      <c r="E117" s="73" t="s">
        <v>309</v>
      </c>
      <c r="F117" s="5">
        <v>600</v>
      </c>
      <c r="G117" s="5"/>
      <c r="H117" s="5">
        <v>5</v>
      </c>
      <c r="I117" s="73" t="s">
        <v>310</v>
      </c>
      <c r="XEZ117" s="77"/>
    </row>
    <row r="118" s="5" customFormat="1" ht="31.2" spans="3:9 16380:16380">
      <c r="C118" s="5" t="s">
        <v>302</v>
      </c>
      <c r="D118" s="5" t="s">
        <v>308</v>
      </c>
      <c r="E118" s="73" t="s">
        <v>311</v>
      </c>
      <c r="F118" s="5">
        <v>261</v>
      </c>
      <c r="G118" s="5"/>
      <c r="H118" s="5">
        <v>5</v>
      </c>
      <c r="I118" s="73" t="s">
        <v>312</v>
      </c>
      <c r="XEZ118" s="77"/>
    </row>
    <row r="119" s="5" customFormat="1" ht="31.2" spans="3:9 16380:16380">
      <c r="C119" s="5" t="s">
        <v>306</v>
      </c>
      <c r="D119" s="5" t="s">
        <v>313</v>
      </c>
      <c r="E119" s="73" t="s">
        <v>309</v>
      </c>
      <c r="F119" s="5">
        <v>600</v>
      </c>
      <c r="G119" s="5"/>
      <c r="H119" s="5">
        <v>5</v>
      </c>
      <c r="I119" s="73" t="s">
        <v>314</v>
      </c>
      <c r="XEZ119" s="77"/>
    </row>
    <row r="120" s="5" customFormat="1" ht="31.2" spans="3:9 16380:16380">
      <c r="C120" s="5" t="s">
        <v>315</v>
      </c>
      <c r="D120" s="5" t="s">
        <v>316</v>
      </c>
      <c r="E120" s="73" t="s">
        <v>317</v>
      </c>
      <c r="F120" s="5">
        <v>1070</v>
      </c>
      <c r="G120" s="5"/>
      <c r="H120" s="5">
        <v>5</v>
      </c>
      <c r="I120" s="73" t="s">
        <v>318</v>
      </c>
      <c r="XEZ120" s="77"/>
    </row>
    <row r="121" s="5" customFormat="1" ht="31.2" spans="3:9 16380:16380">
      <c r="C121" s="5" t="s">
        <v>319</v>
      </c>
      <c r="D121" s="5" t="s">
        <v>316</v>
      </c>
      <c r="E121" s="73" t="s">
        <v>317</v>
      </c>
      <c r="F121" s="5">
        <v>1070</v>
      </c>
      <c r="G121" s="5"/>
      <c r="H121" s="5">
        <v>5</v>
      </c>
      <c r="I121" s="73" t="s">
        <v>320</v>
      </c>
      <c r="XEZ121" s="77"/>
    </row>
    <row r="122" s="5" customFormat="1" ht="31.2" spans="3:9 16380:16380">
      <c r="C122" s="5" t="s">
        <v>321</v>
      </c>
      <c r="D122" s="5" t="s">
        <v>316</v>
      </c>
      <c r="E122" s="73" t="s">
        <v>317</v>
      </c>
      <c r="F122" s="5">
        <v>1070</v>
      </c>
      <c r="G122" s="5"/>
      <c r="H122" s="5">
        <v>5</v>
      </c>
      <c r="I122" s="73" t="s">
        <v>322</v>
      </c>
      <c r="XEZ122" s="77"/>
    </row>
    <row r="123" s="5" customFormat="1" ht="31.2" spans="3:9 16380:16380">
      <c r="C123" s="5" t="s">
        <v>315</v>
      </c>
      <c r="D123" s="5" t="s">
        <v>323</v>
      </c>
      <c r="E123" s="73" t="s">
        <v>324</v>
      </c>
      <c r="F123" s="5">
        <v>1170</v>
      </c>
      <c r="G123" s="5"/>
      <c r="H123" s="5">
        <v>5</v>
      </c>
      <c r="I123" s="73" t="s">
        <v>325</v>
      </c>
      <c r="XEZ123" s="77"/>
    </row>
    <row r="124" s="5" customFormat="1" ht="31.2" spans="3:9 16380:16380">
      <c r="C124" s="5" t="s">
        <v>319</v>
      </c>
      <c r="D124" s="5" t="s">
        <v>323</v>
      </c>
      <c r="E124" s="73" t="s">
        <v>324</v>
      </c>
      <c r="F124" s="5">
        <v>1170</v>
      </c>
      <c r="G124" s="5"/>
      <c r="H124" s="5">
        <v>5</v>
      </c>
      <c r="I124" s="73" t="s">
        <v>326</v>
      </c>
      <c r="XEZ124" s="77"/>
    </row>
    <row r="125" s="5" customFormat="1" ht="31.2" spans="3:9 16380:16380">
      <c r="C125" s="5" t="s">
        <v>321</v>
      </c>
      <c r="D125" s="5" t="s">
        <v>323</v>
      </c>
      <c r="E125" s="73" t="s">
        <v>324</v>
      </c>
      <c r="F125" s="5">
        <v>1170</v>
      </c>
      <c r="G125" s="5"/>
      <c r="H125" s="5">
        <v>5</v>
      </c>
      <c r="I125" s="73" t="s">
        <v>327</v>
      </c>
      <c r="XEZ125" s="77"/>
    </row>
    <row r="126" s="5" customFormat="1" ht="31.2" spans="3:9 16380:16380">
      <c r="C126" s="5" t="s">
        <v>328</v>
      </c>
      <c r="D126" s="5" t="s">
        <v>329</v>
      </c>
      <c r="E126" s="73" t="s">
        <v>330</v>
      </c>
      <c r="F126" s="5">
        <v>740</v>
      </c>
      <c r="G126" s="5"/>
      <c r="H126" s="5">
        <v>5</v>
      </c>
      <c r="I126" s="73" t="s">
        <v>331</v>
      </c>
      <c r="XEZ126" s="77"/>
    </row>
    <row r="127" s="5" customFormat="1" ht="31.2" spans="3:9 16380:16380">
      <c r="C127" s="5" t="s">
        <v>332</v>
      </c>
      <c r="D127" s="5" t="s">
        <v>329</v>
      </c>
      <c r="E127" s="73" t="s">
        <v>330</v>
      </c>
      <c r="F127" s="5">
        <v>740</v>
      </c>
      <c r="G127" s="5"/>
      <c r="H127" s="5">
        <v>5</v>
      </c>
      <c r="I127" s="73" t="s">
        <v>333</v>
      </c>
      <c r="XEZ127" s="77"/>
    </row>
    <row r="128" s="5" customFormat="1" ht="31.2" spans="3:9 16380:16380">
      <c r="C128" s="5" t="s">
        <v>328</v>
      </c>
      <c r="D128" s="5" t="s">
        <v>334</v>
      </c>
      <c r="E128" s="73" t="s">
        <v>335</v>
      </c>
      <c r="F128" s="5">
        <v>740</v>
      </c>
      <c r="G128" s="5"/>
      <c r="H128" s="5">
        <v>5</v>
      </c>
      <c r="I128" s="73" t="s">
        <v>336</v>
      </c>
      <c r="XEZ128" s="77"/>
    </row>
    <row r="129" s="5" customFormat="1" ht="31.2" spans="3:9 16380:16380">
      <c r="C129" s="5" t="s">
        <v>332</v>
      </c>
      <c r="D129" s="5" t="s">
        <v>334</v>
      </c>
      <c r="E129" s="73" t="s">
        <v>335</v>
      </c>
      <c r="F129" s="5">
        <v>740</v>
      </c>
      <c r="G129" s="5"/>
      <c r="H129" s="5">
        <v>5</v>
      </c>
      <c r="I129" s="73" t="s">
        <v>337</v>
      </c>
      <c r="XEZ129" s="77"/>
    </row>
    <row r="130" s="5" customFormat="1" ht="31.2" spans="3:9 16380:16380">
      <c r="C130" s="5" t="s">
        <v>338</v>
      </c>
      <c r="D130" s="5" t="s">
        <v>339</v>
      </c>
      <c r="E130" s="73" t="s">
        <v>340</v>
      </c>
      <c r="F130" s="5">
        <v>690</v>
      </c>
      <c r="G130" s="5"/>
      <c r="H130" s="5">
        <v>5</v>
      </c>
      <c r="I130" s="73" t="s">
        <v>341</v>
      </c>
      <c r="XEZ130" s="77"/>
    </row>
    <row r="131" s="5" customFormat="1" ht="31.2" spans="3:9 16380:16380">
      <c r="C131" s="5" t="s">
        <v>342</v>
      </c>
      <c r="D131" s="5" t="s">
        <v>339</v>
      </c>
      <c r="E131" s="73" t="s">
        <v>340</v>
      </c>
      <c r="F131" s="5">
        <v>690</v>
      </c>
      <c r="G131" s="5"/>
      <c r="H131" s="5">
        <v>5</v>
      </c>
      <c r="I131" s="73" t="s">
        <v>343</v>
      </c>
      <c r="XEZ131" s="77"/>
    </row>
    <row r="132" s="5" customFormat="1" ht="31.2" spans="3:9 16380:16380">
      <c r="C132" s="5" t="s">
        <v>338</v>
      </c>
      <c r="D132" s="5" t="s">
        <v>344</v>
      </c>
      <c r="E132" s="73" t="s">
        <v>345</v>
      </c>
      <c r="F132" s="5">
        <v>960</v>
      </c>
      <c r="G132" s="5"/>
      <c r="H132" s="5">
        <v>5</v>
      </c>
      <c r="I132" s="73" t="s">
        <v>346</v>
      </c>
      <c r="XEZ132" s="77"/>
    </row>
    <row r="133" s="5" customFormat="1" ht="31.2" spans="3:9 16380:16380">
      <c r="C133" s="5" t="s">
        <v>342</v>
      </c>
      <c r="D133" s="5" t="s">
        <v>344</v>
      </c>
      <c r="E133" s="73" t="s">
        <v>345</v>
      </c>
      <c r="F133" s="5">
        <v>960</v>
      </c>
      <c r="G133" s="5"/>
      <c r="H133" s="5">
        <v>5</v>
      </c>
      <c r="I133" s="73" t="s">
        <v>347</v>
      </c>
      <c r="XEZ133" s="77"/>
    </row>
    <row r="134" s="5" customFormat="1" ht="31.2" spans="3:9 16380:16380">
      <c r="C134" s="5" t="s">
        <v>348</v>
      </c>
      <c r="D134" s="5" t="s">
        <v>349</v>
      </c>
      <c r="E134" s="73" t="s">
        <v>350</v>
      </c>
      <c r="F134" s="5">
        <v>770</v>
      </c>
      <c r="G134" s="5"/>
      <c r="H134" s="5">
        <v>5</v>
      </c>
      <c r="I134" s="73" t="s">
        <v>351</v>
      </c>
      <c r="XEZ134" s="77"/>
    </row>
    <row r="135" s="5" customFormat="1" ht="31.2" spans="3:9 16380:16380">
      <c r="C135" s="5" t="s">
        <v>352</v>
      </c>
      <c r="D135" s="5" t="s">
        <v>349</v>
      </c>
      <c r="E135" s="73" t="s">
        <v>350</v>
      </c>
      <c r="F135" s="5">
        <v>770</v>
      </c>
      <c r="G135" s="5"/>
      <c r="H135" s="5">
        <v>5</v>
      </c>
      <c r="I135" s="73" t="s">
        <v>353</v>
      </c>
      <c r="XEZ135" s="77"/>
    </row>
    <row r="136" s="5" customFormat="1" ht="31.2" spans="3:9 16380:16380">
      <c r="C136" s="5" t="s">
        <v>354</v>
      </c>
      <c r="D136" s="5" t="s">
        <v>355</v>
      </c>
      <c r="E136" s="50" t="s">
        <v>356</v>
      </c>
      <c r="F136" s="5">
        <v>2820</v>
      </c>
      <c r="G136" s="5"/>
      <c r="H136" s="5">
        <v>5</v>
      </c>
      <c r="I136" s="73" t="s">
        <v>357</v>
      </c>
      <c r="XEZ136" s="77"/>
    </row>
    <row r="137" s="5" customFormat="1" ht="31.2" spans="3:9 16380:16380">
      <c r="C137" s="5" t="s">
        <v>354</v>
      </c>
      <c r="D137" s="5" t="s">
        <v>358</v>
      </c>
      <c r="E137" s="73" t="s">
        <v>359</v>
      </c>
      <c r="F137" s="5">
        <v>1330</v>
      </c>
      <c r="G137" s="5"/>
      <c r="H137" s="5">
        <v>5</v>
      </c>
      <c r="I137" s="73" t="s">
        <v>360</v>
      </c>
      <c r="XEZ137" s="77"/>
    </row>
    <row r="138" s="5" customFormat="1" ht="31.2" spans="3:9 16380:16380">
      <c r="C138" s="5" t="s">
        <v>361</v>
      </c>
      <c r="D138" s="5" t="s">
        <v>362</v>
      </c>
      <c r="E138" s="50" t="s">
        <v>363</v>
      </c>
      <c r="F138" s="5">
        <v>620</v>
      </c>
      <c r="G138" s="5"/>
      <c r="H138" s="5">
        <v>5</v>
      </c>
      <c r="I138" s="73" t="s">
        <v>364</v>
      </c>
      <c r="XEZ138" s="77"/>
    </row>
    <row r="139" s="5" customFormat="1" ht="31.2" spans="3:9 16380:16380">
      <c r="C139" s="5" t="s">
        <v>365</v>
      </c>
      <c r="D139" s="5" t="s">
        <v>362</v>
      </c>
      <c r="E139" s="50" t="s">
        <v>363</v>
      </c>
      <c r="F139" s="5">
        <v>620</v>
      </c>
      <c r="G139" s="5"/>
      <c r="H139" s="5">
        <v>5</v>
      </c>
      <c r="I139" s="73" t="s">
        <v>366</v>
      </c>
      <c r="XEZ139" s="77"/>
    </row>
    <row r="140" s="5" customFormat="1" ht="31.2" spans="3:9 16380:16380">
      <c r="C140" s="5" t="s">
        <v>367</v>
      </c>
      <c r="D140" s="5" t="s">
        <v>362</v>
      </c>
      <c r="E140" s="50" t="s">
        <v>363</v>
      </c>
      <c r="F140" s="5">
        <v>620</v>
      </c>
      <c r="G140" s="5"/>
      <c r="H140" s="5">
        <v>5</v>
      </c>
      <c r="I140" s="73" t="s">
        <v>368</v>
      </c>
      <c r="XEZ140" s="77"/>
    </row>
    <row r="141" s="5" customFormat="1" ht="31.2" spans="3:9 16380:16380">
      <c r="C141" s="5" t="s">
        <v>361</v>
      </c>
      <c r="D141" s="5" t="s">
        <v>369</v>
      </c>
      <c r="E141" s="73" t="s">
        <v>370</v>
      </c>
      <c r="F141" s="5">
        <v>780</v>
      </c>
      <c r="G141" s="5"/>
      <c r="H141" s="5">
        <v>5</v>
      </c>
      <c r="I141" s="73" t="s">
        <v>371</v>
      </c>
      <c r="XEZ141" s="77"/>
    </row>
    <row r="142" s="5" customFormat="1" ht="31.2" spans="3:9 16380:16380">
      <c r="C142" s="5" t="s">
        <v>365</v>
      </c>
      <c r="D142" s="5" t="s">
        <v>369</v>
      </c>
      <c r="E142" s="73" t="s">
        <v>370</v>
      </c>
      <c r="F142" s="5">
        <v>780</v>
      </c>
      <c r="G142" s="5"/>
      <c r="H142" s="5">
        <v>5</v>
      </c>
      <c r="I142" s="73" t="s">
        <v>372</v>
      </c>
      <c r="XEZ142" s="77"/>
    </row>
    <row r="143" s="5" customFormat="1" ht="31.2" spans="3:9 16380:16380">
      <c r="C143" s="5" t="s">
        <v>367</v>
      </c>
      <c r="D143" s="5" t="s">
        <v>369</v>
      </c>
      <c r="E143" s="73" t="s">
        <v>370</v>
      </c>
      <c r="F143" s="5">
        <v>780</v>
      </c>
      <c r="G143" s="5"/>
      <c r="H143" s="5">
        <v>5</v>
      </c>
      <c r="I143" s="73" t="s">
        <v>373</v>
      </c>
      <c r="XEZ143" s="77"/>
    </row>
    <row r="144" s="5" customFormat="1" ht="31.2" spans="3:9 16380:16380">
      <c r="C144" s="5" t="s">
        <v>374</v>
      </c>
      <c r="D144" s="5" t="s">
        <v>375</v>
      </c>
      <c r="E144" s="73" t="s">
        <v>376</v>
      </c>
      <c r="F144" s="5">
        <v>550</v>
      </c>
      <c r="G144" s="5"/>
      <c r="H144" s="5">
        <v>5</v>
      </c>
      <c r="I144" s="73" t="s">
        <v>377</v>
      </c>
      <c r="XEZ144" s="77"/>
    </row>
    <row r="145" s="5" customFormat="1" ht="31.2" spans="3:9 16380:16380">
      <c r="C145" s="5" t="s">
        <v>374</v>
      </c>
      <c r="D145" s="5" t="s">
        <v>378</v>
      </c>
      <c r="E145" s="73" t="s">
        <v>379</v>
      </c>
      <c r="F145" s="5">
        <v>650</v>
      </c>
      <c r="G145" s="5"/>
      <c r="H145" s="5">
        <v>5</v>
      </c>
      <c r="I145" s="73" t="s">
        <v>380</v>
      </c>
      <c r="XEZ145" s="77"/>
    </row>
    <row r="146" s="5" customFormat="1" ht="31.2" spans="3:9 16380:16380">
      <c r="C146" s="5" t="s">
        <v>381</v>
      </c>
      <c r="D146" s="5" t="s">
        <v>382</v>
      </c>
      <c r="E146" s="73" t="s">
        <v>383</v>
      </c>
      <c r="F146" s="5">
        <v>820</v>
      </c>
      <c r="G146" s="5"/>
      <c r="H146" s="5">
        <v>5</v>
      </c>
      <c r="I146" s="73" t="s">
        <v>384</v>
      </c>
      <c r="XEZ146" s="77"/>
    </row>
    <row r="147" s="5" customFormat="1" ht="31.2" spans="3:9 16380:16380">
      <c r="C147" s="5" t="s">
        <v>385</v>
      </c>
      <c r="D147" s="5" t="s">
        <v>386</v>
      </c>
      <c r="E147" s="73" t="s">
        <v>387</v>
      </c>
      <c r="F147" s="5">
        <v>720</v>
      </c>
      <c r="G147" s="5"/>
      <c r="H147" s="5">
        <v>5</v>
      </c>
      <c r="I147" s="73" t="s">
        <v>388</v>
      </c>
      <c r="XEZ147" s="77"/>
    </row>
    <row r="148" s="5" customFormat="1" ht="31.2" spans="3:9 16380:16380">
      <c r="C148" s="5" t="s">
        <v>348</v>
      </c>
      <c r="D148" s="5" t="s">
        <v>389</v>
      </c>
      <c r="E148" s="73" t="s">
        <v>390</v>
      </c>
      <c r="F148" s="5">
        <v>670</v>
      </c>
      <c r="G148" s="5"/>
      <c r="H148" s="5">
        <v>5</v>
      </c>
      <c r="I148" s="73" t="s">
        <v>391</v>
      </c>
      <c r="XEZ148" s="77"/>
    </row>
    <row r="149" s="5" customFormat="1" ht="31.2" spans="3:9 16380:16380">
      <c r="C149" s="5" t="s">
        <v>352</v>
      </c>
      <c r="D149" s="5" t="s">
        <v>389</v>
      </c>
      <c r="E149" s="73" t="s">
        <v>390</v>
      </c>
      <c r="F149" s="5">
        <v>670</v>
      </c>
      <c r="G149" s="5"/>
      <c r="H149" s="5">
        <v>5</v>
      </c>
      <c r="I149" s="73" t="s">
        <v>392</v>
      </c>
      <c r="XEZ149" s="77"/>
    </row>
    <row r="150" s="5" customFormat="1" ht="31.2" spans="3:9 16380:16380">
      <c r="C150" s="5" t="s">
        <v>393</v>
      </c>
      <c r="D150" s="5" t="s">
        <v>394</v>
      </c>
      <c r="E150" s="73" t="s">
        <v>395</v>
      </c>
      <c r="F150" s="5">
        <v>1020</v>
      </c>
      <c r="G150" s="5"/>
      <c r="H150" s="5">
        <v>5</v>
      </c>
      <c r="I150" s="73" t="s">
        <v>396</v>
      </c>
      <c r="XEZ150" s="77"/>
    </row>
    <row r="151" s="5" customFormat="1" ht="31.2" spans="3:9 16380:16380">
      <c r="C151" s="5" t="s">
        <v>393</v>
      </c>
      <c r="D151" s="5" t="s">
        <v>397</v>
      </c>
      <c r="E151" s="73" t="s">
        <v>398</v>
      </c>
      <c r="F151" s="5">
        <v>670</v>
      </c>
      <c r="G151" s="5"/>
      <c r="H151" s="5">
        <v>5</v>
      </c>
      <c r="I151" s="73" t="s">
        <v>399</v>
      </c>
      <c r="XEZ151" s="77"/>
    </row>
    <row r="152" s="5" customFormat="1" ht="31.2" spans="3:9 16380:16380">
      <c r="C152" s="5" t="s">
        <v>400</v>
      </c>
      <c r="D152" s="5" t="s">
        <v>401</v>
      </c>
      <c r="E152" s="73" t="s">
        <v>402</v>
      </c>
      <c r="F152" s="5">
        <v>465</v>
      </c>
      <c r="G152" s="5"/>
      <c r="H152" s="5">
        <v>5</v>
      </c>
      <c r="I152" s="73" t="s">
        <v>403</v>
      </c>
      <c r="XEZ152" s="77"/>
    </row>
    <row r="153" s="5" customFormat="1" ht="31.2" spans="3:9 16380:16380">
      <c r="C153" s="5" t="s">
        <v>404</v>
      </c>
      <c r="D153" s="5" t="s">
        <v>401</v>
      </c>
      <c r="E153" s="73" t="s">
        <v>402</v>
      </c>
      <c r="F153" s="5">
        <v>465</v>
      </c>
      <c r="G153" s="5"/>
      <c r="H153" s="5">
        <v>5</v>
      </c>
      <c r="I153" s="73" t="s">
        <v>405</v>
      </c>
      <c r="XEZ153" s="77"/>
    </row>
    <row r="154" s="5" customFormat="1" ht="31.2" spans="3:9 16380:16380">
      <c r="C154" s="5" t="s">
        <v>400</v>
      </c>
      <c r="D154" s="5" t="s">
        <v>406</v>
      </c>
      <c r="E154" s="73" t="s">
        <v>407</v>
      </c>
      <c r="F154" s="5">
        <v>570</v>
      </c>
      <c r="G154" s="5"/>
      <c r="H154" s="5">
        <v>5</v>
      </c>
      <c r="I154" s="73" t="s">
        <v>408</v>
      </c>
      <c r="XEZ154" s="77"/>
    </row>
    <row r="155" s="5" customFormat="1" ht="31.2" spans="3:9 16380:16380">
      <c r="C155" s="5" t="s">
        <v>404</v>
      </c>
      <c r="D155" s="5" t="s">
        <v>406</v>
      </c>
      <c r="E155" s="73" t="s">
        <v>407</v>
      </c>
      <c r="F155" s="5">
        <v>570</v>
      </c>
      <c r="G155" s="5"/>
      <c r="H155" s="5">
        <v>5</v>
      </c>
      <c r="I155" s="73" t="s">
        <v>409</v>
      </c>
      <c r="XEZ155" s="77"/>
    </row>
    <row r="156" s="58" customFormat="1" ht="31.2" spans="3:9 16380:16380">
      <c r="C156" s="58" t="s">
        <v>410</v>
      </c>
      <c r="D156" s="83" t="s">
        <v>411</v>
      </c>
      <c r="E156" s="59" t="s">
        <v>412</v>
      </c>
      <c r="F156" s="58">
        <v>0</v>
      </c>
      <c r="G156" s="58">
        <v>540</v>
      </c>
      <c r="H156" s="58">
        <v>10</v>
      </c>
      <c r="I156" s="59" t="s">
        <v>413</v>
      </c>
      <c r="XEZ156" s="79"/>
    </row>
    <row r="157" s="5" customFormat="1" ht="31.2" spans="3:9 16380:16380">
      <c r="C157" s="5" t="s">
        <v>414</v>
      </c>
      <c r="D157" s="81" t="s">
        <v>415</v>
      </c>
      <c r="E157" s="50" t="s">
        <v>416</v>
      </c>
      <c r="F157" s="5">
        <v>1510</v>
      </c>
      <c r="G157" s="5"/>
      <c r="H157" s="5">
        <v>5</v>
      </c>
      <c r="I157" s="73" t="s">
        <v>417</v>
      </c>
      <c r="XEZ157" s="77"/>
    </row>
    <row r="158" s="5" customFormat="1" ht="31.2" spans="3:9 16380:16380">
      <c r="C158" s="5" t="s">
        <v>418</v>
      </c>
      <c r="D158" s="44" t="s">
        <v>419</v>
      </c>
      <c r="E158" s="50" t="s">
        <v>412</v>
      </c>
      <c r="F158" s="5">
        <v>790</v>
      </c>
      <c r="G158" s="5"/>
      <c r="H158" s="5">
        <v>5</v>
      </c>
      <c r="I158" s="73" t="s">
        <v>420</v>
      </c>
      <c r="XEZ158" s="77"/>
    </row>
    <row r="159" s="44" customFormat="1" ht="31.2" spans="3:9 16380:16380">
      <c r="C159" s="44" t="s">
        <v>410</v>
      </c>
      <c r="D159" s="81" t="s">
        <v>421</v>
      </c>
      <c r="E159" s="50" t="s">
        <v>345</v>
      </c>
      <c r="F159" s="44">
        <v>960</v>
      </c>
      <c r="G159" s="44"/>
      <c r="H159" s="44">
        <v>5</v>
      </c>
      <c r="I159" s="50" t="s">
        <v>422</v>
      </c>
      <c r="XEZ159" s="84"/>
    </row>
    <row r="160" s="58" customFormat="1" ht="31.2" spans="3:9 16380:16380">
      <c r="C160" s="58" t="s">
        <v>414</v>
      </c>
      <c r="D160" s="83" t="s">
        <v>423</v>
      </c>
      <c r="E160" s="85" t="s">
        <v>424</v>
      </c>
      <c r="F160" s="58">
        <v>0</v>
      </c>
      <c r="G160" s="58">
        <v>258</v>
      </c>
      <c r="H160" s="58">
        <v>10</v>
      </c>
      <c r="I160" s="59" t="s">
        <v>425</v>
      </c>
      <c r="XEZ160" s="79"/>
    </row>
    <row r="161" s="5" customFormat="1" ht="31.2" spans="3:9 16380:16380">
      <c r="C161" s="5" t="s">
        <v>418</v>
      </c>
      <c r="D161" s="5" t="s">
        <v>426</v>
      </c>
      <c r="E161" s="73" t="s">
        <v>345</v>
      </c>
      <c r="F161" s="5">
        <v>960</v>
      </c>
      <c r="H161" s="5">
        <v>5</v>
      </c>
      <c r="I161" s="73" t="s">
        <v>427</v>
      </c>
      <c r="XEZ161" s="77"/>
    </row>
    <row r="162" s="58" customFormat="1" ht="31.2" spans="3:9 16380:16380">
      <c r="C162" s="58" t="s">
        <v>428</v>
      </c>
      <c r="D162" s="58" t="s">
        <v>429</v>
      </c>
      <c r="E162" s="59" t="s">
        <v>430</v>
      </c>
      <c r="F162" s="58">
        <v>0</v>
      </c>
      <c r="G162" s="58">
        <v>770</v>
      </c>
      <c r="H162" s="58">
        <v>10</v>
      </c>
      <c r="I162" s="59" t="s">
        <v>431</v>
      </c>
      <c r="XEZ162" s="79"/>
    </row>
    <row r="163" s="5" customFormat="1" ht="31.2" spans="3:9 16380:16380">
      <c r="C163" s="5" t="s">
        <v>432</v>
      </c>
      <c r="D163" s="5" t="s">
        <v>433</v>
      </c>
      <c r="E163" s="73" t="s">
        <v>430</v>
      </c>
      <c r="F163" s="5">
        <v>1170</v>
      </c>
      <c r="G163" s="5"/>
      <c r="H163" s="5">
        <v>5</v>
      </c>
      <c r="I163" s="73" t="s">
        <v>434</v>
      </c>
      <c r="XEZ163" s="77"/>
    </row>
    <row r="164" s="5" customFormat="1" ht="31.2" spans="3:9 16380:16380">
      <c r="C164" s="5" t="s">
        <v>435</v>
      </c>
      <c r="D164" s="5" t="s">
        <v>436</v>
      </c>
      <c r="E164" s="73" t="s">
        <v>437</v>
      </c>
      <c r="F164" s="5">
        <v>1070</v>
      </c>
      <c r="G164" s="5"/>
      <c r="H164" s="5">
        <v>5</v>
      </c>
      <c r="I164" s="73" t="s">
        <v>438</v>
      </c>
      <c r="XEZ164" s="77"/>
    </row>
    <row r="165" s="5" customFormat="1" ht="31.2" spans="3:9 16380:16380">
      <c r="C165" s="5" t="s">
        <v>439</v>
      </c>
      <c r="D165" s="5" t="s">
        <v>436</v>
      </c>
      <c r="E165" s="73" t="s">
        <v>437</v>
      </c>
      <c r="F165" s="5">
        <v>1070</v>
      </c>
      <c r="G165" s="5"/>
      <c r="H165" s="5">
        <v>5</v>
      </c>
      <c r="I165" s="73" t="s">
        <v>440</v>
      </c>
      <c r="XEZ165" s="77"/>
    </row>
    <row r="166" s="5" customFormat="1" ht="31.2" spans="3:9 16380:16380">
      <c r="C166" s="5" t="s">
        <v>441</v>
      </c>
      <c r="D166" s="5" t="s">
        <v>442</v>
      </c>
      <c r="E166" s="73" t="s">
        <v>443</v>
      </c>
      <c r="F166" s="5">
        <v>570</v>
      </c>
      <c r="G166" s="5"/>
      <c r="H166" s="5">
        <v>5</v>
      </c>
      <c r="I166" s="73" t="s">
        <v>444</v>
      </c>
      <c r="XEZ166" s="77"/>
    </row>
    <row r="167" s="5" customFormat="1" ht="31.2" spans="3:9 16380:16380">
      <c r="C167" s="5" t="s">
        <v>445</v>
      </c>
      <c r="D167" s="5" t="s">
        <v>442</v>
      </c>
      <c r="E167" s="73" t="s">
        <v>443</v>
      </c>
      <c r="F167" s="5">
        <v>570</v>
      </c>
      <c r="G167" s="5"/>
      <c r="H167" s="5">
        <v>5</v>
      </c>
      <c r="I167" s="73" t="s">
        <v>446</v>
      </c>
      <c r="XEZ167" s="77"/>
    </row>
    <row r="168" s="58" customFormat="1" ht="31.2" spans="3:9 16380:16380">
      <c r="C168" s="58" t="s">
        <v>441</v>
      </c>
      <c r="D168" s="86" t="s">
        <v>447</v>
      </c>
      <c r="E168" s="59" t="s">
        <v>448</v>
      </c>
      <c r="F168" s="58">
        <v>0</v>
      </c>
      <c r="G168" s="58">
        <v>413</v>
      </c>
      <c r="H168" s="58">
        <v>10</v>
      </c>
      <c r="I168" s="59" t="s">
        <v>449</v>
      </c>
      <c r="XEZ168" s="79"/>
    </row>
    <row r="169" s="5" customFormat="1" ht="31.2" spans="3:9 16380:16380">
      <c r="C169" s="5" t="s">
        <v>445</v>
      </c>
      <c r="D169" s="5" t="s">
        <v>450</v>
      </c>
      <c r="E169" s="73" t="s">
        <v>448</v>
      </c>
      <c r="F169" s="5">
        <v>620</v>
      </c>
      <c r="G169" s="5"/>
      <c r="H169" s="5">
        <v>5</v>
      </c>
      <c r="I169" s="73" t="s">
        <v>451</v>
      </c>
      <c r="XEZ169" s="77"/>
    </row>
    <row r="170" s="5" customFormat="1" ht="31.2" spans="3:9 16380:16380">
      <c r="C170" s="5" t="s">
        <v>452</v>
      </c>
      <c r="D170" s="5" t="s">
        <v>453</v>
      </c>
      <c r="E170" s="73" t="s">
        <v>454</v>
      </c>
      <c r="F170" s="5">
        <v>920</v>
      </c>
      <c r="G170" s="5"/>
      <c r="H170" s="5">
        <v>5</v>
      </c>
      <c r="I170" s="73" t="s">
        <v>455</v>
      </c>
      <c r="XEZ170" s="77"/>
    </row>
    <row r="171" s="5" customFormat="1" ht="31.2" spans="3:9 16380:16380">
      <c r="C171" s="5" t="s">
        <v>456</v>
      </c>
      <c r="D171" s="5" t="s">
        <v>453</v>
      </c>
      <c r="E171" s="73" t="s">
        <v>454</v>
      </c>
      <c r="F171" s="5">
        <v>920</v>
      </c>
      <c r="G171" s="5"/>
      <c r="H171" s="5">
        <v>5</v>
      </c>
      <c r="I171" s="73" t="s">
        <v>457</v>
      </c>
      <c r="XEZ171" s="77"/>
    </row>
    <row r="172" s="5" customFormat="1" ht="31.2" spans="3:9 16380:16380">
      <c r="C172" s="5" t="s">
        <v>452</v>
      </c>
      <c r="D172" s="5" t="s">
        <v>458</v>
      </c>
      <c r="E172" s="73" t="s">
        <v>459</v>
      </c>
      <c r="F172" s="5">
        <v>570</v>
      </c>
      <c r="G172" s="5"/>
      <c r="H172" s="5">
        <v>5</v>
      </c>
      <c r="I172" s="73" t="s">
        <v>460</v>
      </c>
      <c r="XEZ172" s="77"/>
    </row>
    <row r="173" s="5" customFormat="1" ht="31.2" spans="3:9 16380:16380">
      <c r="C173" s="5" t="s">
        <v>456</v>
      </c>
      <c r="D173" s="5" t="s">
        <v>458</v>
      </c>
      <c r="E173" s="73" t="s">
        <v>459</v>
      </c>
      <c r="F173" s="5">
        <v>570</v>
      </c>
      <c r="G173" s="5"/>
      <c r="H173" s="5">
        <v>5</v>
      </c>
      <c r="I173" s="73" t="s">
        <v>461</v>
      </c>
      <c r="XEZ173" s="77"/>
    </row>
    <row r="174" s="5" customFormat="1" ht="31.2" spans="3:9 16380:16380">
      <c r="C174" s="5" t="s">
        <v>462</v>
      </c>
      <c r="D174" s="5" t="s">
        <v>463</v>
      </c>
      <c r="E174" s="73" t="s">
        <v>464</v>
      </c>
      <c r="F174" s="5">
        <v>570</v>
      </c>
      <c r="G174" s="5"/>
      <c r="H174" s="5">
        <v>5</v>
      </c>
      <c r="I174" s="73" t="s">
        <v>465</v>
      </c>
      <c r="XEZ174" s="77"/>
    </row>
    <row r="175" s="5" customFormat="1" ht="31.2" spans="3:9 16380:16380">
      <c r="C175" s="5" t="s">
        <v>466</v>
      </c>
      <c r="D175" s="5" t="s">
        <v>463</v>
      </c>
      <c r="E175" s="73" t="s">
        <v>464</v>
      </c>
      <c r="F175" s="5">
        <v>570</v>
      </c>
      <c r="G175" s="5"/>
      <c r="H175" s="5">
        <v>5</v>
      </c>
      <c r="I175" s="73" t="s">
        <v>467</v>
      </c>
      <c r="XEZ175" s="77"/>
    </row>
    <row r="176" s="5" customFormat="1" ht="31.2" spans="3:9 16380:16380">
      <c r="C176" s="5" t="s">
        <v>462</v>
      </c>
      <c r="D176" s="5" t="s">
        <v>468</v>
      </c>
      <c r="E176" s="73" t="s">
        <v>469</v>
      </c>
      <c r="F176" s="5">
        <v>720</v>
      </c>
      <c r="G176" s="5"/>
      <c r="H176" s="5">
        <v>5</v>
      </c>
      <c r="I176" s="73" t="s">
        <v>470</v>
      </c>
      <c r="XEZ176" s="77"/>
    </row>
    <row r="177" s="5" customFormat="1" ht="31.2" spans="3:9 16380:16380">
      <c r="C177" s="5" t="s">
        <v>466</v>
      </c>
      <c r="D177" s="5" t="s">
        <v>468</v>
      </c>
      <c r="E177" s="73" t="s">
        <v>469</v>
      </c>
      <c r="F177" s="5">
        <v>720</v>
      </c>
      <c r="G177" s="5"/>
      <c r="H177" s="5">
        <v>5</v>
      </c>
      <c r="I177" s="73" t="s">
        <v>471</v>
      </c>
      <c r="XEZ177" s="77"/>
    </row>
    <row r="178" s="5" customFormat="1" ht="31.2" spans="3:9 16380:16380">
      <c r="C178" s="5" t="s">
        <v>472</v>
      </c>
      <c r="D178" s="5" t="s">
        <v>473</v>
      </c>
      <c r="E178" s="73" t="s">
        <v>474</v>
      </c>
      <c r="F178" s="5">
        <v>2150</v>
      </c>
      <c r="G178" s="5"/>
      <c r="H178" s="5">
        <v>5</v>
      </c>
      <c r="I178" s="73" t="s">
        <v>475</v>
      </c>
      <c r="XEZ178" s="77"/>
    </row>
    <row r="179" s="5" customFormat="1" ht="31.2" spans="3:9 16380:16380">
      <c r="C179" s="5" t="s">
        <v>472</v>
      </c>
      <c r="D179" s="5" t="s">
        <v>473</v>
      </c>
      <c r="E179" s="73" t="s">
        <v>476</v>
      </c>
      <c r="F179" s="5">
        <v>0</v>
      </c>
      <c r="G179" s="5"/>
      <c r="H179" s="5">
        <v>5</v>
      </c>
      <c r="I179" s="73" t="s">
        <v>475</v>
      </c>
      <c r="XEZ179" s="77"/>
    </row>
    <row r="180" s="5" customFormat="1" ht="31.2" spans="3:9 16380:16380">
      <c r="C180" s="5" t="s">
        <v>472</v>
      </c>
      <c r="D180" s="5" t="s">
        <v>477</v>
      </c>
      <c r="E180" s="73" t="s">
        <v>478</v>
      </c>
      <c r="F180" s="5">
        <v>2650</v>
      </c>
      <c r="G180" s="5"/>
      <c r="H180" s="5">
        <v>5</v>
      </c>
      <c r="I180" s="73" t="s">
        <v>479</v>
      </c>
      <c r="XEZ180" s="77"/>
    </row>
    <row r="181" s="5" customFormat="1" ht="31.2" spans="3:9 16380:16380">
      <c r="C181" s="5" t="s">
        <v>480</v>
      </c>
      <c r="D181" s="5" t="s">
        <v>481</v>
      </c>
      <c r="E181" s="73" t="s">
        <v>482</v>
      </c>
      <c r="F181" s="5">
        <v>810</v>
      </c>
      <c r="G181" s="5"/>
      <c r="H181" s="5">
        <v>5</v>
      </c>
      <c r="I181" s="73" t="s">
        <v>483</v>
      </c>
      <c r="XEZ181" s="77"/>
    </row>
    <row r="182" s="5" customFormat="1" ht="31.2" spans="3:9 16380:16380">
      <c r="C182" s="5" t="s">
        <v>480</v>
      </c>
      <c r="D182" s="5" t="s">
        <v>484</v>
      </c>
      <c r="E182" s="73" t="s">
        <v>485</v>
      </c>
      <c r="F182" s="5">
        <v>910</v>
      </c>
      <c r="G182" s="5"/>
      <c r="H182" s="5">
        <v>5</v>
      </c>
      <c r="I182" s="73" t="s">
        <v>486</v>
      </c>
      <c r="XEZ182" s="77"/>
    </row>
    <row r="183" s="5" customFormat="1" ht="31.2" spans="3:9 16380:16380">
      <c r="C183" s="5" t="s">
        <v>487</v>
      </c>
      <c r="D183" s="5" t="s">
        <v>488</v>
      </c>
      <c r="E183" s="73" t="s">
        <v>113</v>
      </c>
      <c r="F183" s="5">
        <v>810</v>
      </c>
      <c r="G183" s="5"/>
      <c r="H183" s="5">
        <v>5</v>
      </c>
      <c r="I183" s="73" t="s">
        <v>489</v>
      </c>
      <c r="XEZ183" s="77"/>
    </row>
    <row r="184" s="5" customFormat="1" ht="31.2" spans="3:9 16380:16380">
      <c r="C184" s="5" t="s">
        <v>487</v>
      </c>
      <c r="D184" s="5" t="s">
        <v>488</v>
      </c>
      <c r="E184" s="73" t="s">
        <v>490</v>
      </c>
      <c r="F184" s="5">
        <v>37</v>
      </c>
      <c r="G184" s="5"/>
      <c r="H184" s="5">
        <v>5</v>
      </c>
      <c r="I184" s="73" t="s">
        <v>491</v>
      </c>
      <c r="XEZ184" s="77"/>
    </row>
    <row r="185" s="5" customFormat="1" ht="31.2" spans="3:9 16380:16380">
      <c r="C185" s="5" t="s">
        <v>487</v>
      </c>
      <c r="D185" s="5" t="s">
        <v>492</v>
      </c>
      <c r="E185" s="73" t="s">
        <v>485</v>
      </c>
      <c r="F185" s="5">
        <v>910</v>
      </c>
      <c r="G185" s="5"/>
      <c r="H185" s="5">
        <v>5</v>
      </c>
      <c r="I185" s="73" t="s">
        <v>493</v>
      </c>
      <c r="XEZ185" s="77"/>
    </row>
    <row r="186" s="5" customFormat="1" ht="31.2" spans="3:9 16380:16380">
      <c r="C186" s="5" t="s">
        <v>494</v>
      </c>
      <c r="D186" s="5" t="s">
        <v>495</v>
      </c>
      <c r="E186" s="73" t="s">
        <v>113</v>
      </c>
      <c r="F186" s="5">
        <v>810</v>
      </c>
      <c r="G186" s="5"/>
      <c r="H186" s="5">
        <v>5</v>
      </c>
      <c r="I186" s="73" t="s">
        <v>496</v>
      </c>
      <c r="XEZ186" s="77"/>
    </row>
    <row r="187" s="5" customFormat="1" ht="31.2" spans="3:9 16380:16380">
      <c r="C187" s="5" t="s">
        <v>494</v>
      </c>
      <c r="D187" s="5" t="s">
        <v>497</v>
      </c>
      <c r="E187" s="73" t="s">
        <v>498</v>
      </c>
      <c r="F187" s="5">
        <v>870</v>
      </c>
      <c r="G187" s="5"/>
      <c r="H187" s="5">
        <v>5</v>
      </c>
      <c r="I187" s="73" t="s">
        <v>499</v>
      </c>
      <c r="XEZ187" s="77"/>
    </row>
    <row r="188" s="5" customFormat="1" ht="31.2" spans="3:9 16380:16380">
      <c r="C188" s="5" t="s">
        <v>500</v>
      </c>
      <c r="D188" s="5" t="s">
        <v>501</v>
      </c>
      <c r="E188" s="73" t="s">
        <v>502</v>
      </c>
      <c r="F188" s="5">
        <v>2196</v>
      </c>
      <c r="G188" s="5"/>
      <c r="H188" s="5">
        <v>5</v>
      </c>
      <c r="I188" s="73" t="s">
        <v>503</v>
      </c>
      <c r="XEZ188" s="77"/>
    </row>
    <row r="189" s="5" customFormat="1" ht="31.2" spans="3:9 16380:16380">
      <c r="C189" s="5" t="s">
        <v>500</v>
      </c>
      <c r="D189" s="5" t="s">
        <v>504</v>
      </c>
      <c r="E189" s="73" t="s">
        <v>505</v>
      </c>
      <c r="F189" s="5">
        <v>1630</v>
      </c>
      <c r="G189" s="5"/>
      <c r="H189" s="5">
        <v>5</v>
      </c>
      <c r="I189" s="73" t="s">
        <v>506</v>
      </c>
      <c r="XEZ189" s="77"/>
    </row>
    <row r="190" s="5" customFormat="1" ht="31.2" spans="3:9 16380:16380">
      <c r="C190" s="5" t="s">
        <v>507</v>
      </c>
      <c r="D190" s="5" t="s">
        <v>508</v>
      </c>
      <c r="E190" s="73" t="s">
        <v>509</v>
      </c>
      <c r="F190" s="5">
        <v>820</v>
      </c>
      <c r="G190" s="5"/>
      <c r="H190" s="5">
        <v>5</v>
      </c>
      <c r="I190" s="73" t="s">
        <v>510</v>
      </c>
      <c r="XEZ190" s="77"/>
    </row>
    <row r="191" s="58" customFormat="1" ht="31.2" spans="3:9 16380:16380">
      <c r="C191" s="58" t="s">
        <v>511</v>
      </c>
      <c r="D191" s="58" t="s">
        <v>508</v>
      </c>
      <c r="E191" s="59" t="s">
        <v>509</v>
      </c>
      <c r="F191" s="58">
        <v>0</v>
      </c>
      <c r="G191" s="58">
        <v>600</v>
      </c>
      <c r="H191" s="58">
        <v>10</v>
      </c>
      <c r="I191" s="59" t="s">
        <v>512</v>
      </c>
      <c r="XEZ191" s="79"/>
    </row>
    <row r="192" s="5" customFormat="1" ht="31.2" spans="3:9 16380:16380">
      <c r="C192" s="5" t="s">
        <v>513</v>
      </c>
      <c r="D192" s="5" t="s">
        <v>508</v>
      </c>
      <c r="E192" s="73" t="s">
        <v>509</v>
      </c>
      <c r="F192" s="5">
        <v>820</v>
      </c>
      <c r="G192" s="5"/>
      <c r="H192" s="5">
        <v>5</v>
      </c>
      <c r="I192" s="73" t="s">
        <v>514</v>
      </c>
      <c r="XEZ192" s="77"/>
    </row>
    <row r="193" s="5" customFormat="1" ht="31.2" spans="3:9 16380:16380">
      <c r="C193" s="5" t="s">
        <v>515</v>
      </c>
      <c r="D193" s="5" t="s">
        <v>508</v>
      </c>
      <c r="E193" s="73" t="s">
        <v>509</v>
      </c>
      <c r="F193" s="5">
        <v>820</v>
      </c>
      <c r="G193" s="5"/>
      <c r="H193" s="5">
        <v>5</v>
      </c>
      <c r="I193" s="73" t="s">
        <v>516</v>
      </c>
      <c r="XEZ193" s="77"/>
    </row>
    <row r="194" s="5" customFormat="1" ht="31.2" spans="3:9 16380:16380">
      <c r="C194" s="58" t="s">
        <v>507</v>
      </c>
      <c r="D194" s="58" t="s">
        <v>517</v>
      </c>
      <c r="E194" s="59" t="s">
        <v>518</v>
      </c>
      <c r="F194" s="58">
        <v>0</v>
      </c>
      <c r="G194" s="58">
        <v>648</v>
      </c>
      <c r="H194" s="58">
        <v>10</v>
      </c>
      <c r="I194" s="59" t="s">
        <v>519</v>
      </c>
      <c r="XEZ194" s="77"/>
    </row>
    <row r="195" s="5" customFormat="1" ht="31.2" spans="3:9 16380:16380">
      <c r="C195" s="58" t="s">
        <v>511</v>
      </c>
      <c r="D195" s="58" t="s">
        <v>517</v>
      </c>
      <c r="E195" s="59" t="s">
        <v>518</v>
      </c>
      <c r="F195" s="58">
        <v>0</v>
      </c>
      <c r="G195" s="58">
        <v>648</v>
      </c>
      <c r="H195" s="58">
        <v>10</v>
      </c>
      <c r="I195" s="59" t="s">
        <v>520</v>
      </c>
      <c r="XEZ195" s="77"/>
    </row>
    <row r="196" s="5" customFormat="1" ht="31.2" spans="3:9 16380:16380">
      <c r="C196" s="5" t="s">
        <v>513</v>
      </c>
      <c r="D196" s="5" t="s">
        <v>517</v>
      </c>
      <c r="E196" s="73" t="s">
        <v>518</v>
      </c>
      <c r="F196" s="5">
        <v>880</v>
      </c>
      <c r="G196" s="5"/>
      <c r="H196" s="5">
        <v>5</v>
      </c>
      <c r="I196" s="73" t="s">
        <v>521</v>
      </c>
      <c r="XEZ196" s="77"/>
    </row>
    <row r="197" s="5" customFormat="1" ht="31.2" spans="3:9 16380:16380">
      <c r="C197" s="5" t="s">
        <v>515</v>
      </c>
      <c r="D197" s="5" t="s">
        <v>517</v>
      </c>
      <c r="E197" s="73" t="s">
        <v>518</v>
      </c>
      <c r="F197" s="5">
        <v>880</v>
      </c>
      <c r="G197" s="5"/>
      <c r="H197" s="5">
        <v>5</v>
      </c>
      <c r="I197" s="73" t="s">
        <v>522</v>
      </c>
      <c r="XEZ197" s="77"/>
    </row>
    <row r="198" s="5" customFormat="1" ht="31.2" spans="3:9 16380:16380">
      <c r="C198" s="5" t="s">
        <v>523</v>
      </c>
      <c r="D198" s="5" t="s">
        <v>524</v>
      </c>
      <c r="E198" s="73" t="s">
        <v>525</v>
      </c>
      <c r="F198" s="5">
        <v>870</v>
      </c>
      <c r="G198" s="5"/>
      <c r="H198" s="5">
        <v>5</v>
      </c>
      <c r="I198" s="73" t="s">
        <v>526</v>
      </c>
      <c r="XEZ198" s="77"/>
    </row>
    <row r="199" s="5" customFormat="1" ht="31.2" spans="3:9 16380:16380">
      <c r="C199" s="5" t="s">
        <v>523</v>
      </c>
      <c r="D199" s="5" t="s">
        <v>527</v>
      </c>
      <c r="E199" s="73" t="s">
        <v>528</v>
      </c>
      <c r="F199" s="5">
        <v>870</v>
      </c>
      <c r="G199" s="5"/>
      <c r="H199" s="5">
        <v>5</v>
      </c>
      <c r="I199" s="73" t="s">
        <v>529</v>
      </c>
      <c r="XEZ199" s="77"/>
    </row>
    <row r="200" s="5" customFormat="1" ht="31.2" spans="3:9 16380:16380">
      <c r="C200" s="5" t="s">
        <v>530</v>
      </c>
      <c r="D200" s="5" t="s">
        <v>531</v>
      </c>
      <c r="E200" s="73" t="s">
        <v>525</v>
      </c>
      <c r="F200" s="5">
        <v>870</v>
      </c>
      <c r="G200" s="5"/>
      <c r="H200" s="5">
        <v>5</v>
      </c>
      <c r="I200" s="73" t="s">
        <v>532</v>
      </c>
      <c r="XEZ200" s="77"/>
    </row>
    <row r="201" s="5" customFormat="1" ht="31.2" spans="3:9 16380:16380">
      <c r="C201" s="5" t="s">
        <v>530</v>
      </c>
      <c r="D201" s="5" t="s">
        <v>533</v>
      </c>
      <c r="E201" s="73" t="s">
        <v>534</v>
      </c>
      <c r="F201" s="5">
        <v>620</v>
      </c>
      <c r="G201" s="5"/>
      <c r="H201" s="5">
        <v>5</v>
      </c>
      <c r="I201" s="73" t="s">
        <v>535</v>
      </c>
      <c r="XEZ201" s="77"/>
    </row>
    <row r="202" s="5" customFormat="1" ht="31.2" spans="3:9 16380:16380">
      <c r="C202" s="5" t="s">
        <v>536</v>
      </c>
      <c r="D202" s="5" t="s">
        <v>537</v>
      </c>
      <c r="E202" s="73" t="s">
        <v>538</v>
      </c>
      <c r="F202" s="5">
        <v>830</v>
      </c>
      <c r="G202" s="5"/>
      <c r="H202" s="5">
        <v>5</v>
      </c>
      <c r="I202" s="73" t="s">
        <v>539</v>
      </c>
      <c r="XEZ202" s="77"/>
    </row>
    <row r="203" s="5" customFormat="1" ht="31.2" spans="3:9 16380:16380">
      <c r="C203" s="5" t="s">
        <v>540</v>
      </c>
      <c r="D203" s="5" t="s">
        <v>537</v>
      </c>
      <c r="E203" s="73" t="s">
        <v>538</v>
      </c>
      <c r="F203" s="5">
        <v>830</v>
      </c>
      <c r="G203" s="5"/>
      <c r="H203" s="5">
        <v>5</v>
      </c>
      <c r="I203" s="73" t="s">
        <v>541</v>
      </c>
      <c r="XEZ203" s="77"/>
    </row>
    <row r="204" s="5" customFormat="1" ht="31.2" spans="3:9 16380:16380">
      <c r="C204" s="5" t="s">
        <v>542</v>
      </c>
      <c r="D204" s="5" t="s">
        <v>543</v>
      </c>
      <c r="E204" s="73" t="s">
        <v>544</v>
      </c>
      <c r="F204" s="5">
        <v>570</v>
      </c>
      <c r="G204" s="5"/>
      <c r="H204" s="5">
        <v>5</v>
      </c>
      <c r="I204" s="73" t="s">
        <v>545</v>
      </c>
      <c r="XEZ204" s="77"/>
    </row>
    <row r="205" s="5" customFormat="1" ht="31.2" spans="3:9 16380:16380">
      <c r="C205" s="5" t="s">
        <v>542</v>
      </c>
      <c r="D205" s="5" t="s">
        <v>546</v>
      </c>
      <c r="E205" s="73" t="s">
        <v>547</v>
      </c>
      <c r="F205" s="5">
        <v>730</v>
      </c>
      <c r="G205" s="5"/>
      <c r="H205" s="5">
        <v>5</v>
      </c>
      <c r="I205" s="73" t="s">
        <v>548</v>
      </c>
      <c r="XEZ205" s="77"/>
    </row>
    <row r="206" s="58" customFormat="1" ht="31.2" spans="3:9 16380:16380">
      <c r="C206" s="58" t="s">
        <v>549</v>
      </c>
      <c r="D206" s="58" t="s">
        <v>550</v>
      </c>
      <c r="E206" s="59" t="s">
        <v>551</v>
      </c>
      <c r="F206" s="58">
        <v>0</v>
      </c>
      <c r="G206" s="58">
        <v>592</v>
      </c>
      <c r="H206" s="58">
        <v>10</v>
      </c>
      <c r="I206" s="59" t="s">
        <v>552</v>
      </c>
      <c r="XEZ206" s="79"/>
    </row>
    <row r="207" s="58" customFormat="1" ht="31.2" spans="3:9 16380:16380">
      <c r="C207" s="58" t="s">
        <v>553</v>
      </c>
      <c r="D207" s="58" t="s">
        <v>550</v>
      </c>
      <c r="E207" s="59" t="s">
        <v>551</v>
      </c>
      <c r="F207" s="58">
        <v>0</v>
      </c>
      <c r="G207" s="58">
        <v>592</v>
      </c>
      <c r="H207" s="58">
        <v>10</v>
      </c>
      <c r="I207" s="59" t="s">
        <v>554</v>
      </c>
      <c r="XEZ207" s="79"/>
    </row>
    <row r="208" s="58" customFormat="1" ht="31.2" spans="3:9 16380:16380">
      <c r="C208" s="58" t="s">
        <v>555</v>
      </c>
      <c r="D208" s="58" t="s">
        <v>556</v>
      </c>
      <c r="E208" s="59" t="s">
        <v>551</v>
      </c>
      <c r="F208" s="58">
        <v>0</v>
      </c>
      <c r="G208" s="58">
        <v>370</v>
      </c>
      <c r="H208" s="58">
        <v>10</v>
      </c>
      <c r="I208" s="59" t="s">
        <v>557</v>
      </c>
      <c r="XEZ208" s="79"/>
    </row>
    <row r="209" s="58" customFormat="1" ht="31.2" spans="3:9 16380:16380">
      <c r="C209" s="58" t="s">
        <v>558</v>
      </c>
      <c r="D209" s="58" t="s">
        <v>556</v>
      </c>
      <c r="E209" s="59" t="s">
        <v>551</v>
      </c>
      <c r="F209" s="58">
        <v>0</v>
      </c>
      <c r="G209" s="58">
        <v>370</v>
      </c>
      <c r="H209" s="58">
        <v>10</v>
      </c>
      <c r="I209" s="59" t="s">
        <v>559</v>
      </c>
      <c r="XEZ209" s="79"/>
    </row>
    <row r="210" s="5" customFormat="1" spans="3:9 16380:16380">
      <c r="C210" s="5" t="s">
        <v>560</v>
      </c>
      <c r="D210" s="5" t="s">
        <v>561</v>
      </c>
      <c r="E210" s="73" t="s">
        <v>383</v>
      </c>
      <c r="F210" s="5">
        <v>820</v>
      </c>
      <c r="G210" s="56"/>
      <c r="H210" s="5">
        <v>5</v>
      </c>
      <c r="I210" s="47" t="s">
        <v>562</v>
      </c>
    </row>
    <row r="211" s="5" customFormat="1" spans="3:9 16380:16380">
      <c r="C211" s="5" t="s">
        <v>563</v>
      </c>
      <c r="D211" s="5" t="s">
        <v>564</v>
      </c>
      <c r="E211" s="73" t="s">
        <v>565</v>
      </c>
      <c r="F211" s="5">
        <v>920</v>
      </c>
      <c r="G211" s="56"/>
      <c r="H211" s="5">
        <v>5</v>
      </c>
      <c r="I211" s="47" t="s">
        <v>566</v>
      </c>
    </row>
    <row r="212" s="5" customFormat="1" spans="3:9 16380:16380">
      <c r="C212" s="5" t="s">
        <v>567</v>
      </c>
      <c r="D212" s="5" t="s">
        <v>564</v>
      </c>
      <c r="E212" s="73" t="s">
        <v>565</v>
      </c>
      <c r="F212" s="5">
        <v>920</v>
      </c>
      <c r="G212" s="56"/>
      <c r="H212" s="5">
        <v>5</v>
      </c>
      <c r="I212" s="47" t="s">
        <v>568</v>
      </c>
    </row>
    <row r="213" s="5" customFormat="1" spans="3:9 16380:16380">
      <c r="C213" s="5" t="s">
        <v>563</v>
      </c>
      <c r="D213" s="5" t="s">
        <v>569</v>
      </c>
      <c r="E213" s="73" t="s">
        <v>570</v>
      </c>
      <c r="F213" s="5">
        <v>1000</v>
      </c>
      <c r="G213" s="56"/>
      <c r="H213" s="5">
        <v>5</v>
      </c>
      <c r="I213" s="47" t="s">
        <v>571</v>
      </c>
    </row>
    <row r="214" s="5" customFormat="1" spans="3:9 16380:16380">
      <c r="C214" s="5" t="s">
        <v>567</v>
      </c>
      <c r="D214" s="5" t="s">
        <v>569</v>
      </c>
      <c r="E214" s="73" t="s">
        <v>570</v>
      </c>
      <c r="F214" s="5">
        <v>1000</v>
      </c>
      <c r="G214" s="56"/>
      <c r="H214" s="5">
        <v>5</v>
      </c>
      <c r="I214" s="47" t="s">
        <v>572</v>
      </c>
    </row>
    <row r="215" s="5" customFormat="1" spans="3:9 16380:16380">
      <c r="C215" s="5" t="s">
        <v>573</v>
      </c>
      <c r="D215" s="5" t="s">
        <v>574</v>
      </c>
      <c r="E215" s="50" t="s">
        <v>575</v>
      </c>
      <c r="F215" s="5">
        <v>670</v>
      </c>
      <c r="G215" s="56"/>
      <c r="H215" s="5">
        <v>5</v>
      </c>
      <c r="I215" s="47" t="s">
        <v>576</v>
      </c>
    </row>
    <row r="216" s="5" customFormat="1" spans="3:9 16380:16380">
      <c r="C216" s="5" t="s">
        <v>577</v>
      </c>
      <c r="D216" s="5" t="s">
        <v>574</v>
      </c>
      <c r="E216" s="50" t="s">
        <v>575</v>
      </c>
      <c r="F216" s="5">
        <v>670</v>
      </c>
      <c r="G216" s="56"/>
      <c r="H216" s="5">
        <v>5</v>
      </c>
      <c r="I216" s="47" t="s">
        <v>578</v>
      </c>
    </row>
    <row r="217" s="5" customFormat="1" spans="3:9 16380:16380">
      <c r="C217" s="5" t="s">
        <v>579</v>
      </c>
      <c r="D217" s="5" t="s">
        <v>574</v>
      </c>
      <c r="E217" s="50" t="s">
        <v>575</v>
      </c>
      <c r="F217" s="5">
        <v>670</v>
      </c>
      <c r="G217" s="56"/>
      <c r="H217" s="5">
        <v>5</v>
      </c>
      <c r="I217" s="47" t="s">
        <v>580</v>
      </c>
    </row>
    <row r="218" s="5" customFormat="1" spans="3:9 16380:16380">
      <c r="C218" s="5" t="s">
        <v>581</v>
      </c>
      <c r="D218" s="5" t="s">
        <v>574</v>
      </c>
      <c r="E218" s="50" t="s">
        <v>575</v>
      </c>
      <c r="F218" s="5">
        <v>670</v>
      </c>
      <c r="G218" s="56"/>
      <c r="H218" s="5">
        <v>5</v>
      </c>
      <c r="I218" s="47" t="s">
        <v>582</v>
      </c>
    </row>
    <row r="219" s="5" customFormat="1" spans="3:9 16380:16380">
      <c r="C219" s="5" t="s">
        <v>583</v>
      </c>
      <c r="D219" s="5" t="s">
        <v>574</v>
      </c>
      <c r="E219" s="50" t="s">
        <v>575</v>
      </c>
      <c r="F219" s="5">
        <v>670</v>
      </c>
      <c r="G219" s="56"/>
      <c r="H219" s="5">
        <v>5</v>
      </c>
      <c r="I219" s="47" t="s">
        <v>584</v>
      </c>
    </row>
    <row r="220" s="5" customFormat="1" spans="3:9 16380:16380">
      <c r="C220" s="5" t="s">
        <v>573</v>
      </c>
      <c r="D220" s="5" t="s">
        <v>585</v>
      </c>
      <c r="E220" s="50" t="s">
        <v>586</v>
      </c>
      <c r="F220" s="5">
        <v>1110</v>
      </c>
      <c r="G220" s="56"/>
      <c r="H220" s="5">
        <v>5</v>
      </c>
      <c r="I220" s="47" t="s">
        <v>587</v>
      </c>
    </row>
    <row r="221" s="5" customFormat="1" spans="3:9 16380:16380">
      <c r="C221" s="5" t="s">
        <v>577</v>
      </c>
      <c r="D221" s="5" t="s">
        <v>585</v>
      </c>
      <c r="E221" s="50" t="s">
        <v>586</v>
      </c>
      <c r="F221" s="5">
        <v>1110</v>
      </c>
      <c r="G221" s="56"/>
      <c r="H221" s="5">
        <v>5</v>
      </c>
      <c r="I221" s="47" t="s">
        <v>588</v>
      </c>
    </row>
    <row r="222" s="5" customFormat="1" spans="3:9 16380:16380">
      <c r="C222" s="5" t="s">
        <v>579</v>
      </c>
      <c r="D222" s="5" t="s">
        <v>585</v>
      </c>
      <c r="E222" s="50" t="s">
        <v>586</v>
      </c>
      <c r="F222" s="5">
        <v>1110</v>
      </c>
      <c r="G222" s="56"/>
      <c r="H222" s="5">
        <v>5</v>
      </c>
      <c r="I222" s="47" t="s">
        <v>589</v>
      </c>
    </row>
    <row r="223" s="5" customFormat="1" spans="3:9 16380:16380">
      <c r="C223" s="5" t="s">
        <v>581</v>
      </c>
      <c r="D223" s="5" t="s">
        <v>585</v>
      </c>
      <c r="E223" s="50" t="s">
        <v>586</v>
      </c>
      <c r="F223" s="5">
        <v>1110</v>
      </c>
      <c r="G223" s="56"/>
      <c r="H223" s="5">
        <v>5</v>
      </c>
      <c r="I223" s="47" t="s">
        <v>590</v>
      </c>
    </row>
    <row r="224" s="5" customFormat="1" spans="3:9 16380:16380">
      <c r="C224" s="5" t="s">
        <v>583</v>
      </c>
      <c r="D224" s="5" t="s">
        <v>585</v>
      </c>
      <c r="E224" s="50" t="s">
        <v>586</v>
      </c>
      <c r="F224" s="5">
        <v>1110</v>
      </c>
      <c r="G224" s="56"/>
      <c r="H224" s="5">
        <v>5</v>
      </c>
      <c r="I224" s="47" t="s">
        <v>591</v>
      </c>
    </row>
    <row r="225" s="5" customFormat="1" spans="3:9 16380:16380">
      <c r="C225" s="5" t="s">
        <v>592</v>
      </c>
      <c r="D225" s="5" t="s">
        <v>593</v>
      </c>
      <c r="E225" s="50" t="s">
        <v>594</v>
      </c>
      <c r="F225" s="5">
        <v>720</v>
      </c>
      <c r="G225" s="56"/>
      <c r="H225" s="5">
        <v>5</v>
      </c>
      <c r="I225" s="47" t="s">
        <v>595</v>
      </c>
    </row>
    <row r="226" s="5" customFormat="1" spans="3:9 16380:16380">
      <c r="C226" s="5" t="s">
        <v>596</v>
      </c>
      <c r="D226" s="5" t="s">
        <v>593</v>
      </c>
      <c r="E226" s="73" t="s">
        <v>594</v>
      </c>
      <c r="F226" s="5">
        <v>720</v>
      </c>
      <c r="G226" s="56"/>
      <c r="H226" s="5">
        <v>5</v>
      </c>
      <c r="I226" s="47" t="s">
        <v>597</v>
      </c>
    </row>
    <row r="227" s="5" customFormat="1" spans="3:9 16380:16380">
      <c r="C227" s="5" t="s">
        <v>592</v>
      </c>
      <c r="D227" s="5" t="s">
        <v>598</v>
      </c>
      <c r="E227" s="73" t="s">
        <v>599</v>
      </c>
      <c r="F227" s="5">
        <v>840</v>
      </c>
      <c r="G227" s="56"/>
      <c r="H227" s="5">
        <v>5</v>
      </c>
      <c r="I227" s="47" t="s">
        <v>600</v>
      </c>
    </row>
    <row r="228" s="5" customFormat="1" spans="3:9 16380:16380">
      <c r="C228" s="5" t="s">
        <v>596</v>
      </c>
      <c r="D228" s="5" t="s">
        <v>598</v>
      </c>
      <c r="E228" s="73" t="s">
        <v>599</v>
      </c>
      <c r="F228" s="5">
        <v>840</v>
      </c>
      <c r="G228" s="56"/>
      <c r="H228" s="5">
        <v>5</v>
      </c>
      <c r="I228" s="47" t="s">
        <v>601</v>
      </c>
    </row>
    <row r="229" s="5" customFormat="1" spans="3:9 16380:16380">
      <c r="C229" s="5" t="s">
        <v>602</v>
      </c>
      <c r="D229" s="5" t="s">
        <v>603</v>
      </c>
      <c r="E229" s="73" t="s">
        <v>604</v>
      </c>
      <c r="F229" s="5">
        <v>970</v>
      </c>
      <c r="G229" s="56"/>
      <c r="H229" s="5">
        <v>5</v>
      </c>
      <c r="I229" s="47" t="s">
        <v>605</v>
      </c>
    </row>
    <row r="230" s="58" customFormat="1" spans="3:9 16380:16380">
      <c r="C230" s="58" t="s">
        <v>602</v>
      </c>
      <c r="D230" s="58" t="s">
        <v>606</v>
      </c>
      <c r="E230" s="59" t="s">
        <v>607</v>
      </c>
      <c r="F230" s="58">
        <v>0</v>
      </c>
      <c r="G230" s="62">
        <v>0</v>
      </c>
      <c r="H230" s="58">
        <v>10</v>
      </c>
      <c r="I230" s="62" t="s">
        <v>608</v>
      </c>
      <c r="XEZ230" s="79"/>
    </row>
    <row r="231" s="58" customFormat="1" spans="3:9 16380:16380">
      <c r="C231" s="58" t="s">
        <v>609</v>
      </c>
      <c r="D231" s="58" t="s">
        <v>610</v>
      </c>
      <c r="E231" s="59" t="s">
        <v>611</v>
      </c>
      <c r="F231" s="58">
        <v>0</v>
      </c>
      <c r="G231" s="62">
        <v>333</v>
      </c>
      <c r="H231" s="58">
        <v>10</v>
      </c>
      <c r="I231" s="62" t="s">
        <v>612</v>
      </c>
      <c r="XEZ231" s="79"/>
    </row>
    <row r="232" s="5" customFormat="1" spans="3:9 16380:16380">
      <c r="C232" s="5" t="s">
        <v>613</v>
      </c>
      <c r="D232" s="5" t="s">
        <v>610</v>
      </c>
      <c r="E232" s="73" t="s">
        <v>611</v>
      </c>
      <c r="F232" s="5">
        <v>810</v>
      </c>
      <c r="G232" s="56"/>
      <c r="H232" s="5">
        <v>5</v>
      </c>
      <c r="I232" s="47" t="s">
        <v>614</v>
      </c>
    </row>
    <row r="233" s="5" customFormat="1" spans="3:9 16380:16380">
      <c r="C233" s="5" t="s">
        <v>615</v>
      </c>
      <c r="D233" s="5" t="s">
        <v>610</v>
      </c>
      <c r="E233" s="73" t="s">
        <v>611</v>
      </c>
      <c r="F233" s="5">
        <v>810</v>
      </c>
      <c r="G233" s="56"/>
      <c r="H233" s="5">
        <v>5</v>
      </c>
      <c r="I233" s="47" t="s">
        <v>616</v>
      </c>
    </row>
    <row r="234" s="5" customFormat="1" spans="3:9 16380:16380">
      <c r="C234" s="5" t="s">
        <v>617</v>
      </c>
      <c r="D234" s="5" t="s">
        <v>618</v>
      </c>
      <c r="E234" s="73" t="s">
        <v>619</v>
      </c>
      <c r="F234" s="5">
        <v>1660</v>
      </c>
      <c r="G234" s="56"/>
      <c r="H234" s="5">
        <v>5</v>
      </c>
      <c r="I234" s="47" t="s">
        <v>620</v>
      </c>
    </row>
    <row r="235" s="5" customFormat="1" spans="3:9 16380:16380">
      <c r="C235" s="5" t="s">
        <v>613</v>
      </c>
      <c r="D235" s="5" t="s">
        <v>621</v>
      </c>
      <c r="E235" s="73" t="s">
        <v>622</v>
      </c>
      <c r="F235" s="5">
        <v>2070</v>
      </c>
      <c r="G235" s="56"/>
      <c r="H235" s="5">
        <v>5</v>
      </c>
      <c r="I235" s="47" t="s">
        <v>623</v>
      </c>
    </row>
    <row r="236" s="5" customFormat="1" spans="3:9 16380:16380">
      <c r="C236" s="5" t="s">
        <v>609</v>
      </c>
      <c r="D236" s="5" t="s">
        <v>624</v>
      </c>
      <c r="E236" s="73" t="s">
        <v>625</v>
      </c>
      <c r="F236" s="5">
        <v>910</v>
      </c>
      <c r="G236" s="56"/>
      <c r="H236" s="5">
        <v>5</v>
      </c>
      <c r="I236" s="47" t="s">
        <v>626</v>
      </c>
    </row>
    <row r="237" s="5" customFormat="1" spans="3:9 16380:16380">
      <c r="C237" s="5" t="s">
        <v>615</v>
      </c>
      <c r="D237" s="5" t="s">
        <v>624</v>
      </c>
      <c r="E237" s="73" t="s">
        <v>625</v>
      </c>
      <c r="F237" s="5">
        <v>910</v>
      </c>
      <c r="G237" s="56"/>
      <c r="H237" s="5">
        <v>5</v>
      </c>
      <c r="I237" s="47" t="s">
        <v>627</v>
      </c>
    </row>
    <row r="238" s="5" customFormat="1" spans="3:9 16380:16380">
      <c r="C238" s="5" t="s">
        <v>617</v>
      </c>
      <c r="D238" s="5" t="s">
        <v>628</v>
      </c>
      <c r="E238" s="73" t="s">
        <v>622</v>
      </c>
      <c r="F238" s="5">
        <v>2070</v>
      </c>
      <c r="G238" s="56"/>
      <c r="H238" s="5">
        <v>5</v>
      </c>
      <c r="I238" s="47" t="s">
        <v>629</v>
      </c>
    </row>
    <row r="239" s="5" customFormat="1" spans="3:9 16380:16380">
      <c r="C239" s="5" t="s">
        <v>630</v>
      </c>
      <c r="D239" s="5" t="s">
        <v>631</v>
      </c>
      <c r="E239" s="73" t="s">
        <v>632</v>
      </c>
      <c r="F239" s="5">
        <v>580</v>
      </c>
      <c r="G239" s="56"/>
      <c r="H239" s="5">
        <v>5</v>
      </c>
      <c r="I239" s="47" t="s">
        <v>633</v>
      </c>
    </row>
    <row r="240" s="5" customFormat="1" spans="3:9 16380:16380">
      <c r="C240" s="5" t="s">
        <v>634</v>
      </c>
      <c r="D240" s="5" t="s">
        <v>631</v>
      </c>
      <c r="E240" s="73" t="s">
        <v>632</v>
      </c>
      <c r="F240" s="5">
        <v>580</v>
      </c>
      <c r="G240" s="56"/>
      <c r="H240" s="5">
        <v>5</v>
      </c>
      <c r="I240" s="47" t="s">
        <v>635</v>
      </c>
    </row>
    <row r="241" s="5" customFormat="1" spans="3:9 16380:16380">
      <c r="C241" s="5" t="s">
        <v>636</v>
      </c>
      <c r="D241" s="5" t="s">
        <v>637</v>
      </c>
      <c r="E241" s="73" t="s">
        <v>638</v>
      </c>
      <c r="F241" s="5">
        <v>660</v>
      </c>
      <c r="G241" s="56"/>
      <c r="H241" s="5">
        <v>5</v>
      </c>
      <c r="I241" s="47" t="s">
        <v>639</v>
      </c>
    </row>
    <row r="242" s="58" customFormat="1" spans="3:9 16380:16380">
      <c r="C242" s="58" t="s">
        <v>636</v>
      </c>
      <c r="D242" s="58" t="s">
        <v>640</v>
      </c>
      <c r="E242" s="59" t="s">
        <v>641</v>
      </c>
      <c r="F242" s="58">
        <v>0</v>
      </c>
      <c r="G242" s="62">
        <v>0</v>
      </c>
      <c r="H242" s="58">
        <v>10</v>
      </c>
      <c r="I242" s="62" t="s">
        <v>642</v>
      </c>
      <c r="XEZ242" s="79"/>
    </row>
    <row r="243" s="5" customFormat="1" spans="3:9 16380:16380">
      <c r="C243" s="5" t="s">
        <v>643</v>
      </c>
      <c r="D243" s="5" t="s">
        <v>644</v>
      </c>
      <c r="E243" s="73" t="s">
        <v>383</v>
      </c>
      <c r="F243" s="5">
        <v>820</v>
      </c>
      <c r="G243" s="56"/>
      <c r="H243" s="5">
        <v>5</v>
      </c>
      <c r="I243" s="47" t="s">
        <v>645</v>
      </c>
    </row>
    <row r="244" s="5" customFormat="1" spans="3:9 16380:16380">
      <c r="C244" s="5" t="s">
        <v>646</v>
      </c>
      <c r="D244" s="5" t="s">
        <v>647</v>
      </c>
      <c r="E244" s="73" t="s">
        <v>648</v>
      </c>
      <c r="F244" s="5">
        <v>950</v>
      </c>
      <c r="G244" s="56"/>
      <c r="H244" s="5">
        <v>5</v>
      </c>
      <c r="I244" s="56" t="s">
        <v>649</v>
      </c>
    </row>
    <row r="245" s="5" customFormat="1" spans="3:9 16380:16380">
      <c r="C245" s="5" t="s">
        <v>646</v>
      </c>
      <c r="D245" s="5" t="s">
        <v>650</v>
      </c>
      <c r="E245" s="73" t="s">
        <v>165</v>
      </c>
      <c r="F245" s="5">
        <v>620</v>
      </c>
      <c r="G245" s="56"/>
      <c r="H245" s="5">
        <v>5</v>
      </c>
      <c r="I245" s="56" t="s">
        <v>651</v>
      </c>
    </row>
    <row r="246" s="5" customFormat="1" spans="3:9 16380:16380">
      <c r="C246" s="5" t="s">
        <v>652</v>
      </c>
      <c r="D246" s="5" t="s">
        <v>653</v>
      </c>
      <c r="E246" s="73" t="s">
        <v>654</v>
      </c>
      <c r="F246" s="5">
        <v>900</v>
      </c>
      <c r="G246" s="56"/>
      <c r="H246" s="5">
        <v>5</v>
      </c>
      <c r="I246" s="56" t="s">
        <v>655</v>
      </c>
    </row>
    <row r="247" s="58" customFormat="1" spans="3:9 16380:16380">
      <c r="C247" s="58" t="s">
        <v>652</v>
      </c>
      <c r="D247" s="58" t="s">
        <v>656</v>
      </c>
      <c r="E247" s="59" t="s">
        <v>657</v>
      </c>
      <c r="F247" s="58">
        <v>0</v>
      </c>
      <c r="G247" s="62">
        <v>651</v>
      </c>
      <c r="H247" s="58">
        <v>10</v>
      </c>
      <c r="I247" s="62" t="s">
        <v>658</v>
      </c>
      <c r="XEZ247" s="79"/>
    </row>
    <row r="248" s="44" customFormat="1" spans="3:9 16380:16380">
      <c r="C248" s="44" t="s">
        <v>652</v>
      </c>
      <c r="D248" s="44" t="s">
        <v>659</v>
      </c>
      <c r="E248" s="50" t="s">
        <v>660</v>
      </c>
      <c r="F248" s="44">
        <v>1270</v>
      </c>
      <c r="G248" s="47"/>
      <c r="H248" s="44">
        <v>5</v>
      </c>
      <c r="I248" s="47" t="s">
        <v>661</v>
      </c>
      <c r="XEZ248" s="84"/>
    </row>
    <row r="249" s="5" customFormat="1" spans="3:9 16380:16380">
      <c r="C249" s="5" t="s">
        <v>662</v>
      </c>
      <c r="D249" s="5" t="s">
        <v>663</v>
      </c>
      <c r="E249" s="73" t="s">
        <v>664</v>
      </c>
      <c r="F249" s="5">
        <v>970</v>
      </c>
      <c r="G249" s="56"/>
      <c r="H249" s="5">
        <v>5</v>
      </c>
      <c r="I249" s="56" t="s">
        <v>665</v>
      </c>
    </row>
    <row r="250" s="5" customFormat="1" spans="3:9 16380:16380">
      <c r="C250" s="5" t="s">
        <v>666</v>
      </c>
      <c r="D250" s="5" t="s">
        <v>663</v>
      </c>
      <c r="E250" s="73" t="s">
        <v>664</v>
      </c>
      <c r="F250" s="5">
        <v>970</v>
      </c>
      <c r="G250" s="56"/>
      <c r="H250" s="5">
        <v>5</v>
      </c>
      <c r="I250" s="56" t="s">
        <v>667</v>
      </c>
    </row>
    <row r="251" s="5" customFormat="1" spans="3:9 16380:16380">
      <c r="C251" s="5" t="s">
        <v>662</v>
      </c>
      <c r="D251" s="5" t="s">
        <v>668</v>
      </c>
      <c r="E251" s="73" t="s">
        <v>669</v>
      </c>
      <c r="F251" s="5">
        <v>820</v>
      </c>
      <c r="G251" s="56"/>
      <c r="H251" s="5">
        <v>5</v>
      </c>
      <c r="I251" s="56" t="s">
        <v>670</v>
      </c>
    </row>
    <row r="252" s="5" customFormat="1" spans="3:9 16380:16380">
      <c r="C252" s="5" t="s">
        <v>666</v>
      </c>
      <c r="D252" s="5" t="s">
        <v>668</v>
      </c>
      <c r="E252" s="73" t="s">
        <v>669</v>
      </c>
      <c r="F252" s="5">
        <v>820</v>
      </c>
      <c r="G252" s="56"/>
      <c r="H252" s="5">
        <v>5</v>
      </c>
      <c r="I252" s="56" t="s">
        <v>671</v>
      </c>
    </row>
    <row r="253" s="5" customFormat="1" spans="3:9 16380:16380">
      <c r="C253" s="5" t="s">
        <v>672</v>
      </c>
      <c r="D253" s="5" t="s">
        <v>673</v>
      </c>
      <c r="E253" s="73" t="s">
        <v>674</v>
      </c>
      <c r="F253" s="5">
        <v>820</v>
      </c>
      <c r="G253" s="56"/>
      <c r="H253" s="5">
        <v>5</v>
      </c>
      <c r="I253" s="56" t="s">
        <v>675</v>
      </c>
    </row>
    <row r="254" s="5" customFormat="1" spans="3:9 16380:16380">
      <c r="C254" s="5" t="s">
        <v>672</v>
      </c>
      <c r="D254" s="5" t="s">
        <v>676</v>
      </c>
      <c r="E254" s="73" t="s">
        <v>677</v>
      </c>
      <c r="F254" s="5">
        <v>1210</v>
      </c>
      <c r="G254" s="56"/>
      <c r="H254" s="5">
        <v>5</v>
      </c>
      <c r="I254" s="56" t="s">
        <v>678</v>
      </c>
    </row>
    <row r="255" s="5" customFormat="1" spans="3:9 16380:16380">
      <c r="C255" s="5" t="s">
        <v>679</v>
      </c>
      <c r="D255" s="5" t="s">
        <v>680</v>
      </c>
      <c r="E255" s="73" t="s">
        <v>681</v>
      </c>
      <c r="F255" s="5">
        <v>720</v>
      </c>
      <c r="G255" s="56"/>
      <c r="H255" s="5">
        <v>5</v>
      </c>
      <c r="I255" s="56" t="s">
        <v>682</v>
      </c>
    </row>
    <row r="256" s="5" customFormat="1" spans="3:9 16380:16380">
      <c r="C256" s="5" t="s">
        <v>683</v>
      </c>
      <c r="D256" s="5" t="s">
        <v>680</v>
      </c>
      <c r="E256" s="73" t="s">
        <v>681</v>
      </c>
      <c r="F256" s="5">
        <v>720</v>
      </c>
      <c r="G256" s="56"/>
      <c r="H256" s="5">
        <v>5</v>
      </c>
      <c r="I256" s="56" t="s">
        <v>684</v>
      </c>
    </row>
    <row r="257" s="5" customFormat="1" spans="3:9">
      <c r="C257" s="5" t="s">
        <v>685</v>
      </c>
      <c r="D257" s="5" t="s">
        <v>686</v>
      </c>
      <c r="E257" s="73" t="s">
        <v>687</v>
      </c>
      <c r="F257" s="5">
        <v>870</v>
      </c>
      <c r="G257" s="56"/>
      <c r="H257" s="5">
        <v>5</v>
      </c>
      <c r="I257" s="56" t="s">
        <v>688</v>
      </c>
    </row>
    <row r="258" s="5" customFormat="1" spans="3:9">
      <c r="C258" s="5" t="s">
        <v>685</v>
      </c>
      <c r="D258" s="5" t="s">
        <v>689</v>
      </c>
      <c r="E258" s="73" t="s">
        <v>690</v>
      </c>
      <c r="F258" s="5">
        <v>1660</v>
      </c>
      <c r="G258" s="56"/>
      <c r="H258" s="5">
        <v>5</v>
      </c>
      <c r="I258" s="56" t="s">
        <v>691</v>
      </c>
    </row>
    <row r="259" s="5" customFormat="1" spans="3:9">
      <c r="C259" s="5" t="s">
        <v>630</v>
      </c>
      <c r="D259" s="5" t="s">
        <v>692</v>
      </c>
      <c r="E259" s="73" t="s">
        <v>693</v>
      </c>
      <c r="F259" s="5">
        <v>580</v>
      </c>
      <c r="G259" s="56"/>
      <c r="H259" s="5">
        <v>5</v>
      </c>
      <c r="I259" s="56" t="s">
        <v>694</v>
      </c>
    </row>
    <row r="260" s="5" customFormat="1" spans="3:9">
      <c r="C260" s="5" t="s">
        <v>634</v>
      </c>
      <c r="D260" s="5" t="s">
        <v>692</v>
      </c>
      <c r="E260" s="73" t="s">
        <v>693</v>
      </c>
      <c r="F260" s="5">
        <v>580</v>
      </c>
      <c r="G260" s="56"/>
      <c r="H260" s="5">
        <v>5</v>
      </c>
      <c r="I260" s="56" t="s">
        <v>695</v>
      </c>
    </row>
    <row r="261" s="5" customFormat="1" spans="3:9">
      <c r="C261" s="5" t="s">
        <v>696</v>
      </c>
      <c r="D261" s="5" t="s">
        <v>697</v>
      </c>
      <c r="E261" s="73" t="s">
        <v>698</v>
      </c>
      <c r="F261" s="5">
        <v>940</v>
      </c>
      <c r="G261" s="56"/>
      <c r="H261" s="5">
        <v>5</v>
      </c>
      <c r="I261" s="56" t="s">
        <v>699</v>
      </c>
    </row>
    <row r="262" s="5" customFormat="1" spans="3:9">
      <c r="C262" s="5" t="s">
        <v>700</v>
      </c>
      <c r="D262" s="5" t="s">
        <v>701</v>
      </c>
      <c r="E262" s="73" t="s">
        <v>702</v>
      </c>
      <c r="F262" s="5">
        <v>760</v>
      </c>
      <c r="G262" s="56"/>
      <c r="H262" s="5">
        <v>5</v>
      </c>
      <c r="I262" s="56" t="s">
        <v>703</v>
      </c>
    </row>
    <row r="263" s="5" customFormat="1" spans="3:9">
      <c r="C263" s="5" t="s">
        <v>700</v>
      </c>
      <c r="D263" s="5" t="s">
        <v>704</v>
      </c>
      <c r="E263" s="73" t="s">
        <v>705</v>
      </c>
      <c r="F263" s="5">
        <v>1060</v>
      </c>
      <c r="G263" s="56"/>
      <c r="H263" s="5">
        <v>5</v>
      </c>
      <c r="I263" s="56" t="s">
        <v>706</v>
      </c>
    </row>
    <row r="264" s="5" customFormat="1" spans="3:9">
      <c r="C264" s="5" t="s">
        <v>707</v>
      </c>
      <c r="D264" s="5" t="s">
        <v>708</v>
      </c>
      <c r="E264" s="73" t="s">
        <v>709</v>
      </c>
      <c r="F264" s="5">
        <v>590</v>
      </c>
      <c r="G264" s="56"/>
      <c r="H264" s="5">
        <v>5</v>
      </c>
      <c r="I264" s="56" t="s">
        <v>710</v>
      </c>
    </row>
    <row r="265" s="5" customFormat="1" spans="3:9">
      <c r="C265" s="5" t="s">
        <v>711</v>
      </c>
      <c r="D265" s="5" t="s">
        <v>708</v>
      </c>
      <c r="E265" s="73" t="s">
        <v>709</v>
      </c>
      <c r="F265" s="5">
        <v>590</v>
      </c>
      <c r="G265" s="56"/>
      <c r="H265" s="5">
        <v>5</v>
      </c>
      <c r="I265" s="56" t="s">
        <v>712</v>
      </c>
    </row>
    <row r="266" s="5" customFormat="1" spans="3:9">
      <c r="C266" s="5" t="s">
        <v>707</v>
      </c>
      <c r="D266" s="5" t="s">
        <v>713</v>
      </c>
      <c r="E266" s="73" t="s">
        <v>714</v>
      </c>
      <c r="F266" s="5">
        <v>850</v>
      </c>
      <c r="G266" s="56"/>
      <c r="H266" s="5">
        <v>5</v>
      </c>
      <c r="I266" s="5" t="s">
        <v>715</v>
      </c>
    </row>
    <row r="267" s="5" customFormat="1" spans="3:9">
      <c r="C267" s="5" t="s">
        <v>711</v>
      </c>
      <c r="D267" s="5" t="s">
        <v>713</v>
      </c>
      <c r="E267" s="73" t="s">
        <v>714</v>
      </c>
      <c r="F267" s="5">
        <v>850</v>
      </c>
      <c r="G267" s="56"/>
      <c r="H267" s="5">
        <v>5</v>
      </c>
      <c r="I267" s="5" t="s">
        <v>716</v>
      </c>
    </row>
    <row r="268" s="5" customFormat="1" spans="3:9">
      <c r="C268" s="5" t="s">
        <v>717</v>
      </c>
      <c r="D268" s="5" t="s">
        <v>718</v>
      </c>
      <c r="E268" s="73" t="s">
        <v>594</v>
      </c>
      <c r="F268" s="5">
        <v>720</v>
      </c>
      <c r="G268" s="56"/>
      <c r="H268" s="5">
        <v>5</v>
      </c>
      <c r="I268" s="56" t="s">
        <v>719</v>
      </c>
    </row>
    <row r="269" s="5" customFormat="1" spans="3:9">
      <c r="C269" s="5" t="s">
        <v>720</v>
      </c>
      <c r="D269" s="5" t="s">
        <v>718</v>
      </c>
      <c r="E269" s="73" t="s">
        <v>594</v>
      </c>
      <c r="F269" s="5">
        <v>720</v>
      </c>
      <c r="G269" s="56"/>
      <c r="H269" s="5">
        <v>5</v>
      </c>
      <c r="I269" s="56" t="s">
        <v>721</v>
      </c>
    </row>
    <row r="270" s="5" customFormat="1" spans="3:9">
      <c r="C270" s="5" t="s">
        <v>717</v>
      </c>
      <c r="D270" s="5" t="s">
        <v>722</v>
      </c>
      <c r="E270" s="73" t="s">
        <v>599</v>
      </c>
      <c r="F270" s="5">
        <v>840</v>
      </c>
      <c r="G270" s="56"/>
      <c r="H270" s="5">
        <v>5</v>
      </c>
      <c r="I270" s="56" t="s">
        <v>723</v>
      </c>
    </row>
    <row r="271" s="5" customFormat="1" spans="3:9">
      <c r="C271" s="5" t="s">
        <v>720</v>
      </c>
      <c r="D271" s="5" t="s">
        <v>722</v>
      </c>
      <c r="E271" s="73" t="s">
        <v>599</v>
      </c>
      <c r="F271" s="5">
        <v>840</v>
      </c>
      <c r="G271" s="56"/>
      <c r="H271" s="5">
        <v>5</v>
      </c>
      <c r="I271" s="56" t="s">
        <v>724</v>
      </c>
    </row>
    <row r="272" s="5" customFormat="1" spans="3:9">
      <c r="C272" s="5" t="s">
        <v>725</v>
      </c>
      <c r="D272" s="5" t="s">
        <v>726</v>
      </c>
      <c r="E272" s="73" t="s">
        <v>727</v>
      </c>
      <c r="F272" s="5">
        <v>620</v>
      </c>
      <c r="G272" s="56"/>
      <c r="H272" s="5">
        <v>5</v>
      </c>
      <c r="I272" s="56" t="s">
        <v>728</v>
      </c>
    </row>
    <row r="273" s="58" customFormat="1" spans="3:9 16380:16380">
      <c r="C273" s="58" t="s">
        <v>729</v>
      </c>
      <c r="D273" s="58" t="s">
        <v>726</v>
      </c>
      <c r="E273" s="59" t="s">
        <v>727</v>
      </c>
      <c r="F273" s="58">
        <v>0</v>
      </c>
      <c r="G273" s="62">
        <v>440</v>
      </c>
      <c r="H273" s="58">
        <v>10</v>
      </c>
      <c r="I273" s="62" t="s">
        <v>730</v>
      </c>
      <c r="XEZ273" s="79"/>
    </row>
    <row r="274" s="58" customFormat="1" spans="3:9 16380:16380">
      <c r="C274" s="58" t="s">
        <v>731</v>
      </c>
      <c r="D274" s="58" t="s">
        <v>726</v>
      </c>
      <c r="E274" s="59" t="s">
        <v>727</v>
      </c>
      <c r="F274" s="58">
        <v>0</v>
      </c>
      <c r="G274" s="62">
        <v>275</v>
      </c>
      <c r="H274" s="58">
        <v>10</v>
      </c>
      <c r="I274" s="62" t="s">
        <v>732</v>
      </c>
      <c r="XEZ274" s="79"/>
    </row>
    <row r="275" s="5" customFormat="1" spans="3:9 16380:16380">
      <c r="C275" s="5" t="s">
        <v>733</v>
      </c>
      <c r="D275" s="5" t="s">
        <v>726</v>
      </c>
      <c r="E275" s="73" t="s">
        <v>727</v>
      </c>
      <c r="F275" s="5">
        <v>620</v>
      </c>
      <c r="G275" s="56"/>
      <c r="H275" s="5">
        <v>5</v>
      </c>
      <c r="I275" s="56" t="s">
        <v>734</v>
      </c>
    </row>
    <row r="276" s="58" customFormat="1" spans="3:9 16380:16380">
      <c r="C276" s="58" t="s">
        <v>735</v>
      </c>
      <c r="D276" s="58" t="s">
        <v>736</v>
      </c>
      <c r="E276" s="59" t="s">
        <v>737</v>
      </c>
      <c r="F276" s="58">
        <v>0</v>
      </c>
      <c r="G276" s="62">
        <v>275</v>
      </c>
      <c r="H276" s="58">
        <v>10</v>
      </c>
      <c r="I276" s="62" t="s">
        <v>738</v>
      </c>
      <c r="XEZ276" s="79"/>
    </row>
    <row r="277" s="5" customFormat="1" spans="3:9 16380:16380">
      <c r="C277" s="5" t="s">
        <v>735</v>
      </c>
      <c r="D277" s="5" t="s">
        <v>739</v>
      </c>
      <c r="E277" s="73" t="s">
        <v>740</v>
      </c>
      <c r="F277" s="5">
        <v>530</v>
      </c>
      <c r="G277" s="56"/>
      <c r="H277" s="5">
        <v>5</v>
      </c>
      <c r="I277" s="56" t="s">
        <v>741</v>
      </c>
    </row>
    <row r="278" s="5" customFormat="1" spans="3:9 16380:16380">
      <c r="C278" s="5" t="s">
        <v>735</v>
      </c>
      <c r="D278" s="5" t="s">
        <v>742</v>
      </c>
      <c r="E278" s="73" t="s">
        <v>743</v>
      </c>
      <c r="F278" s="5">
        <v>790</v>
      </c>
      <c r="G278" s="56"/>
      <c r="H278" s="5">
        <v>5</v>
      </c>
      <c r="I278" s="56" t="s">
        <v>744</v>
      </c>
    </row>
    <row r="279" s="5" customFormat="1" spans="3:9 16380:16380">
      <c r="C279" s="5" t="s">
        <v>745</v>
      </c>
      <c r="D279" s="5" t="s">
        <v>746</v>
      </c>
      <c r="E279" s="73" t="s">
        <v>727</v>
      </c>
      <c r="F279" s="5">
        <v>620</v>
      </c>
      <c r="G279" s="56"/>
      <c r="H279" s="5">
        <v>5</v>
      </c>
      <c r="I279" s="56" t="s">
        <v>747</v>
      </c>
    </row>
    <row r="280" s="5" customFormat="1" spans="3:9 16380:16380">
      <c r="C280" s="5" t="s">
        <v>748</v>
      </c>
      <c r="D280" s="5" t="s">
        <v>746</v>
      </c>
      <c r="E280" s="73" t="s">
        <v>727</v>
      </c>
      <c r="F280" s="5">
        <v>620</v>
      </c>
      <c r="G280" s="56"/>
      <c r="H280" s="5">
        <v>5</v>
      </c>
      <c r="I280" s="56" t="s">
        <v>749</v>
      </c>
    </row>
    <row r="281" s="5" customFormat="1" spans="3:9 16380:16380">
      <c r="C281" s="5" t="s">
        <v>750</v>
      </c>
      <c r="D281" s="5" t="s">
        <v>746</v>
      </c>
      <c r="E281" s="73" t="s">
        <v>727</v>
      </c>
      <c r="F281" s="5">
        <v>620</v>
      </c>
      <c r="G281" s="56"/>
      <c r="H281" s="5">
        <v>5</v>
      </c>
      <c r="I281" s="56" t="s">
        <v>751</v>
      </c>
    </row>
    <row r="282" s="5" customFormat="1" spans="3:9 16380:16380">
      <c r="C282" s="5" t="s">
        <v>752</v>
      </c>
      <c r="D282" s="5" t="s">
        <v>746</v>
      </c>
      <c r="E282" s="73" t="s">
        <v>727</v>
      </c>
      <c r="F282" s="5">
        <v>620</v>
      </c>
      <c r="G282" s="56"/>
      <c r="H282" s="5">
        <v>5</v>
      </c>
      <c r="I282" s="56" t="s">
        <v>753</v>
      </c>
    </row>
    <row r="283" s="5" customFormat="1" spans="3:9 16380:16380">
      <c r="C283" s="5" t="s">
        <v>754</v>
      </c>
      <c r="D283" s="5" t="s">
        <v>755</v>
      </c>
      <c r="E283" s="73" t="s">
        <v>756</v>
      </c>
      <c r="F283" s="5">
        <v>530</v>
      </c>
      <c r="G283" s="56"/>
      <c r="H283" s="5">
        <v>5</v>
      </c>
      <c r="I283" s="56" t="s">
        <v>757</v>
      </c>
    </row>
    <row r="284" s="5" customFormat="1" spans="3:9 16380:16380">
      <c r="C284" s="5" t="s">
        <v>758</v>
      </c>
      <c r="D284" s="5" t="s">
        <v>759</v>
      </c>
      <c r="E284" s="73" t="s">
        <v>760</v>
      </c>
      <c r="F284" s="5">
        <v>470</v>
      </c>
      <c r="G284" s="56"/>
      <c r="H284" s="5">
        <v>5</v>
      </c>
      <c r="I284" s="56" t="s">
        <v>761</v>
      </c>
    </row>
    <row r="285" s="5" customFormat="1" spans="3:9 16380:16380">
      <c r="C285" s="5" t="s">
        <v>758</v>
      </c>
      <c r="D285" s="5" t="s">
        <v>762</v>
      </c>
      <c r="E285" s="73" t="s">
        <v>763</v>
      </c>
      <c r="F285" s="5">
        <v>650</v>
      </c>
      <c r="G285" s="56"/>
      <c r="H285" s="5">
        <v>5</v>
      </c>
      <c r="I285" s="56" t="s">
        <v>764</v>
      </c>
    </row>
    <row r="286" s="5" customFormat="1" spans="3:9 16380:16380">
      <c r="C286" s="5" t="s">
        <v>765</v>
      </c>
      <c r="D286" s="5" t="s">
        <v>766</v>
      </c>
      <c r="E286" s="73" t="s">
        <v>767</v>
      </c>
      <c r="F286" s="5">
        <v>620</v>
      </c>
      <c r="G286" s="56"/>
      <c r="H286" s="5">
        <v>5</v>
      </c>
      <c r="I286" s="56" t="s">
        <v>768</v>
      </c>
    </row>
    <row r="287" s="5" customFormat="1" spans="3:9 16380:16380">
      <c r="C287" s="5" t="s">
        <v>769</v>
      </c>
      <c r="D287" s="5" t="s">
        <v>766</v>
      </c>
      <c r="E287" s="73" t="s">
        <v>767</v>
      </c>
      <c r="F287" s="5">
        <v>620</v>
      </c>
      <c r="G287" s="56"/>
      <c r="H287" s="5">
        <v>5</v>
      </c>
      <c r="I287" s="56" t="s">
        <v>770</v>
      </c>
    </row>
    <row r="288" s="5" customFormat="1" spans="3:9 16380:16380">
      <c r="C288" s="5" t="s">
        <v>765</v>
      </c>
      <c r="D288" s="5" t="s">
        <v>771</v>
      </c>
      <c r="E288" s="73" t="s">
        <v>772</v>
      </c>
      <c r="F288" s="5">
        <v>870</v>
      </c>
      <c r="G288" s="56"/>
      <c r="H288" s="5">
        <v>5</v>
      </c>
      <c r="I288" s="56" t="s">
        <v>773</v>
      </c>
    </row>
    <row r="289" s="5" customFormat="1" spans="3:9">
      <c r="C289" s="5" t="s">
        <v>769</v>
      </c>
      <c r="D289" s="5" t="s">
        <v>771</v>
      </c>
      <c r="E289" s="73" t="s">
        <v>772</v>
      </c>
      <c r="F289" s="5">
        <v>870</v>
      </c>
      <c r="G289" s="56"/>
      <c r="H289" s="5">
        <v>5</v>
      </c>
      <c r="I289" s="56" t="s">
        <v>774</v>
      </c>
    </row>
    <row r="290" s="5" customFormat="1" spans="3:9">
      <c r="C290" s="5" t="s">
        <v>775</v>
      </c>
      <c r="D290" s="5" t="s">
        <v>776</v>
      </c>
      <c r="E290" s="73" t="s">
        <v>756</v>
      </c>
      <c r="F290" s="5">
        <v>530</v>
      </c>
      <c r="G290" s="56"/>
      <c r="H290" s="5">
        <v>5</v>
      </c>
      <c r="I290" s="56" t="s">
        <v>777</v>
      </c>
    </row>
    <row r="291" s="5" customFormat="1" spans="3:9">
      <c r="C291" s="5" t="s">
        <v>778</v>
      </c>
      <c r="D291" s="5" t="s">
        <v>779</v>
      </c>
      <c r="E291" s="73" t="s">
        <v>756</v>
      </c>
      <c r="F291" s="5">
        <v>530</v>
      </c>
      <c r="G291" s="56"/>
      <c r="H291" s="5">
        <v>5</v>
      </c>
      <c r="I291" s="56" t="s">
        <v>780</v>
      </c>
    </row>
    <row r="292" s="5" customFormat="1" spans="3:9">
      <c r="C292" s="5" t="s">
        <v>778</v>
      </c>
      <c r="D292" s="5" t="s">
        <v>781</v>
      </c>
      <c r="E292" s="73" t="s">
        <v>782</v>
      </c>
      <c r="F292" s="5">
        <v>520</v>
      </c>
      <c r="G292" s="56"/>
      <c r="H292" s="5">
        <v>5</v>
      </c>
      <c r="I292" s="56" t="s">
        <v>783</v>
      </c>
    </row>
    <row r="293" s="5" customFormat="1" spans="3:9">
      <c r="C293" s="5" t="s">
        <v>784</v>
      </c>
      <c r="D293" s="5" t="s">
        <v>785</v>
      </c>
      <c r="E293" s="73" t="s">
        <v>786</v>
      </c>
      <c r="F293" s="5">
        <v>1004</v>
      </c>
      <c r="G293" s="56"/>
      <c r="H293" s="5">
        <v>5</v>
      </c>
      <c r="I293" s="56" t="s">
        <v>787</v>
      </c>
    </row>
    <row r="294" s="5" customFormat="1" spans="3:9">
      <c r="C294" s="5" t="s">
        <v>784</v>
      </c>
      <c r="D294" s="5" t="s">
        <v>788</v>
      </c>
      <c r="E294" s="73" t="s">
        <v>789</v>
      </c>
      <c r="F294" s="5">
        <v>1970</v>
      </c>
      <c r="G294" s="56"/>
      <c r="H294" s="5">
        <v>5</v>
      </c>
      <c r="I294" s="56" t="s">
        <v>790</v>
      </c>
    </row>
    <row r="295" s="5" customFormat="1" spans="3:9">
      <c r="C295" s="5" t="s">
        <v>791</v>
      </c>
      <c r="D295" s="5" t="s">
        <v>792</v>
      </c>
      <c r="E295" s="73" t="s">
        <v>793</v>
      </c>
      <c r="F295" s="5">
        <v>970</v>
      </c>
      <c r="G295" s="56"/>
      <c r="H295" s="5">
        <v>5</v>
      </c>
      <c r="I295" s="56" t="s">
        <v>794</v>
      </c>
    </row>
    <row r="296" s="5" customFormat="1" spans="3:9">
      <c r="C296" s="5" t="s">
        <v>795</v>
      </c>
      <c r="D296" s="5" t="s">
        <v>796</v>
      </c>
      <c r="E296" s="73" t="s">
        <v>797</v>
      </c>
      <c r="F296" s="5">
        <v>920</v>
      </c>
      <c r="G296" s="56"/>
      <c r="H296" s="5">
        <v>5</v>
      </c>
      <c r="I296" s="56" t="s">
        <v>798</v>
      </c>
    </row>
    <row r="297" s="5" customFormat="1" spans="3:9">
      <c r="C297" s="5" t="s">
        <v>799</v>
      </c>
      <c r="D297" s="5" t="s">
        <v>800</v>
      </c>
      <c r="E297" s="73" t="s">
        <v>801</v>
      </c>
      <c r="F297" s="5">
        <v>923</v>
      </c>
      <c r="G297" s="56"/>
      <c r="H297" s="5">
        <v>5</v>
      </c>
      <c r="I297" s="56" t="s">
        <v>802</v>
      </c>
    </row>
    <row r="298" s="5" customFormat="1" spans="3:9">
      <c r="C298" s="5" t="s">
        <v>803</v>
      </c>
      <c r="D298" s="5" t="s">
        <v>804</v>
      </c>
      <c r="E298" s="73" t="s">
        <v>805</v>
      </c>
      <c r="F298" s="5">
        <v>870</v>
      </c>
      <c r="G298" s="56"/>
      <c r="H298" s="5">
        <v>5</v>
      </c>
      <c r="I298" s="56" t="s">
        <v>806</v>
      </c>
    </row>
    <row r="299" s="5" customFormat="1" spans="3:9">
      <c r="C299" s="5" t="s">
        <v>807</v>
      </c>
      <c r="D299" s="5" t="s">
        <v>808</v>
      </c>
      <c r="E299" s="73" t="s">
        <v>789</v>
      </c>
      <c r="F299" s="5">
        <v>1970</v>
      </c>
      <c r="G299" s="56"/>
      <c r="H299" s="5">
        <v>5</v>
      </c>
      <c r="I299" s="56" t="s">
        <v>809</v>
      </c>
    </row>
    <row r="300" s="5" customFormat="1" spans="3:9">
      <c r="C300" s="5" t="s">
        <v>810</v>
      </c>
      <c r="D300" s="5" t="s">
        <v>811</v>
      </c>
      <c r="E300" s="73" t="s">
        <v>191</v>
      </c>
      <c r="F300" s="5">
        <v>1130</v>
      </c>
      <c r="G300" s="56"/>
      <c r="H300" s="5">
        <v>5</v>
      </c>
      <c r="I300" s="56" t="s">
        <v>812</v>
      </c>
    </row>
    <row r="301" s="5" customFormat="1" spans="3:9">
      <c r="C301" s="5" t="s">
        <v>813</v>
      </c>
      <c r="D301" s="5" t="s">
        <v>814</v>
      </c>
      <c r="E301" s="73" t="s">
        <v>815</v>
      </c>
      <c r="F301" s="5">
        <v>800</v>
      </c>
      <c r="G301" s="56"/>
      <c r="H301" s="5">
        <v>5</v>
      </c>
      <c r="I301" s="56" t="s">
        <v>816</v>
      </c>
    </row>
    <row r="302" s="5" customFormat="1" spans="3:9">
      <c r="C302" s="5" t="s">
        <v>817</v>
      </c>
      <c r="D302" s="5" t="s">
        <v>818</v>
      </c>
      <c r="E302" s="73" t="s">
        <v>819</v>
      </c>
      <c r="F302" s="5">
        <v>920</v>
      </c>
      <c r="G302" s="56"/>
      <c r="H302" s="5">
        <v>5</v>
      </c>
      <c r="I302" s="56" t="s">
        <v>820</v>
      </c>
    </row>
    <row r="303" s="5" customFormat="1" spans="3:9">
      <c r="C303" s="5" t="s">
        <v>817</v>
      </c>
      <c r="D303" s="5" t="s">
        <v>821</v>
      </c>
      <c r="E303" s="73" t="s">
        <v>822</v>
      </c>
      <c r="F303" s="5">
        <v>720</v>
      </c>
      <c r="G303" s="56"/>
      <c r="H303" s="5">
        <v>5</v>
      </c>
      <c r="I303" s="56" t="s">
        <v>823</v>
      </c>
    </row>
    <row r="304" s="5" customFormat="1" spans="3:9">
      <c r="C304" s="5" t="s">
        <v>824</v>
      </c>
      <c r="D304" s="5" t="s">
        <v>825</v>
      </c>
      <c r="E304" s="50" t="s">
        <v>155</v>
      </c>
      <c r="F304" s="5">
        <v>820</v>
      </c>
      <c r="G304" s="56"/>
      <c r="H304" s="5">
        <v>5</v>
      </c>
      <c r="I304" s="56" t="s">
        <v>826</v>
      </c>
    </row>
    <row r="305" s="5" customFormat="1" spans="3:9 16380:16380">
      <c r="C305" s="5" t="s">
        <v>824</v>
      </c>
      <c r="D305" s="5" t="s">
        <v>827</v>
      </c>
      <c r="E305" s="73" t="s">
        <v>828</v>
      </c>
      <c r="F305" s="5">
        <v>940</v>
      </c>
      <c r="G305" s="56"/>
      <c r="H305" s="5">
        <v>5</v>
      </c>
      <c r="I305" s="56" t="s">
        <v>829</v>
      </c>
    </row>
    <row r="306" s="5" customFormat="1" spans="3:9 16380:16380">
      <c r="C306" s="5" t="s">
        <v>830</v>
      </c>
      <c r="D306" s="5" t="s">
        <v>831</v>
      </c>
      <c r="E306" s="73" t="s">
        <v>832</v>
      </c>
      <c r="F306" s="5">
        <v>422</v>
      </c>
      <c r="G306" s="56"/>
      <c r="H306" s="5">
        <v>5</v>
      </c>
      <c r="I306" s="56" t="s">
        <v>833</v>
      </c>
    </row>
    <row r="307" s="5" customFormat="1" spans="3:9 16380:16380">
      <c r="C307" s="5" t="s">
        <v>830</v>
      </c>
      <c r="D307" s="5" t="s">
        <v>834</v>
      </c>
      <c r="E307" s="73" t="s">
        <v>835</v>
      </c>
      <c r="F307" s="5">
        <v>450</v>
      </c>
      <c r="G307" s="56"/>
      <c r="H307" s="5">
        <v>5</v>
      </c>
      <c r="I307" s="56" t="s">
        <v>836</v>
      </c>
    </row>
    <row r="308" s="58" customFormat="1" spans="3:9 16380:16380">
      <c r="C308" s="58" t="s">
        <v>837</v>
      </c>
      <c r="D308" s="58" t="s">
        <v>838</v>
      </c>
      <c r="E308" s="59" t="s">
        <v>832</v>
      </c>
      <c r="F308" s="58">
        <v>0</v>
      </c>
      <c r="G308" s="58">
        <v>299</v>
      </c>
      <c r="H308" s="58">
        <v>10</v>
      </c>
      <c r="I308" s="62" t="s">
        <v>839</v>
      </c>
      <c r="XEZ308" s="79"/>
    </row>
    <row r="309" s="5" customFormat="1" spans="3:9 16380:16380">
      <c r="C309" s="5" t="s">
        <v>837</v>
      </c>
      <c r="D309" s="5" t="s">
        <v>840</v>
      </c>
      <c r="E309" s="73" t="s">
        <v>835</v>
      </c>
      <c r="F309" s="5">
        <v>450</v>
      </c>
      <c r="G309" s="56"/>
      <c r="H309" s="5">
        <v>5</v>
      </c>
      <c r="I309" s="56" t="s">
        <v>841</v>
      </c>
    </row>
    <row r="310" s="5" customFormat="1" spans="3:9 16380:16380">
      <c r="C310" s="5" t="s">
        <v>842</v>
      </c>
      <c r="D310" s="5" t="s">
        <v>843</v>
      </c>
      <c r="E310" s="73" t="s">
        <v>844</v>
      </c>
      <c r="F310" s="5">
        <v>790</v>
      </c>
      <c r="G310" s="56"/>
      <c r="H310" s="5">
        <v>5</v>
      </c>
      <c r="I310" s="56" t="s">
        <v>845</v>
      </c>
    </row>
    <row r="311" s="5" customFormat="1" spans="3:9 16380:16380">
      <c r="C311" s="5" t="s">
        <v>846</v>
      </c>
      <c r="D311" s="5" t="s">
        <v>847</v>
      </c>
      <c r="E311" s="73" t="s">
        <v>848</v>
      </c>
      <c r="F311" s="5">
        <v>870</v>
      </c>
      <c r="G311" s="56"/>
      <c r="H311" s="5">
        <v>5</v>
      </c>
      <c r="I311" s="56" t="s">
        <v>849</v>
      </c>
    </row>
    <row r="312" s="5" customFormat="1" spans="3:9 16380:16380">
      <c r="C312" s="5" t="s">
        <v>846</v>
      </c>
      <c r="D312" s="5" t="s">
        <v>850</v>
      </c>
      <c r="E312" s="73" t="s">
        <v>851</v>
      </c>
      <c r="F312" s="5">
        <v>920</v>
      </c>
      <c r="G312" s="56"/>
      <c r="H312" s="5">
        <v>5</v>
      </c>
      <c r="I312" s="56" t="s">
        <v>852</v>
      </c>
    </row>
    <row r="313" s="5" customFormat="1" spans="3:9 16380:16380">
      <c r="C313" s="5" t="s">
        <v>853</v>
      </c>
      <c r="D313" s="5" t="s">
        <v>854</v>
      </c>
      <c r="E313" s="73" t="s">
        <v>855</v>
      </c>
      <c r="F313" s="5">
        <v>810</v>
      </c>
      <c r="G313" s="56"/>
      <c r="H313" s="5">
        <v>5</v>
      </c>
      <c r="I313" s="56" t="s">
        <v>856</v>
      </c>
    </row>
    <row r="314" s="58" customFormat="1" spans="3:9 16380:16380">
      <c r="C314" s="58" t="s">
        <v>857</v>
      </c>
      <c r="D314" s="58" t="s">
        <v>858</v>
      </c>
      <c r="E314" s="59" t="s">
        <v>855</v>
      </c>
      <c r="F314" s="58">
        <v>0</v>
      </c>
      <c r="G314" s="62">
        <v>592</v>
      </c>
      <c r="H314" s="58">
        <v>10</v>
      </c>
      <c r="I314" s="62" t="s">
        <v>859</v>
      </c>
      <c r="XEZ314" s="79"/>
    </row>
    <row r="315" s="5" customFormat="1" spans="3:9 16380:16380">
      <c r="C315" s="5" t="s">
        <v>860</v>
      </c>
      <c r="D315" s="5" t="s">
        <v>861</v>
      </c>
      <c r="E315" s="73" t="s">
        <v>862</v>
      </c>
      <c r="F315" s="5">
        <v>3680</v>
      </c>
      <c r="G315" s="56"/>
      <c r="H315" s="5">
        <v>5</v>
      </c>
      <c r="I315" s="56" t="s">
        <v>863</v>
      </c>
    </row>
    <row r="316" s="58" customFormat="1" spans="3:9 16380:16380">
      <c r="C316" s="58" t="s">
        <v>864</v>
      </c>
      <c r="D316" s="58" t="s">
        <v>865</v>
      </c>
      <c r="E316" s="59" t="s">
        <v>866</v>
      </c>
      <c r="F316" s="58">
        <v>0</v>
      </c>
      <c r="G316" s="62">
        <v>250</v>
      </c>
      <c r="H316" s="58">
        <v>10</v>
      </c>
      <c r="I316" s="62" t="s">
        <v>867</v>
      </c>
      <c r="XEZ316" s="79"/>
    </row>
    <row r="317" s="5" customFormat="1" spans="3:9 16380:16380">
      <c r="C317" s="5" t="s">
        <v>864</v>
      </c>
      <c r="D317" s="5" t="s">
        <v>868</v>
      </c>
      <c r="E317" s="73" t="s">
        <v>869</v>
      </c>
      <c r="F317" s="87">
        <v>4610</v>
      </c>
      <c r="G317" s="56"/>
      <c r="H317" s="5">
        <v>5</v>
      </c>
      <c r="I317" s="44" t="s">
        <v>870</v>
      </c>
      <c r="XEZ317" s="74"/>
    </row>
    <row r="318" s="5" customFormat="1" spans="3:9 16380:16380">
      <c r="C318" s="5" t="s">
        <v>864</v>
      </c>
      <c r="D318" s="5" t="s">
        <v>871</v>
      </c>
      <c r="E318" s="73" t="s">
        <v>872</v>
      </c>
      <c r="F318" s="5">
        <v>1370</v>
      </c>
      <c r="G318" s="56"/>
      <c r="H318" s="5">
        <v>5</v>
      </c>
      <c r="I318" s="56" t="s">
        <v>873</v>
      </c>
    </row>
    <row r="319" s="5" customFormat="1" spans="3:9 16380:16380">
      <c r="C319" s="5" t="s">
        <v>874</v>
      </c>
      <c r="D319" s="5" t="s">
        <v>875</v>
      </c>
      <c r="E319" s="73" t="s">
        <v>876</v>
      </c>
      <c r="F319" s="5">
        <v>800</v>
      </c>
      <c r="G319" s="56"/>
      <c r="H319" s="5">
        <v>5</v>
      </c>
      <c r="I319" s="56" t="s">
        <v>877</v>
      </c>
    </row>
    <row r="320" s="5" customFormat="1" spans="3:9 16380:16380">
      <c r="C320" s="5" t="s">
        <v>878</v>
      </c>
      <c r="D320" s="5" t="s">
        <v>875</v>
      </c>
      <c r="E320" s="73" t="s">
        <v>876</v>
      </c>
      <c r="F320" s="5">
        <v>800</v>
      </c>
      <c r="G320" s="56"/>
      <c r="H320" s="5">
        <v>5</v>
      </c>
      <c r="I320" s="56" t="s">
        <v>879</v>
      </c>
    </row>
    <row r="321" s="5" customFormat="1" spans="3:9 16380:16380">
      <c r="C321" s="5" t="s">
        <v>880</v>
      </c>
      <c r="D321" s="5" t="s">
        <v>881</v>
      </c>
      <c r="E321" s="73" t="s">
        <v>68</v>
      </c>
      <c r="F321" s="5">
        <v>730</v>
      </c>
      <c r="G321" s="56"/>
      <c r="H321" s="5">
        <v>5</v>
      </c>
      <c r="I321" s="56" t="s">
        <v>882</v>
      </c>
    </row>
    <row r="322" s="5" customFormat="1" spans="3:9 16380:16380">
      <c r="C322" s="5" t="s">
        <v>883</v>
      </c>
      <c r="D322" s="5" t="s">
        <v>881</v>
      </c>
      <c r="E322" s="73" t="s">
        <v>68</v>
      </c>
      <c r="F322" s="5">
        <v>730</v>
      </c>
      <c r="G322" s="56"/>
      <c r="H322" s="5">
        <v>5</v>
      </c>
      <c r="I322" s="56" t="s">
        <v>884</v>
      </c>
    </row>
    <row r="323" s="5" customFormat="1" spans="3:9 16380:16380">
      <c r="C323" s="5" t="s">
        <v>885</v>
      </c>
      <c r="D323" s="5" t="s">
        <v>881</v>
      </c>
      <c r="E323" s="73" t="s">
        <v>68</v>
      </c>
      <c r="F323" s="5">
        <v>730</v>
      </c>
      <c r="G323" s="56"/>
      <c r="H323" s="5">
        <v>5</v>
      </c>
      <c r="I323" s="56" t="s">
        <v>886</v>
      </c>
    </row>
    <row r="324" s="5" customFormat="1" spans="3:9 16380:16380">
      <c r="C324" s="5" t="s">
        <v>880</v>
      </c>
      <c r="D324" s="5" t="s">
        <v>887</v>
      </c>
      <c r="E324" s="73" t="s">
        <v>888</v>
      </c>
      <c r="F324" s="5">
        <v>930</v>
      </c>
      <c r="G324" s="56"/>
      <c r="H324" s="5">
        <v>5</v>
      </c>
      <c r="I324" s="47" t="s">
        <v>889</v>
      </c>
    </row>
    <row r="325" s="5" customFormat="1" spans="3:9 16380:16380">
      <c r="C325" s="5" t="s">
        <v>883</v>
      </c>
      <c r="D325" s="5" t="s">
        <v>887</v>
      </c>
      <c r="E325" s="73" t="s">
        <v>888</v>
      </c>
      <c r="F325" s="5">
        <v>930</v>
      </c>
      <c r="G325" s="56"/>
      <c r="H325" s="5">
        <v>5</v>
      </c>
      <c r="I325" s="47" t="s">
        <v>890</v>
      </c>
    </row>
    <row r="326" s="5" customFormat="1" spans="3:9 16380:16380">
      <c r="C326" s="5" t="s">
        <v>885</v>
      </c>
      <c r="D326" s="5" t="s">
        <v>887</v>
      </c>
      <c r="E326" s="73" t="s">
        <v>888</v>
      </c>
      <c r="F326" s="5">
        <v>930</v>
      </c>
      <c r="G326" s="56"/>
      <c r="H326" s="5">
        <v>5</v>
      </c>
      <c r="I326" s="47" t="s">
        <v>891</v>
      </c>
    </row>
    <row r="327" s="5" customFormat="1" spans="3:9 16380:16380">
      <c r="C327" s="5" t="s">
        <v>892</v>
      </c>
      <c r="D327" s="5" t="s">
        <v>893</v>
      </c>
      <c r="E327" s="73" t="s">
        <v>894</v>
      </c>
      <c r="F327" s="5">
        <v>730</v>
      </c>
      <c r="G327" s="56"/>
      <c r="H327" s="5">
        <v>5</v>
      </c>
      <c r="I327" s="56" t="s">
        <v>895</v>
      </c>
    </row>
    <row r="328" s="5" customFormat="1" spans="3:9 16380:16380">
      <c r="C328" s="5" t="s">
        <v>892</v>
      </c>
      <c r="D328" s="5" t="s">
        <v>896</v>
      </c>
      <c r="E328" s="73" t="s">
        <v>897</v>
      </c>
      <c r="F328" s="5">
        <v>870</v>
      </c>
      <c r="G328" s="56"/>
      <c r="H328" s="5">
        <v>5</v>
      </c>
      <c r="I328" s="47" t="s">
        <v>898</v>
      </c>
    </row>
    <row r="329" s="5" customFormat="1" spans="3:9 16380:16380">
      <c r="C329" s="5" t="s">
        <v>899</v>
      </c>
      <c r="D329" s="5" t="s">
        <v>900</v>
      </c>
      <c r="E329" s="50" t="s">
        <v>901</v>
      </c>
      <c r="F329" s="5">
        <v>830</v>
      </c>
      <c r="G329" s="56"/>
      <c r="H329" s="5">
        <v>5</v>
      </c>
      <c r="I329" s="56" t="s">
        <v>902</v>
      </c>
    </row>
    <row r="330" s="5" customFormat="1" spans="3:9 16380:16380">
      <c r="C330" s="5" t="s">
        <v>903</v>
      </c>
      <c r="D330" s="5" t="s">
        <v>900</v>
      </c>
      <c r="E330" s="50" t="s">
        <v>901</v>
      </c>
      <c r="F330" s="5">
        <v>830</v>
      </c>
      <c r="G330" s="56"/>
      <c r="H330" s="5">
        <v>5</v>
      </c>
      <c r="I330" s="56" t="s">
        <v>904</v>
      </c>
    </row>
    <row r="331" s="5" customFormat="1" spans="3:9 16380:16380">
      <c r="C331" s="5" t="s">
        <v>905</v>
      </c>
      <c r="D331" s="5" t="s">
        <v>900</v>
      </c>
      <c r="E331" s="50" t="s">
        <v>901</v>
      </c>
      <c r="F331" s="5">
        <v>830</v>
      </c>
      <c r="G331" s="56"/>
      <c r="H331" s="5">
        <v>5</v>
      </c>
      <c r="I331" s="56" t="s">
        <v>906</v>
      </c>
    </row>
    <row r="332" s="5" customFormat="1" spans="3:9 16380:16380">
      <c r="C332" s="5" t="s">
        <v>899</v>
      </c>
      <c r="D332" s="5" t="s">
        <v>907</v>
      </c>
      <c r="E332" s="73" t="s">
        <v>908</v>
      </c>
      <c r="F332" s="5">
        <v>1020</v>
      </c>
      <c r="G332" s="56"/>
      <c r="H332" s="5">
        <v>5</v>
      </c>
      <c r="I332" s="47" t="s">
        <v>909</v>
      </c>
    </row>
    <row r="333" s="58" customFormat="1" spans="3:9 16380:16380">
      <c r="C333" s="58" t="s">
        <v>905</v>
      </c>
      <c r="D333" s="58" t="s">
        <v>907</v>
      </c>
      <c r="E333" s="59" t="s">
        <v>908</v>
      </c>
      <c r="F333" s="58">
        <v>0</v>
      </c>
      <c r="G333" s="62">
        <v>760</v>
      </c>
      <c r="H333" s="58">
        <v>10</v>
      </c>
      <c r="I333" s="62" t="s">
        <v>910</v>
      </c>
      <c r="XEZ333" s="79"/>
    </row>
    <row r="334" s="5" customFormat="1" spans="3:9 16380:16380">
      <c r="C334" s="5" t="s">
        <v>911</v>
      </c>
      <c r="D334" s="5" t="s">
        <v>912</v>
      </c>
      <c r="E334" s="73" t="s">
        <v>913</v>
      </c>
      <c r="F334" s="5">
        <v>750</v>
      </c>
      <c r="G334" s="56"/>
      <c r="H334" s="5">
        <v>5</v>
      </c>
      <c r="I334" s="56" t="s">
        <v>914</v>
      </c>
    </row>
    <row r="335" s="5" customFormat="1" spans="3:9 16380:16380">
      <c r="C335" s="5" t="s">
        <v>911</v>
      </c>
      <c r="D335" s="5" t="s">
        <v>915</v>
      </c>
      <c r="E335" s="73" t="s">
        <v>916</v>
      </c>
      <c r="F335" s="5">
        <v>860</v>
      </c>
      <c r="G335" s="56"/>
      <c r="H335" s="5">
        <v>0</v>
      </c>
      <c r="I335" s="56" t="s">
        <v>917</v>
      </c>
    </row>
    <row r="336" s="5" customFormat="1" spans="3:9 16380:16380">
      <c r="C336" s="5" t="s">
        <v>918</v>
      </c>
      <c r="D336" s="5" t="s">
        <v>919</v>
      </c>
      <c r="E336" s="50" t="s">
        <v>920</v>
      </c>
      <c r="F336" s="5">
        <v>590</v>
      </c>
      <c r="G336" s="56"/>
      <c r="H336" s="5">
        <v>5</v>
      </c>
      <c r="I336" s="56" t="s">
        <v>921</v>
      </c>
    </row>
    <row r="337" s="58" customFormat="1" spans="3:9 16380:16380">
      <c r="C337" s="58" t="s">
        <v>918</v>
      </c>
      <c r="D337" s="58" t="s">
        <v>922</v>
      </c>
      <c r="E337" s="59" t="s">
        <v>923</v>
      </c>
      <c r="F337" s="58">
        <v>0</v>
      </c>
      <c r="G337" s="62">
        <v>350</v>
      </c>
      <c r="H337" s="58">
        <v>10</v>
      </c>
      <c r="I337" s="62" t="s">
        <v>924</v>
      </c>
      <c r="XEZ337" s="79"/>
    </row>
    <row r="338" s="5" customFormat="1" spans="3:9 16380:16380">
      <c r="C338" s="5" t="s">
        <v>918</v>
      </c>
      <c r="D338" s="5" t="s">
        <v>925</v>
      </c>
      <c r="E338" s="73" t="s">
        <v>926</v>
      </c>
      <c r="F338" s="5">
        <v>940</v>
      </c>
      <c r="G338" s="56"/>
      <c r="H338" s="5">
        <v>5</v>
      </c>
      <c r="I338" s="56" t="s">
        <v>927</v>
      </c>
    </row>
    <row r="339" s="5" customFormat="1" spans="3:9 16380:16380">
      <c r="C339" s="5" t="s">
        <v>928</v>
      </c>
      <c r="D339" s="5" t="s">
        <v>929</v>
      </c>
      <c r="E339" s="73" t="s">
        <v>930</v>
      </c>
      <c r="F339" s="5">
        <v>820</v>
      </c>
      <c r="G339" s="56"/>
      <c r="H339" s="5">
        <v>5</v>
      </c>
      <c r="I339" s="56" t="s">
        <v>931</v>
      </c>
    </row>
    <row r="340" s="5" customFormat="1" spans="3:9 16380:16380">
      <c r="C340" s="5" t="s">
        <v>928</v>
      </c>
      <c r="D340" s="5" t="s">
        <v>932</v>
      </c>
      <c r="E340" s="73" t="s">
        <v>933</v>
      </c>
      <c r="F340" s="5">
        <v>820</v>
      </c>
      <c r="G340" s="56"/>
      <c r="H340" s="5">
        <v>5</v>
      </c>
      <c r="I340" s="56" t="s">
        <v>934</v>
      </c>
    </row>
    <row r="341" s="5" customFormat="1" spans="3:9 16380:16380">
      <c r="C341" s="5" t="s">
        <v>935</v>
      </c>
      <c r="D341" s="5" t="s">
        <v>936</v>
      </c>
      <c r="E341" s="73" t="s">
        <v>937</v>
      </c>
      <c r="F341" s="5">
        <v>940</v>
      </c>
      <c r="G341" s="56"/>
      <c r="H341" s="5">
        <v>5</v>
      </c>
      <c r="I341" s="56" t="s">
        <v>938</v>
      </c>
    </row>
    <row r="342" s="5" customFormat="1" spans="3:9 16380:16380">
      <c r="C342" s="5" t="s">
        <v>939</v>
      </c>
      <c r="D342" s="5" t="s">
        <v>940</v>
      </c>
      <c r="E342" s="73" t="s">
        <v>941</v>
      </c>
      <c r="F342" s="5">
        <v>1000</v>
      </c>
      <c r="G342" s="56"/>
      <c r="H342" s="5">
        <v>5</v>
      </c>
      <c r="I342" s="56" t="s">
        <v>942</v>
      </c>
    </row>
    <row r="343" s="5" customFormat="1" spans="3:9 16380:16380">
      <c r="C343" s="5" t="s">
        <v>939</v>
      </c>
      <c r="D343" s="5" t="s">
        <v>943</v>
      </c>
      <c r="E343" s="73" t="s">
        <v>944</v>
      </c>
      <c r="F343" s="5">
        <v>850</v>
      </c>
      <c r="G343" s="56"/>
      <c r="H343" s="5">
        <v>5</v>
      </c>
      <c r="I343" s="56" t="s">
        <v>945</v>
      </c>
    </row>
    <row r="344" s="5" customFormat="1" spans="3:9 16380:16380">
      <c r="C344" s="5" t="s">
        <v>946</v>
      </c>
      <c r="D344" s="5" t="s">
        <v>947</v>
      </c>
      <c r="E344" s="73" t="s">
        <v>930</v>
      </c>
      <c r="F344" s="5">
        <v>820</v>
      </c>
      <c r="G344" s="56"/>
      <c r="H344" s="5">
        <v>5</v>
      </c>
      <c r="I344" s="56" t="s">
        <v>948</v>
      </c>
    </row>
    <row r="345" s="5" customFormat="1" spans="3:9 16380:16380">
      <c r="C345" s="5" t="s">
        <v>949</v>
      </c>
      <c r="D345" s="5" t="s">
        <v>950</v>
      </c>
      <c r="E345" s="73" t="s">
        <v>951</v>
      </c>
      <c r="F345" s="5">
        <v>840</v>
      </c>
      <c r="G345" s="56"/>
      <c r="H345" s="5">
        <v>5</v>
      </c>
      <c r="I345" s="56" t="s">
        <v>952</v>
      </c>
    </row>
    <row r="346" s="5" customFormat="1" spans="3:9 16380:16380">
      <c r="C346" s="5" t="s">
        <v>953</v>
      </c>
      <c r="D346" s="5" t="s">
        <v>954</v>
      </c>
      <c r="E346" s="73" t="s">
        <v>955</v>
      </c>
      <c r="F346" s="5">
        <v>770</v>
      </c>
      <c r="G346" s="56"/>
      <c r="H346" s="5">
        <v>5</v>
      </c>
      <c r="I346" s="56" t="s">
        <v>956</v>
      </c>
    </row>
    <row r="347" s="5" customFormat="1" spans="3:9 16380:16380">
      <c r="C347" s="5" t="s">
        <v>953</v>
      </c>
      <c r="D347" s="5" t="s">
        <v>957</v>
      </c>
      <c r="E347" s="73" t="s">
        <v>958</v>
      </c>
      <c r="F347" s="5">
        <v>720</v>
      </c>
      <c r="G347" s="56"/>
      <c r="H347" s="5">
        <v>5</v>
      </c>
      <c r="I347" s="56" t="s">
        <v>959</v>
      </c>
    </row>
    <row r="348" s="5" customFormat="1" spans="3:9 16380:16380">
      <c r="C348" s="5" t="s">
        <v>960</v>
      </c>
      <c r="D348" s="5" t="s">
        <v>961</v>
      </c>
      <c r="E348" s="73" t="s">
        <v>962</v>
      </c>
      <c r="F348" s="5">
        <v>680</v>
      </c>
      <c r="G348" s="56"/>
      <c r="H348" s="5">
        <v>5</v>
      </c>
      <c r="I348" s="56" t="s">
        <v>963</v>
      </c>
    </row>
    <row r="349" s="5" customFormat="1" spans="3:9 16380:16380">
      <c r="C349" s="5" t="s">
        <v>964</v>
      </c>
      <c r="D349" s="5" t="s">
        <v>965</v>
      </c>
      <c r="E349" s="73" t="s">
        <v>966</v>
      </c>
      <c r="F349" s="5">
        <v>960</v>
      </c>
      <c r="G349" s="56"/>
      <c r="H349" s="5">
        <v>5</v>
      </c>
      <c r="I349" s="56" t="s">
        <v>967</v>
      </c>
    </row>
    <row r="350" s="5" customFormat="1" spans="3:9 16380:16380">
      <c r="C350" s="5" t="s">
        <v>964</v>
      </c>
      <c r="D350" s="5" t="s">
        <v>968</v>
      </c>
      <c r="E350" s="73" t="s">
        <v>969</v>
      </c>
      <c r="F350" s="5">
        <v>670</v>
      </c>
      <c r="G350" s="56"/>
      <c r="H350" s="5">
        <v>5</v>
      </c>
      <c r="I350" s="56" t="s">
        <v>970</v>
      </c>
    </row>
    <row r="351" s="58" customFormat="1" spans="3:9 16380:16380">
      <c r="C351" s="58" t="s">
        <v>971</v>
      </c>
      <c r="D351" s="58" t="s">
        <v>972</v>
      </c>
      <c r="E351" s="59" t="s">
        <v>966</v>
      </c>
      <c r="F351" s="58">
        <v>0</v>
      </c>
      <c r="G351" s="62">
        <v>712</v>
      </c>
      <c r="H351" s="58">
        <v>10</v>
      </c>
      <c r="I351" s="62" t="s">
        <v>973</v>
      </c>
      <c r="XEZ351" s="79"/>
    </row>
    <row r="352" s="58" customFormat="1" spans="3:9 16380:16380">
      <c r="C352" s="58" t="s">
        <v>971</v>
      </c>
      <c r="D352" s="58" t="s">
        <v>974</v>
      </c>
      <c r="E352" s="59" t="s">
        <v>969</v>
      </c>
      <c r="F352" s="58">
        <v>0</v>
      </c>
      <c r="G352" s="62">
        <v>480</v>
      </c>
      <c r="H352" s="58">
        <v>10</v>
      </c>
      <c r="I352" s="62" t="s">
        <v>975</v>
      </c>
      <c r="XEZ352" s="79"/>
    </row>
    <row r="353" s="5" customFormat="1" spans="3:9 16380:16380">
      <c r="C353" s="5" t="s">
        <v>976</v>
      </c>
      <c r="D353" s="5" t="s">
        <v>977</v>
      </c>
      <c r="E353" s="73" t="s">
        <v>978</v>
      </c>
      <c r="F353" s="5">
        <v>590</v>
      </c>
      <c r="G353" s="56"/>
      <c r="H353" s="5">
        <v>5</v>
      </c>
      <c r="I353" s="56" t="s">
        <v>979</v>
      </c>
    </row>
    <row r="354" s="5" customFormat="1" spans="3:9 16380:16380">
      <c r="C354" s="5" t="s">
        <v>976</v>
      </c>
      <c r="D354" s="5" t="s">
        <v>980</v>
      </c>
      <c r="E354" s="73" t="s">
        <v>981</v>
      </c>
      <c r="F354" s="5">
        <v>600</v>
      </c>
      <c r="G354" s="56"/>
      <c r="H354" s="5">
        <v>5</v>
      </c>
      <c r="I354" s="56" t="s">
        <v>982</v>
      </c>
    </row>
    <row r="355" s="5" customFormat="1" spans="3:9 16380:16380">
      <c r="C355" s="5" t="s">
        <v>983</v>
      </c>
      <c r="D355" s="5" t="s">
        <v>984</v>
      </c>
      <c r="E355" s="73" t="s">
        <v>985</v>
      </c>
      <c r="F355" s="5">
        <v>820</v>
      </c>
      <c r="G355" s="56"/>
      <c r="H355" s="5">
        <v>5</v>
      </c>
      <c r="I355" s="56" t="s">
        <v>986</v>
      </c>
    </row>
    <row r="356" s="5" customFormat="1" spans="3:9 16380:16380">
      <c r="C356" s="5" t="s">
        <v>987</v>
      </c>
      <c r="D356" s="5" t="s">
        <v>988</v>
      </c>
      <c r="E356" s="73" t="s">
        <v>989</v>
      </c>
      <c r="F356" s="5">
        <v>820</v>
      </c>
      <c r="G356" s="56"/>
      <c r="H356" s="5">
        <v>5</v>
      </c>
      <c r="I356" s="56" t="s">
        <v>990</v>
      </c>
    </row>
    <row r="357" s="5" customFormat="1" spans="3:9 16380:16380">
      <c r="C357" s="5" t="s">
        <v>991</v>
      </c>
      <c r="D357" s="5" t="s">
        <v>992</v>
      </c>
      <c r="E357" s="73" t="s">
        <v>993</v>
      </c>
      <c r="F357" s="5">
        <v>1120</v>
      </c>
      <c r="G357" s="56"/>
      <c r="H357" s="5">
        <v>5</v>
      </c>
      <c r="I357" s="56" t="s">
        <v>994</v>
      </c>
    </row>
    <row r="358" s="5" customFormat="1" spans="3:9 16380:16380">
      <c r="C358" s="5" t="s">
        <v>995</v>
      </c>
      <c r="D358" s="5" t="s">
        <v>996</v>
      </c>
      <c r="E358" s="73" t="s">
        <v>551</v>
      </c>
      <c r="F358" s="5">
        <v>810</v>
      </c>
      <c r="G358" s="56"/>
      <c r="H358" s="5">
        <v>5</v>
      </c>
      <c r="I358" s="56" t="s">
        <v>997</v>
      </c>
    </row>
    <row r="359" s="5" customFormat="1" spans="3:9 16380:16380">
      <c r="C359" s="5" t="s">
        <v>998</v>
      </c>
      <c r="D359" s="5" t="s">
        <v>996</v>
      </c>
      <c r="E359" s="73" t="s">
        <v>551</v>
      </c>
      <c r="F359" s="5">
        <v>810</v>
      </c>
      <c r="G359" s="56"/>
      <c r="H359" s="5">
        <v>5</v>
      </c>
      <c r="I359" s="56" t="s">
        <v>999</v>
      </c>
    </row>
    <row r="360" s="5" customFormat="1" spans="3:9 16380:16380">
      <c r="C360" s="88" t="s">
        <v>1000</v>
      </c>
      <c r="D360" s="88" t="s">
        <v>1001</v>
      </c>
      <c r="E360" s="73" t="s">
        <v>1002</v>
      </c>
      <c r="F360" s="5">
        <v>800</v>
      </c>
      <c r="G360" s="56"/>
      <c r="H360" s="5">
        <v>5</v>
      </c>
      <c r="I360" s="56" t="s">
        <v>1003</v>
      </c>
    </row>
    <row r="361" s="5" customFormat="1" spans="3:9 16380:16380">
      <c r="C361" s="5" t="s">
        <v>1004</v>
      </c>
      <c r="D361" s="5" t="s">
        <v>1005</v>
      </c>
      <c r="E361" s="73" t="s">
        <v>1006</v>
      </c>
      <c r="F361" s="5">
        <v>620</v>
      </c>
      <c r="G361" s="56"/>
      <c r="H361" s="5">
        <v>5</v>
      </c>
      <c r="I361" s="56" t="s">
        <v>1007</v>
      </c>
    </row>
    <row r="362" s="58" customFormat="1" spans="3:9 16380:16380">
      <c r="C362" s="58" t="s">
        <v>1004</v>
      </c>
      <c r="D362" s="58" t="s">
        <v>1008</v>
      </c>
      <c r="E362" s="59" t="s">
        <v>1009</v>
      </c>
      <c r="F362" s="58">
        <v>0</v>
      </c>
      <c r="G362" s="62">
        <v>360</v>
      </c>
      <c r="H362" s="58">
        <v>10</v>
      </c>
      <c r="I362" s="62" t="s">
        <v>1010</v>
      </c>
      <c r="XEZ362" s="79"/>
    </row>
    <row r="363" s="5" customFormat="1" spans="3:9 16380:16380">
      <c r="C363" s="5" t="s">
        <v>813</v>
      </c>
      <c r="D363" s="5" t="s">
        <v>1011</v>
      </c>
      <c r="E363" s="73" t="s">
        <v>1012</v>
      </c>
      <c r="F363" s="5">
        <v>870</v>
      </c>
      <c r="G363" s="56"/>
      <c r="H363" s="5">
        <v>5</v>
      </c>
      <c r="I363" s="56" t="s">
        <v>1013</v>
      </c>
    </row>
    <row r="364" s="44" customFormat="1" spans="3:9 16380:16380">
      <c r="C364" s="58" t="s">
        <v>1014</v>
      </c>
      <c r="D364" s="58" t="s">
        <v>1015</v>
      </c>
      <c r="E364" s="59" t="s">
        <v>1016</v>
      </c>
      <c r="F364" s="58">
        <v>0</v>
      </c>
      <c r="G364" s="62">
        <v>344</v>
      </c>
      <c r="H364" s="58">
        <v>10</v>
      </c>
      <c r="I364" s="62" t="s">
        <v>1017</v>
      </c>
      <c r="XEZ364" s="84"/>
    </row>
    <row r="365" s="58" customFormat="1" spans="3:9 16380:16380">
      <c r="C365" s="58" t="s">
        <v>1014</v>
      </c>
      <c r="D365" s="58" t="s">
        <v>1018</v>
      </c>
      <c r="E365" s="59" t="s">
        <v>1019</v>
      </c>
      <c r="F365" s="58">
        <v>0</v>
      </c>
      <c r="G365" s="62">
        <v>620</v>
      </c>
      <c r="H365" s="58">
        <v>10</v>
      </c>
      <c r="I365" s="62" t="s">
        <v>1020</v>
      </c>
      <c r="XEZ365" s="79"/>
    </row>
    <row r="366" s="44" customFormat="1" spans="3:9 16380:16380">
      <c r="C366" s="58" t="s">
        <v>1021</v>
      </c>
      <c r="D366" s="58" t="s">
        <v>1022</v>
      </c>
      <c r="E366" s="59" t="s">
        <v>1016</v>
      </c>
      <c r="F366" s="58">
        <v>0</v>
      </c>
      <c r="G366" s="62">
        <v>344</v>
      </c>
      <c r="H366" s="58">
        <v>10</v>
      </c>
      <c r="I366" s="62" t="s">
        <v>1023</v>
      </c>
      <c r="XEZ366" s="84"/>
    </row>
    <row r="367" s="5" customFormat="1" spans="3:9 16380:16380">
      <c r="C367" s="5" t="s">
        <v>1021</v>
      </c>
      <c r="D367" s="5" t="s">
        <v>1024</v>
      </c>
      <c r="E367" s="73" t="s">
        <v>1025</v>
      </c>
      <c r="F367" s="5">
        <v>1270</v>
      </c>
      <c r="G367" s="56"/>
      <c r="H367" s="5">
        <v>5</v>
      </c>
      <c r="I367" s="56" t="s">
        <v>1026</v>
      </c>
    </row>
    <row r="368" s="5" customFormat="1" spans="3:9 16380:16380">
      <c r="C368" s="5" t="s">
        <v>1027</v>
      </c>
      <c r="D368" s="5" t="s">
        <v>1028</v>
      </c>
      <c r="E368" s="73" t="s">
        <v>51</v>
      </c>
      <c r="F368" s="5">
        <v>2250</v>
      </c>
      <c r="G368" s="56"/>
      <c r="H368" s="5">
        <v>5</v>
      </c>
      <c r="I368" s="56" t="s">
        <v>1029</v>
      </c>
    </row>
    <row r="369" s="5" customFormat="1" spans="3:9">
      <c r="C369" s="5" t="s">
        <v>1027</v>
      </c>
      <c r="D369" s="5" t="s">
        <v>1030</v>
      </c>
      <c r="E369" s="73" t="s">
        <v>1031</v>
      </c>
      <c r="F369" s="5">
        <v>1070</v>
      </c>
      <c r="G369" s="56"/>
      <c r="H369" s="5">
        <v>5</v>
      </c>
      <c r="I369" s="56" t="s">
        <v>1032</v>
      </c>
    </row>
    <row r="370" s="5" customFormat="1" spans="3:9">
      <c r="C370" s="5" t="s">
        <v>1027</v>
      </c>
      <c r="D370" s="5" t="s">
        <v>1030</v>
      </c>
      <c r="E370" s="73" t="s">
        <v>1033</v>
      </c>
      <c r="F370" s="5">
        <v>0</v>
      </c>
      <c r="G370" s="56"/>
      <c r="H370" s="5">
        <v>5</v>
      </c>
      <c r="I370" s="56" t="s">
        <v>1032</v>
      </c>
    </row>
    <row r="371" s="5" customFormat="1" spans="3:9">
      <c r="C371" s="5" t="s">
        <v>1034</v>
      </c>
      <c r="D371" s="5" t="s">
        <v>1035</v>
      </c>
      <c r="E371" s="73" t="s">
        <v>1036</v>
      </c>
      <c r="F371" s="5">
        <v>830</v>
      </c>
      <c r="G371" s="56"/>
      <c r="H371" s="5">
        <v>5</v>
      </c>
      <c r="I371" s="56" t="s">
        <v>1037</v>
      </c>
    </row>
    <row r="372" s="5" customFormat="1" spans="3:9">
      <c r="C372" s="5" t="s">
        <v>1034</v>
      </c>
      <c r="D372" s="5" t="s">
        <v>1038</v>
      </c>
      <c r="E372" s="73" t="s">
        <v>1039</v>
      </c>
      <c r="F372" s="5">
        <v>1520</v>
      </c>
      <c r="G372" s="56"/>
      <c r="H372" s="5">
        <v>5</v>
      </c>
      <c r="I372" s="56" t="s">
        <v>1040</v>
      </c>
    </row>
    <row r="373" s="5" customFormat="1" spans="3:9">
      <c r="C373" s="5" t="s">
        <v>1034</v>
      </c>
      <c r="D373" s="5" t="s">
        <v>1038</v>
      </c>
      <c r="E373" s="73" t="s">
        <v>1041</v>
      </c>
      <c r="F373" s="5">
        <v>73</v>
      </c>
      <c r="G373" s="56"/>
      <c r="H373" s="5">
        <v>5</v>
      </c>
      <c r="I373" s="56" t="s">
        <v>1042</v>
      </c>
    </row>
    <row r="374" s="5" customFormat="1" spans="3:9">
      <c r="C374" s="5" t="s">
        <v>1043</v>
      </c>
      <c r="D374" s="5" t="s">
        <v>1044</v>
      </c>
      <c r="E374" s="73" t="s">
        <v>58</v>
      </c>
      <c r="F374" s="5">
        <v>830</v>
      </c>
      <c r="G374" s="56"/>
      <c r="H374" s="5">
        <v>5</v>
      </c>
      <c r="I374" s="56" t="s">
        <v>1045</v>
      </c>
    </row>
    <row r="375" s="5" customFormat="1" spans="3:9">
      <c r="C375" s="5" t="s">
        <v>1046</v>
      </c>
      <c r="D375" s="5" t="s">
        <v>1044</v>
      </c>
      <c r="E375" s="73" t="s">
        <v>58</v>
      </c>
      <c r="F375" s="5">
        <v>830</v>
      </c>
      <c r="G375" s="56"/>
      <c r="H375" s="5">
        <v>5</v>
      </c>
      <c r="I375" s="56" t="s">
        <v>1047</v>
      </c>
    </row>
    <row r="376" s="5" customFormat="1" spans="3:9">
      <c r="C376" s="5" t="s">
        <v>1043</v>
      </c>
      <c r="D376" s="5" t="s">
        <v>1048</v>
      </c>
      <c r="E376" s="73" t="s">
        <v>1049</v>
      </c>
      <c r="F376" s="5">
        <v>690</v>
      </c>
      <c r="G376" s="56"/>
      <c r="H376" s="5">
        <v>5</v>
      </c>
      <c r="I376" s="56" t="s">
        <v>1050</v>
      </c>
    </row>
    <row r="377" s="5" customFormat="1" spans="3:9">
      <c r="C377" s="5" t="s">
        <v>1046</v>
      </c>
      <c r="D377" s="5" t="s">
        <v>1048</v>
      </c>
      <c r="E377" s="73" t="s">
        <v>1049</v>
      </c>
      <c r="F377" s="5">
        <v>690</v>
      </c>
      <c r="G377" s="56"/>
      <c r="H377" s="5">
        <v>5</v>
      </c>
      <c r="I377" s="56" t="s">
        <v>1051</v>
      </c>
    </row>
    <row r="378" s="5" customFormat="1" spans="3:9">
      <c r="C378" s="5" t="s">
        <v>1043</v>
      </c>
      <c r="D378" s="5" t="s">
        <v>1048</v>
      </c>
      <c r="E378" s="73" t="s">
        <v>1052</v>
      </c>
      <c r="F378" s="5">
        <v>31</v>
      </c>
      <c r="G378" s="56"/>
      <c r="H378" s="5">
        <v>5</v>
      </c>
      <c r="I378" s="56" t="s">
        <v>1053</v>
      </c>
    </row>
    <row r="379" s="5" customFormat="1" spans="3:9">
      <c r="C379" s="5" t="s">
        <v>1046</v>
      </c>
      <c r="D379" s="5" t="s">
        <v>1048</v>
      </c>
      <c r="E379" s="73" t="s">
        <v>1052</v>
      </c>
      <c r="F379" s="5">
        <v>31</v>
      </c>
      <c r="G379" s="56"/>
      <c r="H379" s="5">
        <v>5</v>
      </c>
      <c r="I379" s="56" t="s">
        <v>1054</v>
      </c>
    </row>
    <row r="380" s="5" customFormat="1" spans="3:9">
      <c r="C380" s="5" t="s">
        <v>1055</v>
      </c>
      <c r="D380" s="5" t="s">
        <v>1056</v>
      </c>
      <c r="E380" s="73" t="s">
        <v>1057</v>
      </c>
      <c r="F380" s="5">
        <v>1550</v>
      </c>
      <c r="G380" s="56"/>
      <c r="H380" s="5">
        <v>5</v>
      </c>
      <c r="I380" s="56" t="s">
        <v>1058</v>
      </c>
    </row>
    <row r="381" s="5" customFormat="1" spans="3:9">
      <c r="C381" s="5" t="s">
        <v>1055</v>
      </c>
      <c r="D381" s="5" t="s">
        <v>1059</v>
      </c>
      <c r="E381" s="73" t="s">
        <v>1060</v>
      </c>
      <c r="F381" s="5">
        <v>1470</v>
      </c>
      <c r="G381" s="56"/>
      <c r="H381" s="5">
        <v>5</v>
      </c>
      <c r="I381" s="56" t="s">
        <v>1061</v>
      </c>
    </row>
    <row r="382" s="5" customFormat="1" spans="3:9">
      <c r="C382" s="5" t="s">
        <v>1062</v>
      </c>
      <c r="D382" s="5" t="s">
        <v>1063</v>
      </c>
      <c r="E382" s="73" t="s">
        <v>1064</v>
      </c>
      <c r="F382" s="5">
        <v>960</v>
      </c>
      <c r="G382" s="56"/>
      <c r="H382" s="5">
        <v>5</v>
      </c>
      <c r="I382" s="56" t="s">
        <v>1065</v>
      </c>
    </row>
    <row r="383" s="5" customFormat="1" spans="3:9">
      <c r="C383" s="5" t="s">
        <v>1066</v>
      </c>
      <c r="D383" s="5" t="s">
        <v>1063</v>
      </c>
      <c r="E383" s="73" t="s">
        <v>1064</v>
      </c>
      <c r="F383" s="5">
        <v>960</v>
      </c>
      <c r="G383" s="56"/>
      <c r="H383" s="5">
        <v>5</v>
      </c>
      <c r="I383" s="56" t="s">
        <v>1067</v>
      </c>
    </row>
    <row r="384" s="5" customFormat="1" spans="3:9">
      <c r="C384" s="5" t="s">
        <v>1068</v>
      </c>
      <c r="D384" s="5" t="s">
        <v>1063</v>
      </c>
      <c r="E384" s="73" t="s">
        <v>1064</v>
      </c>
      <c r="F384" s="5">
        <v>960</v>
      </c>
      <c r="G384" s="56"/>
      <c r="H384" s="5">
        <v>5</v>
      </c>
      <c r="I384" s="56" t="s">
        <v>1069</v>
      </c>
    </row>
    <row r="385" s="5" customFormat="1" spans="3:9">
      <c r="C385" s="5" t="s">
        <v>1062</v>
      </c>
      <c r="D385" s="5" t="s">
        <v>1070</v>
      </c>
      <c r="E385" s="73" t="s">
        <v>1071</v>
      </c>
      <c r="F385" s="5">
        <v>670</v>
      </c>
      <c r="G385" s="56"/>
      <c r="H385" s="5">
        <v>5</v>
      </c>
      <c r="I385" s="56" t="s">
        <v>1072</v>
      </c>
    </row>
    <row r="386" s="5" customFormat="1" spans="3:9">
      <c r="C386" s="5" t="s">
        <v>1066</v>
      </c>
      <c r="D386" s="5" t="s">
        <v>1070</v>
      </c>
      <c r="E386" s="73" t="s">
        <v>1071</v>
      </c>
      <c r="F386" s="5">
        <v>670</v>
      </c>
      <c r="G386" s="56"/>
      <c r="H386" s="5">
        <v>5</v>
      </c>
      <c r="I386" s="56" t="s">
        <v>1073</v>
      </c>
    </row>
    <row r="387" s="5" customFormat="1" spans="3:9">
      <c r="C387" s="5" t="s">
        <v>1068</v>
      </c>
      <c r="D387" s="5" t="s">
        <v>1070</v>
      </c>
      <c r="E387" s="73" t="s">
        <v>1071</v>
      </c>
      <c r="F387" s="5">
        <v>670</v>
      </c>
      <c r="G387" s="56"/>
      <c r="H387" s="5">
        <v>5</v>
      </c>
      <c r="I387" s="56" t="s">
        <v>1074</v>
      </c>
    </row>
    <row r="388" s="5" customFormat="1" spans="3:9">
      <c r="C388" s="5" t="s">
        <v>1075</v>
      </c>
      <c r="D388" s="5" t="s">
        <v>1076</v>
      </c>
      <c r="E388" s="73" t="s">
        <v>1077</v>
      </c>
      <c r="F388" s="5">
        <v>1680</v>
      </c>
      <c r="G388" s="56"/>
      <c r="H388" s="5">
        <v>5</v>
      </c>
      <c r="I388" s="56" t="s">
        <v>1078</v>
      </c>
    </row>
    <row r="389" s="5" customFormat="1" spans="3:9">
      <c r="C389" s="5" t="s">
        <v>1075</v>
      </c>
      <c r="D389" s="5" t="s">
        <v>1079</v>
      </c>
      <c r="E389" s="73" t="s">
        <v>1080</v>
      </c>
      <c r="F389" s="5">
        <v>1320</v>
      </c>
      <c r="G389" s="56"/>
      <c r="H389" s="5">
        <v>5</v>
      </c>
      <c r="I389" s="56" t="s">
        <v>1081</v>
      </c>
    </row>
    <row r="390" s="5" customFormat="1" spans="3:9">
      <c r="C390" s="5" t="s">
        <v>1082</v>
      </c>
      <c r="D390" s="5" t="s">
        <v>1083</v>
      </c>
      <c r="E390" s="73" t="s">
        <v>1084</v>
      </c>
      <c r="F390" s="5">
        <v>960</v>
      </c>
      <c r="G390" s="56"/>
      <c r="H390" s="5">
        <v>5</v>
      </c>
      <c r="I390" s="56" t="s">
        <v>1085</v>
      </c>
    </row>
    <row r="391" s="5" customFormat="1" spans="3:9">
      <c r="C391" s="5" t="s">
        <v>1082</v>
      </c>
      <c r="D391" s="5" t="s">
        <v>1086</v>
      </c>
      <c r="E391" s="73" t="s">
        <v>1087</v>
      </c>
      <c r="F391" s="5">
        <v>520</v>
      </c>
      <c r="G391" s="56"/>
      <c r="H391" s="5">
        <v>5</v>
      </c>
      <c r="I391" s="56" t="s">
        <v>1088</v>
      </c>
    </row>
    <row r="392" s="5" customFormat="1" spans="3:9">
      <c r="C392" s="5" t="s">
        <v>1089</v>
      </c>
      <c r="D392" s="5" t="s">
        <v>1090</v>
      </c>
      <c r="E392" s="73" t="s">
        <v>1091</v>
      </c>
      <c r="F392" s="5">
        <v>1360</v>
      </c>
      <c r="G392" s="56"/>
      <c r="H392" s="5">
        <v>5</v>
      </c>
      <c r="I392" s="56" t="s">
        <v>1092</v>
      </c>
    </row>
    <row r="393" s="5" customFormat="1" spans="3:9">
      <c r="C393" s="5" t="s">
        <v>1093</v>
      </c>
      <c r="D393" s="5" t="s">
        <v>1090</v>
      </c>
      <c r="E393" s="73" t="s">
        <v>1091</v>
      </c>
      <c r="F393" s="5">
        <v>1360</v>
      </c>
      <c r="G393" s="56"/>
      <c r="H393" s="5">
        <v>5</v>
      </c>
      <c r="I393" s="56" t="s">
        <v>1094</v>
      </c>
    </row>
    <row r="394" s="5" customFormat="1" spans="3:9">
      <c r="C394" s="5" t="s">
        <v>1095</v>
      </c>
      <c r="D394" s="5" t="s">
        <v>1090</v>
      </c>
      <c r="E394" s="73" t="s">
        <v>1091</v>
      </c>
      <c r="F394" s="5">
        <v>1360</v>
      </c>
      <c r="G394" s="56"/>
      <c r="H394" s="5">
        <v>5</v>
      </c>
      <c r="I394" s="56" t="s">
        <v>1096</v>
      </c>
    </row>
    <row r="395" s="5" customFormat="1" spans="3:9">
      <c r="C395" s="5" t="s">
        <v>1097</v>
      </c>
      <c r="D395" s="5" t="s">
        <v>1098</v>
      </c>
      <c r="E395" s="73" t="s">
        <v>1099</v>
      </c>
      <c r="F395" s="5">
        <v>960</v>
      </c>
      <c r="G395" s="56"/>
      <c r="H395" s="5">
        <v>5</v>
      </c>
      <c r="I395" s="56" t="s">
        <v>1100</v>
      </c>
    </row>
    <row r="396" s="5" customFormat="1" spans="3:9">
      <c r="C396" s="5" t="s">
        <v>1101</v>
      </c>
      <c r="D396" s="5" t="s">
        <v>1098</v>
      </c>
      <c r="E396" s="73" t="s">
        <v>1099</v>
      </c>
      <c r="F396" s="5">
        <v>960</v>
      </c>
      <c r="G396" s="56"/>
      <c r="H396" s="5">
        <v>5</v>
      </c>
      <c r="I396" s="56" t="s">
        <v>1102</v>
      </c>
    </row>
    <row r="397" s="5" customFormat="1" spans="3:9">
      <c r="C397" s="5" t="s">
        <v>1103</v>
      </c>
      <c r="D397" s="5" t="s">
        <v>1098</v>
      </c>
      <c r="E397" s="73" t="s">
        <v>1099</v>
      </c>
      <c r="F397" s="5">
        <v>960</v>
      </c>
      <c r="G397" s="56"/>
      <c r="H397" s="5">
        <v>5</v>
      </c>
      <c r="I397" s="56" t="s">
        <v>1104</v>
      </c>
    </row>
    <row r="398" s="5" customFormat="1" spans="3:9">
      <c r="C398" s="5" t="s">
        <v>1097</v>
      </c>
      <c r="D398" s="5" t="s">
        <v>1105</v>
      </c>
      <c r="E398" s="73" t="s">
        <v>1106</v>
      </c>
      <c r="F398" s="5">
        <v>770</v>
      </c>
      <c r="G398" s="56"/>
      <c r="H398" s="5">
        <v>5</v>
      </c>
      <c r="I398" s="56" t="s">
        <v>1107</v>
      </c>
    </row>
    <row r="399" s="5" customFormat="1" spans="3:9">
      <c r="C399" s="5" t="s">
        <v>1101</v>
      </c>
      <c r="D399" s="5" t="s">
        <v>1108</v>
      </c>
      <c r="E399" s="73" t="s">
        <v>1106</v>
      </c>
      <c r="F399" s="5">
        <v>770</v>
      </c>
      <c r="G399" s="56"/>
      <c r="H399" s="5">
        <v>5</v>
      </c>
      <c r="I399" s="56" t="s">
        <v>1109</v>
      </c>
    </row>
    <row r="400" s="5" customFormat="1" spans="3:9">
      <c r="C400" s="5" t="s">
        <v>1103</v>
      </c>
      <c r="D400" s="5" t="s">
        <v>1108</v>
      </c>
      <c r="E400" s="73" t="s">
        <v>1106</v>
      </c>
      <c r="F400" s="5">
        <v>770</v>
      </c>
      <c r="G400" s="56"/>
      <c r="H400" s="5">
        <v>5</v>
      </c>
      <c r="I400" s="56" t="s">
        <v>1110</v>
      </c>
    </row>
    <row r="401" s="5" customFormat="1" spans="3:9">
      <c r="C401" s="5" t="s">
        <v>1111</v>
      </c>
      <c r="D401" s="5" t="s">
        <v>1112</v>
      </c>
      <c r="E401" s="73" t="s">
        <v>1113</v>
      </c>
      <c r="F401" s="5">
        <v>2250</v>
      </c>
      <c r="G401" s="56"/>
      <c r="H401" s="5">
        <v>5</v>
      </c>
      <c r="I401" s="56" t="s">
        <v>1114</v>
      </c>
    </row>
    <row r="402" s="5" customFormat="1" spans="3:9">
      <c r="C402" s="5" t="s">
        <v>1111</v>
      </c>
      <c r="D402" s="5" t="s">
        <v>1115</v>
      </c>
      <c r="E402" s="73" t="s">
        <v>1116</v>
      </c>
      <c r="F402" s="5">
        <v>2450</v>
      </c>
      <c r="G402" s="56"/>
      <c r="H402" s="5">
        <v>5</v>
      </c>
      <c r="I402" s="56" t="s">
        <v>1117</v>
      </c>
    </row>
    <row r="403" s="5" customFormat="1" spans="3:9">
      <c r="C403" s="5" t="s">
        <v>1118</v>
      </c>
      <c r="D403" s="5" t="s">
        <v>1119</v>
      </c>
      <c r="E403" s="73" t="s">
        <v>1120</v>
      </c>
      <c r="F403" s="5">
        <v>900</v>
      </c>
      <c r="G403" s="56"/>
      <c r="H403" s="5">
        <v>5</v>
      </c>
      <c r="I403" s="56" t="s">
        <v>1121</v>
      </c>
    </row>
    <row r="404" s="5" customFormat="1" spans="3:9">
      <c r="C404" s="5" t="s">
        <v>1118</v>
      </c>
      <c r="D404" s="5" t="s">
        <v>1122</v>
      </c>
      <c r="E404" s="73" t="s">
        <v>1123</v>
      </c>
      <c r="F404" s="5">
        <v>810</v>
      </c>
      <c r="G404" s="56"/>
      <c r="H404" s="5">
        <v>5</v>
      </c>
      <c r="I404" s="56" t="s">
        <v>1124</v>
      </c>
    </row>
    <row r="405" s="5" customFormat="1" spans="3:9">
      <c r="C405" s="5" t="s">
        <v>1125</v>
      </c>
      <c r="D405" s="5" t="s">
        <v>1126</v>
      </c>
      <c r="E405" s="73" t="s">
        <v>1127</v>
      </c>
      <c r="F405" s="5">
        <v>830</v>
      </c>
      <c r="G405" s="56"/>
      <c r="H405" s="5">
        <v>5</v>
      </c>
      <c r="I405" s="56" t="s">
        <v>1128</v>
      </c>
    </row>
    <row r="406" s="5" customFormat="1" spans="3:9">
      <c r="C406" s="5" t="s">
        <v>1125</v>
      </c>
      <c r="D406" s="5" t="s">
        <v>1129</v>
      </c>
      <c r="E406" s="73" t="s">
        <v>1123</v>
      </c>
      <c r="F406" s="5">
        <v>810</v>
      </c>
      <c r="G406" s="56"/>
      <c r="H406" s="5">
        <v>5</v>
      </c>
      <c r="I406" s="56" t="s">
        <v>1130</v>
      </c>
    </row>
    <row r="407" s="5" customFormat="1" spans="3:9">
      <c r="C407" s="5" t="s">
        <v>1131</v>
      </c>
      <c r="D407" s="5" t="s">
        <v>1132</v>
      </c>
      <c r="E407" s="73" t="s">
        <v>1133</v>
      </c>
      <c r="F407" s="5">
        <v>1420</v>
      </c>
      <c r="G407" s="56"/>
      <c r="H407" s="5">
        <v>5</v>
      </c>
      <c r="I407" s="56" t="s">
        <v>1134</v>
      </c>
    </row>
    <row r="408" s="5" customFormat="1" spans="3:9">
      <c r="C408" s="5" t="s">
        <v>1131</v>
      </c>
      <c r="D408" s="5" t="s">
        <v>1135</v>
      </c>
      <c r="E408" s="73" t="s">
        <v>1136</v>
      </c>
      <c r="F408" s="5">
        <v>1420</v>
      </c>
      <c r="G408" s="56"/>
      <c r="H408" s="5">
        <v>5</v>
      </c>
      <c r="I408" s="56" t="s">
        <v>1137</v>
      </c>
    </row>
    <row r="409" s="5" customFormat="1" spans="3:9">
      <c r="C409" s="5" t="s">
        <v>1131</v>
      </c>
      <c r="D409" s="5" t="s">
        <v>1135</v>
      </c>
      <c r="E409" s="73" t="s">
        <v>1138</v>
      </c>
      <c r="F409" s="5">
        <v>0</v>
      </c>
      <c r="G409" s="56"/>
      <c r="H409" s="5">
        <v>5</v>
      </c>
      <c r="I409" s="56" t="s">
        <v>1139</v>
      </c>
    </row>
    <row r="410" s="5" customFormat="1" spans="3:9">
      <c r="C410" s="5" t="s">
        <v>1140</v>
      </c>
      <c r="D410" s="5" t="s">
        <v>1141</v>
      </c>
      <c r="E410" s="73" t="s">
        <v>1142</v>
      </c>
      <c r="F410" s="5">
        <v>880</v>
      </c>
      <c r="G410" s="56"/>
      <c r="H410" s="5">
        <v>5</v>
      </c>
      <c r="I410" s="56" t="s">
        <v>1143</v>
      </c>
    </row>
    <row r="411" s="5" customFormat="1" spans="3:9">
      <c r="C411" s="5" t="s">
        <v>1140</v>
      </c>
      <c r="D411" s="5" t="s">
        <v>1144</v>
      </c>
      <c r="E411" s="73" t="s">
        <v>1145</v>
      </c>
      <c r="F411" s="5">
        <v>960</v>
      </c>
      <c r="G411" s="56"/>
      <c r="H411" s="5">
        <v>5</v>
      </c>
      <c r="I411" s="56" t="s">
        <v>1146</v>
      </c>
    </row>
    <row r="412" s="5" customFormat="1" spans="3:9">
      <c r="C412" s="5" t="s">
        <v>1147</v>
      </c>
      <c r="D412" s="5" t="s">
        <v>1148</v>
      </c>
      <c r="E412" s="73" t="s">
        <v>1149</v>
      </c>
      <c r="F412" s="5">
        <v>570</v>
      </c>
      <c r="G412" s="56"/>
      <c r="H412" s="5">
        <v>5</v>
      </c>
      <c r="I412" s="56" t="s">
        <v>1150</v>
      </c>
    </row>
    <row r="413" s="5" customFormat="1" spans="3:9">
      <c r="C413" s="5" t="s">
        <v>1151</v>
      </c>
      <c r="D413" s="5" t="s">
        <v>1148</v>
      </c>
      <c r="E413" s="73" t="s">
        <v>1149</v>
      </c>
      <c r="F413" s="5">
        <v>570</v>
      </c>
      <c r="G413" s="56"/>
      <c r="H413" s="5">
        <v>5</v>
      </c>
      <c r="I413" s="56" t="s">
        <v>1152</v>
      </c>
    </row>
    <row r="414" s="5" customFormat="1" spans="3:9">
      <c r="C414" s="5" t="s">
        <v>1147</v>
      </c>
      <c r="D414" s="5" t="s">
        <v>1153</v>
      </c>
      <c r="E414" s="73" t="s">
        <v>1154</v>
      </c>
      <c r="F414" s="5">
        <v>870</v>
      </c>
      <c r="G414" s="56"/>
      <c r="H414" s="5">
        <v>5</v>
      </c>
      <c r="I414" s="56" t="s">
        <v>1155</v>
      </c>
    </row>
    <row r="415" s="5" customFormat="1" spans="3:9">
      <c r="C415" s="5" t="s">
        <v>1151</v>
      </c>
      <c r="D415" s="5" t="s">
        <v>1153</v>
      </c>
      <c r="E415" s="73" t="s">
        <v>1154</v>
      </c>
      <c r="F415" s="5">
        <v>870</v>
      </c>
      <c r="G415" s="56"/>
      <c r="H415" s="5">
        <v>5</v>
      </c>
      <c r="I415" s="56" t="s">
        <v>1156</v>
      </c>
    </row>
    <row r="416" s="5" customFormat="1" spans="3:9">
      <c r="C416" s="58" t="s">
        <v>1157</v>
      </c>
      <c r="D416" s="58" t="s">
        <v>1158</v>
      </c>
      <c r="E416" s="59" t="s">
        <v>1159</v>
      </c>
      <c r="F416" s="58">
        <v>0</v>
      </c>
      <c r="G416" s="62">
        <v>213</v>
      </c>
      <c r="H416" s="58">
        <v>10</v>
      </c>
      <c r="I416" s="62" t="s">
        <v>1160</v>
      </c>
    </row>
    <row r="417" s="5" customFormat="1" spans="3:9 16380:16380">
      <c r="C417" s="58" t="s">
        <v>1157</v>
      </c>
      <c r="D417" s="58" t="s">
        <v>1161</v>
      </c>
      <c r="E417" s="59" t="s">
        <v>1162</v>
      </c>
      <c r="F417" s="58">
        <v>0</v>
      </c>
      <c r="G417" s="62">
        <v>278</v>
      </c>
      <c r="H417" s="58">
        <v>10</v>
      </c>
      <c r="I417" s="62" t="s">
        <v>1163</v>
      </c>
    </row>
    <row r="418" s="5" customFormat="1" spans="3:9 16380:16380">
      <c r="C418" s="58" t="s">
        <v>1164</v>
      </c>
      <c r="D418" s="58" t="s">
        <v>1165</v>
      </c>
      <c r="E418" s="59" t="s">
        <v>1166</v>
      </c>
      <c r="F418" s="58">
        <v>0</v>
      </c>
      <c r="G418" s="62">
        <v>355</v>
      </c>
      <c r="H418" s="58">
        <v>10</v>
      </c>
      <c r="I418" s="62" t="s">
        <v>1167</v>
      </c>
    </row>
    <row r="419" s="5" customFormat="1" spans="3:9 16380:16380">
      <c r="C419" s="58" t="s">
        <v>1168</v>
      </c>
      <c r="D419" s="58" t="s">
        <v>1165</v>
      </c>
      <c r="E419" s="59" t="s">
        <v>1166</v>
      </c>
      <c r="F419" s="58">
        <v>0</v>
      </c>
      <c r="G419" s="62">
        <v>355</v>
      </c>
      <c r="H419" s="58">
        <v>10</v>
      </c>
      <c r="I419" s="62" t="s">
        <v>1169</v>
      </c>
    </row>
    <row r="420" s="5" customFormat="1" spans="3:9 16380:16380">
      <c r="C420" s="58" t="s">
        <v>1164</v>
      </c>
      <c r="D420" s="58" t="s">
        <v>1170</v>
      </c>
      <c r="E420" s="59" t="s">
        <v>1171</v>
      </c>
      <c r="F420" s="58">
        <v>0</v>
      </c>
      <c r="G420" s="62">
        <v>350</v>
      </c>
      <c r="H420" s="58">
        <v>10</v>
      </c>
      <c r="I420" s="62" t="s">
        <v>1172</v>
      </c>
    </row>
    <row r="421" s="5" customFormat="1" spans="3:9 16380:16380">
      <c r="C421" s="58" t="s">
        <v>1168</v>
      </c>
      <c r="D421" s="58" t="s">
        <v>1170</v>
      </c>
      <c r="E421" s="59" t="s">
        <v>1171</v>
      </c>
      <c r="F421" s="58">
        <v>0</v>
      </c>
      <c r="G421" s="62">
        <v>350</v>
      </c>
      <c r="H421" s="58">
        <v>10</v>
      </c>
      <c r="I421" s="62" t="s">
        <v>1173</v>
      </c>
    </row>
    <row r="422" s="5" customFormat="1" spans="3:9 16380:16380">
      <c r="C422" s="5" t="s">
        <v>1174</v>
      </c>
      <c r="D422" s="5" t="s">
        <v>1175</v>
      </c>
      <c r="E422" s="73" t="s">
        <v>1176</v>
      </c>
      <c r="F422" s="5">
        <v>880</v>
      </c>
      <c r="G422" s="56"/>
      <c r="H422" s="5">
        <v>5</v>
      </c>
      <c r="I422" s="56" t="s">
        <v>1177</v>
      </c>
    </row>
    <row r="423" s="58" customFormat="1" spans="3:9 16380:16380">
      <c r="C423" s="58" t="s">
        <v>1174</v>
      </c>
      <c r="D423" s="58" t="s">
        <v>1178</v>
      </c>
      <c r="E423" s="59" t="s">
        <v>1179</v>
      </c>
      <c r="F423" s="58">
        <v>0</v>
      </c>
      <c r="G423" s="62">
        <v>402</v>
      </c>
      <c r="H423" s="58">
        <v>10</v>
      </c>
      <c r="I423" s="62" t="s">
        <v>1180</v>
      </c>
      <c r="XEZ423" s="79"/>
    </row>
    <row r="424" s="5" customFormat="1" spans="3:9 16380:16380">
      <c r="C424" s="5" t="s">
        <v>1181</v>
      </c>
      <c r="D424" s="5" t="s">
        <v>1182</v>
      </c>
      <c r="E424" s="73" t="s">
        <v>1183</v>
      </c>
      <c r="F424" s="5">
        <v>790</v>
      </c>
      <c r="G424" s="56"/>
      <c r="H424" s="5">
        <v>5</v>
      </c>
      <c r="I424" s="56" t="s">
        <v>1184</v>
      </c>
    </row>
    <row r="425" s="5" customFormat="1" spans="3:9 16380:16380">
      <c r="C425" s="5" t="s">
        <v>1185</v>
      </c>
      <c r="D425" s="5" t="s">
        <v>1182</v>
      </c>
      <c r="E425" s="73" t="s">
        <v>1183</v>
      </c>
      <c r="F425" s="5">
        <v>790</v>
      </c>
      <c r="G425" s="56"/>
      <c r="H425" s="5">
        <v>5</v>
      </c>
      <c r="I425" s="56" t="s">
        <v>1186</v>
      </c>
    </row>
    <row r="426" s="5" customFormat="1" spans="3:9 16380:16380">
      <c r="C426" s="5" t="s">
        <v>1187</v>
      </c>
      <c r="D426" s="5" t="s">
        <v>1182</v>
      </c>
      <c r="E426" s="73" t="s">
        <v>1183</v>
      </c>
      <c r="F426" s="5">
        <v>790</v>
      </c>
      <c r="G426" s="56"/>
      <c r="H426" s="5">
        <v>5</v>
      </c>
      <c r="I426" s="56" t="s">
        <v>1188</v>
      </c>
    </row>
    <row r="427" s="5" customFormat="1" spans="3:9 16380:16380">
      <c r="C427" s="5" t="s">
        <v>1189</v>
      </c>
      <c r="D427" s="5" t="s">
        <v>1182</v>
      </c>
      <c r="E427" s="73" t="s">
        <v>1183</v>
      </c>
      <c r="F427" s="5">
        <v>790</v>
      </c>
      <c r="G427" s="56"/>
      <c r="H427" s="5">
        <v>5</v>
      </c>
      <c r="I427" s="56" t="s">
        <v>1190</v>
      </c>
    </row>
    <row r="428" s="5" customFormat="1" spans="3:9 16380:16380">
      <c r="C428" s="5" t="s">
        <v>1181</v>
      </c>
      <c r="D428" s="5" t="s">
        <v>1191</v>
      </c>
      <c r="E428" s="73" t="s">
        <v>1192</v>
      </c>
      <c r="F428" s="5">
        <v>1120</v>
      </c>
      <c r="G428" s="56"/>
      <c r="H428" s="5">
        <v>5</v>
      </c>
      <c r="I428" s="56" t="s">
        <v>1193</v>
      </c>
    </row>
    <row r="429" s="5" customFormat="1" spans="3:9 16380:16380">
      <c r="C429" s="5" t="s">
        <v>1185</v>
      </c>
      <c r="D429" s="5" t="s">
        <v>1191</v>
      </c>
      <c r="E429" s="73" t="s">
        <v>1192</v>
      </c>
      <c r="F429" s="5">
        <v>1120</v>
      </c>
      <c r="G429" s="56"/>
      <c r="H429" s="5">
        <v>5</v>
      </c>
      <c r="I429" s="56" t="s">
        <v>1194</v>
      </c>
    </row>
    <row r="430" s="5" customFormat="1" spans="3:9 16380:16380">
      <c r="C430" s="5" t="s">
        <v>1187</v>
      </c>
      <c r="D430" s="5" t="s">
        <v>1191</v>
      </c>
      <c r="E430" s="73" t="s">
        <v>1192</v>
      </c>
      <c r="F430" s="5">
        <v>1120</v>
      </c>
      <c r="G430" s="56"/>
      <c r="H430" s="5">
        <v>5</v>
      </c>
      <c r="I430" s="56" t="s">
        <v>1195</v>
      </c>
    </row>
    <row r="431" s="5" customFormat="1" spans="3:9 16380:16380">
      <c r="C431" s="5" t="s">
        <v>1189</v>
      </c>
      <c r="D431" s="5" t="s">
        <v>1191</v>
      </c>
      <c r="E431" s="73" t="s">
        <v>1192</v>
      </c>
      <c r="F431" s="5">
        <v>1120</v>
      </c>
      <c r="G431" s="56"/>
      <c r="H431" s="5">
        <v>5</v>
      </c>
      <c r="I431" s="56" t="s">
        <v>1196</v>
      </c>
    </row>
    <row r="432" s="5" customFormat="1" spans="3:9 16380:16380">
      <c r="C432" s="5" t="s">
        <v>1197</v>
      </c>
      <c r="D432" s="5" t="s">
        <v>1198</v>
      </c>
      <c r="E432" s="73" t="s">
        <v>1199</v>
      </c>
      <c r="F432" s="5">
        <v>900</v>
      </c>
      <c r="G432" s="56"/>
      <c r="H432" s="5">
        <v>5</v>
      </c>
      <c r="I432" s="56" t="s">
        <v>1200</v>
      </c>
    </row>
    <row r="433" s="5" customFormat="1" spans="3:9 16380:16380">
      <c r="C433" s="5" t="s">
        <v>1201</v>
      </c>
      <c r="D433" s="5" t="s">
        <v>1202</v>
      </c>
      <c r="E433" s="73" t="s">
        <v>1203</v>
      </c>
      <c r="F433" s="5">
        <v>1650</v>
      </c>
      <c r="G433" s="56"/>
      <c r="H433" s="5">
        <v>5</v>
      </c>
      <c r="I433" s="56" t="s">
        <v>1204</v>
      </c>
    </row>
    <row r="434" s="58" customFormat="1" spans="3:9 16380:16380">
      <c r="C434" s="58" t="s">
        <v>1201</v>
      </c>
      <c r="D434" s="58" t="s">
        <v>1205</v>
      </c>
      <c r="E434" s="59" t="s">
        <v>1206</v>
      </c>
      <c r="F434" s="58">
        <v>0</v>
      </c>
      <c r="G434" s="62">
        <v>232</v>
      </c>
      <c r="H434" s="58">
        <v>10</v>
      </c>
      <c r="I434" s="62" t="s">
        <v>1207</v>
      </c>
      <c r="XEZ434" s="79"/>
    </row>
    <row r="435" s="5" customFormat="1" spans="3:9 16380:16380">
      <c r="C435" s="5" t="s">
        <v>1201</v>
      </c>
      <c r="D435" s="5" t="s">
        <v>1208</v>
      </c>
      <c r="E435" s="73" t="s">
        <v>1209</v>
      </c>
      <c r="F435" s="5">
        <v>1420</v>
      </c>
      <c r="G435" s="56"/>
      <c r="H435" s="5">
        <v>5</v>
      </c>
      <c r="I435" s="56" t="s">
        <v>1210</v>
      </c>
    </row>
    <row r="436" s="5" customFormat="1" spans="3:9 16380:16380">
      <c r="C436" s="58" t="s">
        <v>1211</v>
      </c>
      <c r="D436" s="58" t="s">
        <v>1212</v>
      </c>
      <c r="E436" s="59" t="s">
        <v>1213</v>
      </c>
      <c r="F436" s="58">
        <v>0</v>
      </c>
      <c r="G436" s="62">
        <v>415</v>
      </c>
      <c r="H436" s="58">
        <v>10</v>
      </c>
      <c r="I436" s="62" t="s">
        <v>1214</v>
      </c>
    </row>
    <row r="437" s="5" customFormat="1" spans="3:9 16380:16380">
      <c r="C437" s="58" t="s">
        <v>1211</v>
      </c>
      <c r="D437" s="58" t="s">
        <v>1215</v>
      </c>
      <c r="E437" s="59" t="s">
        <v>1216</v>
      </c>
      <c r="F437" s="58">
        <v>0</v>
      </c>
      <c r="G437" s="62">
        <v>288</v>
      </c>
      <c r="H437" s="58">
        <v>10</v>
      </c>
      <c r="I437" s="62" t="s">
        <v>1217</v>
      </c>
    </row>
    <row r="438" s="5" customFormat="1" spans="3:9 16380:16380">
      <c r="C438" s="5" t="s">
        <v>1218</v>
      </c>
      <c r="D438" s="5" t="s">
        <v>1219</v>
      </c>
      <c r="E438" s="73" t="s">
        <v>1220</v>
      </c>
      <c r="F438" s="5">
        <v>970</v>
      </c>
      <c r="G438" s="56"/>
      <c r="H438" s="5">
        <v>5</v>
      </c>
      <c r="I438" s="56" t="s">
        <v>1221</v>
      </c>
    </row>
    <row r="439" s="5" customFormat="1" spans="3:9 16380:16380">
      <c r="C439" s="5" t="s">
        <v>1222</v>
      </c>
      <c r="D439" s="5" t="s">
        <v>1219</v>
      </c>
      <c r="E439" s="73" t="s">
        <v>1220</v>
      </c>
      <c r="F439" s="5">
        <v>970</v>
      </c>
      <c r="G439" s="56"/>
      <c r="H439" s="5">
        <v>5</v>
      </c>
      <c r="I439" s="56" t="s">
        <v>1223</v>
      </c>
    </row>
    <row r="440" s="58" customFormat="1" spans="3:9 16380:16380">
      <c r="C440" s="58" t="s">
        <v>1218</v>
      </c>
      <c r="D440" s="58" t="s">
        <v>1224</v>
      </c>
      <c r="E440" s="59" t="s">
        <v>1225</v>
      </c>
      <c r="F440" s="58">
        <v>0</v>
      </c>
      <c r="G440" s="62">
        <v>360</v>
      </c>
      <c r="H440" s="58">
        <v>10</v>
      </c>
      <c r="I440" s="62" t="s">
        <v>1226</v>
      </c>
      <c r="XEZ440" s="79"/>
    </row>
    <row r="441" s="58" customFormat="1" spans="3:9 16380:16380">
      <c r="C441" s="58" t="s">
        <v>1222</v>
      </c>
      <c r="D441" s="58" t="s">
        <v>1224</v>
      </c>
      <c r="E441" s="59" t="s">
        <v>1225</v>
      </c>
      <c r="F441" s="58">
        <v>0</v>
      </c>
      <c r="G441" s="62">
        <v>360</v>
      </c>
      <c r="H441" s="58">
        <v>10</v>
      </c>
      <c r="I441" s="62" t="s">
        <v>1227</v>
      </c>
      <c r="XEZ441" s="79"/>
    </row>
    <row r="442" s="5" customFormat="1" spans="3:9 16380:16380">
      <c r="C442" s="5" t="s">
        <v>1218</v>
      </c>
      <c r="D442" s="5" t="s">
        <v>1228</v>
      </c>
      <c r="E442" s="73" t="s">
        <v>1229</v>
      </c>
      <c r="F442" s="5">
        <v>770</v>
      </c>
      <c r="G442" s="56"/>
      <c r="H442" s="5">
        <v>5</v>
      </c>
      <c r="I442" s="56" t="s">
        <v>1230</v>
      </c>
    </row>
    <row r="443" s="5" customFormat="1" spans="3:9 16380:16380">
      <c r="C443" s="5" t="s">
        <v>1222</v>
      </c>
      <c r="D443" s="5" t="s">
        <v>1228</v>
      </c>
      <c r="E443" s="73" t="s">
        <v>1229</v>
      </c>
      <c r="F443" s="5">
        <v>770</v>
      </c>
      <c r="G443" s="56"/>
      <c r="H443" s="5">
        <v>5</v>
      </c>
      <c r="I443" s="56" t="s">
        <v>1231</v>
      </c>
    </row>
    <row r="444" s="5" customFormat="1" spans="3:9 16380:16380">
      <c r="C444" s="5" t="s">
        <v>1232</v>
      </c>
      <c r="D444" s="5" t="s">
        <v>1233</v>
      </c>
      <c r="E444" s="73" t="s">
        <v>1234</v>
      </c>
      <c r="F444" s="5">
        <v>1030</v>
      </c>
      <c r="G444" s="56"/>
      <c r="H444" s="5">
        <v>5</v>
      </c>
      <c r="I444" s="56" t="s">
        <v>1235</v>
      </c>
    </row>
    <row r="445" s="58" customFormat="1" spans="3:9 16380:16380">
      <c r="C445" s="58" t="s">
        <v>1232</v>
      </c>
      <c r="D445" s="58" t="s">
        <v>1236</v>
      </c>
      <c r="E445" s="59" t="s">
        <v>1237</v>
      </c>
      <c r="F445" s="58">
        <v>0</v>
      </c>
      <c r="G445" s="62">
        <v>560</v>
      </c>
      <c r="H445" s="58">
        <v>10</v>
      </c>
      <c r="I445" s="62" t="s">
        <v>1238</v>
      </c>
      <c r="XEZ445" s="79"/>
    </row>
    <row r="446" s="5" customFormat="1" spans="3:9 16380:16380">
      <c r="C446" s="5" t="s">
        <v>1239</v>
      </c>
      <c r="D446" s="5" t="s">
        <v>1240</v>
      </c>
      <c r="E446" s="73" t="s">
        <v>1241</v>
      </c>
      <c r="F446" s="5">
        <v>2150</v>
      </c>
      <c r="G446" s="56"/>
      <c r="H446" s="5">
        <v>5</v>
      </c>
      <c r="I446" s="56" t="s">
        <v>1242</v>
      </c>
    </row>
    <row r="447" s="5" customFormat="1" spans="3:9 16380:16380">
      <c r="C447" s="5" t="s">
        <v>1239</v>
      </c>
      <c r="D447" s="5" t="s">
        <v>1243</v>
      </c>
      <c r="E447" s="73" t="s">
        <v>1244</v>
      </c>
      <c r="F447" s="5">
        <v>1460</v>
      </c>
      <c r="G447" s="56"/>
      <c r="H447" s="5">
        <v>5</v>
      </c>
      <c r="I447" s="56" t="s">
        <v>1245</v>
      </c>
    </row>
    <row r="448" s="5" customFormat="1" spans="3:9 16380:16380">
      <c r="C448" s="5" t="s">
        <v>1246</v>
      </c>
      <c r="D448" s="5" t="s">
        <v>1247</v>
      </c>
      <c r="E448" s="73" t="s">
        <v>1248</v>
      </c>
      <c r="F448" s="5">
        <v>710</v>
      </c>
      <c r="G448" s="56"/>
      <c r="H448" s="5">
        <v>5</v>
      </c>
      <c r="I448" s="56" t="s">
        <v>1249</v>
      </c>
    </row>
    <row r="449" s="5" customFormat="1" spans="3:9 16380:16380">
      <c r="C449" s="5" t="s">
        <v>1246</v>
      </c>
      <c r="D449" s="5" t="s">
        <v>1250</v>
      </c>
      <c r="E449" s="73" t="s">
        <v>1251</v>
      </c>
      <c r="F449" s="5">
        <v>870</v>
      </c>
      <c r="G449" s="56"/>
      <c r="H449" s="5">
        <v>5</v>
      </c>
      <c r="I449" s="56" t="s">
        <v>1252</v>
      </c>
    </row>
    <row r="450" s="5" customFormat="1" spans="3:9 16380:16380">
      <c r="C450" s="5" t="s">
        <v>1253</v>
      </c>
      <c r="D450" s="5" t="s">
        <v>1254</v>
      </c>
      <c r="E450" s="73" t="s">
        <v>1255</v>
      </c>
      <c r="F450" s="5">
        <v>1000</v>
      </c>
      <c r="G450" s="56"/>
      <c r="H450" s="5">
        <v>5</v>
      </c>
      <c r="I450" s="56" t="s">
        <v>1256</v>
      </c>
    </row>
    <row r="451" s="5" customFormat="1" spans="3:9 16380:16380">
      <c r="C451" s="5" t="s">
        <v>1257</v>
      </c>
      <c r="D451" s="5" t="s">
        <v>1254</v>
      </c>
      <c r="E451" s="73" t="s">
        <v>1255</v>
      </c>
      <c r="F451" s="5">
        <v>1000</v>
      </c>
      <c r="G451" s="56"/>
      <c r="H451" s="5">
        <v>5</v>
      </c>
      <c r="I451" s="56" t="s">
        <v>1258</v>
      </c>
    </row>
    <row r="452" s="5" customFormat="1" spans="3:9 16380:16380">
      <c r="C452" s="5" t="s">
        <v>1259</v>
      </c>
      <c r="D452" s="5" t="s">
        <v>1254</v>
      </c>
      <c r="E452" s="73" t="s">
        <v>1255</v>
      </c>
      <c r="F452" s="5">
        <v>1000</v>
      </c>
      <c r="G452" s="56"/>
      <c r="H452" s="5">
        <v>5</v>
      </c>
      <c r="I452" s="56" t="s">
        <v>1260</v>
      </c>
    </row>
    <row r="453" s="5" customFormat="1" spans="3:9 16380:16380">
      <c r="C453" s="5" t="s">
        <v>1253</v>
      </c>
      <c r="D453" s="5" t="s">
        <v>1261</v>
      </c>
      <c r="E453" s="73" t="s">
        <v>1262</v>
      </c>
      <c r="F453" s="5">
        <v>700</v>
      </c>
      <c r="G453" s="56"/>
      <c r="H453" s="5">
        <v>5</v>
      </c>
      <c r="I453" s="56" t="s">
        <v>1263</v>
      </c>
    </row>
    <row r="454" s="5" customFormat="1" spans="3:9 16380:16380">
      <c r="C454" s="5" t="s">
        <v>1257</v>
      </c>
      <c r="D454" s="5" t="s">
        <v>1261</v>
      </c>
      <c r="E454" s="73" t="s">
        <v>1262</v>
      </c>
      <c r="F454" s="5">
        <v>700</v>
      </c>
      <c r="G454" s="56"/>
      <c r="H454" s="5">
        <v>5</v>
      </c>
      <c r="I454" s="56" t="s">
        <v>1264</v>
      </c>
    </row>
    <row r="455" s="5" customFormat="1" spans="3:9 16380:16380">
      <c r="C455" s="5" t="s">
        <v>1259</v>
      </c>
      <c r="D455" s="5" t="s">
        <v>1261</v>
      </c>
      <c r="E455" s="73" t="s">
        <v>1262</v>
      </c>
      <c r="F455" s="5">
        <v>700</v>
      </c>
      <c r="G455" s="56"/>
      <c r="H455" s="5">
        <v>5</v>
      </c>
      <c r="I455" s="56" t="s">
        <v>1265</v>
      </c>
    </row>
    <row r="456" s="5" customFormat="1" spans="3:9 16380:16380">
      <c r="C456" s="5" t="s">
        <v>1131</v>
      </c>
      <c r="D456" s="5" t="s">
        <v>1266</v>
      </c>
      <c r="E456" s="73" t="s">
        <v>1267</v>
      </c>
      <c r="F456" s="5">
        <v>1420</v>
      </c>
      <c r="G456" s="56"/>
      <c r="H456" s="5">
        <v>5</v>
      </c>
      <c r="I456" s="56" t="s">
        <v>1268</v>
      </c>
    </row>
    <row r="457" s="5" customFormat="1" spans="3:9 16380:16380">
      <c r="C457" s="5" t="s">
        <v>1131</v>
      </c>
      <c r="D457" s="5" t="s">
        <v>1269</v>
      </c>
      <c r="E457" s="73" t="s">
        <v>1270</v>
      </c>
      <c r="F457" s="5">
        <v>1690</v>
      </c>
      <c r="G457" s="56"/>
      <c r="H457" s="5">
        <v>5</v>
      </c>
      <c r="I457" s="56" t="s">
        <v>1271</v>
      </c>
    </row>
    <row r="458" s="5" customFormat="1" spans="3:9 16380:16380">
      <c r="C458" s="5" t="s">
        <v>1272</v>
      </c>
      <c r="D458" s="5" t="s">
        <v>1273</v>
      </c>
      <c r="E458" s="73" t="s">
        <v>1274</v>
      </c>
      <c r="F458" s="5">
        <v>630</v>
      </c>
      <c r="G458" s="56"/>
      <c r="H458" s="5">
        <v>5</v>
      </c>
      <c r="I458" s="56" t="s">
        <v>1275</v>
      </c>
    </row>
    <row r="459" s="5" customFormat="1" spans="3:9 16380:16380">
      <c r="C459" s="5" t="s">
        <v>1276</v>
      </c>
      <c r="D459" s="5" t="s">
        <v>1273</v>
      </c>
      <c r="E459" s="73" t="s">
        <v>1274</v>
      </c>
      <c r="F459" s="5">
        <v>630</v>
      </c>
      <c r="G459" s="56"/>
      <c r="H459" s="5">
        <v>5</v>
      </c>
      <c r="I459" s="56" t="s">
        <v>1277</v>
      </c>
    </row>
    <row r="460" s="5" customFormat="1" spans="3:9 16380:16380">
      <c r="C460" s="5" t="s">
        <v>1272</v>
      </c>
      <c r="D460" s="5" t="s">
        <v>1278</v>
      </c>
      <c r="E460" s="73" t="s">
        <v>1279</v>
      </c>
      <c r="F460" s="5">
        <v>720</v>
      </c>
      <c r="G460" s="56"/>
      <c r="H460" s="5">
        <v>5</v>
      </c>
      <c r="I460" s="56" t="s">
        <v>1280</v>
      </c>
    </row>
    <row r="461" s="5" customFormat="1" spans="3:9 16380:16380">
      <c r="C461" s="5" t="s">
        <v>1276</v>
      </c>
      <c r="D461" s="5" t="s">
        <v>1278</v>
      </c>
      <c r="E461" s="73" t="s">
        <v>1279</v>
      </c>
      <c r="F461" s="5">
        <v>720</v>
      </c>
      <c r="G461" s="56"/>
      <c r="H461" s="5">
        <v>5</v>
      </c>
      <c r="I461" s="56" t="s">
        <v>1281</v>
      </c>
    </row>
    <row r="462" s="58" customFormat="1" spans="3:9 16380:16380">
      <c r="C462" s="58" t="s">
        <v>1282</v>
      </c>
      <c r="D462" s="58" t="s">
        <v>1283</v>
      </c>
      <c r="E462" s="59" t="s">
        <v>1284</v>
      </c>
      <c r="F462" s="58">
        <v>0</v>
      </c>
      <c r="G462" s="62">
        <v>595</v>
      </c>
      <c r="H462" s="58">
        <v>10</v>
      </c>
      <c r="I462" s="62" t="s">
        <v>1285</v>
      </c>
      <c r="XEZ462" s="79"/>
    </row>
    <row r="463" s="5" customFormat="1" spans="3:9 16380:16380">
      <c r="C463" s="5" t="s">
        <v>1282</v>
      </c>
      <c r="D463" s="5" t="s">
        <v>1286</v>
      </c>
      <c r="E463" s="73" t="s">
        <v>1287</v>
      </c>
      <c r="F463" s="5">
        <v>1150</v>
      </c>
      <c r="G463" s="56"/>
      <c r="H463" s="5">
        <v>5</v>
      </c>
      <c r="I463" s="56" t="s">
        <v>1288</v>
      </c>
    </row>
    <row r="464" s="5" customFormat="1" spans="3:9 16380:16380">
      <c r="C464" s="5" t="s">
        <v>1282</v>
      </c>
      <c r="D464" s="5" t="s">
        <v>1289</v>
      </c>
      <c r="E464" s="73" t="s">
        <v>1290</v>
      </c>
      <c r="F464" s="5">
        <v>720</v>
      </c>
      <c r="G464" s="56"/>
      <c r="H464" s="5">
        <v>5</v>
      </c>
      <c r="I464" s="56" t="s">
        <v>1291</v>
      </c>
    </row>
    <row r="465" s="5" customFormat="1" spans="3:9 16380:16380">
      <c r="C465" s="5" t="s">
        <v>1292</v>
      </c>
      <c r="D465" s="5" t="s">
        <v>1293</v>
      </c>
      <c r="E465" s="73" t="s">
        <v>1294</v>
      </c>
      <c r="F465" s="5">
        <v>970</v>
      </c>
      <c r="G465" s="56"/>
      <c r="H465" s="5">
        <v>5</v>
      </c>
      <c r="I465" s="56" t="s">
        <v>1295</v>
      </c>
    </row>
    <row r="466" s="5" customFormat="1" spans="3:9 16380:16380">
      <c r="C466" s="5" t="s">
        <v>1292</v>
      </c>
      <c r="D466" s="5" t="s">
        <v>1296</v>
      </c>
      <c r="E466" s="73" t="s">
        <v>1290</v>
      </c>
      <c r="F466" s="5">
        <v>720</v>
      </c>
      <c r="G466" s="56"/>
      <c r="H466" s="5">
        <v>5</v>
      </c>
      <c r="I466" s="56" t="s">
        <v>1297</v>
      </c>
    </row>
    <row r="467" s="5" customFormat="1" spans="3:9 16380:16380">
      <c r="C467" s="5" t="s">
        <v>1298</v>
      </c>
      <c r="D467" s="5" t="s">
        <v>1299</v>
      </c>
      <c r="E467" s="73" t="s">
        <v>1300</v>
      </c>
      <c r="F467" s="5">
        <v>920</v>
      </c>
      <c r="G467" s="56"/>
      <c r="H467" s="5">
        <v>5</v>
      </c>
      <c r="I467" s="56" t="s">
        <v>1301</v>
      </c>
    </row>
    <row r="468" s="58" customFormat="1" spans="3:9 16380:16380">
      <c r="C468" s="58" t="s">
        <v>1298</v>
      </c>
      <c r="D468" s="58" t="s">
        <v>1302</v>
      </c>
      <c r="E468" s="59" t="s">
        <v>1303</v>
      </c>
      <c r="F468" s="58">
        <v>0</v>
      </c>
      <c r="G468" s="62">
        <v>440</v>
      </c>
      <c r="H468" s="58">
        <v>10</v>
      </c>
      <c r="I468" s="62" t="s">
        <v>1304</v>
      </c>
      <c r="XEZ468" s="79"/>
    </row>
    <row r="469" s="5" customFormat="1" spans="3:9 16380:16380">
      <c r="C469" s="5" t="s">
        <v>1305</v>
      </c>
      <c r="D469" s="5" t="s">
        <v>1306</v>
      </c>
      <c r="E469" s="73" t="s">
        <v>1307</v>
      </c>
      <c r="F469" s="5">
        <v>1680</v>
      </c>
      <c r="G469" s="56"/>
      <c r="H469" s="5">
        <v>5</v>
      </c>
      <c r="I469" s="56" t="s">
        <v>1308</v>
      </c>
    </row>
    <row r="470" s="5" customFormat="1" spans="3:9 16380:16380">
      <c r="C470" s="5" t="s">
        <v>1305</v>
      </c>
      <c r="D470" s="5" t="s">
        <v>1309</v>
      </c>
      <c r="E470" s="73" t="s">
        <v>1310</v>
      </c>
      <c r="F470" s="5">
        <v>1420</v>
      </c>
      <c r="G470" s="56"/>
      <c r="H470" s="5">
        <v>5</v>
      </c>
      <c r="I470" s="56" t="s">
        <v>1311</v>
      </c>
    </row>
    <row r="471" s="5" customFormat="1" spans="3:9 16380:16380">
      <c r="C471" s="5" t="s">
        <v>1312</v>
      </c>
      <c r="D471" s="5" t="s">
        <v>1313</v>
      </c>
      <c r="E471" s="73" t="s">
        <v>1314</v>
      </c>
      <c r="F471" s="5">
        <v>960</v>
      </c>
      <c r="G471" s="56"/>
      <c r="H471" s="5">
        <v>5</v>
      </c>
      <c r="I471" s="56" t="s">
        <v>1315</v>
      </c>
    </row>
    <row r="472" s="5" customFormat="1" spans="3:9 16380:16380">
      <c r="C472" s="5" t="s">
        <v>1316</v>
      </c>
      <c r="D472" s="5" t="s">
        <v>1313</v>
      </c>
      <c r="E472" s="73" t="s">
        <v>1314</v>
      </c>
      <c r="F472" s="5">
        <v>960</v>
      </c>
      <c r="G472" s="56"/>
      <c r="H472" s="5">
        <v>5</v>
      </c>
      <c r="I472" s="56" t="s">
        <v>1317</v>
      </c>
    </row>
    <row r="473" s="5" customFormat="1" spans="3:9 16380:16380">
      <c r="C473" s="5" t="s">
        <v>1312</v>
      </c>
      <c r="D473" s="5" t="s">
        <v>1318</v>
      </c>
      <c r="E473" s="73" t="s">
        <v>1319</v>
      </c>
      <c r="F473" s="5">
        <v>770</v>
      </c>
      <c r="G473" s="56"/>
      <c r="H473" s="5">
        <v>5</v>
      </c>
      <c r="I473" s="56" t="s">
        <v>1320</v>
      </c>
    </row>
    <row r="474" s="5" customFormat="1" spans="3:9 16380:16380">
      <c r="C474" s="5" t="s">
        <v>1316</v>
      </c>
      <c r="D474" s="5" t="s">
        <v>1318</v>
      </c>
      <c r="E474" s="73" t="s">
        <v>1319</v>
      </c>
      <c r="F474" s="5">
        <v>770</v>
      </c>
      <c r="G474" s="56"/>
      <c r="H474" s="5">
        <v>5</v>
      </c>
      <c r="I474" s="56" t="s">
        <v>1321</v>
      </c>
    </row>
    <row r="475" s="5" customFormat="1" spans="3:9 16380:16380">
      <c r="C475" s="5" t="s">
        <v>1322</v>
      </c>
      <c r="D475" s="5" t="s">
        <v>1323</v>
      </c>
      <c r="E475" s="73" t="s">
        <v>1324</v>
      </c>
      <c r="F475" s="5">
        <v>690</v>
      </c>
      <c r="G475" s="56"/>
      <c r="H475" s="5">
        <v>5</v>
      </c>
      <c r="I475" s="56" t="s">
        <v>1325</v>
      </c>
    </row>
    <row r="476" s="5" customFormat="1" spans="3:9 16380:16380">
      <c r="C476" s="5" t="s">
        <v>1326</v>
      </c>
      <c r="D476" s="5" t="s">
        <v>1327</v>
      </c>
      <c r="E476" s="73" t="s">
        <v>1324</v>
      </c>
      <c r="F476" s="5">
        <v>690</v>
      </c>
      <c r="G476" s="56"/>
      <c r="H476" s="5">
        <v>5</v>
      </c>
      <c r="I476" s="56" t="s">
        <v>1328</v>
      </c>
    </row>
    <row r="477" s="5" customFormat="1" spans="3:9 16380:16380">
      <c r="C477" s="5" t="s">
        <v>1326</v>
      </c>
      <c r="D477" s="5" t="s">
        <v>1327</v>
      </c>
      <c r="E477" s="73" t="s">
        <v>1329</v>
      </c>
      <c r="F477" s="5">
        <v>3250</v>
      </c>
      <c r="G477" s="56"/>
      <c r="H477" s="5">
        <v>5</v>
      </c>
      <c r="I477" s="56" t="s">
        <v>1330</v>
      </c>
    </row>
    <row r="478" s="58" customFormat="1" spans="3:9 16380:16380">
      <c r="C478" s="58" t="s">
        <v>1322</v>
      </c>
      <c r="D478" s="58" t="s">
        <v>1331</v>
      </c>
      <c r="E478" s="59" t="s">
        <v>1332</v>
      </c>
      <c r="F478" s="58">
        <v>0</v>
      </c>
      <c r="G478" s="62">
        <v>547</v>
      </c>
      <c r="H478" s="58">
        <v>10</v>
      </c>
      <c r="I478" s="62" t="s">
        <v>1333</v>
      </c>
      <c r="XEZ478" s="79"/>
    </row>
    <row r="479" s="5" customFormat="1" spans="3:9 16380:16380">
      <c r="C479" s="58" t="s">
        <v>1326</v>
      </c>
      <c r="D479" s="58" t="s">
        <v>1334</v>
      </c>
      <c r="E479" s="59" t="s">
        <v>1332</v>
      </c>
      <c r="F479" s="58">
        <v>0</v>
      </c>
      <c r="G479" s="62">
        <v>547</v>
      </c>
      <c r="H479" s="58">
        <v>10</v>
      </c>
      <c r="I479" s="62" t="s">
        <v>1335</v>
      </c>
    </row>
    <row r="480" s="5" customFormat="1" spans="3:9 16380:16380">
      <c r="C480" s="58" t="s">
        <v>1326</v>
      </c>
      <c r="D480" s="58" t="s">
        <v>1334</v>
      </c>
      <c r="E480" s="59" t="s">
        <v>1336</v>
      </c>
      <c r="F480" s="58">
        <v>0</v>
      </c>
      <c r="G480" s="62">
        <v>0</v>
      </c>
      <c r="H480" s="58">
        <v>5</v>
      </c>
      <c r="I480" s="62" t="s">
        <v>1337</v>
      </c>
    </row>
    <row r="481" s="5" customFormat="1" spans="3:9">
      <c r="C481" s="5" t="s">
        <v>1326</v>
      </c>
      <c r="D481" s="5" t="s">
        <v>1338</v>
      </c>
      <c r="E481" s="73" t="s">
        <v>1339</v>
      </c>
      <c r="F481" s="5">
        <v>1520</v>
      </c>
      <c r="G481" s="56"/>
      <c r="H481" s="5">
        <v>5</v>
      </c>
      <c r="I481" s="56" t="s">
        <v>1340</v>
      </c>
    </row>
    <row r="482" s="5" customFormat="1" spans="3:9">
      <c r="C482" s="5" t="s">
        <v>97</v>
      </c>
      <c r="D482" s="5" t="s">
        <v>1341</v>
      </c>
      <c r="E482" s="73" t="s">
        <v>1342</v>
      </c>
      <c r="F482" s="5">
        <v>950</v>
      </c>
      <c r="G482" s="56"/>
      <c r="H482" s="5">
        <v>5</v>
      </c>
      <c r="I482" s="56" t="s">
        <v>1343</v>
      </c>
    </row>
    <row r="483" s="5" customFormat="1" spans="3:9">
      <c r="C483" s="5" t="s">
        <v>101</v>
      </c>
      <c r="D483" s="5" t="s">
        <v>1341</v>
      </c>
      <c r="E483" s="73" t="s">
        <v>1342</v>
      </c>
      <c r="F483" s="5">
        <v>950</v>
      </c>
      <c r="G483" s="56"/>
      <c r="H483" s="5">
        <v>5</v>
      </c>
      <c r="I483" s="56" t="s">
        <v>1344</v>
      </c>
    </row>
    <row r="484" s="5" customFormat="1" spans="3:9">
      <c r="C484" s="5" t="s">
        <v>103</v>
      </c>
      <c r="D484" s="5" t="s">
        <v>1341</v>
      </c>
      <c r="E484" s="73" t="s">
        <v>1342</v>
      </c>
      <c r="F484" s="5">
        <v>950</v>
      </c>
      <c r="G484" s="56"/>
      <c r="H484" s="5">
        <v>5</v>
      </c>
      <c r="I484" s="56" t="s">
        <v>1345</v>
      </c>
    </row>
    <row r="485" s="5" customFormat="1" spans="3:9">
      <c r="C485" s="5" t="s">
        <v>1346</v>
      </c>
      <c r="D485" s="5" t="s">
        <v>1347</v>
      </c>
      <c r="E485" s="73" t="s">
        <v>1348</v>
      </c>
      <c r="F485" s="5">
        <v>1010</v>
      </c>
      <c r="G485" s="56"/>
      <c r="H485" s="5">
        <v>5</v>
      </c>
      <c r="I485" s="56" t="s">
        <v>1349</v>
      </c>
    </row>
    <row r="486" s="5" customFormat="1" spans="3:9">
      <c r="C486" s="5" t="s">
        <v>1350</v>
      </c>
      <c r="D486" s="5" t="s">
        <v>1347</v>
      </c>
      <c r="E486" s="73" t="s">
        <v>1348</v>
      </c>
      <c r="F486" s="5">
        <v>1010</v>
      </c>
      <c r="G486" s="56"/>
      <c r="H486" s="5">
        <v>5</v>
      </c>
      <c r="I486" s="56" t="s">
        <v>1351</v>
      </c>
    </row>
    <row r="487" s="5" customFormat="1" spans="3:9">
      <c r="C487" s="5" t="s">
        <v>1352</v>
      </c>
      <c r="D487" s="5" t="s">
        <v>1347</v>
      </c>
      <c r="E487" s="73" t="s">
        <v>1348</v>
      </c>
      <c r="F487" s="5">
        <v>1010</v>
      </c>
      <c r="G487" s="56"/>
      <c r="H487" s="5">
        <v>5</v>
      </c>
      <c r="I487" s="56" t="s">
        <v>1353</v>
      </c>
    </row>
    <row r="488" s="5" customFormat="1" spans="3:9">
      <c r="C488" s="5" t="s">
        <v>1346</v>
      </c>
      <c r="D488" s="5" t="s">
        <v>1354</v>
      </c>
      <c r="E488" s="73" t="s">
        <v>1355</v>
      </c>
      <c r="F488" s="5">
        <v>1020</v>
      </c>
      <c r="G488" s="56"/>
      <c r="H488" s="5">
        <v>5</v>
      </c>
      <c r="I488" s="56" t="s">
        <v>1356</v>
      </c>
    </row>
    <row r="489" s="5" customFormat="1" spans="3:9">
      <c r="C489" s="5" t="s">
        <v>1350</v>
      </c>
      <c r="D489" s="5" t="s">
        <v>1354</v>
      </c>
      <c r="E489" s="73" t="s">
        <v>1355</v>
      </c>
      <c r="F489" s="5">
        <v>1020</v>
      </c>
      <c r="G489" s="56"/>
      <c r="H489" s="5">
        <v>5</v>
      </c>
      <c r="I489" s="56" t="s">
        <v>1357</v>
      </c>
    </row>
    <row r="490" s="5" customFormat="1" spans="3:9">
      <c r="C490" s="5" t="s">
        <v>1352</v>
      </c>
      <c r="D490" s="5" t="s">
        <v>1354</v>
      </c>
      <c r="E490" s="73" t="s">
        <v>1355</v>
      </c>
      <c r="F490" s="5">
        <v>1020</v>
      </c>
      <c r="G490" s="56"/>
      <c r="H490" s="5">
        <v>5</v>
      </c>
      <c r="I490" s="56" t="s">
        <v>1358</v>
      </c>
    </row>
    <row r="491" s="5" customFormat="1" spans="3:9">
      <c r="C491" s="5" t="s">
        <v>1359</v>
      </c>
      <c r="D491" s="5" t="s">
        <v>1360</v>
      </c>
      <c r="E491" s="73" t="s">
        <v>1361</v>
      </c>
      <c r="F491" s="5">
        <v>1290</v>
      </c>
      <c r="G491" s="56"/>
      <c r="H491" s="5">
        <v>5</v>
      </c>
      <c r="I491" s="56" t="s">
        <v>1362</v>
      </c>
    </row>
    <row r="492" s="5" customFormat="1" spans="3:9">
      <c r="C492" s="5" t="s">
        <v>1363</v>
      </c>
      <c r="D492" s="5" t="s">
        <v>1360</v>
      </c>
      <c r="E492" s="73" t="s">
        <v>1361</v>
      </c>
      <c r="F492" s="5">
        <v>1290</v>
      </c>
      <c r="G492" s="56"/>
      <c r="H492" s="5">
        <v>5</v>
      </c>
      <c r="I492" s="56" t="s">
        <v>1364</v>
      </c>
    </row>
    <row r="493" s="5" customFormat="1" spans="3:9">
      <c r="C493" s="5" t="s">
        <v>1359</v>
      </c>
      <c r="D493" s="5" t="s">
        <v>1360</v>
      </c>
      <c r="E493" s="73" t="s">
        <v>1365</v>
      </c>
      <c r="F493" s="5">
        <v>193</v>
      </c>
      <c r="G493" s="56"/>
      <c r="H493" s="5">
        <v>5</v>
      </c>
      <c r="I493" s="56" t="s">
        <v>1366</v>
      </c>
    </row>
    <row r="494" s="5" customFormat="1" spans="3:9">
      <c r="C494" s="5" t="s">
        <v>1363</v>
      </c>
      <c r="D494" s="5" t="s">
        <v>1360</v>
      </c>
      <c r="E494" s="73" t="s">
        <v>1365</v>
      </c>
      <c r="F494" s="5">
        <v>193</v>
      </c>
      <c r="G494" s="56"/>
      <c r="H494" s="5">
        <v>5</v>
      </c>
      <c r="I494" s="56" t="s">
        <v>1367</v>
      </c>
    </row>
    <row r="495" s="5" customFormat="1" spans="3:9">
      <c r="C495" s="58" t="s">
        <v>1368</v>
      </c>
      <c r="D495" s="58" t="s">
        <v>1369</v>
      </c>
      <c r="E495" s="59" t="s">
        <v>1370</v>
      </c>
      <c r="F495" s="58">
        <v>0</v>
      </c>
      <c r="G495" s="62">
        <v>406</v>
      </c>
      <c r="H495" s="58">
        <v>5</v>
      </c>
      <c r="I495" s="62" t="s">
        <v>1371</v>
      </c>
    </row>
    <row r="496" s="5" customFormat="1" spans="3:9">
      <c r="C496" s="5" t="s">
        <v>1368</v>
      </c>
      <c r="D496" s="5" t="s">
        <v>1369</v>
      </c>
      <c r="E496" s="73" t="s">
        <v>1372</v>
      </c>
      <c r="F496" s="5">
        <v>650</v>
      </c>
      <c r="G496" s="56"/>
      <c r="H496" s="5">
        <v>5</v>
      </c>
      <c r="I496" s="56" t="s">
        <v>1373</v>
      </c>
    </row>
    <row r="497" s="5" customFormat="1" spans="3:9 16380:16380">
      <c r="C497" s="5" t="s">
        <v>1374</v>
      </c>
      <c r="D497" s="5" t="s">
        <v>1375</v>
      </c>
      <c r="E497" s="73" t="s">
        <v>1376</v>
      </c>
      <c r="F497" s="5">
        <v>2260</v>
      </c>
      <c r="G497" s="56"/>
      <c r="H497" s="5">
        <v>5</v>
      </c>
      <c r="I497" s="56" t="s">
        <v>1377</v>
      </c>
    </row>
    <row r="498" s="5" customFormat="1" spans="3:9 16380:16380">
      <c r="C498" s="5" t="s">
        <v>1374</v>
      </c>
      <c r="D498" s="5" t="s">
        <v>1378</v>
      </c>
      <c r="E498" s="5" t="s">
        <v>1379</v>
      </c>
      <c r="F498" s="5">
        <v>1420</v>
      </c>
      <c r="G498" s="56"/>
      <c r="H498" s="5">
        <v>5</v>
      </c>
      <c r="I498" s="56" t="s">
        <v>1380</v>
      </c>
    </row>
    <row r="499" s="5" customFormat="1" spans="3:9 16380:16380">
      <c r="C499" s="5" t="s">
        <v>1381</v>
      </c>
      <c r="D499" s="5" t="s">
        <v>1382</v>
      </c>
      <c r="E499" s="73" t="s">
        <v>1383</v>
      </c>
      <c r="F499" s="5">
        <v>800</v>
      </c>
      <c r="G499" s="56"/>
      <c r="H499" s="5">
        <v>5</v>
      </c>
      <c r="I499" s="56" t="s">
        <v>1384</v>
      </c>
    </row>
    <row r="500" s="5" customFormat="1" spans="3:9 16380:16380">
      <c r="C500" s="5" t="s">
        <v>1381</v>
      </c>
      <c r="D500" s="5" t="s">
        <v>1385</v>
      </c>
      <c r="E500" s="50" t="s">
        <v>1386</v>
      </c>
      <c r="F500" s="5">
        <v>830</v>
      </c>
      <c r="G500" s="56"/>
      <c r="H500" s="5">
        <v>5</v>
      </c>
      <c r="I500" s="56" t="s">
        <v>1387</v>
      </c>
    </row>
    <row r="501" s="5" customFormat="1" spans="3:9 16380:16380">
      <c r="C501" s="5" t="s">
        <v>1388</v>
      </c>
      <c r="D501" s="5" t="s">
        <v>1389</v>
      </c>
      <c r="E501" s="73" t="s">
        <v>1390</v>
      </c>
      <c r="F501" s="5">
        <v>820</v>
      </c>
      <c r="G501" s="56"/>
      <c r="H501" s="5">
        <v>5</v>
      </c>
      <c r="I501" s="56" t="s">
        <v>1391</v>
      </c>
    </row>
    <row r="502" s="5" customFormat="1" spans="3:9 16380:16380">
      <c r="C502" s="5" t="s">
        <v>1388</v>
      </c>
      <c r="D502" s="5" t="s">
        <v>1392</v>
      </c>
      <c r="E502" s="73" t="s">
        <v>1386</v>
      </c>
      <c r="F502" s="5">
        <v>830</v>
      </c>
      <c r="G502" s="56"/>
      <c r="H502" s="5">
        <v>5</v>
      </c>
      <c r="I502" s="56" t="s">
        <v>1393</v>
      </c>
    </row>
    <row r="503" s="5" customFormat="1" spans="3:9 16380:16380">
      <c r="C503" s="5" t="s">
        <v>1394</v>
      </c>
      <c r="D503" s="5" t="s">
        <v>1395</v>
      </c>
      <c r="E503" s="5" t="s">
        <v>1390</v>
      </c>
      <c r="F503" s="5">
        <v>820</v>
      </c>
      <c r="G503" s="5"/>
      <c r="H503" s="5">
        <v>5</v>
      </c>
      <c r="I503" s="44" t="s">
        <v>1396</v>
      </c>
    </row>
    <row r="504" s="5" customFormat="1" spans="3:9 16380:16380">
      <c r="C504" s="5" t="s">
        <v>1397</v>
      </c>
      <c r="D504" s="5" t="s">
        <v>1398</v>
      </c>
      <c r="E504" s="5" t="s">
        <v>1390</v>
      </c>
      <c r="F504" s="5">
        <v>820</v>
      </c>
      <c r="G504" s="56"/>
      <c r="H504" s="5">
        <v>5</v>
      </c>
      <c r="I504" s="56" t="s">
        <v>1399</v>
      </c>
    </row>
    <row r="505" s="5" customFormat="1" spans="3:9 16380:16380">
      <c r="C505" s="5" t="s">
        <v>1397</v>
      </c>
      <c r="D505" s="5" t="s">
        <v>1400</v>
      </c>
      <c r="E505" s="73" t="s">
        <v>1386</v>
      </c>
      <c r="F505" s="5">
        <v>830</v>
      </c>
      <c r="G505" s="56"/>
      <c r="H505" s="5">
        <v>5</v>
      </c>
      <c r="I505" s="56" t="s">
        <v>1401</v>
      </c>
    </row>
    <row r="506" s="5" customFormat="1" spans="3:9 16380:16380">
      <c r="C506" s="5" t="s">
        <v>1402</v>
      </c>
      <c r="D506" s="5" t="s">
        <v>1403</v>
      </c>
      <c r="E506" s="73" t="s">
        <v>1064</v>
      </c>
      <c r="F506" s="5">
        <v>960</v>
      </c>
      <c r="G506" s="56"/>
      <c r="H506" s="5">
        <v>5</v>
      </c>
      <c r="I506" s="56" t="s">
        <v>1404</v>
      </c>
    </row>
    <row r="507" s="5" customFormat="1" spans="3:9 16380:16380">
      <c r="C507" s="5" t="s">
        <v>1405</v>
      </c>
      <c r="D507" s="5" t="s">
        <v>1403</v>
      </c>
      <c r="E507" s="73" t="s">
        <v>1064</v>
      </c>
      <c r="F507" s="5">
        <v>960</v>
      </c>
      <c r="G507" s="56"/>
      <c r="H507" s="5">
        <v>5</v>
      </c>
      <c r="I507" s="56" t="s">
        <v>1406</v>
      </c>
    </row>
    <row r="508" s="58" customFormat="1" spans="3:9 16380:16380">
      <c r="C508" s="58" t="s">
        <v>1407</v>
      </c>
      <c r="D508" s="58" t="s">
        <v>1408</v>
      </c>
      <c r="E508" s="59" t="s">
        <v>1064</v>
      </c>
      <c r="F508" s="58">
        <v>0</v>
      </c>
      <c r="G508" s="62">
        <v>667</v>
      </c>
      <c r="H508" s="58">
        <v>10</v>
      </c>
      <c r="I508" s="62" t="s">
        <v>1409</v>
      </c>
      <c r="XEZ508" s="79"/>
    </row>
    <row r="509" s="5" customFormat="1" spans="3:9 16380:16380">
      <c r="C509" s="5" t="s">
        <v>1402</v>
      </c>
      <c r="D509" s="5" t="s">
        <v>1410</v>
      </c>
      <c r="E509" s="73" t="s">
        <v>1071</v>
      </c>
      <c r="F509" s="5">
        <v>670</v>
      </c>
      <c r="G509" s="56"/>
      <c r="H509" s="5">
        <v>5</v>
      </c>
      <c r="I509" s="56" t="s">
        <v>1411</v>
      </c>
    </row>
    <row r="510" s="5" customFormat="1" spans="3:9 16380:16380">
      <c r="C510" s="5" t="s">
        <v>1405</v>
      </c>
      <c r="D510" s="5" t="s">
        <v>1410</v>
      </c>
      <c r="E510" s="73" t="s">
        <v>1071</v>
      </c>
      <c r="F510" s="5">
        <v>670</v>
      </c>
      <c r="G510" s="56"/>
      <c r="H510" s="5">
        <v>5</v>
      </c>
      <c r="I510" s="56" t="s">
        <v>1412</v>
      </c>
    </row>
    <row r="511" s="58" customFormat="1" spans="3:9 16380:16380">
      <c r="C511" s="58" t="s">
        <v>1407</v>
      </c>
      <c r="D511" s="58" t="s">
        <v>1413</v>
      </c>
      <c r="E511" s="59" t="s">
        <v>1071</v>
      </c>
      <c r="F511" s="58">
        <v>0</v>
      </c>
      <c r="G511" s="62">
        <v>270</v>
      </c>
      <c r="H511" s="58">
        <v>10</v>
      </c>
      <c r="I511" s="62" t="s">
        <v>1414</v>
      </c>
      <c r="XEZ511" s="79"/>
    </row>
    <row r="512" s="5" customFormat="1" spans="3:9 16380:16380">
      <c r="C512" s="89" t="s">
        <v>1415</v>
      </c>
      <c r="D512" s="89" t="s">
        <v>1416</v>
      </c>
      <c r="E512" s="89" t="s">
        <v>1064</v>
      </c>
      <c r="F512" s="5">
        <v>960</v>
      </c>
      <c r="G512" s="56"/>
      <c r="H512" s="5">
        <v>5</v>
      </c>
      <c r="I512" s="89" t="s">
        <v>1417</v>
      </c>
    </row>
    <row r="513" s="5" customFormat="1" spans="3:9 16380:16380">
      <c r="C513" s="89" t="s">
        <v>1418</v>
      </c>
      <c r="D513" s="89" t="s">
        <v>1416</v>
      </c>
      <c r="E513" s="89" t="s">
        <v>1064</v>
      </c>
      <c r="F513" s="5">
        <v>960</v>
      </c>
      <c r="G513" s="56"/>
      <c r="H513" s="5">
        <v>5</v>
      </c>
      <c r="I513" s="89" t="s">
        <v>1419</v>
      </c>
    </row>
    <row r="514" s="5" customFormat="1" spans="3:9 16380:16380">
      <c r="C514" s="89" t="s">
        <v>1420</v>
      </c>
      <c r="D514" s="89" t="s">
        <v>1416</v>
      </c>
      <c r="E514" s="89" t="s">
        <v>1064</v>
      </c>
      <c r="F514" s="5">
        <v>960</v>
      </c>
      <c r="G514" s="56"/>
      <c r="H514" s="5">
        <v>5</v>
      </c>
      <c r="I514" s="89" t="s">
        <v>1421</v>
      </c>
    </row>
    <row r="515" s="5" customFormat="1" spans="3:9 16380:16380">
      <c r="C515" s="89" t="s">
        <v>1415</v>
      </c>
      <c r="D515" s="89" t="s">
        <v>1422</v>
      </c>
      <c r="E515" s="89" t="s">
        <v>1071</v>
      </c>
      <c r="F515" s="5">
        <v>880</v>
      </c>
      <c r="G515" s="56"/>
      <c r="H515" s="5">
        <v>5</v>
      </c>
      <c r="I515" s="89" t="s">
        <v>1423</v>
      </c>
    </row>
    <row r="516" s="5" customFormat="1" spans="3:9 16380:16380">
      <c r="C516" s="89" t="s">
        <v>1418</v>
      </c>
      <c r="D516" s="89" t="s">
        <v>1422</v>
      </c>
      <c r="E516" s="89" t="s">
        <v>1071</v>
      </c>
      <c r="F516" s="5">
        <v>880</v>
      </c>
      <c r="G516" s="56"/>
      <c r="H516" s="5">
        <v>5</v>
      </c>
      <c r="I516" s="89" t="s">
        <v>1424</v>
      </c>
    </row>
    <row r="517" s="5" customFormat="1" spans="3:9 16380:16380">
      <c r="C517" s="89" t="s">
        <v>1420</v>
      </c>
      <c r="D517" s="89" t="s">
        <v>1422</v>
      </c>
      <c r="E517" s="89" t="s">
        <v>1071</v>
      </c>
      <c r="F517" s="5">
        <v>880</v>
      </c>
      <c r="G517" s="56"/>
      <c r="H517" s="5">
        <v>5</v>
      </c>
      <c r="I517" s="89" t="s">
        <v>1425</v>
      </c>
    </row>
    <row r="518" s="5" customFormat="1" spans="3:9 16380:16380">
      <c r="C518" s="89" t="s">
        <v>1426</v>
      </c>
      <c r="D518" s="89" t="s">
        <v>1427</v>
      </c>
      <c r="E518" s="89" t="s">
        <v>1428</v>
      </c>
      <c r="F518" s="5">
        <v>600</v>
      </c>
      <c r="G518" s="56"/>
      <c r="H518" s="5">
        <v>5</v>
      </c>
      <c r="I518" s="89" t="s">
        <v>1429</v>
      </c>
    </row>
    <row r="519" s="5" customFormat="1" spans="3:9 16380:16380">
      <c r="C519" s="89" t="s">
        <v>1430</v>
      </c>
      <c r="D519" s="89" t="s">
        <v>1427</v>
      </c>
      <c r="E519" s="89" t="s">
        <v>1428</v>
      </c>
      <c r="F519" s="5">
        <v>600</v>
      </c>
      <c r="G519" s="56"/>
      <c r="H519" s="5">
        <v>5</v>
      </c>
      <c r="I519" s="89" t="s">
        <v>1431</v>
      </c>
    </row>
    <row r="520" s="5" customFormat="1" spans="3:9 16380:16380">
      <c r="C520" s="89" t="s">
        <v>1432</v>
      </c>
      <c r="D520" s="89" t="s">
        <v>1433</v>
      </c>
      <c r="E520" s="89" t="s">
        <v>1428</v>
      </c>
      <c r="F520" s="5">
        <v>600</v>
      </c>
      <c r="G520" s="56"/>
      <c r="H520" s="5">
        <v>5</v>
      </c>
      <c r="I520" s="89" t="s">
        <v>1434</v>
      </c>
    </row>
    <row r="521" s="5" customFormat="1" spans="3:9 16380:16380">
      <c r="C521" s="89" t="s">
        <v>1432</v>
      </c>
      <c r="D521" s="89" t="s">
        <v>1433</v>
      </c>
      <c r="E521" s="89" t="s">
        <v>1435</v>
      </c>
      <c r="F521" s="5">
        <v>1120</v>
      </c>
      <c r="G521" s="56"/>
      <c r="H521" s="5">
        <v>5</v>
      </c>
      <c r="I521" s="89" t="s">
        <v>1436</v>
      </c>
    </row>
    <row r="522" s="5" customFormat="1" spans="3:9 16380:16380">
      <c r="C522" s="89" t="s">
        <v>1426</v>
      </c>
      <c r="D522" s="89" t="s">
        <v>1437</v>
      </c>
      <c r="E522" s="89" t="s">
        <v>1438</v>
      </c>
      <c r="F522" s="89">
        <v>950</v>
      </c>
      <c r="G522" s="56"/>
      <c r="H522" s="5">
        <v>5</v>
      </c>
      <c r="I522" s="89" t="s">
        <v>1439</v>
      </c>
    </row>
    <row r="523" s="5" customFormat="1" spans="3:9 16380:16380">
      <c r="C523" s="89" t="s">
        <v>1430</v>
      </c>
      <c r="D523" s="89" t="s">
        <v>1437</v>
      </c>
      <c r="E523" s="89" t="s">
        <v>1438</v>
      </c>
      <c r="F523" s="89">
        <v>950</v>
      </c>
      <c r="G523" s="56"/>
      <c r="H523" s="5">
        <v>5</v>
      </c>
      <c r="I523" s="89" t="s">
        <v>1440</v>
      </c>
    </row>
    <row r="524" s="5" customFormat="1" spans="3:9 16380:16380">
      <c r="C524" s="89" t="s">
        <v>1432</v>
      </c>
      <c r="D524" s="89" t="s">
        <v>1441</v>
      </c>
      <c r="E524" s="89" t="s">
        <v>1438</v>
      </c>
      <c r="F524" s="89">
        <v>950</v>
      </c>
      <c r="G524" s="56"/>
      <c r="H524" s="5">
        <v>5</v>
      </c>
      <c r="I524" s="89" t="s">
        <v>1442</v>
      </c>
    </row>
    <row r="525" s="5" customFormat="1" spans="3:9 16380:16380">
      <c r="C525" s="89" t="s">
        <v>1432</v>
      </c>
      <c r="D525" s="89" t="s">
        <v>1441</v>
      </c>
      <c r="E525" s="89" t="s">
        <v>1443</v>
      </c>
      <c r="F525" s="89">
        <v>1680</v>
      </c>
      <c r="G525" s="56"/>
      <c r="H525" s="5">
        <v>5</v>
      </c>
      <c r="I525" s="89" t="s">
        <v>1444</v>
      </c>
    </row>
    <row r="526" s="5" customFormat="1" spans="3:9 16380:16380">
      <c r="C526" s="89" t="s">
        <v>1445</v>
      </c>
      <c r="D526" s="89" t="s">
        <v>1446</v>
      </c>
      <c r="E526" s="89" t="s">
        <v>1447</v>
      </c>
      <c r="F526" s="89">
        <v>690</v>
      </c>
      <c r="G526" s="56"/>
      <c r="H526" s="5">
        <v>5</v>
      </c>
      <c r="I526" s="89" t="s">
        <v>1448</v>
      </c>
    </row>
    <row r="527" s="5" customFormat="1" spans="3:9 16380:16380">
      <c r="C527" s="89" t="s">
        <v>1445</v>
      </c>
      <c r="D527" s="89" t="s">
        <v>1446</v>
      </c>
      <c r="E527" s="89" t="s">
        <v>1449</v>
      </c>
      <c r="F527" s="89">
        <v>930</v>
      </c>
      <c r="G527" s="56"/>
      <c r="H527" s="5">
        <v>5</v>
      </c>
      <c r="I527" s="89" t="s">
        <v>1450</v>
      </c>
    </row>
    <row r="528" s="58" customFormat="1" spans="3:9 16380:16380">
      <c r="C528" s="58" t="s">
        <v>1445</v>
      </c>
      <c r="D528" s="58" t="s">
        <v>1451</v>
      </c>
      <c r="E528" s="58" t="s">
        <v>1452</v>
      </c>
      <c r="F528" s="58">
        <v>0</v>
      </c>
      <c r="G528" s="62">
        <v>660</v>
      </c>
      <c r="H528" s="58">
        <v>10</v>
      </c>
      <c r="I528" s="58" t="s">
        <v>1453</v>
      </c>
      <c r="XEZ528" s="79"/>
    </row>
    <row r="529" s="58" customFormat="1" spans="3:9 16380:16380">
      <c r="C529" s="58" t="s">
        <v>1445</v>
      </c>
      <c r="D529" s="58" t="s">
        <v>1451</v>
      </c>
      <c r="E529" s="58" t="s">
        <v>1443</v>
      </c>
      <c r="F529" s="58">
        <v>0</v>
      </c>
      <c r="G529" s="62"/>
      <c r="H529" s="58">
        <v>5</v>
      </c>
      <c r="I529" s="58" t="s">
        <v>1454</v>
      </c>
      <c r="XEZ529" s="79"/>
    </row>
    <row r="530" s="5" customFormat="1" spans="3:9 16380:16380">
      <c r="C530" s="89" t="s">
        <v>1455</v>
      </c>
      <c r="D530" s="89" t="s">
        <v>1456</v>
      </c>
      <c r="E530" s="89" t="s">
        <v>1447</v>
      </c>
      <c r="F530" s="89">
        <v>690</v>
      </c>
      <c r="G530" s="56"/>
      <c r="H530" s="5">
        <v>5</v>
      </c>
      <c r="I530" s="89" t="s">
        <v>1457</v>
      </c>
    </row>
    <row r="531" s="5" customFormat="1" spans="3:9 16380:16380">
      <c r="C531" s="89" t="s">
        <v>1458</v>
      </c>
      <c r="D531" s="44" t="s">
        <v>1459</v>
      </c>
      <c r="E531" s="89" t="s">
        <v>1452</v>
      </c>
      <c r="F531" s="89">
        <v>950</v>
      </c>
      <c r="G531" s="56"/>
      <c r="H531" s="5">
        <v>5</v>
      </c>
      <c r="I531" s="89" t="s">
        <v>1460</v>
      </c>
    </row>
    <row r="532" s="58" customFormat="1" spans="3:9 16380:16380">
      <c r="C532" s="58" t="s">
        <v>1455</v>
      </c>
      <c r="D532" s="58" t="s">
        <v>1461</v>
      </c>
      <c r="E532" s="58" t="s">
        <v>1452</v>
      </c>
      <c r="F532" s="58">
        <v>0</v>
      </c>
      <c r="G532" s="62">
        <v>660</v>
      </c>
      <c r="H532" s="58">
        <v>10</v>
      </c>
      <c r="I532" s="58" t="s">
        <v>1462</v>
      </c>
      <c r="XEZ532" s="79"/>
    </row>
    <row r="533" s="5" customFormat="1" spans="3:9 16380:16380">
      <c r="C533" s="89" t="s">
        <v>1458</v>
      </c>
      <c r="D533" s="89" t="s">
        <v>1463</v>
      </c>
      <c r="E533" s="89" t="s">
        <v>1464</v>
      </c>
      <c r="F533" s="89">
        <v>600</v>
      </c>
      <c r="G533" s="56"/>
      <c r="H533" s="5">
        <v>5</v>
      </c>
      <c r="I533" s="89" t="s">
        <v>1465</v>
      </c>
    </row>
    <row r="534" s="58" customFormat="1" spans="3:9 16380:16380">
      <c r="C534" s="58" t="s">
        <v>1466</v>
      </c>
      <c r="D534" s="58" t="s">
        <v>1467</v>
      </c>
      <c r="E534" s="58" t="s">
        <v>1468</v>
      </c>
      <c r="F534" s="58">
        <v>0</v>
      </c>
      <c r="G534" s="62">
        <v>240</v>
      </c>
      <c r="H534" s="58">
        <v>10</v>
      </c>
      <c r="I534" s="58" t="s">
        <v>1469</v>
      </c>
      <c r="XEZ534" s="79"/>
    </row>
    <row r="535" s="5" customFormat="1" spans="3:9 16380:16380">
      <c r="C535" s="89" t="s">
        <v>1466</v>
      </c>
      <c r="D535" s="89" t="s">
        <v>1470</v>
      </c>
      <c r="E535" s="89" t="s">
        <v>1471</v>
      </c>
      <c r="F535" s="89">
        <v>1950</v>
      </c>
      <c r="G535" s="56"/>
      <c r="H535" s="5">
        <v>5</v>
      </c>
      <c r="I535" s="89" t="s">
        <v>1472</v>
      </c>
    </row>
    <row r="536" s="5" customFormat="1" spans="3:9 16380:16380">
      <c r="C536" s="58" t="s">
        <v>1473</v>
      </c>
      <c r="D536" s="58" t="s">
        <v>1474</v>
      </c>
      <c r="E536" s="58" t="s">
        <v>1475</v>
      </c>
      <c r="F536" s="58">
        <v>0</v>
      </c>
      <c r="G536" s="62">
        <v>485</v>
      </c>
      <c r="H536" s="58">
        <v>10</v>
      </c>
      <c r="I536" s="58" t="s">
        <v>1476</v>
      </c>
    </row>
    <row r="537" s="5" customFormat="1" spans="3:9 16380:16380">
      <c r="C537" s="58" t="s">
        <v>1477</v>
      </c>
      <c r="D537" s="58" t="s">
        <v>1474</v>
      </c>
      <c r="E537" s="58" t="s">
        <v>1475</v>
      </c>
      <c r="F537" s="58">
        <v>0</v>
      </c>
      <c r="G537" s="62">
        <v>485</v>
      </c>
      <c r="H537" s="58">
        <v>10</v>
      </c>
      <c r="I537" s="58" t="s">
        <v>1478</v>
      </c>
    </row>
    <row r="538" s="5" customFormat="1" spans="3:9 16380:16380">
      <c r="C538" s="58" t="s">
        <v>1479</v>
      </c>
      <c r="D538" s="58" t="s">
        <v>1474</v>
      </c>
      <c r="E538" s="58" t="s">
        <v>1475</v>
      </c>
      <c r="F538" s="58">
        <v>0</v>
      </c>
      <c r="G538" s="62">
        <v>485</v>
      </c>
      <c r="H538" s="58">
        <v>10</v>
      </c>
      <c r="I538" s="58" t="s">
        <v>1480</v>
      </c>
    </row>
    <row r="539" s="5" customFormat="1" spans="3:9 16380:16380">
      <c r="C539" s="89" t="s">
        <v>1473</v>
      </c>
      <c r="D539" s="89" t="s">
        <v>1481</v>
      </c>
      <c r="E539" s="89" t="s">
        <v>1482</v>
      </c>
      <c r="F539" s="89">
        <v>1180</v>
      </c>
      <c r="G539" s="56"/>
      <c r="H539" s="5">
        <v>5</v>
      </c>
      <c r="I539" s="89" t="s">
        <v>1483</v>
      </c>
    </row>
    <row r="540" s="5" customFormat="1" spans="3:9 16380:16380">
      <c r="C540" s="89" t="s">
        <v>1477</v>
      </c>
      <c r="D540" s="89" t="s">
        <v>1484</v>
      </c>
      <c r="E540" s="89" t="s">
        <v>1485</v>
      </c>
      <c r="F540" s="89">
        <v>880</v>
      </c>
      <c r="G540" s="56"/>
      <c r="H540" s="5">
        <v>5</v>
      </c>
      <c r="I540" s="89" t="s">
        <v>1486</v>
      </c>
    </row>
    <row r="541" s="5" customFormat="1" spans="3:9 16380:16380">
      <c r="C541" s="89" t="s">
        <v>1479</v>
      </c>
      <c r="D541" s="89" t="s">
        <v>1487</v>
      </c>
      <c r="E541" s="89" t="s">
        <v>1488</v>
      </c>
      <c r="F541" s="89">
        <v>900</v>
      </c>
      <c r="G541" s="56"/>
      <c r="H541" s="5">
        <v>5</v>
      </c>
      <c r="I541" s="89" t="s">
        <v>1489</v>
      </c>
    </row>
    <row r="542" s="5" customFormat="1" spans="3:9 16380:16380">
      <c r="C542" s="89" t="s">
        <v>1490</v>
      </c>
      <c r="D542" s="89" t="s">
        <v>1491</v>
      </c>
      <c r="E542" s="89" t="s">
        <v>1492</v>
      </c>
      <c r="F542" s="89">
        <v>1000</v>
      </c>
      <c r="G542" s="89"/>
      <c r="H542" s="5">
        <v>5</v>
      </c>
      <c r="I542" s="44" t="s">
        <v>1493</v>
      </c>
    </row>
    <row r="543" s="5" customFormat="1" spans="3:9 16380:16380">
      <c r="C543" s="89" t="s">
        <v>1490</v>
      </c>
      <c r="D543" s="89" t="s">
        <v>1494</v>
      </c>
      <c r="E543" s="89" t="s">
        <v>1495</v>
      </c>
      <c r="F543" s="89">
        <v>870</v>
      </c>
      <c r="G543" s="56"/>
      <c r="H543" s="5">
        <v>5</v>
      </c>
      <c r="I543" s="89" t="s">
        <v>1496</v>
      </c>
    </row>
    <row r="544" s="5" customFormat="1" spans="3:9 16380:16380">
      <c r="C544" s="89" t="s">
        <v>1490</v>
      </c>
      <c r="D544" s="89" t="s">
        <v>1494</v>
      </c>
      <c r="E544" s="89" t="s">
        <v>1497</v>
      </c>
      <c r="F544" s="89">
        <v>40</v>
      </c>
      <c r="G544" s="56"/>
      <c r="H544" s="5">
        <v>5</v>
      </c>
      <c r="I544" s="89" t="s">
        <v>1498</v>
      </c>
    </row>
    <row r="545" s="5" customFormat="1" spans="3:9">
      <c r="C545" s="5" t="s">
        <v>799</v>
      </c>
      <c r="D545" s="5" t="s">
        <v>1499</v>
      </c>
      <c r="E545" s="73" t="s">
        <v>1500</v>
      </c>
      <c r="F545" s="5">
        <v>1620</v>
      </c>
      <c r="G545" s="56"/>
      <c r="H545" s="5">
        <v>5</v>
      </c>
      <c r="I545" s="56" t="s">
        <v>1501</v>
      </c>
    </row>
    <row r="546" s="5" customFormat="1" spans="3:9">
      <c r="C546" s="5" t="s">
        <v>803</v>
      </c>
      <c r="D546" s="5" t="s">
        <v>1502</v>
      </c>
      <c r="E546" s="73" t="s">
        <v>1503</v>
      </c>
      <c r="F546" s="5">
        <v>1030</v>
      </c>
      <c r="G546" s="56"/>
      <c r="H546" s="5">
        <v>5</v>
      </c>
      <c r="I546" s="56" t="s">
        <v>1504</v>
      </c>
    </row>
    <row r="547" s="5" customFormat="1" spans="3:9">
      <c r="C547" s="5" t="s">
        <v>807</v>
      </c>
      <c r="D547" s="5" t="s">
        <v>1505</v>
      </c>
      <c r="E547" s="73" t="s">
        <v>1506</v>
      </c>
      <c r="F547" s="5">
        <v>1230</v>
      </c>
      <c r="G547" s="56"/>
      <c r="H547" s="5">
        <v>5</v>
      </c>
      <c r="I547" s="56" t="s">
        <v>1507</v>
      </c>
    </row>
    <row r="548" s="5" customFormat="1" spans="3:9">
      <c r="C548" s="5" t="s">
        <v>983</v>
      </c>
      <c r="D548" s="5" t="s">
        <v>1508</v>
      </c>
      <c r="E548" s="73" t="s">
        <v>1509</v>
      </c>
      <c r="F548" s="5">
        <v>730</v>
      </c>
      <c r="G548" s="56"/>
      <c r="H548" s="5">
        <v>5</v>
      </c>
      <c r="I548" s="56" t="s">
        <v>1510</v>
      </c>
    </row>
    <row r="549" s="5" customFormat="1" spans="3:9">
      <c r="C549" s="5" t="s">
        <v>1511</v>
      </c>
      <c r="D549" s="5" t="s">
        <v>1512</v>
      </c>
      <c r="E549" s="73" t="s">
        <v>1290</v>
      </c>
      <c r="F549" s="5">
        <v>720</v>
      </c>
      <c r="G549" s="56"/>
      <c r="H549" s="5">
        <v>5</v>
      </c>
      <c r="I549" s="56" t="s">
        <v>1513</v>
      </c>
    </row>
    <row r="550" s="5" customFormat="1" spans="3:9">
      <c r="C550" s="5" t="s">
        <v>1514</v>
      </c>
      <c r="D550" s="5" t="s">
        <v>1515</v>
      </c>
      <c r="E550" s="73" t="s">
        <v>1516</v>
      </c>
      <c r="F550" s="5">
        <v>970</v>
      </c>
      <c r="G550" s="56"/>
      <c r="H550" s="5">
        <v>5</v>
      </c>
      <c r="I550" s="56" t="s">
        <v>1517</v>
      </c>
    </row>
    <row r="551" s="5" customFormat="1" spans="3:9">
      <c r="C551" s="5" t="s">
        <v>105</v>
      </c>
      <c r="D551" s="5" t="s">
        <v>1518</v>
      </c>
      <c r="E551" s="73" t="s">
        <v>1519</v>
      </c>
      <c r="F551" s="5">
        <v>2350</v>
      </c>
      <c r="G551" s="56"/>
      <c r="H551" s="5">
        <v>5</v>
      </c>
      <c r="I551" s="56" t="s">
        <v>1520</v>
      </c>
    </row>
    <row r="552" s="5" customFormat="1" spans="3:9">
      <c r="C552" s="5" t="s">
        <v>109</v>
      </c>
      <c r="D552" s="5" t="s">
        <v>1518</v>
      </c>
      <c r="E552" s="73" t="s">
        <v>1519</v>
      </c>
      <c r="F552" s="5">
        <v>2350</v>
      </c>
      <c r="G552" s="56"/>
      <c r="H552" s="5">
        <v>5</v>
      </c>
      <c r="I552" s="56" t="s">
        <v>1521</v>
      </c>
    </row>
    <row r="553" s="5" customFormat="1" spans="3:9">
      <c r="C553" s="5" t="s">
        <v>1522</v>
      </c>
      <c r="D553" s="44" t="s">
        <v>1523</v>
      </c>
      <c r="E553" s="73" t="s">
        <v>1113</v>
      </c>
      <c r="F553" s="5">
        <v>2250</v>
      </c>
      <c r="G553" s="56"/>
      <c r="H553" s="5">
        <v>5</v>
      </c>
      <c r="I553" s="56" t="s">
        <v>1524</v>
      </c>
    </row>
    <row r="554" s="5" customFormat="1" spans="3:9">
      <c r="C554" s="5" t="s">
        <v>1525</v>
      </c>
      <c r="D554" s="5" t="s">
        <v>1526</v>
      </c>
      <c r="E554" s="73" t="s">
        <v>1527</v>
      </c>
      <c r="F554" s="5">
        <v>1000</v>
      </c>
      <c r="G554" s="56"/>
      <c r="H554" s="5">
        <v>5</v>
      </c>
      <c r="I554" s="56" t="s">
        <v>1528</v>
      </c>
    </row>
    <row r="555" s="5" customFormat="1" spans="3:9">
      <c r="C555" s="5" t="s">
        <v>1529</v>
      </c>
      <c r="D555" s="5" t="s">
        <v>1526</v>
      </c>
      <c r="E555" s="73" t="s">
        <v>1527</v>
      </c>
      <c r="F555" s="5">
        <v>1000</v>
      </c>
      <c r="G555" s="56"/>
      <c r="H555" s="5">
        <v>5</v>
      </c>
      <c r="I555" s="56" t="s">
        <v>1530</v>
      </c>
    </row>
    <row r="556" s="5" customFormat="1" spans="3:9">
      <c r="C556" s="5" t="s">
        <v>1531</v>
      </c>
      <c r="D556" s="5" t="s">
        <v>1526</v>
      </c>
      <c r="E556" s="73" t="s">
        <v>1527</v>
      </c>
      <c r="F556" s="5">
        <v>1000</v>
      </c>
      <c r="G556" s="56"/>
      <c r="H556" s="5">
        <v>5</v>
      </c>
      <c r="I556" s="56" t="s">
        <v>1532</v>
      </c>
    </row>
    <row r="557" s="5" customFormat="1" spans="3:9">
      <c r="C557" s="5" t="s">
        <v>1533</v>
      </c>
      <c r="D557" s="5" t="s">
        <v>1526</v>
      </c>
      <c r="E557" s="73" t="s">
        <v>1527</v>
      </c>
      <c r="F557" s="5">
        <v>1000</v>
      </c>
      <c r="G557" s="56"/>
      <c r="H557" s="5">
        <v>5</v>
      </c>
      <c r="I557" s="56" t="s">
        <v>1534</v>
      </c>
    </row>
    <row r="558" s="5" customFormat="1" spans="3:9">
      <c r="C558" s="5" t="s">
        <v>991</v>
      </c>
      <c r="D558" s="5" t="s">
        <v>1535</v>
      </c>
      <c r="E558" s="73" t="s">
        <v>1536</v>
      </c>
      <c r="F558" s="5">
        <v>790</v>
      </c>
      <c r="G558" s="56"/>
      <c r="H558" s="5">
        <v>5</v>
      </c>
      <c r="I558" s="56" t="s">
        <v>1537</v>
      </c>
    </row>
    <row r="559" s="5" customFormat="1" spans="3:9">
      <c r="C559" s="5" t="s">
        <v>987</v>
      </c>
      <c r="D559" s="5" t="s">
        <v>1538</v>
      </c>
      <c r="E559" s="73" t="s">
        <v>1539</v>
      </c>
      <c r="F559" s="5">
        <v>650</v>
      </c>
      <c r="G559" s="56"/>
      <c r="H559" s="5">
        <v>5</v>
      </c>
      <c r="I559" s="56" t="s">
        <v>1540</v>
      </c>
    </row>
    <row r="560" s="5" customFormat="1" spans="3:9">
      <c r="C560" s="5" t="s">
        <v>1541</v>
      </c>
      <c r="D560" s="5" t="s">
        <v>1542</v>
      </c>
      <c r="E560" s="73" t="s">
        <v>155</v>
      </c>
      <c r="F560" s="5">
        <v>820</v>
      </c>
      <c r="G560" s="56"/>
      <c r="H560" s="5">
        <v>5</v>
      </c>
      <c r="I560" s="56" t="s">
        <v>1543</v>
      </c>
    </row>
    <row r="561" s="5" customFormat="1" spans="1:9 16380:16380">
      <c r="C561" s="5" t="s">
        <v>1541</v>
      </c>
      <c r="D561" s="5" t="s">
        <v>1544</v>
      </c>
      <c r="E561" s="73" t="s">
        <v>1545</v>
      </c>
      <c r="F561" s="5">
        <v>940</v>
      </c>
      <c r="G561" s="56"/>
      <c r="H561" s="5">
        <v>5</v>
      </c>
      <c r="I561" s="56" t="s">
        <v>1546</v>
      </c>
    </row>
    <row r="562" s="5" customFormat="1" spans="1:9 16380:16380">
      <c r="C562" s="5" t="s">
        <v>1547</v>
      </c>
      <c r="D562" s="5" t="s">
        <v>1548</v>
      </c>
      <c r="E562" s="73" t="s">
        <v>1549</v>
      </c>
      <c r="F562" s="5">
        <v>980</v>
      </c>
      <c r="G562" s="56"/>
      <c r="H562" s="5">
        <v>5</v>
      </c>
      <c r="I562" s="56" t="s">
        <v>1550</v>
      </c>
    </row>
    <row r="563" s="5" customFormat="1" spans="1:9 16380:16380">
      <c r="C563" s="5" t="s">
        <v>1551</v>
      </c>
      <c r="D563" s="5" t="s">
        <v>1548</v>
      </c>
      <c r="E563" s="73" t="s">
        <v>1549</v>
      </c>
      <c r="F563" s="5">
        <v>980</v>
      </c>
      <c r="G563" s="56"/>
      <c r="H563" s="5">
        <v>5</v>
      </c>
      <c r="I563" s="56" t="s">
        <v>1552</v>
      </c>
    </row>
    <row r="564" s="5" customFormat="1" spans="1:9 16380:16380">
      <c r="C564" s="5" t="s">
        <v>1000</v>
      </c>
      <c r="D564" s="5" t="s">
        <v>1553</v>
      </c>
      <c r="E564" s="73" t="s">
        <v>1554</v>
      </c>
      <c r="F564" s="5">
        <v>830</v>
      </c>
      <c r="G564" s="56"/>
      <c r="H564" s="5">
        <v>5</v>
      </c>
      <c r="I564" s="56" t="s">
        <v>1555</v>
      </c>
    </row>
    <row r="565" s="5" customFormat="1" spans="1:9 16380:16380">
      <c r="C565" s="5" t="s">
        <v>1556</v>
      </c>
      <c r="D565" s="5" t="s">
        <v>1557</v>
      </c>
      <c r="E565" s="73" t="s">
        <v>1558</v>
      </c>
      <c r="F565" s="5">
        <v>6873</v>
      </c>
      <c r="G565" s="56"/>
      <c r="H565" s="56">
        <v>20</v>
      </c>
      <c r="I565" s="56" t="s">
        <v>1559</v>
      </c>
    </row>
    <row r="566" s="58" customFormat="1" spans="1:9 16380:16380">
      <c r="C566" s="58" t="s">
        <v>1560</v>
      </c>
      <c r="D566" s="58" t="s">
        <v>1561</v>
      </c>
      <c r="E566" s="59" t="s">
        <v>478</v>
      </c>
      <c r="F566" s="58">
        <v>0</v>
      </c>
      <c r="G566" s="62">
        <v>258</v>
      </c>
      <c r="H566" s="58">
        <v>10</v>
      </c>
      <c r="I566" s="62" t="s">
        <v>1562</v>
      </c>
      <c r="XEZ566" s="79"/>
    </row>
    <row r="567" s="5" customFormat="1" spans="1:9 16380:16380">
      <c r="C567" s="5" t="s">
        <v>1560</v>
      </c>
      <c r="D567" s="5" t="s">
        <v>1563</v>
      </c>
      <c r="E567" s="73" t="s">
        <v>1564</v>
      </c>
      <c r="F567" s="5">
        <v>1770</v>
      </c>
      <c r="G567" s="56"/>
      <c r="H567" s="5">
        <v>5</v>
      </c>
      <c r="I567" s="56" t="s">
        <v>1565</v>
      </c>
    </row>
    <row r="568" s="5" customFormat="1" spans="1:9 16380:16380">
      <c r="C568" s="5" t="s">
        <v>1566</v>
      </c>
      <c r="D568" s="5" t="s">
        <v>1567</v>
      </c>
      <c r="E568" s="73" t="s">
        <v>1568</v>
      </c>
      <c r="F568" s="5">
        <v>1929</v>
      </c>
      <c r="G568" s="56"/>
      <c r="H568" s="56">
        <v>20</v>
      </c>
      <c r="I568" s="56" t="s">
        <v>1569</v>
      </c>
    </row>
    <row r="569" s="5" customFormat="1" spans="1:9 16380:16380">
      <c r="C569" s="5" t="s">
        <v>1570</v>
      </c>
      <c r="D569" s="5" t="s">
        <v>1567</v>
      </c>
      <c r="E569" s="73" t="s">
        <v>1568</v>
      </c>
      <c r="F569" s="5">
        <v>1929</v>
      </c>
      <c r="G569" s="56"/>
      <c r="H569" s="56">
        <v>20</v>
      </c>
      <c r="I569" s="56" t="s">
        <v>1571</v>
      </c>
    </row>
    <row r="570" s="58" customFormat="1" spans="1:9 16380:16380">
      <c r="C570" s="58" t="s">
        <v>1572</v>
      </c>
      <c r="D570" s="83" t="s">
        <v>1573</v>
      </c>
      <c r="E570" s="59" t="s">
        <v>1568</v>
      </c>
      <c r="F570" s="58">
        <v>1929</v>
      </c>
      <c r="H570" s="62">
        <v>20</v>
      </c>
      <c r="I570" s="62" t="s">
        <v>1574</v>
      </c>
      <c r="XEZ570" s="79"/>
    </row>
    <row r="571" s="5" customFormat="1" spans="1:9 16380:16380">
      <c r="C571" s="5" t="s">
        <v>1575</v>
      </c>
      <c r="D571" s="5" t="s">
        <v>1567</v>
      </c>
      <c r="E571" s="73" t="s">
        <v>1568</v>
      </c>
      <c r="F571" s="5">
        <v>1929</v>
      </c>
      <c r="G571" s="56"/>
      <c r="H571" s="56">
        <v>20</v>
      </c>
      <c r="I571" s="56" t="s">
        <v>1576</v>
      </c>
    </row>
    <row r="572" s="5" customFormat="1" spans="1:9 16380:16380">
      <c r="C572" s="5" t="s">
        <v>1577</v>
      </c>
      <c r="D572" s="5" t="s">
        <v>1567</v>
      </c>
      <c r="E572" s="73" t="s">
        <v>1568</v>
      </c>
      <c r="F572" s="5">
        <v>1929</v>
      </c>
      <c r="G572" s="56"/>
      <c r="H572" s="56">
        <v>20</v>
      </c>
      <c r="I572" s="56" t="s">
        <v>1578</v>
      </c>
    </row>
    <row r="573" s="5" customFormat="1" spans="1:9 16380:16380">
      <c r="C573" s="5" t="s">
        <v>1579</v>
      </c>
      <c r="D573" s="5" t="s">
        <v>1567</v>
      </c>
      <c r="E573" s="73" t="s">
        <v>1568</v>
      </c>
      <c r="F573" s="5">
        <v>1929</v>
      </c>
      <c r="G573" s="56"/>
      <c r="H573" s="56">
        <v>20</v>
      </c>
      <c r="I573" s="56" t="s">
        <v>1580</v>
      </c>
    </row>
    <row r="574" s="5" customFormat="1" spans="1:9 16380:16380">
      <c r="C574" s="5" t="s">
        <v>1581</v>
      </c>
      <c r="D574" s="5" t="s">
        <v>1567</v>
      </c>
      <c r="E574" s="73" t="s">
        <v>1568</v>
      </c>
      <c r="F574" s="5">
        <v>1929</v>
      </c>
      <c r="G574" s="56"/>
      <c r="H574" s="56">
        <v>20</v>
      </c>
      <c r="I574" s="56" t="s">
        <v>1582</v>
      </c>
    </row>
    <row r="575" s="5" customFormat="1" spans="1:9 16380:16380">
      <c r="A575" s="44"/>
      <c r="B575" s="44"/>
      <c r="C575" s="44" t="s">
        <v>1566</v>
      </c>
      <c r="D575" s="44" t="s">
        <v>1583</v>
      </c>
      <c r="E575" s="50" t="s">
        <v>1584</v>
      </c>
      <c r="F575" s="44">
        <v>2125</v>
      </c>
      <c r="G575" s="47"/>
      <c r="H575" s="47">
        <v>20</v>
      </c>
      <c r="I575" s="47" t="s">
        <v>1585</v>
      </c>
    </row>
    <row r="576" s="5" customFormat="1" spans="1:9 16380:16380">
      <c r="A576" s="44"/>
      <c r="B576" s="44"/>
      <c r="C576" s="44" t="s">
        <v>1570</v>
      </c>
      <c r="D576" s="44" t="s">
        <v>1583</v>
      </c>
      <c r="E576" s="50" t="s">
        <v>1584</v>
      </c>
      <c r="F576" s="44">
        <v>2125</v>
      </c>
      <c r="G576" s="47"/>
      <c r="H576" s="47">
        <v>20</v>
      </c>
      <c r="I576" s="47" t="s">
        <v>1586</v>
      </c>
    </row>
    <row r="577" s="58" customFormat="1" spans="1:9 16380:16380">
      <c r="C577" s="58" t="s">
        <v>1572</v>
      </c>
      <c r="D577" s="58" t="s">
        <v>1587</v>
      </c>
      <c r="E577" s="59" t="s">
        <v>1584</v>
      </c>
      <c r="F577" s="58">
        <v>0</v>
      </c>
      <c r="G577" s="62">
        <v>1050</v>
      </c>
      <c r="H577" s="62">
        <v>40</v>
      </c>
      <c r="I577" s="62" t="s">
        <v>1588</v>
      </c>
      <c r="XEZ577" s="79"/>
    </row>
    <row r="578" s="5" customFormat="1" spans="1:9 16380:16380">
      <c r="A578" s="44"/>
      <c r="B578" s="44"/>
      <c r="C578" s="44" t="s">
        <v>1579</v>
      </c>
      <c r="D578" s="81" t="s">
        <v>1589</v>
      </c>
      <c r="E578" s="50" t="s">
        <v>1584</v>
      </c>
      <c r="F578" s="44">
        <v>2125</v>
      </c>
      <c r="G578" s="47"/>
      <c r="H578" s="47">
        <v>20</v>
      </c>
      <c r="I578" s="47" t="s">
        <v>1590</v>
      </c>
    </row>
    <row r="579" s="5" customFormat="1" spans="1:9 16380:16380">
      <c r="A579" s="44"/>
      <c r="B579" s="44"/>
      <c r="C579" s="44" t="s">
        <v>1579</v>
      </c>
      <c r="D579" s="81" t="s">
        <v>1589</v>
      </c>
      <c r="E579" s="50" t="s">
        <v>1591</v>
      </c>
      <c r="F579" s="44">
        <v>500</v>
      </c>
      <c r="G579" s="47"/>
      <c r="H579" s="47">
        <v>20</v>
      </c>
      <c r="I579" s="47" t="s">
        <v>1592</v>
      </c>
    </row>
    <row r="580" s="5" customFormat="1" spans="1:9 16380:16380">
      <c r="A580" s="44"/>
      <c r="B580" s="44"/>
      <c r="C580" s="44" t="s">
        <v>1575</v>
      </c>
      <c r="D580" s="44" t="s">
        <v>1593</v>
      </c>
      <c r="E580" s="50" t="s">
        <v>1594</v>
      </c>
      <c r="F580" s="44">
        <v>2125</v>
      </c>
      <c r="G580" s="47"/>
      <c r="H580" s="47">
        <v>20</v>
      </c>
      <c r="I580" s="47" t="s">
        <v>1595</v>
      </c>
    </row>
    <row r="581" s="5" customFormat="1" spans="1:9 16380:16380">
      <c r="A581" s="44"/>
      <c r="B581" s="44"/>
      <c r="C581" s="44" t="s">
        <v>1577</v>
      </c>
      <c r="D581" s="44" t="s">
        <v>1593</v>
      </c>
      <c r="E581" s="50" t="s">
        <v>1594</v>
      </c>
      <c r="F581" s="44">
        <v>2125</v>
      </c>
      <c r="G581" s="47"/>
      <c r="H581" s="47">
        <v>20</v>
      </c>
      <c r="I581" s="47" t="s">
        <v>1596</v>
      </c>
    </row>
    <row r="582" s="5" customFormat="1" spans="1:9 16380:16380">
      <c r="A582" s="44"/>
      <c r="B582" s="44"/>
      <c r="C582" s="44" t="s">
        <v>1581</v>
      </c>
      <c r="D582" s="44" t="s">
        <v>1593</v>
      </c>
      <c r="E582" s="50" t="s">
        <v>1594</v>
      </c>
      <c r="F582" s="44">
        <v>2125</v>
      </c>
      <c r="G582" s="47"/>
      <c r="H582" s="47">
        <v>20</v>
      </c>
      <c r="I582" s="47" t="s">
        <v>1597</v>
      </c>
    </row>
    <row r="583" s="44" customFormat="1" spans="1:9 16380:16380">
      <c r="C583" s="44" t="s">
        <v>1598</v>
      </c>
      <c r="D583" s="44" t="s">
        <v>1599</v>
      </c>
      <c r="E583" s="44" t="s">
        <v>1600</v>
      </c>
      <c r="F583" s="44">
        <v>960</v>
      </c>
      <c r="G583" s="47"/>
      <c r="H583" s="44">
        <v>5</v>
      </c>
      <c r="I583" s="44" t="s">
        <v>1601</v>
      </c>
    </row>
    <row r="584" s="5" customFormat="1" spans="1:9 16380:16380">
      <c r="A584" s="44"/>
      <c r="B584" s="44"/>
      <c r="C584" s="44" t="s">
        <v>1598</v>
      </c>
      <c r="D584" s="44" t="s">
        <v>1602</v>
      </c>
      <c r="E584" s="44" t="s">
        <v>1603</v>
      </c>
      <c r="F584" s="44">
        <v>870</v>
      </c>
      <c r="G584" s="47"/>
      <c r="H584" s="44">
        <v>5</v>
      </c>
      <c r="I584" s="44" t="s">
        <v>1604</v>
      </c>
    </row>
    <row r="585" s="5" customFormat="1" spans="1:9 16380:16380">
      <c r="A585" s="44"/>
      <c r="B585" s="44"/>
      <c r="C585" s="44" t="s">
        <v>1605</v>
      </c>
      <c r="D585" s="44" t="s">
        <v>1606</v>
      </c>
      <c r="E585" s="44" t="s">
        <v>1607</v>
      </c>
      <c r="F585" s="44">
        <v>903</v>
      </c>
      <c r="G585" s="47"/>
      <c r="H585" s="44">
        <v>5</v>
      </c>
      <c r="I585" s="44" t="s">
        <v>1608</v>
      </c>
    </row>
    <row r="586" s="58" customFormat="1" spans="1:9 16380:16380">
      <c r="C586" s="58" t="s">
        <v>1605</v>
      </c>
      <c r="D586" s="58" t="s">
        <v>1609</v>
      </c>
      <c r="E586" s="58" t="s">
        <v>1610</v>
      </c>
      <c r="F586" s="58">
        <v>0</v>
      </c>
      <c r="G586" s="62">
        <v>688</v>
      </c>
      <c r="H586" s="58">
        <v>10</v>
      </c>
      <c r="I586" s="58" t="s">
        <v>1611</v>
      </c>
      <c r="XEZ586" s="79"/>
    </row>
    <row r="587" s="5" customFormat="1" spans="1:9 16380:16380">
      <c r="A587" s="44"/>
      <c r="B587" s="44"/>
      <c r="C587" s="44" t="s">
        <v>1612</v>
      </c>
      <c r="D587" s="44" t="s">
        <v>1613</v>
      </c>
      <c r="E587" s="44" t="s">
        <v>1614</v>
      </c>
      <c r="F587" s="44">
        <v>870</v>
      </c>
      <c r="G587" s="47"/>
      <c r="H587" s="44">
        <v>5</v>
      </c>
      <c r="I587" s="44" t="s">
        <v>1615</v>
      </c>
    </row>
    <row r="588" s="5" customFormat="1" spans="1:9 16380:16380">
      <c r="A588" s="44"/>
      <c r="B588" s="44"/>
      <c r="C588" s="44" t="s">
        <v>1612</v>
      </c>
      <c r="D588" s="44" t="s">
        <v>1616</v>
      </c>
      <c r="E588" s="44" t="s">
        <v>1617</v>
      </c>
      <c r="F588" s="44">
        <v>860</v>
      </c>
      <c r="G588" s="47"/>
      <c r="H588" s="44">
        <v>5</v>
      </c>
      <c r="I588" s="44" t="s">
        <v>1618</v>
      </c>
    </row>
    <row r="589" s="5" customFormat="1" spans="1:9 16380:16380">
      <c r="A589" s="44"/>
      <c r="B589" s="44"/>
      <c r="C589" s="44" t="s">
        <v>1619</v>
      </c>
      <c r="D589" s="44" t="s">
        <v>1620</v>
      </c>
      <c r="E589" s="44" t="s">
        <v>1600</v>
      </c>
      <c r="F589" s="44">
        <v>960</v>
      </c>
      <c r="G589" s="47"/>
      <c r="H589" s="44">
        <v>5</v>
      </c>
      <c r="I589" s="44" t="s">
        <v>1621</v>
      </c>
    </row>
    <row r="590" s="5" customFormat="1" spans="1:9 16380:16380">
      <c r="A590" s="44"/>
      <c r="B590" s="44"/>
      <c r="C590" s="44" t="s">
        <v>1619</v>
      </c>
      <c r="D590" s="44" t="s">
        <v>1622</v>
      </c>
      <c r="E590" s="44" t="s">
        <v>1610</v>
      </c>
      <c r="F590" s="44">
        <v>930</v>
      </c>
      <c r="G590" s="47"/>
      <c r="H590" s="44">
        <v>5</v>
      </c>
      <c r="I590" s="44" t="s">
        <v>1623</v>
      </c>
    </row>
    <row r="591" s="58" customFormat="1" spans="1:9 16380:16380">
      <c r="C591" s="90" t="s">
        <v>1624</v>
      </c>
      <c r="D591" s="90" t="s">
        <v>1625</v>
      </c>
      <c r="E591" s="58" t="s">
        <v>1626</v>
      </c>
      <c r="F591" s="58">
        <v>0</v>
      </c>
      <c r="G591" s="62">
        <v>528</v>
      </c>
      <c r="H591" s="58">
        <v>10</v>
      </c>
      <c r="I591" s="90" t="s">
        <v>1627</v>
      </c>
      <c r="XEZ591" s="79"/>
    </row>
    <row r="592" s="58" customFormat="1" spans="1:9 16380:16380">
      <c r="C592" s="90" t="s">
        <v>1628</v>
      </c>
      <c r="D592" s="90" t="s">
        <v>1625</v>
      </c>
      <c r="E592" s="58" t="s">
        <v>1626</v>
      </c>
      <c r="F592" s="58">
        <v>0</v>
      </c>
      <c r="G592" s="62">
        <v>528</v>
      </c>
      <c r="H592" s="58">
        <v>10</v>
      </c>
      <c r="I592" s="90" t="s">
        <v>1629</v>
      </c>
      <c r="XEZ592" s="79"/>
    </row>
    <row r="593" s="5" customFormat="1" spans="1:9 16380:16380">
      <c r="A593" s="44"/>
      <c r="B593" s="44"/>
      <c r="C593" s="44" t="s">
        <v>1628</v>
      </c>
      <c r="D593" s="44" t="s">
        <v>1630</v>
      </c>
      <c r="E593" s="44" t="s">
        <v>1631</v>
      </c>
      <c r="F593" s="44">
        <v>1070</v>
      </c>
      <c r="G593" s="47"/>
      <c r="H593" s="44">
        <v>5</v>
      </c>
      <c r="I593" s="44" t="s">
        <v>1632</v>
      </c>
    </row>
    <row r="594" s="5" customFormat="1" spans="1:9 16380:16380">
      <c r="A594" s="44"/>
      <c r="B594" s="44"/>
      <c r="C594" s="44" t="s">
        <v>1628</v>
      </c>
      <c r="D594" s="44" t="s">
        <v>1633</v>
      </c>
      <c r="E594" s="44" t="s">
        <v>1634</v>
      </c>
      <c r="F594" s="44">
        <v>1090</v>
      </c>
      <c r="G594" s="47"/>
      <c r="H594" s="44">
        <v>5</v>
      </c>
      <c r="I594" s="44" t="s">
        <v>1635</v>
      </c>
    </row>
    <row r="595" s="5" customFormat="1" spans="1:9 16380:16380">
      <c r="A595" s="44"/>
      <c r="B595" s="44"/>
      <c r="C595" s="44" t="s">
        <v>1624</v>
      </c>
      <c r="D595" s="44" t="s">
        <v>1636</v>
      </c>
      <c r="E595" s="44" t="s">
        <v>1637</v>
      </c>
      <c r="F595" s="44">
        <v>570</v>
      </c>
      <c r="G595" s="47"/>
      <c r="H595" s="44">
        <v>5</v>
      </c>
      <c r="I595" s="44" t="s">
        <v>1638</v>
      </c>
    </row>
    <row r="596" s="5" customFormat="1" spans="1:9 16380:16380">
      <c r="A596" s="44"/>
      <c r="B596" s="44"/>
      <c r="C596" s="44" t="s">
        <v>1624</v>
      </c>
      <c r="D596" s="44" t="s">
        <v>1639</v>
      </c>
      <c r="E596" s="44" t="s">
        <v>1640</v>
      </c>
      <c r="F596" s="44">
        <v>690</v>
      </c>
      <c r="G596" s="47"/>
      <c r="H596" s="44">
        <v>5</v>
      </c>
      <c r="I596" s="44" t="s">
        <v>1641</v>
      </c>
      <c r="XEZ596" s="74"/>
    </row>
    <row r="597" s="44" customFormat="1" spans="1:9 16380:16380">
      <c r="C597" s="44" t="s">
        <v>1642</v>
      </c>
      <c r="D597" s="44" t="s">
        <v>1643</v>
      </c>
      <c r="E597" s="44" t="s">
        <v>1644</v>
      </c>
      <c r="F597" s="44">
        <v>710</v>
      </c>
      <c r="G597" s="47"/>
      <c r="H597" s="44">
        <v>5</v>
      </c>
      <c r="I597" s="44" t="s">
        <v>1645</v>
      </c>
    </row>
    <row r="598" s="44" customFormat="1" spans="1:9 16380:16380">
      <c r="C598" s="44" t="s">
        <v>1646</v>
      </c>
      <c r="D598" s="44" t="s">
        <v>1643</v>
      </c>
      <c r="E598" s="44" t="s">
        <v>1644</v>
      </c>
      <c r="F598" s="44">
        <v>710</v>
      </c>
      <c r="G598" s="47"/>
      <c r="H598" s="44">
        <v>5</v>
      </c>
      <c r="I598" s="44" t="s">
        <v>1647</v>
      </c>
    </row>
    <row r="599" s="44" customFormat="1" spans="1:9 16380:16380">
      <c r="C599" s="44" t="s">
        <v>1642</v>
      </c>
      <c r="D599" s="44" t="s">
        <v>1648</v>
      </c>
      <c r="E599" s="44" t="s">
        <v>1649</v>
      </c>
      <c r="F599" s="44">
        <v>1770</v>
      </c>
      <c r="G599" s="47"/>
      <c r="H599" s="44">
        <v>5</v>
      </c>
      <c r="I599" s="44" t="s">
        <v>1650</v>
      </c>
    </row>
    <row r="600" s="44" customFormat="1" spans="1:9 16380:16380">
      <c r="C600" s="44" t="s">
        <v>1646</v>
      </c>
      <c r="D600" s="44" t="s">
        <v>1648</v>
      </c>
      <c r="E600" s="44" t="s">
        <v>1649</v>
      </c>
      <c r="F600" s="44">
        <v>1770</v>
      </c>
      <c r="G600" s="47"/>
      <c r="H600" s="44">
        <v>5</v>
      </c>
      <c r="I600" s="44" t="s">
        <v>1651</v>
      </c>
    </row>
    <row r="601" s="44" customFormat="1" spans="1:9 16380:16380">
      <c r="C601" s="91" t="s">
        <v>1652</v>
      </c>
      <c r="D601" s="91" t="s">
        <v>1653</v>
      </c>
      <c r="E601" s="44" t="s">
        <v>1654</v>
      </c>
      <c r="F601" s="44">
        <v>870</v>
      </c>
      <c r="G601" s="47"/>
      <c r="H601" s="44">
        <v>5</v>
      </c>
      <c r="I601" s="91" t="s">
        <v>1655</v>
      </c>
    </row>
    <row r="602" s="44" customFormat="1" spans="1:9 16380:16380">
      <c r="C602" s="91" t="s">
        <v>1652</v>
      </c>
      <c r="D602" s="91" t="s">
        <v>1656</v>
      </c>
      <c r="E602" s="44" t="s">
        <v>1657</v>
      </c>
      <c r="F602" s="44">
        <v>790</v>
      </c>
      <c r="G602" s="47"/>
      <c r="H602" s="44">
        <v>5</v>
      </c>
      <c r="I602" s="91" t="s">
        <v>1658</v>
      </c>
    </row>
    <row r="603" s="44" customFormat="1" spans="1:9 16380:16380">
      <c r="C603" s="91" t="s">
        <v>1659</v>
      </c>
      <c r="D603" s="91" t="s">
        <v>1660</v>
      </c>
      <c r="E603" s="44" t="s">
        <v>1661</v>
      </c>
      <c r="F603" s="44">
        <v>870</v>
      </c>
      <c r="G603" s="47"/>
      <c r="H603" s="44">
        <v>5</v>
      </c>
      <c r="I603" s="81" t="s">
        <v>1662</v>
      </c>
    </row>
    <row r="604" s="44" customFormat="1" spans="1:9 16380:16380">
      <c r="C604" s="91" t="s">
        <v>1663</v>
      </c>
      <c r="D604" s="91" t="s">
        <v>1660</v>
      </c>
      <c r="E604" s="44" t="s">
        <v>1661</v>
      </c>
      <c r="F604" s="44">
        <v>870</v>
      </c>
      <c r="G604" s="47"/>
      <c r="H604" s="44">
        <v>5</v>
      </c>
      <c r="I604" s="81" t="s">
        <v>1664</v>
      </c>
    </row>
    <row r="605" s="44" customFormat="1" spans="1:9 16380:16380">
      <c r="C605" s="91" t="s">
        <v>1659</v>
      </c>
      <c r="D605" s="91" t="s">
        <v>1665</v>
      </c>
      <c r="E605" s="44" t="s">
        <v>1666</v>
      </c>
      <c r="F605" s="44">
        <v>870</v>
      </c>
      <c r="G605" s="47"/>
      <c r="H605" s="44">
        <v>5</v>
      </c>
      <c r="I605" s="91" t="s">
        <v>1667</v>
      </c>
    </row>
    <row r="606" s="44" customFormat="1" spans="1:9 16380:16380">
      <c r="C606" s="91" t="s">
        <v>1663</v>
      </c>
      <c r="D606" s="91" t="s">
        <v>1665</v>
      </c>
      <c r="E606" s="44" t="s">
        <v>1666</v>
      </c>
      <c r="F606" s="44">
        <v>870</v>
      </c>
      <c r="G606" s="47"/>
      <c r="H606" s="44">
        <v>5</v>
      </c>
      <c r="I606" s="91" t="s">
        <v>1668</v>
      </c>
    </row>
    <row r="607" s="44" customFormat="1" spans="1:9 16380:16380">
      <c r="C607" s="44" t="s">
        <v>1669</v>
      </c>
      <c r="D607" s="44" t="s">
        <v>1670</v>
      </c>
      <c r="E607" s="44" t="s">
        <v>1671</v>
      </c>
      <c r="F607" s="44">
        <v>980</v>
      </c>
      <c r="G607" s="47"/>
      <c r="H607" s="44">
        <v>5</v>
      </c>
      <c r="I607" s="44" t="s">
        <v>1672</v>
      </c>
    </row>
    <row r="608" s="44" customFormat="1" spans="1:9 16380:16380">
      <c r="C608" s="44" t="s">
        <v>1669</v>
      </c>
      <c r="D608" s="44" t="s">
        <v>1673</v>
      </c>
      <c r="E608" s="50" t="s">
        <v>1674</v>
      </c>
      <c r="F608" s="44">
        <v>870</v>
      </c>
      <c r="G608" s="47"/>
      <c r="H608" s="44">
        <v>5</v>
      </c>
      <c r="I608" s="47" t="s">
        <v>1675</v>
      </c>
    </row>
    <row r="609" s="44" customFormat="1" spans="3:9 16380:16380">
      <c r="C609" s="44" t="s">
        <v>1466</v>
      </c>
      <c r="D609" s="44" t="s">
        <v>1676</v>
      </c>
      <c r="E609" s="44" t="s">
        <v>1677</v>
      </c>
      <c r="F609" s="44">
        <v>2260</v>
      </c>
      <c r="G609" s="47"/>
      <c r="H609" s="44">
        <v>5</v>
      </c>
      <c r="I609" s="44" t="s">
        <v>1678</v>
      </c>
    </row>
    <row r="610" s="58" customFormat="1" spans="3:9 16380:16380">
      <c r="C610" s="58" t="s">
        <v>1473</v>
      </c>
      <c r="D610" s="58" t="s">
        <v>1679</v>
      </c>
      <c r="E610" s="59" t="s">
        <v>1680</v>
      </c>
      <c r="F610" s="58">
        <v>0</v>
      </c>
      <c r="G610" s="62">
        <v>405</v>
      </c>
      <c r="H610" s="58">
        <v>10</v>
      </c>
      <c r="I610" s="62" t="s">
        <v>1681</v>
      </c>
      <c r="XEZ610" s="79"/>
    </row>
    <row r="611" s="44" customFormat="1" spans="3:9 16380:16380">
      <c r="C611" s="44" t="s">
        <v>1473</v>
      </c>
      <c r="D611" s="44" t="s">
        <v>1682</v>
      </c>
      <c r="E611" s="50" t="s">
        <v>1683</v>
      </c>
      <c r="F611" s="44">
        <v>1520</v>
      </c>
      <c r="G611" s="47"/>
      <c r="H611" s="44">
        <v>5</v>
      </c>
      <c r="I611" s="47" t="s">
        <v>1684</v>
      </c>
    </row>
    <row r="612" s="5" customFormat="1" spans="3:9 16380:16380">
      <c r="C612" s="44" t="s">
        <v>1477</v>
      </c>
      <c r="D612" s="44" t="s">
        <v>1685</v>
      </c>
      <c r="E612" s="50" t="s">
        <v>1686</v>
      </c>
      <c r="F612" s="44">
        <v>810</v>
      </c>
      <c r="G612" s="47"/>
      <c r="H612" s="44">
        <v>5</v>
      </c>
      <c r="I612" s="47" t="s">
        <v>1687</v>
      </c>
      <c r="XEZ612" s="74"/>
    </row>
    <row r="613" s="5" customFormat="1" spans="3:9 16380:16380">
      <c r="C613" s="44" t="s">
        <v>1479</v>
      </c>
      <c r="D613" s="44" t="s">
        <v>1688</v>
      </c>
      <c r="E613" s="50" t="s">
        <v>1689</v>
      </c>
      <c r="F613" s="44">
        <v>1330</v>
      </c>
      <c r="G613" s="47"/>
      <c r="H613" s="44">
        <v>5</v>
      </c>
      <c r="I613" s="47" t="s">
        <v>1690</v>
      </c>
    </row>
    <row r="614" s="5" customFormat="1" spans="3:9 16380:16380">
      <c r="C614" s="58" t="s">
        <v>1691</v>
      </c>
      <c r="D614" s="58" t="s">
        <v>1692</v>
      </c>
      <c r="E614" s="59" t="s">
        <v>1693</v>
      </c>
      <c r="F614" s="58">
        <v>0</v>
      </c>
      <c r="G614" s="62">
        <v>301</v>
      </c>
      <c r="H614" s="58">
        <v>10</v>
      </c>
      <c r="I614" s="62" t="s">
        <v>1694</v>
      </c>
    </row>
    <row r="615" s="5" customFormat="1" spans="3:9 16380:16380">
      <c r="C615" s="58" t="s">
        <v>1691</v>
      </c>
      <c r="D615" s="58" t="s">
        <v>1695</v>
      </c>
      <c r="E615" s="59" t="s">
        <v>1696</v>
      </c>
      <c r="F615" s="58">
        <v>0</v>
      </c>
      <c r="G615" s="62">
        <v>165</v>
      </c>
      <c r="H615" s="58">
        <v>10</v>
      </c>
      <c r="I615" s="62" t="s">
        <v>1697</v>
      </c>
    </row>
    <row r="616" s="5" customFormat="1" spans="3:9 16380:16380">
      <c r="C616" s="44" t="s">
        <v>1698</v>
      </c>
      <c r="D616" s="44" t="s">
        <v>1699</v>
      </c>
      <c r="E616" s="50" t="s">
        <v>1700</v>
      </c>
      <c r="F616" s="44">
        <v>820</v>
      </c>
      <c r="G616" s="47"/>
      <c r="H616" s="44">
        <v>5</v>
      </c>
      <c r="I616" s="47" t="s">
        <v>1701</v>
      </c>
    </row>
    <row r="617" s="5" customFormat="1" spans="3:9 16380:16380">
      <c r="C617" s="44" t="s">
        <v>1698</v>
      </c>
      <c r="D617" s="44" t="s">
        <v>1702</v>
      </c>
      <c r="E617" s="50" t="s">
        <v>1703</v>
      </c>
      <c r="F617" s="44">
        <v>730</v>
      </c>
      <c r="G617" s="47"/>
      <c r="H617" s="44">
        <v>5</v>
      </c>
      <c r="I617" s="47" t="s">
        <v>1704</v>
      </c>
    </row>
    <row r="618" s="5" customFormat="1" spans="3:9 16380:16380">
      <c r="C618" s="44" t="s">
        <v>1705</v>
      </c>
      <c r="D618" s="44" t="s">
        <v>1706</v>
      </c>
      <c r="E618" s="50" t="s">
        <v>1707</v>
      </c>
      <c r="F618" s="44">
        <v>1270</v>
      </c>
      <c r="G618" s="47"/>
      <c r="H618" s="44">
        <v>5</v>
      </c>
      <c r="I618" s="47" t="s">
        <v>1708</v>
      </c>
    </row>
    <row r="619" s="5" customFormat="1" spans="3:9 16380:16380">
      <c r="C619" s="44" t="s">
        <v>1709</v>
      </c>
      <c r="D619" s="44" t="s">
        <v>1706</v>
      </c>
      <c r="E619" s="50" t="s">
        <v>1707</v>
      </c>
      <c r="F619" s="44">
        <v>1270</v>
      </c>
      <c r="G619" s="47"/>
      <c r="H619" s="44">
        <v>5</v>
      </c>
      <c r="I619" s="47" t="s">
        <v>1710</v>
      </c>
    </row>
    <row r="620" s="5" customFormat="1" spans="3:9 16380:16380">
      <c r="C620" s="44" t="s">
        <v>1705</v>
      </c>
      <c r="D620" s="44" t="s">
        <v>1711</v>
      </c>
      <c r="E620" s="50" t="s">
        <v>1712</v>
      </c>
      <c r="F620" s="44">
        <v>940</v>
      </c>
      <c r="G620" s="47"/>
      <c r="H620" s="44">
        <v>5</v>
      </c>
      <c r="I620" s="47" t="s">
        <v>1713</v>
      </c>
    </row>
    <row r="621" s="5" customFormat="1" spans="3:9 16380:16380">
      <c r="C621" s="44" t="s">
        <v>1709</v>
      </c>
      <c r="D621" s="44" t="s">
        <v>1711</v>
      </c>
      <c r="E621" s="50" t="s">
        <v>1712</v>
      </c>
      <c r="F621" s="44">
        <v>940</v>
      </c>
      <c r="G621" s="47"/>
      <c r="H621" s="44">
        <v>5</v>
      </c>
      <c r="I621" s="47" t="s">
        <v>1714</v>
      </c>
    </row>
    <row r="622" s="5" customFormat="1" spans="3:9 16380:16380">
      <c r="C622" s="5" t="s">
        <v>1715</v>
      </c>
      <c r="D622" s="5" t="s">
        <v>1716</v>
      </c>
      <c r="E622" s="73" t="s">
        <v>1717</v>
      </c>
      <c r="F622" s="5">
        <v>760</v>
      </c>
      <c r="G622" s="56"/>
      <c r="H622" s="44">
        <v>5</v>
      </c>
      <c r="I622" s="56" t="s">
        <v>1718</v>
      </c>
    </row>
    <row r="623" s="5" customFormat="1" spans="3:9 16380:16380">
      <c r="C623" s="88" t="s">
        <v>1719</v>
      </c>
      <c r="D623" s="88" t="s">
        <v>1720</v>
      </c>
      <c r="E623" s="73" t="s">
        <v>1721</v>
      </c>
      <c r="F623" s="5">
        <v>870</v>
      </c>
      <c r="G623" s="56"/>
      <c r="H623" s="44">
        <v>5</v>
      </c>
      <c r="I623" s="56" t="s">
        <v>1722</v>
      </c>
    </row>
    <row r="624" s="5" customFormat="1" spans="3:9 16380:16380">
      <c r="C624" s="88" t="s">
        <v>1723</v>
      </c>
      <c r="D624" s="88" t="s">
        <v>1720</v>
      </c>
      <c r="E624" s="73" t="s">
        <v>1721</v>
      </c>
      <c r="F624" s="5">
        <v>870</v>
      </c>
      <c r="G624" s="56"/>
      <c r="H624" s="44">
        <v>5</v>
      </c>
      <c r="I624" s="56" t="s">
        <v>1724</v>
      </c>
    </row>
    <row r="625" s="5" customFormat="1" spans="3:9">
      <c r="C625" s="88" t="s">
        <v>1719</v>
      </c>
      <c r="D625" s="88" t="s">
        <v>1725</v>
      </c>
      <c r="E625" s="73" t="s">
        <v>1726</v>
      </c>
      <c r="F625" s="5">
        <v>820</v>
      </c>
      <c r="G625" s="56"/>
      <c r="H625" s="44">
        <v>5</v>
      </c>
      <c r="I625" s="56" t="s">
        <v>1727</v>
      </c>
    </row>
    <row r="626" s="5" customFormat="1" spans="3:9">
      <c r="C626" s="88" t="s">
        <v>1723</v>
      </c>
      <c r="D626" s="88" t="s">
        <v>1725</v>
      </c>
      <c r="E626" s="73" t="s">
        <v>1726</v>
      </c>
      <c r="F626" s="5">
        <v>820</v>
      </c>
      <c r="G626" s="56"/>
      <c r="H626" s="44">
        <v>5</v>
      </c>
      <c r="I626" s="56" t="s">
        <v>1728</v>
      </c>
    </row>
    <row r="627" s="5" customFormat="1" spans="3:9">
      <c r="C627" s="5" t="s">
        <v>1729</v>
      </c>
      <c r="D627" s="5" t="s">
        <v>1730</v>
      </c>
      <c r="E627" s="73" t="s">
        <v>1731</v>
      </c>
      <c r="F627" s="5">
        <v>2250</v>
      </c>
      <c r="G627" s="56"/>
      <c r="H627" s="44">
        <v>5</v>
      </c>
      <c r="I627" s="56" t="s">
        <v>1732</v>
      </c>
    </row>
    <row r="628" s="5" customFormat="1" spans="3:9">
      <c r="C628" s="5" t="s">
        <v>1729</v>
      </c>
      <c r="D628" s="5" t="s">
        <v>1730</v>
      </c>
      <c r="E628" s="73" t="s">
        <v>1733</v>
      </c>
      <c r="F628" s="5">
        <v>218</v>
      </c>
      <c r="G628" s="56"/>
      <c r="H628" s="44">
        <v>5</v>
      </c>
      <c r="I628" s="56" t="s">
        <v>1734</v>
      </c>
    </row>
    <row r="629" s="5" customFormat="1" spans="3:9">
      <c r="C629" s="5" t="s">
        <v>1729</v>
      </c>
      <c r="D629" s="5" t="s">
        <v>1735</v>
      </c>
      <c r="E629" s="73" t="s">
        <v>1736</v>
      </c>
      <c r="F629" s="5">
        <v>2340</v>
      </c>
      <c r="G629" s="56"/>
      <c r="H629" s="44">
        <v>5</v>
      </c>
      <c r="I629" s="56" t="s">
        <v>1737</v>
      </c>
    </row>
    <row r="630" s="5" customFormat="1" spans="3:9">
      <c r="C630" s="5" t="s">
        <v>1738</v>
      </c>
      <c r="D630" s="5" t="s">
        <v>1739</v>
      </c>
      <c r="E630" s="73" t="s">
        <v>1740</v>
      </c>
      <c r="F630" s="5">
        <v>1030</v>
      </c>
      <c r="G630" s="56"/>
      <c r="H630" s="44">
        <v>5</v>
      </c>
      <c r="I630" s="56" t="s">
        <v>1741</v>
      </c>
    </row>
    <row r="631" s="5" customFormat="1" spans="3:9">
      <c r="C631" s="5" t="s">
        <v>1738</v>
      </c>
      <c r="D631" s="5" t="s">
        <v>1739</v>
      </c>
      <c r="E631" s="73" t="s">
        <v>1742</v>
      </c>
      <c r="F631" s="5">
        <v>878</v>
      </c>
      <c r="G631" s="56"/>
      <c r="H631" s="44">
        <v>5</v>
      </c>
      <c r="I631" s="56" t="s">
        <v>1743</v>
      </c>
    </row>
    <row r="632" s="5" customFormat="1" spans="3:9">
      <c r="C632" s="5" t="s">
        <v>1738</v>
      </c>
      <c r="D632" s="5" t="s">
        <v>1744</v>
      </c>
      <c r="E632" s="73" t="s">
        <v>1745</v>
      </c>
      <c r="F632" s="5">
        <v>1620</v>
      </c>
      <c r="G632" s="56"/>
      <c r="H632" s="44">
        <v>5</v>
      </c>
      <c r="I632" s="56" t="s">
        <v>1746</v>
      </c>
    </row>
    <row r="633" s="5" customFormat="1" spans="3:9">
      <c r="C633" s="5" t="s">
        <v>1738</v>
      </c>
      <c r="D633" s="5" t="s">
        <v>1744</v>
      </c>
      <c r="E633" s="73" t="s">
        <v>1747</v>
      </c>
      <c r="F633" s="5">
        <v>233</v>
      </c>
      <c r="G633" s="56"/>
      <c r="H633" s="44">
        <v>5</v>
      </c>
      <c r="I633" s="56" t="s">
        <v>1748</v>
      </c>
    </row>
    <row r="634" s="5" customFormat="1" spans="3:9">
      <c r="C634" s="5" t="s">
        <v>1749</v>
      </c>
      <c r="D634" s="5" t="s">
        <v>1750</v>
      </c>
      <c r="E634" s="73" t="s">
        <v>1751</v>
      </c>
      <c r="F634" s="5">
        <v>600</v>
      </c>
      <c r="G634" s="56"/>
      <c r="H634" s="44">
        <v>5</v>
      </c>
      <c r="I634" s="56" t="s">
        <v>1752</v>
      </c>
    </row>
    <row r="635" s="5" customFormat="1" spans="3:9">
      <c r="C635" s="5" t="s">
        <v>1753</v>
      </c>
      <c r="D635" s="5" t="s">
        <v>1750</v>
      </c>
      <c r="E635" s="73" t="s">
        <v>1751</v>
      </c>
      <c r="F635" s="5">
        <v>600</v>
      </c>
      <c r="G635" s="56"/>
      <c r="H635" s="44">
        <v>5</v>
      </c>
      <c r="I635" s="56" t="s">
        <v>1754</v>
      </c>
    </row>
    <row r="636" s="5" customFormat="1" spans="3:9">
      <c r="C636" s="5" t="s">
        <v>1749</v>
      </c>
      <c r="D636" s="5" t="s">
        <v>1755</v>
      </c>
      <c r="E636" s="73" t="s">
        <v>1756</v>
      </c>
      <c r="F636" s="5">
        <v>600</v>
      </c>
      <c r="G636" s="56"/>
      <c r="H636" s="44">
        <v>5</v>
      </c>
      <c r="I636" s="56" t="s">
        <v>1757</v>
      </c>
    </row>
    <row r="637" s="5" customFormat="1" spans="3:9">
      <c r="C637" s="5" t="s">
        <v>1753</v>
      </c>
      <c r="D637" s="5" t="s">
        <v>1755</v>
      </c>
      <c r="E637" s="73" t="s">
        <v>1756</v>
      </c>
      <c r="F637" s="5">
        <v>600</v>
      </c>
      <c r="G637" s="56"/>
      <c r="H637" s="44">
        <v>5</v>
      </c>
      <c r="I637" s="56" t="s">
        <v>1758</v>
      </c>
    </row>
    <row r="638" s="5" customFormat="1" spans="3:9">
      <c r="C638" s="5" t="s">
        <v>1759</v>
      </c>
      <c r="D638" s="5" t="s">
        <v>1760</v>
      </c>
      <c r="E638" s="73" t="s">
        <v>1761</v>
      </c>
      <c r="F638" s="5">
        <v>2340</v>
      </c>
      <c r="G638" s="56"/>
      <c r="H638" s="44">
        <v>5</v>
      </c>
      <c r="I638" s="56" t="s">
        <v>1762</v>
      </c>
    </row>
    <row r="639" s="5" customFormat="1" spans="3:9">
      <c r="C639" s="5" t="s">
        <v>1759</v>
      </c>
      <c r="D639" s="5" t="s">
        <v>1763</v>
      </c>
      <c r="E639" s="73" t="s">
        <v>1764</v>
      </c>
      <c r="F639" s="5">
        <v>2830</v>
      </c>
      <c r="G639" s="56"/>
      <c r="H639" s="44">
        <v>5</v>
      </c>
      <c r="I639" s="56" t="s">
        <v>1765</v>
      </c>
    </row>
    <row r="640" s="5" customFormat="1" spans="3:9">
      <c r="C640" s="5" t="s">
        <v>1766</v>
      </c>
      <c r="D640" s="5" t="s">
        <v>1767</v>
      </c>
      <c r="E640" s="73" t="s">
        <v>1768</v>
      </c>
      <c r="F640" s="5">
        <v>690</v>
      </c>
      <c r="G640" s="56"/>
      <c r="H640" s="44">
        <v>5</v>
      </c>
      <c r="I640" s="56" t="s">
        <v>1769</v>
      </c>
    </row>
    <row r="641" s="5" customFormat="1" spans="3:9 16380:16380">
      <c r="C641" s="5" t="s">
        <v>1766</v>
      </c>
      <c r="D641" s="5" t="s">
        <v>1770</v>
      </c>
      <c r="E641" s="73" t="s">
        <v>1771</v>
      </c>
      <c r="F641" s="5">
        <v>1180</v>
      </c>
      <c r="G641" s="56"/>
      <c r="H641" s="44">
        <v>5</v>
      </c>
      <c r="I641" s="56" t="s">
        <v>1772</v>
      </c>
    </row>
    <row r="642" s="5" customFormat="1" spans="3:9 16380:16380">
      <c r="C642" s="5" t="s">
        <v>1773</v>
      </c>
      <c r="D642" s="5" t="s">
        <v>1774</v>
      </c>
      <c r="E642" s="73" t="s">
        <v>1775</v>
      </c>
      <c r="F642" s="5">
        <v>820</v>
      </c>
      <c r="G642" s="56"/>
      <c r="H642" s="44">
        <v>5</v>
      </c>
      <c r="I642" s="56" t="s">
        <v>1776</v>
      </c>
    </row>
    <row r="643" s="58" customFormat="1" spans="3:9 16380:16380">
      <c r="C643" s="58" t="s">
        <v>1773</v>
      </c>
      <c r="D643" s="58" t="s">
        <v>1777</v>
      </c>
      <c r="E643" s="59" t="s">
        <v>1778</v>
      </c>
      <c r="F643" s="58">
        <v>0</v>
      </c>
      <c r="G643" s="62">
        <v>496</v>
      </c>
      <c r="H643" s="58">
        <v>10</v>
      </c>
      <c r="I643" s="62" t="s">
        <v>1779</v>
      </c>
      <c r="XEZ643" s="79"/>
    </row>
    <row r="644" s="5" customFormat="1" spans="3:9 16380:16380">
      <c r="C644" s="5" t="s">
        <v>1773</v>
      </c>
      <c r="D644" s="5" t="s">
        <v>1780</v>
      </c>
      <c r="E644" s="73" t="s">
        <v>1781</v>
      </c>
      <c r="F644" s="5">
        <v>1170</v>
      </c>
      <c r="G644" s="56"/>
      <c r="H644" s="44">
        <v>5</v>
      </c>
      <c r="I644" s="56" t="s">
        <v>1782</v>
      </c>
    </row>
    <row r="645" s="5" customFormat="1" spans="3:9 16380:16380">
      <c r="C645" s="5" t="s">
        <v>1783</v>
      </c>
      <c r="D645" s="5" t="s">
        <v>1784</v>
      </c>
      <c r="E645" s="73" t="s">
        <v>1785</v>
      </c>
      <c r="F645" s="5">
        <v>1000</v>
      </c>
      <c r="G645" s="56"/>
      <c r="H645" s="44">
        <v>5</v>
      </c>
      <c r="I645" s="56" t="s">
        <v>1786</v>
      </c>
    </row>
    <row r="646" s="5" customFormat="1" spans="3:9 16380:16380">
      <c r="C646" s="5" t="s">
        <v>1787</v>
      </c>
      <c r="D646" s="5" t="s">
        <v>1788</v>
      </c>
      <c r="E646" s="73" t="s">
        <v>1789</v>
      </c>
      <c r="F646" s="5">
        <v>1410</v>
      </c>
      <c r="G646" s="56"/>
      <c r="H646" s="44">
        <v>5</v>
      </c>
      <c r="I646" s="56" t="s">
        <v>1790</v>
      </c>
    </row>
    <row r="647" s="5" customFormat="1" spans="3:9 16380:16380">
      <c r="C647" s="5" t="s">
        <v>1783</v>
      </c>
      <c r="D647" s="5" t="s">
        <v>1791</v>
      </c>
      <c r="E647" s="73" t="s">
        <v>1792</v>
      </c>
      <c r="F647" s="5">
        <v>1410</v>
      </c>
      <c r="G647" s="56"/>
      <c r="H647" s="44">
        <v>5</v>
      </c>
      <c r="I647" s="56" t="s">
        <v>1793</v>
      </c>
    </row>
    <row r="648" s="5" customFormat="1" spans="3:9 16380:16380">
      <c r="C648" s="5" t="s">
        <v>1787</v>
      </c>
      <c r="D648" s="5" t="s">
        <v>1791</v>
      </c>
      <c r="E648" s="73" t="s">
        <v>1792</v>
      </c>
      <c r="F648" s="5">
        <v>1410</v>
      </c>
      <c r="G648" s="56"/>
      <c r="H648" s="44">
        <v>5</v>
      </c>
      <c r="I648" s="56" t="s">
        <v>1794</v>
      </c>
    </row>
    <row r="649" s="5" customFormat="1" spans="3:9 16380:16380">
      <c r="C649" s="5" t="s">
        <v>1795</v>
      </c>
      <c r="D649" s="5" t="s">
        <v>1796</v>
      </c>
      <c r="E649" s="73" t="s">
        <v>1775</v>
      </c>
      <c r="F649" s="5">
        <v>820</v>
      </c>
      <c r="G649" s="56"/>
      <c r="H649" s="44">
        <v>5</v>
      </c>
      <c r="I649" s="56" t="s">
        <v>1797</v>
      </c>
    </row>
    <row r="650" s="5" customFormat="1" spans="3:9 16380:16380">
      <c r="C650" s="5" t="s">
        <v>1795</v>
      </c>
      <c r="D650" s="5" t="s">
        <v>1798</v>
      </c>
      <c r="E650" s="73" t="s">
        <v>1799</v>
      </c>
      <c r="F650" s="5">
        <v>620</v>
      </c>
      <c r="G650" s="56"/>
      <c r="H650" s="44">
        <v>5</v>
      </c>
      <c r="I650" s="56" t="s">
        <v>1800</v>
      </c>
    </row>
    <row r="651" s="5" customFormat="1" spans="3:9 16380:16380">
      <c r="C651" s="5" t="s">
        <v>1522</v>
      </c>
      <c r="D651" s="5" t="s">
        <v>1801</v>
      </c>
      <c r="E651" s="73" t="s">
        <v>1802</v>
      </c>
      <c r="F651" s="5">
        <v>2450</v>
      </c>
      <c r="G651" s="56"/>
      <c r="H651" s="44">
        <v>5</v>
      </c>
      <c r="I651" s="56" t="s">
        <v>1803</v>
      </c>
    </row>
    <row r="652" s="5" customFormat="1" spans="3:9 16380:16380">
      <c r="C652" s="5" t="s">
        <v>1531</v>
      </c>
      <c r="D652" s="5" t="s">
        <v>1804</v>
      </c>
      <c r="E652" s="73" t="s">
        <v>1805</v>
      </c>
      <c r="F652" s="5">
        <v>860</v>
      </c>
      <c r="G652" s="56"/>
      <c r="H652" s="44">
        <v>5</v>
      </c>
      <c r="I652" s="56" t="s">
        <v>1806</v>
      </c>
    </row>
    <row r="653" s="5" customFormat="1" spans="3:9 16380:16380">
      <c r="C653" s="5" t="s">
        <v>1533</v>
      </c>
      <c r="D653" s="5" t="s">
        <v>1804</v>
      </c>
      <c r="E653" s="73" t="s">
        <v>1805</v>
      </c>
      <c r="F653" s="5">
        <v>860</v>
      </c>
      <c r="G653" s="56"/>
      <c r="H653" s="44">
        <v>5</v>
      </c>
      <c r="I653" s="56" t="s">
        <v>1807</v>
      </c>
    </row>
    <row r="654" s="58" customFormat="1" spans="3:9 16380:16380">
      <c r="C654" s="58" t="s">
        <v>729</v>
      </c>
      <c r="D654" s="58" t="s">
        <v>1808</v>
      </c>
      <c r="E654" s="59" t="s">
        <v>1809</v>
      </c>
      <c r="F654" s="58">
        <v>0</v>
      </c>
      <c r="G654" s="62">
        <v>288</v>
      </c>
      <c r="H654" s="58">
        <v>10</v>
      </c>
      <c r="I654" s="62" t="s">
        <v>1810</v>
      </c>
      <c r="XEZ654" s="79"/>
    </row>
    <row r="655" s="58" customFormat="1" spans="3:9 16380:16380">
      <c r="C655" s="58" t="s">
        <v>731</v>
      </c>
      <c r="D655" s="58" t="s">
        <v>1808</v>
      </c>
      <c r="E655" s="58" t="s">
        <v>1809</v>
      </c>
      <c r="F655" s="58">
        <v>0</v>
      </c>
      <c r="G655" s="62">
        <v>288</v>
      </c>
      <c r="H655" s="58">
        <v>10</v>
      </c>
      <c r="I655" s="62" t="s">
        <v>1811</v>
      </c>
      <c r="XEZ655" s="79"/>
    </row>
    <row r="656" s="5" customFormat="1" spans="3:9 16380:16380">
      <c r="C656" s="5" t="s">
        <v>733</v>
      </c>
      <c r="D656" s="5" t="s">
        <v>1808</v>
      </c>
      <c r="E656" s="73" t="s">
        <v>1809</v>
      </c>
      <c r="F656" s="5">
        <v>790</v>
      </c>
      <c r="G656" s="56"/>
      <c r="H656" s="44">
        <v>5</v>
      </c>
      <c r="I656" s="56" t="s">
        <v>1812</v>
      </c>
    </row>
    <row r="657" s="5" customFormat="1" spans="3:9 16380:16380">
      <c r="C657" s="5" t="s">
        <v>725</v>
      </c>
      <c r="D657" s="5" t="s">
        <v>1813</v>
      </c>
      <c r="E657" s="73" t="s">
        <v>1814</v>
      </c>
      <c r="F657" s="5">
        <v>870</v>
      </c>
      <c r="G657" s="56"/>
      <c r="H657" s="44">
        <v>5</v>
      </c>
      <c r="I657" s="56" t="s">
        <v>1815</v>
      </c>
    </row>
    <row r="658" s="5" customFormat="1" spans="3:9 16380:16380">
      <c r="C658" s="5" t="s">
        <v>1816</v>
      </c>
      <c r="D658" s="5" t="s">
        <v>1817</v>
      </c>
      <c r="E658" s="73" t="s">
        <v>1818</v>
      </c>
      <c r="F658" s="5">
        <v>770</v>
      </c>
      <c r="G658" s="56"/>
      <c r="H658" s="44">
        <v>5</v>
      </c>
      <c r="I658" s="56" t="s">
        <v>1819</v>
      </c>
    </row>
    <row r="659" s="5" customFormat="1" spans="3:9 16380:16380">
      <c r="C659" s="5" t="s">
        <v>1820</v>
      </c>
      <c r="D659" s="5" t="s">
        <v>1821</v>
      </c>
      <c r="E659" s="73" t="s">
        <v>1822</v>
      </c>
      <c r="F659" s="5">
        <v>690</v>
      </c>
      <c r="G659" s="56"/>
      <c r="H659" s="44">
        <v>5</v>
      </c>
      <c r="I659" s="56" t="s">
        <v>1823</v>
      </c>
    </row>
    <row r="660" s="5" customFormat="1" spans="3:9 16380:16380">
      <c r="C660" s="5" t="s">
        <v>1820</v>
      </c>
      <c r="D660" s="5" t="s">
        <v>1824</v>
      </c>
      <c r="E660" s="73" t="s">
        <v>1825</v>
      </c>
      <c r="F660" s="5">
        <v>1360</v>
      </c>
      <c r="G660" s="56"/>
      <c r="H660" s="44">
        <v>5</v>
      </c>
      <c r="I660" s="56" t="s">
        <v>1826</v>
      </c>
    </row>
    <row r="661" s="5" customFormat="1" spans="3:9 16380:16380">
      <c r="C661" s="88" t="s">
        <v>1827</v>
      </c>
      <c r="D661" s="88" t="s">
        <v>1828</v>
      </c>
      <c r="E661" s="73" t="s">
        <v>1829</v>
      </c>
      <c r="F661" s="5">
        <v>1620</v>
      </c>
      <c r="G661" s="56"/>
      <c r="H661" s="44">
        <v>5</v>
      </c>
      <c r="I661" s="56" t="s">
        <v>1830</v>
      </c>
    </row>
    <row r="662" s="5" customFormat="1" spans="3:9 16380:16380">
      <c r="C662" s="5" t="s">
        <v>1831</v>
      </c>
      <c r="D662" s="5" t="s">
        <v>1832</v>
      </c>
      <c r="E662" s="73" t="s">
        <v>1833</v>
      </c>
      <c r="F662" s="5">
        <v>1840</v>
      </c>
      <c r="G662" s="56"/>
      <c r="H662" s="44">
        <v>5</v>
      </c>
      <c r="I662" s="56" t="s">
        <v>1834</v>
      </c>
    </row>
    <row r="663" s="5" customFormat="1" spans="3:9 16380:16380">
      <c r="C663" s="5" t="s">
        <v>1835</v>
      </c>
      <c r="D663" s="5" t="s">
        <v>1836</v>
      </c>
      <c r="E663" s="73" t="s">
        <v>1837</v>
      </c>
      <c r="F663" s="5">
        <v>630</v>
      </c>
      <c r="G663" s="56"/>
      <c r="H663" s="44">
        <v>5</v>
      </c>
      <c r="I663" s="56" t="s">
        <v>1838</v>
      </c>
    </row>
    <row r="664" s="58" customFormat="1" spans="3:9 16380:16380">
      <c r="C664" s="58" t="s">
        <v>1835</v>
      </c>
      <c r="D664" s="58" t="s">
        <v>1839</v>
      </c>
      <c r="E664" s="59" t="s">
        <v>1840</v>
      </c>
      <c r="F664" s="58">
        <v>0</v>
      </c>
      <c r="G664" s="62">
        <v>696</v>
      </c>
      <c r="H664" s="58">
        <v>10</v>
      </c>
      <c r="I664" s="62" t="s">
        <v>1841</v>
      </c>
      <c r="XEZ664" s="79"/>
    </row>
    <row r="665" s="5" customFormat="1" spans="3:9 16380:16380">
      <c r="C665" s="5" t="s">
        <v>1842</v>
      </c>
      <c r="D665" s="44" t="s">
        <v>1843</v>
      </c>
      <c r="E665" s="73" t="s">
        <v>1844</v>
      </c>
      <c r="F665" s="5">
        <v>930</v>
      </c>
      <c r="G665" s="56"/>
      <c r="H665" s="44">
        <v>5</v>
      </c>
      <c r="I665" s="56" t="s">
        <v>1845</v>
      </c>
    </row>
    <row r="666" s="5" customFormat="1" spans="3:9 16380:16380">
      <c r="C666" s="5" t="s">
        <v>1842</v>
      </c>
      <c r="D666" s="5" t="s">
        <v>1846</v>
      </c>
      <c r="E666" s="73" t="s">
        <v>1847</v>
      </c>
      <c r="F666" s="5">
        <v>1030</v>
      </c>
      <c r="G666" s="56"/>
      <c r="H666" s="44">
        <v>5</v>
      </c>
      <c r="I666" s="56" t="s">
        <v>1848</v>
      </c>
    </row>
    <row r="667" s="5" customFormat="1" spans="3:9 16380:16380">
      <c r="C667" s="5" t="s">
        <v>1849</v>
      </c>
      <c r="D667" s="5" t="s">
        <v>1850</v>
      </c>
      <c r="E667" s="73" t="s">
        <v>1851</v>
      </c>
      <c r="F667" s="5">
        <v>710</v>
      </c>
      <c r="G667" s="56"/>
      <c r="H667" s="44">
        <v>5</v>
      </c>
      <c r="I667" s="56" t="s">
        <v>1852</v>
      </c>
    </row>
    <row r="668" s="5" customFormat="1" spans="3:9 16380:16380">
      <c r="C668" s="5" t="s">
        <v>1849</v>
      </c>
      <c r="D668" s="5" t="s">
        <v>1853</v>
      </c>
      <c r="E668" s="73" t="s">
        <v>1854</v>
      </c>
      <c r="F668" s="5">
        <v>1770</v>
      </c>
      <c r="G668" s="56"/>
      <c r="H668" s="44">
        <v>5</v>
      </c>
      <c r="I668" s="56" t="s">
        <v>1855</v>
      </c>
    </row>
    <row r="669" s="5" customFormat="1" spans="3:9 16380:16380">
      <c r="C669" s="5" t="s">
        <v>1856</v>
      </c>
      <c r="D669" s="5" t="s">
        <v>1857</v>
      </c>
      <c r="E669" s="73" t="s">
        <v>1858</v>
      </c>
      <c r="F669" s="5">
        <v>950</v>
      </c>
      <c r="G669" s="56"/>
      <c r="H669" s="44">
        <v>5</v>
      </c>
      <c r="I669" s="56" t="s">
        <v>1859</v>
      </c>
    </row>
    <row r="670" s="5" customFormat="1" spans="3:9 16380:16380">
      <c r="C670" s="5" t="s">
        <v>1856</v>
      </c>
      <c r="D670" s="5" t="s">
        <v>1860</v>
      </c>
      <c r="E670" s="73" t="s">
        <v>1861</v>
      </c>
      <c r="F670" s="5">
        <v>820</v>
      </c>
      <c r="G670" s="56"/>
      <c r="H670" s="44">
        <v>5</v>
      </c>
      <c r="I670" s="56" t="s">
        <v>1862</v>
      </c>
    </row>
    <row r="671" s="5" customFormat="1" spans="3:9 16380:16380">
      <c r="C671" s="5" t="s">
        <v>1863</v>
      </c>
      <c r="D671" s="44" t="s">
        <v>1864</v>
      </c>
      <c r="E671" s="50" t="s">
        <v>1865</v>
      </c>
      <c r="F671" s="5">
        <v>1490</v>
      </c>
      <c r="G671" s="56"/>
      <c r="H671" s="44">
        <v>5</v>
      </c>
      <c r="I671" s="56" t="s">
        <v>1866</v>
      </c>
    </row>
    <row r="672" s="58" customFormat="1" spans="3:9 16380:16380">
      <c r="C672" s="58" t="s">
        <v>1863</v>
      </c>
      <c r="D672" s="58" t="s">
        <v>1867</v>
      </c>
      <c r="E672" s="59" t="s">
        <v>1868</v>
      </c>
      <c r="F672" s="58">
        <v>0</v>
      </c>
      <c r="G672" s="62">
        <v>372</v>
      </c>
      <c r="H672" s="58">
        <v>5</v>
      </c>
      <c r="I672" s="62" t="s">
        <v>1869</v>
      </c>
      <c r="XEZ672" s="79"/>
    </row>
    <row r="673" s="58" customFormat="1" spans="3:9 16380:16380">
      <c r="C673" s="58" t="s">
        <v>1863</v>
      </c>
      <c r="D673" s="58" t="s">
        <v>1867</v>
      </c>
      <c r="E673" s="59" t="s">
        <v>1870</v>
      </c>
      <c r="F673" s="58">
        <v>0</v>
      </c>
      <c r="G673" s="62">
        <v>672</v>
      </c>
      <c r="H673" s="58">
        <v>10</v>
      </c>
      <c r="I673" s="62" t="s">
        <v>1871</v>
      </c>
      <c r="J673" s="58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8"/>
      <c r="AN673" s="58"/>
      <c r="AO673" s="58"/>
      <c r="AP673" s="58"/>
      <c r="AQ673" s="58"/>
      <c r="AR673" s="58"/>
      <c r="AS673" s="58"/>
      <c r="AT673" s="58"/>
      <c r="AU673" s="58"/>
      <c r="AV673" s="58"/>
      <c r="AW673" s="58"/>
      <c r="AX673" s="58"/>
      <c r="AY673" s="58"/>
      <c r="AZ673" s="58"/>
      <c r="BA673" s="58"/>
      <c r="BB673" s="58"/>
      <c r="BC673" s="58"/>
      <c r="BD673" s="58"/>
      <c r="BE673" s="58"/>
      <c r="BF673" s="58"/>
      <c r="BG673" s="58"/>
      <c r="BH673" s="58"/>
      <c r="BI673" s="58"/>
      <c r="BJ673" s="58"/>
      <c r="BK673" s="58"/>
      <c r="BL673" s="58"/>
      <c r="BM673" s="58"/>
      <c r="BN673" s="58"/>
      <c r="BO673" s="58"/>
      <c r="BP673" s="58"/>
      <c r="BQ673" s="58"/>
      <c r="BR673" s="58"/>
      <c r="BS673" s="58"/>
      <c r="BT673" s="58"/>
      <c r="BU673" s="58"/>
      <c r="BV673" s="58"/>
      <c r="BW673" s="58"/>
      <c r="BX673" s="58"/>
      <c r="BY673" s="58"/>
      <c r="BZ673" s="58"/>
      <c r="CA673" s="58"/>
      <c r="CB673" s="58"/>
      <c r="CC673" s="58"/>
      <c r="CD673" s="58"/>
      <c r="CE673" s="58"/>
      <c r="CF673" s="58"/>
      <c r="CG673" s="58"/>
      <c r="CH673" s="58"/>
      <c r="CI673" s="58"/>
      <c r="CJ673" s="58"/>
      <c r="CK673" s="58"/>
      <c r="CL673" s="58"/>
      <c r="CM673" s="58"/>
      <c r="CN673" s="58"/>
      <c r="CO673" s="58"/>
      <c r="CP673" s="58"/>
      <c r="CQ673" s="58"/>
      <c r="CR673" s="58"/>
      <c r="CS673" s="58"/>
      <c r="CT673" s="58"/>
      <c r="CU673" s="58"/>
      <c r="CV673" s="58"/>
      <c r="CW673" s="58"/>
      <c r="CX673" s="58"/>
      <c r="CY673" s="58"/>
      <c r="CZ673" s="58"/>
      <c r="DA673" s="58"/>
      <c r="DB673" s="58"/>
      <c r="DC673" s="58"/>
      <c r="DD673" s="58"/>
      <c r="DE673" s="58"/>
      <c r="DF673" s="58"/>
      <c r="DG673" s="58"/>
      <c r="DH673" s="58"/>
      <c r="DI673" s="58"/>
      <c r="DJ673" s="58"/>
      <c r="DK673" s="58"/>
      <c r="DL673" s="58"/>
      <c r="DM673" s="58"/>
      <c r="DN673" s="58"/>
      <c r="DO673" s="58"/>
      <c r="DP673" s="58"/>
      <c r="DQ673" s="58"/>
      <c r="DR673" s="58"/>
      <c r="DS673" s="58"/>
      <c r="DT673" s="58"/>
      <c r="DU673" s="58"/>
      <c r="DV673" s="58"/>
      <c r="DW673" s="58"/>
      <c r="DX673" s="58"/>
      <c r="DY673" s="58"/>
      <c r="DZ673" s="58"/>
      <c r="EA673" s="58"/>
      <c r="EB673" s="58"/>
      <c r="EC673" s="58"/>
      <c r="ED673" s="58"/>
      <c r="EE673" s="58"/>
      <c r="EF673" s="58"/>
      <c r="EG673" s="58"/>
      <c r="EH673" s="58"/>
      <c r="EI673" s="58"/>
      <c r="EJ673" s="58"/>
      <c r="EK673" s="58"/>
      <c r="EL673" s="58"/>
      <c r="EM673" s="58"/>
      <c r="EN673" s="58"/>
      <c r="EO673" s="58"/>
      <c r="EP673" s="58"/>
      <c r="EQ673" s="58"/>
      <c r="ER673" s="58"/>
      <c r="ES673" s="58"/>
      <c r="ET673" s="58"/>
      <c r="EU673" s="58"/>
      <c r="EV673" s="58"/>
      <c r="EW673" s="58"/>
      <c r="EX673" s="58"/>
      <c r="EY673" s="58"/>
      <c r="EZ673" s="58"/>
      <c r="FA673" s="58"/>
      <c r="FB673" s="58"/>
      <c r="FC673" s="58"/>
      <c r="FD673" s="58"/>
      <c r="FE673" s="58"/>
      <c r="FF673" s="58"/>
      <c r="FG673" s="58"/>
      <c r="FH673" s="58"/>
      <c r="FI673" s="58"/>
      <c r="FJ673" s="58"/>
      <c r="FK673" s="58"/>
      <c r="FL673" s="58"/>
      <c r="FM673" s="58"/>
      <c r="FN673" s="58"/>
      <c r="FO673" s="58"/>
      <c r="FP673" s="58"/>
      <c r="FQ673" s="58"/>
      <c r="FR673" s="58"/>
      <c r="FS673" s="58"/>
      <c r="FT673" s="58"/>
      <c r="FU673" s="58"/>
      <c r="FV673" s="58"/>
      <c r="FW673" s="58"/>
      <c r="FX673" s="58"/>
      <c r="FY673" s="58"/>
      <c r="FZ673" s="58"/>
      <c r="GA673" s="58"/>
      <c r="GB673" s="58"/>
      <c r="GC673" s="58"/>
      <c r="GD673" s="58"/>
      <c r="GE673" s="58"/>
      <c r="GF673" s="58"/>
      <c r="GG673" s="58"/>
      <c r="GH673" s="58"/>
      <c r="GI673" s="58"/>
      <c r="GJ673" s="58"/>
      <c r="GK673" s="58"/>
      <c r="GL673" s="58"/>
      <c r="GM673" s="58"/>
      <c r="GN673" s="58"/>
      <c r="GO673" s="58"/>
      <c r="GP673" s="58"/>
      <c r="GQ673" s="58"/>
      <c r="GR673" s="58"/>
      <c r="GS673" s="58"/>
      <c r="GT673" s="58"/>
      <c r="GU673" s="58"/>
      <c r="GV673" s="58"/>
      <c r="GW673" s="58"/>
      <c r="GX673" s="58"/>
      <c r="GY673" s="58"/>
      <c r="GZ673" s="58"/>
      <c r="HA673" s="58"/>
      <c r="HB673" s="58"/>
      <c r="HC673" s="58"/>
      <c r="HD673" s="58"/>
      <c r="HE673" s="58"/>
      <c r="HF673" s="58"/>
      <c r="HG673" s="58"/>
      <c r="HH673" s="58"/>
      <c r="HI673" s="58"/>
      <c r="HJ673" s="58"/>
      <c r="HK673" s="58"/>
      <c r="HL673" s="58"/>
      <c r="HM673" s="58"/>
      <c r="HN673" s="58"/>
      <c r="HO673" s="58"/>
      <c r="HP673" s="58"/>
      <c r="HQ673" s="58"/>
      <c r="HR673" s="58"/>
      <c r="HS673" s="58"/>
      <c r="HT673" s="58"/>
      <c r="HU673" s="58"/>
      <c r="HV673" s="58"/>
      <c r="HW673" s="58"/>
      <c r="HX673" s="58"/>
      <c r="HY673" s="58"/>
      <c r="HZ673" s="58"/>
      <c r="IA673" s="58"/>
      <c r="IB673" s="58"/>
      <c r="IC673" s="58"/>
      <c r="ID673" s="58"/>
      <c r="IE673" s="58"/>
      <c r="IF673" s="58"/>
      <c r="IG673" s="58"/>
      <c r="IH673" s="58"/>
      <c r="II673" s="58"/>
      <c r="IJ673" s="58"/>
      <c r="IK673" s="58"/>
      <c r="IL673" s="58"/>
      <c r="IM673" s="58"/>
      <c r="IN673" s="58"/>
      <c r="IO673" s="58"/>
      <c r="IP673" s="58"/>
      <c r="IQ673" s="58"/>
      <c r="IR673" s="58"/>
      <c r="IS673" s="58"/>
      <c r="IT673" s="58"/>
      <c r="IU673" s="58"/>
      <c r="IV673" s="58"/>
      <c r="IW673" s="58"/>
      <c r="IX673" s="58"/>
      <c r="IY673" s="58"/>
      <c r="IZ673" s="58"/>
      <c r="JA673" s="58"/>
      <c r="JB673" s="58"/>
      <c r="JC673" s="58"/>
      <c r="JD673" s="58"/>
      <c r="JE673" s="58"/>
      <c r="JF673" s="58"/>
      <c r="JG673" s="58"/>
      <c r="JH673" s="58"/>
      <c r="JI673" s="58"/>
      <c r="JJ673" s="58"/>
      <c r="JK673" s="58"/>
      <c r="JL673" s="58"/>
      <c r="JM673" s="58"/>
      <c r="JN673" s="58"/>
      <c r="JO673" s="58"/>
      <c r="JP673" s="58"/>
      <c r="JQ673" s="58"/>
      <c r="JR673" s="58"/>
      <c r="JS673" s="58"/>
      <c r="JT673" s="58"/>
      <c r="JU673" s="58"/>
      <c r="JV673" s="58"/>
      <c r="JW673" s="58"/>
      <c r="JX673" s="58"/>
      <c r="JY673" s="58"/>
      <c r="JZ673" s="58"/>
      <c r="KA673" s="58"/>
      <c r="KB673" s="58"/>
      <c r="KC673" s="58"/>
      <c r="KD673" s="58"/>
      <c r="KE673" s="58"/>
      <c r="KF673" s="58"/>
      <c r="KG673" s="58"/>
      <c r="KH673" s="58"/>
      <c r="KI673" s="58"/>
      <c r="KJ673" s="58"/>
      <c r="KK673" s="58"/>
      <c r="KL673" s="58"/>
      <c r="KM673" s="58"/>
      <c r="KN673" s="58"/>
      <c r="KO673" s="58"/>
      <c r="KP673" s="58"/>
      <c r="KQ673" s="58"/>
      <c r="KR673" s="58"/>
      <c r="KS673" s="58"/>
      <c r="KT673" s="58"/>
      <c r="KU673" s="58"/>
      <c r="KV673" s="58"/>
      <c r="KW673" s="58"/>
      <c r="KX673" s="58"/>
      <c r="KY673" s="58"/>
      <c r="KZ673" s="58"/>
      <c r="LA673" s="58"/>
      <c r="LB673" s="58"/>
      <c r="LC673" s="58"/>
      <c r="LD673" s="58"/>
      <c r="LE673" s="58"/>
      <c r="LF673" s="58"/>
      <c r="LG673" s="58"/>
      <c r="LH673" s="58"/>
      <c r="LI673" s="58"/>
      <c r="LJ673" s="58"/>
      <c r="LK673" s="58"/>
      <c r="LL673" s="58"/>
      <c r="LM673" s="58"/>
      <c r="LN673" s="58"/>
      <c r="LO673" s="58"/>
      <c r="LP673" s="58"/>
      <c r="LQ673" s="58"/>
      <c r="LR673" s="58"/>
      <c r="LS673" s="58"/>
      <c r="LT673" s="58"/>
      <c r="LU673" s="58"/>
      <c r="LV673" s="58"/>
      <c r="LW673" s="58"/>
      <c r="LX673" s="58"/>
      <c r="LY673" s="58"/>
      <c r="LZ673" s="58"/>
      <c r="MA673" s="58"/>
      <c r="MB673" s="58"/>
      <c r="MC673" s="58"/>
      <c r="MD673" s="58"/>
      <c r="ME673" s="58"/>
      <c r="MF673" s="58"/>
      <c r="MG673" s="58"/>
      <c r="MH673" s="58"/>
      <c r="MI673" s="58"/>
      <c r="MJ673" s="58"/>
      <c r="MK673" s="58"/>
      <c r="ML673" s="58"/>
      <c r="MM673" s="58"/>
      <c r="MN673" s="58"/>
      <c r="MO673" s="58"/>
      <c r="MP673" s="58"/>
      <c r="MQ673" s="58"/>
      <c r="MR673" s="58"/>
      <c r="MS673" s="58"/>
      <c r="MT673" s="58"/>
      <c r="MU673" s="58"/>
      <c r="MV673" s="58"/>
      <c r="MW673" s="58"/>
      <c r="MX673" s="58"/>
      <c r="MY673" s="58"/>
      <c r="MZ673" s="58"/>
      <c r="NA673" s="58"/>
      <c r="NB673" s="58"/>
      <c r="NC673" s="58"/>
      <c r="ND673" s="58"/>
      <c r="NE673" s="58"/>
      <c r="NF673" s="58"/>
      <c r="NG673" s="58"/>
      <c r="NH673" s="58"/>
      <c r="NI673" s="58"/>
      <c r="NJ673" s="58"/>
      <c r="NK673" s="58"/>
      <c r="NL673" s="58"/>
      <c r="NM673" s="58"/>
      <c r="NN673" s="58"/>
      <c r="NO673" s="58"/>
      <c r="NP673" s="58"/>
      <c r="NQ673" s="58"/>
      <c r="NR673" s="58"/>
      <c r="NS673" s="58"/>
      <c r="NT673" s="58"/>
      <c r="NU673" s="58"/>
      <c r="NV673" s="58"/>
      <c r="NW673" s="58"/>
      <c r="NX673" s="58"/>
      <c r="NY673" s="58"/>
      <c r="NZ673" s="58"/>
      <c r="OA673" s="58"/>
      <c r="OB673" s="58"/>
      <c r="OC673" s="58"/>
      <c r="OD673" s="58"/>
      <c r="OE673" s="58"/>
      <c r="OF673" s="58"/>
      <c r="OG673" s="58"/>
      <c r="OH673" s="58"/>
      <c r="OI673" s="58"/>
      <c r="OJ673" s="58"/>
      <c r="OK673" s="58"/>
      <c r="OL673" s="58"/>
      <c r="OM673" s="58"/>
      <c r="ON673" s="58"/>
      <c r="OO673" s="58"/>
      <c r="OP673" s="58"/>
      <c r="OQ673" s="58"/>
      <c r="OR673" s="58"/>
      <c r="OS673" s="58"/>
      <c r="OT673" s="58"/>
      <c r="OU673" s="58"/>
      <c r="OV673" s="58"/>
      <c r="OW673" s="58"/>
      <c r="OX673" s="58"/>
      <c r="OY673" s="58"/>
      <c r="OZ673" s="58"/>
      <c r="PA673" s="58"/>
      <c r="PB673" s="58"/>
      <c r="PC673" s="58"/>
      <c r="PD673" s="58"/>
      <c r="PE673" s="58"/>
      <c r="PF673" s="58"/>
      <c r="PG673" s="58"/>
      <c r="PH673" s="58"/>
      <c r="PI673" s="58"/>
      <c r="PJ673" s="58"/>
      <c r="PK673" s="58"/>
      <c r="PL673" s="58"/>
      <c r="PM673" s="58"/>
      <c r="PN673" s="58"/>
      <c r="PO673" s="58"/>
      <c r="PP673" s="58"/>
      <c r="PQ673" s="58"/>
      <c r="PR673" s="58"/>
      <c r="PS673" s="58"/>
      <c r="PT673" s="58"/>
      <c r="PU673" s="58"/>
      <c r="PV673" s="58"/>
      <c r="PW673" s="58"/>
      <c r="PX673" s="58"/>
      <c r="PY673" s="58"/>
      <c r="PZ673" s="58"/>
      <c r="QA673" s="58"/>
      <c r="QB673" s="58"/>
      <c r="QC673" s="58"/>
      <c r="QD673" s="58"/>
      <c r="QE673" s="58"/>
      <c r="QF673" s="58"/>
      <c r="QG673" s="58"/>
      <c r="QH673" s="58"/>
      <c r="QI673" s="58"/>
      <c r="QJ673" s="58"/>
      <c r="QK673" s="58"/>
      <c r="QL673" s="58"/>
      <c r="QM673" s="58"/>
      <c r="QN673" s="58"/>
      <c r="QO673" s="58"/>
      <c r="QP673" s="58"/>
      <c r="QQ673" s="58"/>
      <c r="QR673" s="58"/>
      <c r="QS673" s="58"/>
      <c r="QT673" s="58"/>
      <c r="QU673" s="58"/>
      <c r="QV673" s="58"/>
      <c r="QW673" s="58"/>
      <c r="QX673" s="58"/>
      <c r="QY673" s="58"/>
      <c r="QZ673" s="58"/>
      <c r="RA673" s="58"/>
      <c r="RB673" s="58"/>
      <c r="RC673" s="58"/>
      <c r="RD673" s="58"/>
      <c r="RE673" s="58"/>
      <c r="RF673" s="58"/>
      <c r="RG673" s="58"/>
      <c r="RH673" s="58"/>
      <c r="RI673" s="58"/>
      <c r="RJ673" s="58"/>
      <c r="RK673" s="58"/>
      <c r="RL673" s="58"/>
      <c r="RM673" s="58"/>
      <c r="RN673" s="58"/>
      <c r="RO673" s="58"/>
      <c r="RP673" s="58"/>
      <c r="RQ673" s="58"/>
      <c r="RR673" s="58"/>
      <c r="RS673" s="58"/>
      <c r="RT673" s="58"/>
      <c r="RU673" s="58"/>
      <c r="RV673" s="58"/>
      <c r="RW673" s="58"/>
      <c r="RX673" s="58"/>
      <c r="RY673" s="58"/>
      <c r="RZ673" s="58"/>
      <c r="SA673" s="58"/>
      <c r="SB673" s="58"/>
      <c r="SC673" s="58"/>
      <c r="SD673" s="58"/>
      <c r="SE673" s="58"/>
      <c r="SF673" s="58"/>
      <c r="SG673" s="58"/>
      <c r="SH673" s="58"/>
      <c r="SI673" s="58"/>
      <c r="SJ673" s="58"/>
      <c r="SK673" s="58"/>
      <c r="SL673" s="58"/>
      <c r="SM673" s="58"/>
      <c r="SN673" s="58"/>
      <c r="SO673" s="58"/>
      <c r="SP673" s="58"/>
      <c r="SQ673" s="58"/>
      <c r="SR673" s="58"/>
      <c r="SS673" s="58"/>
      <c r="ST673" s="58"/>
      <c r="SU673" s="58"/>
      <c r="SV673" s="58"/>
      <c r="SW673" s="58"/>
      <c r="SX673" s="58"/>
      <c r="SY673" s="58"/>
      <c r="SZ673" s="58"/>
      <c r="TA673" s="58"/>
      <c r="TB673" s="58"/>
      <c r="TC673" s="58"/>
      <c r="TD673" s="58"/>
      <c r="TE673" s="58"/>
      <c r="TF673" s="58"/>
      <c r="TG673" s="58"/>
      <c r="TH673" s="58"/>
      <c r="TI673" s="58"/>
      <c r="TJ673" s="58"/>
      <c r="TK673" s="58"/>
      <c r="TL673" s="58"/>
      <c r="TM673" s="58"/>
      <c r="TN673" s="58"/>
      <c r="TO673" s="58"/>
      <c r="TP673" s="58"/>
      <c r="TQ673" s="58"/>
      <c r="TR673" s="58"/>
      <c r="TS673" s="58"/>
      <c r="TT673" s="58"/>
      <c r="TU673" s="58"/>
      <c r="TV673" s="58"/>
      <c r="TW673" s="58"/>
      <c r="TX673" s="58"/>
      <c r="TY673" s="58"/>
      <c r="TZ673" s="58"/>
      <c r="UA673" s="58"/>
      <c r="UB673" s="58"/>
      <c r="UC673" s="58"/>
      <c r="UD673" s="58"/>
      <c r="UE673" s="58"/>
      <c r="UF673" s="58"/>
      <c r="UG673" s="58"/>
      <c r="UH673" s="58"/>
      <c r="UI673" s="58"/>
      <c r="UJ673" s="58"/>
      <c r="UK673" s="58"/>
      <c r="UL673" s="58"/>
      <c r="UM673" s="58"/>
      <c r="UN673" s="58"/>
      <c r="UO673" s="58"/>
      <c r="UP673" s="58"/>
      <c r="UQ673" s="58"/>
      <c r="UR673" s="58"/>
      <c r="US673" s="58"/>
      <c r="UT673" s="58"/>
      <c r="UU673" s="58"/>
      <c r="UV673" s="58"/>
      <c r="UW673" s="58"/>
      <c r="UX673" s="58"/>
      <c r="UY673" s="58"/>
      <c r="UZ673" s="58"/>
      <c r="VA673" s="58"/>
      <c r="VB673" s="58"/>
      <c r="VC673" s="58"/>
      <c r="VD673" s="58"/>
      <c r="VE673" s="58"/>
      <c r="VF673" s="58"/>
      <c r="VG673" s="58"/>
      <c r="VH673" s="58"/>
      <c r="VI673" s="58"/>
      <c r="VJ673" s="58"/>
      <c r="VK673" s="58"/>
      <c r="VL673" s="58"/>
      <c r="VM673" s="58"/>
      <c r="VN673" s="58"/>
      <c r="VO673" s="58"/>
      <c r="VP673" s="58"/>
      <c r="VQ673" s="58"/>
      <c r="VR673" s="58"/>
      <c r="VS673" s="58"/>
      <c r="VT673" s="58"/>
      <c r="VU673" s="58"/>
      <c r="VV673" s="58"/>
      <c r="VW673" s="58"/>
      <c r="VX673" s="58"/>
      <c r="VY673" s="58"/>
      <c r="VZ673" s="58"/>
      <c r="WA673" s="58"/>
      <c r="WB673" s="58"/>
      <c r="WC673" s="58"/>
      <c r="WD673" s="58"/>
      <c r="WE673" s="58"/>
      <c r="WF673" s="58"/>
      <c r="WG673" s="58"/>
      <c r="WH673" s="58"/>
      <c r="WI673" s="58"/>
      <c r="WJ673" s="58"/>
      <c r="WK673" s="58"/>
      <c r="WL673" s="58"/>
      <c r="WM673" s="58"/>
      <c r="WN673" s="58"/>
      <c r="WO673" s="58"/>
      <c r="WP673" s="58"/>
      <c r="WQ673" s="58"/>
      <c r="WR673" s="58"/>
      <c r="WS673" s="58"/>
      <c r="WT673" s="58"/>
      <c r="WU673" s="58"/>
      <c r="WV673" s="58"/>
      <c r="WW673" s="58"/>
      <c r="WX673" s="58"/>
      <c r="WY673" s="58"/>
      <c r="WZ673" s="58"/>
      <c r="XA673" s="58"/>
      <c r="XB673" s="58"/>
      <c r="XC673" s="58"/>
      <c r="XD673" s="58"/>
      <c r="XE673" s="58"/>
      <c r="XF673" s="58"/>
      <c r="XG673" s="58"/>
      <c r="XH673" s="58"/>
      <c r="XI673" s="58"/>
      <c r="XJ673" s="58"/>
      <c r="XK673" s="58"/>
      <c r="XL673" s="58"/>
      <c r="XM673" s="58"/>
      <c r="XN673" s="58"/>
      <c r="XO673" s="58"/>
      <c r="XP673" s="58"/>
      <c r="XQ673" s="58"/>
      <c r="XR673" s="58"/>
      <c r="XS673" s="58"/>
      <c r="XT673" s="58"/>
      <c r="XU673" s="58"/>
      <c r="XV673" s="58"/>
      <c r="XW673" s="58"/>
      <c r="XX673" s="58"/>
      <c r="XY673" s="58"/>
      <c r="XZ673" s="58"/>
      <c r="YA673" s="58"/>
      <c r="YB673" s="58"/>
      <c r="YC673" s="58"/>
      <c r="YD673" s="58"/>
      <c r="YE673" s="58"/>
      <c r="YF673" s="58"/>
      <c r="YG673" s="58"/>
      <c r="YH673" s="58"/>
      <c r="YI673" s="58"/>
      <c r="YJ673" s="58"/>
      <c r="YK673" s="58"/>
      <c r="YL673" s="58"/>
      <c r="YM673" s="58"/>
      <c r="YN673" s="58"/>
      <c r="YO673" s="58"/>
      <c r="YP673" s="58"/>
      <c r="YQ673" s="58"/>
      <c r="YR673" s="58"/>
      <c r="YS673" s="58"/>
      <c r="YT673" s="58"/>
      <c r="YU673" s="58"/>
      <c r="YV673" s="58"/>
      <c r="YW673" s="58"/>
      <c r="YX673" s="58"/>
      <c r="YY673" s="58"/>
      <c r="YZ673" s="58"/>
      <c r="ZA673" s="58"/>
      <c r="ZB673" s="58"/>
      <c r="ZC673" s="58"/>
      <c r="ZD673" s="58"/>
      <c r="ZE673" s="58"/>
      <c r="ZF673" s="58"/>
      <c r="ZG673" s="58"/>
      <c r="ZH673" s="58"/>
      <c r="ZI673" s="58"/>
      <c r="ZJ673" s="58"/>
      <c r="ZK673" s="58"/>
      <c r="ZL673" s="58"/>
      <c r="ZM673" s="58"/>
      <c r="ZN673" s="58"/>
      <c r="ZO673" s="58"/>
      <c r="ZP673" s="58"/>
      <c r="ZQ673" s="58"/>
      <c r="ZR673" s="58"/>
      <c r="ZS673" s="58"/>
      <c r="ZT673" s="58"/>
      <c r="ZU673" s="58"/>
      <c r="ZV673" s="58"/>
      <c r="ZW673" s="58"/>
      <c r="ZX673" s="58"/>
      <c r="ZY673" s="58"/>
      <c r="ZZ673" s="58"/>
      <c r="AAA673" s="58"/>
      <c r="AAB673" s="58"/>
      <c r="AAC673" s="58"/>
      <c r="AAD673" s="58"/>
      <c r="AAE673" s="58"/>
      <c r="AAF673" s="58"/>
      <c r="AAG673" s="58"/>
      <c r="AAH673" s="58"/>
      <c r="AAI673" s="58"/>
      <c r="AAJ673" s="58"/>
      <c r="AAK673" s="58"/>
      <c r="AAL673" s="58"/>
      <c r="AAM673" s="58"/>
      <c r="AAN673" s="58"/>
      <c r="AAO673" s="58"/>
      <c r="AAP673" s="58"/>
      <c r="AAQ673" s="58"/>
      <c r="AAR673" s="58"/>
      <c r="AAS673" s="58"/>
      <c r="AAT673" s="58"/>
      <c r="AAU673" s="58"/>
      <c r="AAV673" s="58"/>
      <c r="AAW673" s="58"/>
      <c r="AAX673" s="58"/>
      <c r="AAY673" s="58"/>
      <c r="AAZ673" s="58"/>
      <c r="ABA673" s="58"/>
      <c r="ABB673" s="58"/>
      <c r="ABC673" s="58"/>
      <c r="ABD673" s="58"/>
      <c r="ABE673" s="58"/>
      <c r="ABF673" s="58"/>
      <c r="ABG673" s="58"/>
      <c r="ABH673" s="58"/>
      <c r="ABI673" s="58"/>
      <c r="ABJ673" s="58"/>
      <c r="ABK673" s="58"/>
      <c r="ABL673" s="58"/>
      <c r="ABM673" s="58"/>
      <c r="ABN673" s="58"/>
      <c r="ABO673" s="58"/>
      <c r="ABP673" s="58"/>
      <c r="ABQ673" s="58"/>
      <c r="ABR673" s="58"/>
      <c r="ABS673" s="58"/>
      <c r="ABT673" s="58"/>
      <c r="ABU673" s="58"/>
      <c r="ABV673" s="58"/>
      <c r="ABW673" s="58"/>
      <c r="ABX673" s="58"/>
      <c r="ABY673" s="58"/>
      <c r="ABZ673" s="58"/>
      <c r="ACA673" s="58"/>
      <c r="ACB673" s="58"/>
      <c r="ACC673" s="58"/>
      <c r="ACD673" s="58"/>
      <c r="ACE673" s="58"/>
      <c r="ACF673" s="58"/>
      <c r="ACG673" s="58"/>
      <c r="ACH673" s="58"/>
      <c r="ACI673" s="58"/>
      <c r="ACJ673" s="58"/>
      <c r="ACK673" s="58"/>
      <c r="ACL673" s="58"/>
      <c r="ACM673" s="58"/>
      <c r="ACN673" s="58"/>
      <c r="ACO673" s="58"/>
      <c r="ACP673" s="58"/>
      <c r="ACQ673" s="58"/>
      <c r="ACR673" s="58"/>
      <c r="ACS673" s="58"/>
      <c r="ACT673" s="58"/>
      <c r="ACU673" s="58"/>
      <c r="ACV673" s="58"/>
      <c r="ACW673" s="58"/>
      <c r="ACX673" s="58"/>
      <c r="ACY673" s="58"/>
      <c r="ACZ673" s="58"/>
      <c r="ADA673" s="58"/>
      <c r="ADB673" s="58"/>
      <c r="ADC673" s="58"/>
      <c r="ADD673" s="58"/>
      <c r="ADE673" s="58"/>
      <c r="ADF673" s="58"/>
      <c r="ADG673" s="58"/>
      <c r="ADH673" s="58"/>
      <c r="ADI673" s="58"/>
      <c r="ADJ673" s="58"/>
      <c r="ADK673" s="58"/>
      <c r="ADL673" s="58"/>
      <c r="ADM673" s="58"/>
      <c r="ADN673" s="58"/>
      <c r="ADO673" s="58"/>
      <c r="ADP673" s="58"/>
      <c r="ADQ673" s="58"/>
      <c r="ADR673" s="58"/>
      <c r="ADS673" s="58"/>
      <c r="ADT673" s="58"/>
      <c r="ADU673" s="58"/>
      <c r="ADV673" s="58"/>
      <c r="ADW673" s="58"/>
      <c r="ADX673" s="58"/>
      <c r="ADY673" s="58"/>
      <c r="ADZ673" s="58"/>
      <c r="AEA673" s="58"/>
      <c r="AEB673" s="58"/>
      <c r="AEC673" s="58"/>
      <c r="AED673" s="58"/>
      <c r="AEE673" s="58"/>
      <c r="AEF673" s="58"/>
      <c r="AEG673" s="58"/>
      <c r="AEH673" s="58"/>
      <c r="AEI673" s="58"/>
      <c r="AEJ673" s="58"/>
      <c r="AEK673" s="58"/>
      <c r="AEL673" s="58"/>
      <c r="AEM673" s="58"/>
      <c r="AEN673" s="58"/>
      <c r="AEO673" s="58"/>
      <c r="AEP673" s="58"/>
      <c r="AEQ673" s="58"/>
      <c r="AER673" s="58"/>
      <c r="AES673" s="58"/>
      <c r="AET673" s="58"/>
      <c r="AEU673" s="58"/>
      <c r="AEV673" s="58"/>
      <c r="AEW673" s="58"/>
      <c r="AEX673" s="58"/>
      <c r="AEY673" s="58"/>
      <c r="AEZ673" s="58"/>
      <c r="AFA673" s="58"/>
      <c r="AFB673" s="58"/>
      <c r="AFC673" s="58"/>
      <c r="AFD673" s="58"/>
      <c r="AFE673" s="58"/>
      <c r="AFF673" s="58"/>
      <c r="AFG673" s="58"/>
      <c r="AFH673" s="58"/>
      <c r="AFI673" s="58"/>
      <c r="AFJ673" s="58"/>
      <c r="AFK673" s="58"/>
      <c r="AFL673" s="58"/>
      <c r="AFM673" s="58"/>
      <c r="AFN673" s="58"/>
      <c r="AFO673" s="58"/>
      <c r="AFP673" s="58"/>
      <c r="AFQ673" s="58"/>
      <c r="AFR673" s="58"/>
      <c r="AFS673" s="58"/>
      <c r="AFT673" s="58"/>
      <c r="AFU673" s="58"/>
      <c r="AFV673" s="58"/>
      <c r="AFW673" s="58"/>
      <c r="AFX673" s="58"/>
      <c r="AFY673" s="58"/>
      <c r="AFZ673" s="58"/>
      <c r="AGA673" s="58"/>
      <c r="AGB673" s="58"/>
      <c r="AGC673" s="58"/>
      <c r="AGD673" s="58"/>
      <c r="AGE673" s="58"/>
      <c r="AGF673" s="58"/>
      <c r="AGG673" s="58"/>
      <c r="AGH673" s="58"/>
      <c r="AGI673" s="58"/>
      <c r="AGJ673" s="58"/>
      <c r="AGK673" s="58"/>
      <c r="AGL673" s="58"/>
      <c r="AGM673" s="58"/>
      <c r="AGN673" s="58"/>
      <c r="AGO673" s="58"/>
      <c r="AGP673" s="58"/>
      <c r="AGQ673" s="58"/>
      <c r="AGR673" s="58"/>
      <c r="AGS673" s="58"/>
      <c r="AGT673" s="58"/>
      <c r="AGU673" s="58"/>
      <c r="AGV673" s="58"/>
      <c r="AGW673" s="58"/>
      <c r="AGX673" s="58"/>
      <c r="AGY673" s="58"/>
      <c r="AGZ673" s="58"/>
      <c r="AHA673" s="58"/>
      <c r="AHB673" s="58"/>
      <c r="AHC673" s="58"/>
      <c r="AHD673" s="58"/>
      <c r="AHE673" s="58"/>
      <c r="AHF673" s="58"/>
      <c r="AHG673" s="58"/>
      <c r="AHH673" s="58"/>
      <c r="AHI673" s="58"/>
      <c r="AHJ673" s="58"/>
      <c r="AHK673" s="58"/>
      <c r="AHL673" s="58"/>
      <c r="AHM673" s="58"/>
      <c r="AHN673" s="58"/>
      <c r="AHO673" s="58"/>
      <c r="AHP673" s="58"/>
      <c r="AHQ673" s="58"/>
      <c r="AHR673" s="58"/>
      <c r="AHS673" s="58"/>
      <c r="AHT673" s="58"/>
      <c r="AHU673" s="58"/>
      <c r="AHV673" s="58"/>
      <c r="AHW673" s="58"/>
      <c r="AHX673" s="58"/>
      <c r="AHY673" s="58"/>
      <c r="AHZ673" s="58"/>
      <c r="AIA673" s="58"/>
      <c r="AIB673" s="58"/>
      <c r="AIC673" s="58"/>
      <c r="AID673" s="58"/>
      <c r="AIE673" s="58"/>
      <c r="AIF673" s="58"/>
      <c r="AIG673" s="58"/>
      <c r="AIH673" s="58"/>
      <c r="AII673" s="58"/>
      <c r="AIJ673" s="58"/>
      <c r="AIK673" s="58"/>
      <c r="AIL673" s="58"/>
      <c r="AIM673" s="58"/>
      <c r="AIN673" s="58"/>
      <c r="AIO673" s="58"/>
      <c r="AIP673" s="58"/>
      <c r="AIQ673" s="58"/>
      <c r="AIR673" s="58"/>
      <c r="AIS673" s="58"/>
      <c r="AIT673" s="58"/>
      <c r="AIU673" s="58"/>
      <c r="AIV673" s="58"/>
      <c r="AIW673" s="58"/>
      <c r="AIX673" s="58"/>
      <c r="AIY673" s="58"/>
      <c r="AIZ673" s="58"/>
      <c r="AJA673" s="58"/>
      <c r="AJB673" s="58"/>
      <c r="AJC673" s="58"/>
      <c r="AJD673" s="58"/>
      <c r="AJE673" s="58"/>
      <c r="AJF673" s="58"/>
      <c r="AJG673" s="58"/>
      <c r="AJH673" s="58"/>
      <c r="AJI673" s="58"/>
      <c r="AJJ673" s="58"/>
      <c r="AJK673" s="58"/>
      <c r="AJL673" s="58"/>
      <c r="AJM673" s="58"/>
      <c r="AJN673" s="58"/>
      <c r="AJO673" s="58"/>
      <c r="AJP673" s="58"/>
      <c r="AJQ673" s="58"/>
      <c r="AJR673" s="58"/>
      <c r="AJS673" s="58"/>
      <c r="AJT673" s="58"/>
      <c r="AJU673" s="58"/>
      <c r="AJV673" s="58"/>
      <c r="AJW673" s="58"/>
      <c r="AJX673" s="58"/>
      <c r="AJY673" s="58"/>
      <c r="AJZ673" s="58"/>
      <c r="AKA673" s="58"/>
      <c r="AKB673" s="58"/>
      <c r="AKC673" s="58"/>
      <c r="AKD673" s="58"/>
      <c r="AKE673" s="58"/>
      <c r="AKF673" s="58"/>
      <c r="AKG673" s="58"/>
      <c r="AKH673" s="58"/>
      <c r="AKI673" s="58"/>
      <c r="AKJ673" s="58"/>
      <c r="AKK673" s="58"/>
      <c r="AKL673" s="58"/>
      <c r="AKM673" s="58"/>
      <c r="AKN673" s="58"/>
      <c r="AKO673" s="58"/>
      <c r="AKP673" s="58"/>
      <c r="AKQ673" s="58"/>
      <c r="AKR673" s="58"/>
      <c r="AKS673" s="58"/>
      <c r="AKT673" s="58"/>
      <c r="AKU673" s="58"/>
      <c r="AKV673" s="58"/>
      <c r="AKW673" s="58"/>
      <c r="AKX673" s="58"/>
      <c r="AKY673" s="58"/>
      <c r="AKZ673" s="58"/>
      <c r="ALA673" s="58"/>
      <c r="ALB673" s="58"/>
      <c r="ALC673" s="58"/>
      <c r="ALD673" s="58"/>
      <c r="ALE673" s="58"/>
      <c r="ALF673" s="58"/>
      <c r="ALG673" s="58"/>
      <c r="ALH673" s="58"/>
      <c r="ALI673" s="58"/>
      <c r="ALJ673" s="58"/>
      <c r="ALK673" s="58"/>
      <c r="ALL673" s="58"/>
      <c r="ALM673" s="58"/>
      <c r="ALN673" s="58"/>
      <c r="ALO673" s="58"/>
      <c r="ALP673" s="58"/>
      <c r="ALQ673" s="58"/>
      <c r="ALR673" s="58"/>
      <c r="ALS673" s="58"/>
      <c r="ALT673" s="58"/>
      <c r="ALU673" s="58"/>
      <c r="ALV673" s="58"/>
      <c r="ALW673" s="58"/>
      <c r="ALX673" s="58"/>
      <c r="ALY673" s="58"/>
      <c r="ALZ673" s="58"/>
      <c r="AMA673" s="58"/>
      <c r="AMB673" s="58"/>
      <c r="AMC673" s="58"/>
      <c r="AMD673" s="58"/>
      <c r="AME673" s="58"/>
      <c r="AMF673" s="58"/>
      <c r="AMG673" s="58"/>
      <c r="AMH673" s="58"/>
      <c r="AMI673" s="58"/>
      <c r="AMJ673" s="58"/>
      <c r="AMK673" s="58"/>
      <c r="AML673" s="58"/>
      <c r="AMM673" s="58"/>
      <c r="AMN673" s="58"/>
      <c r="AMO673" s="58"/>
      <c r="AMP673" s="58"/>
      <c r="AMQ673" s="58"/>
      <c r="AMR673" s="58"/>
      <c r="AMS673" s="58"/>
      <c r="AMT673" s="58"/>
      <c r="AMU673" s="58"/>
      <c r="AMV673" s="58"/>
      <c r="AMW673" s="58"/>
      <c r="AMX673" s="58"/>
      <c r="AMY673" s="58"/>
      <c r="AMZ673" s="58"/>
      <c r="ANA673" s="58"/>
      <c r="ANB673" s="58"/>
      <c r="ANC673" s="58"/>
      <c r="AND673" s="58"/>
      <c r="ANE673" s="58"/>
      <c r="ANF673" s="58"/>
      <c r="ANG673" s="58"/>
      <c r="ANH673" s="58"/>
      <c r="ANI673" s="58"/>
      <c r="ANJ673" s="58"/>
      <c r="ANK673" s="58"/>
      <c r="ANL673" s="58"/>
      <c r="ANM673" s="58"/>
      <c r="ANN673" s="58"/>
      <c r="ANO673" s="58"/>
      <c r="ANP673" s="58"/>
      <c r="ANQ673" s="58"/>
      <c r="ANR673" s="58"/>
      <c r="ANS673" s="58"/>
      <c r="ANT673" s="58"/>
      <c r="ANU673" s="58"/>
      <c r="ANV673" s="58"/>
      <c r="ANW673" s="58"/>
      <c r="ANX673" s="58"/>
      <c r="ANY673" s="58"/>
      <c r="ANZ673" s="58"/>
      <c r="AOA673" s="58"/>
      <c r="AOB673" s="58"/>
      <c r="AOC673" s="58"/>
      <c r="AOD673" s="58"/>
      <c r="AOE673" s="58"/>
      <c r="AOF673" s="58"/>
      <c r="AOG673" s="58"/>
      <c r="AOH673" s="58"/>
      <c r="AOI673" s="58"/>
      <c r="AOJ673" s="58"/>
      <c r="AOK673" s="58"/>
      <c r="AOL673" s="58"/>
      <c r="AOM673" s="58"/>
      <c r="AON673" s="58"/>
      <c r="AOO673" s="58"/>
      <c r="AOP673" s="58"/>
      <c r="AOQ673" s="58"/>
      <c r="AOR673" s="58"/>
      <c r="AOS673" s="58"/>
      <c r="AOT673" s="58"/>
      <c r="AOU673" s="58"/>
      <c r="AOV673" s="58"/>
      <c r="AOW673" s="58"/>
      <c r="AOX673" s="58"/>
      <c r="AOY673" s="58"/>
      <c r="AOZ673" s="58"/>
      <c r="APA673" s="58"/>
      <c r="APB673" s="58"/>
      <c r="APC673" s="58"/>
      <c r="APD673" s="58"/>
      <c r="APE673" s="58"/>
      <c r="APF673" s="58"/>
      <c r="APG673" s="58"/>
      <c r="APH673" s="58"/>
      <c r="API673" s="58"/>
      <c r="APJ673" s="58"/>
      <c r="APK673" s="58"/>
      <c r="APL673" s="58"/>
      <c r="APM673" s="58"/>
      <c r="APN673" s="58"/>
      <c r="APO673" s="58"/>
      <c r="APP673" s="58"/>
      <c r="APQ673" s="58"/>
      <c r="APR673" s="58"/>
      <c r="APS673" s="58"/>
      <c r="APT673" s="58"/>
      <c r="APU673" s="58"/>
      <c r="APV673" s="58"/>
      <c r="APW673" s="58"/>
      <c r="APX673" s="58"/>
      <c r="APY673" s="58"/>
      <c r="APZ673" s="58"/>
      <c r="AQA673" s="58"/>
      <c r="AQB673" s="58"/>
      <c r="AQC673" s="58"/>
      <c r="AQD673" s="58"/>
      <c r="AQE673" s="58"/>
      <c r="AQF673" s="58"/>
      <c r="AQG673" s="58"/>
      <c r="AQH673" s="58"/>
      <c r="AQI673" s="58"/>
      <c r="AQJ673" s="58"/>
      <c r="AQK673" s="58"/>
      <c r="AQL673" s="58"/>
      <c r="AQM673" s="58"/>
      <c r="AQN673" s="58"/>
      <c r="AQO673" s="58"/>
      <c r="AQP673" s="58"/>
      <c r="AQQ673" s="58"/>
      <c r="AQR673" s="58"/>
      <c r="AQS673" s="58"/>
      <c r="AQT673" s="58"/>
      <c r="AQU673" s="58"/>
      <c r="AQV673" s="58"/>
      <c r="AQW673" s="58"/>
      <c r="AQX673" s="58"/>
      <c r="AQY673" s="58"/>
      <c r="AQZ673" s="58"/>
      <c r="ARA673" s="58"/>
      <c r="ARB673" s="58"/>
      <c r="ARC673" s="58"/>
      <c r="ARD673" s="58"/>
      <c r="ARE673" s="58"/>
      <c r="ARF673" s="58"/>
      <c r="ARG673" s="58"/>
      <c r="ARH673" s="58"/>
      <c r="ARI673" s="58"/>
      <c r="ARJ673" s="58"/>
      <c r="ARK673" s="58"/>
      <c r="ARL673" s="58"/>
      <c r="ARM673" s="58"/>
      <c r="ARN673" s="58"/>
      <c r="ARO673" s="58"/>
      <c r="ARP673" s="58"/>
      <c r="ARQ673" s="58"/>
      <c r="ARR673" s="58"/>
      <c r="ARS673" s="58"/>
      <c r="ART673" s="58"/>
      <c r="ARU673" s="58"/>
      <c r="ARV673" s="58"/>
      <c r="ARW673" s="58"/>
      <c r="ARX673" s="58"/>
      <c r="ARY673" s="58"/>
      <c r="ARZ673" s="58"/>
      <c r="ASA673" s="58"/>
      <c r="ASB673" s="58"/>
      <c r="ASC673" s="58"/>
      <c r="ASD673" s="58"/>
      <c r="ASE673" s="58"/>
      <c r="ASF673" s="58"/>
      <c r="ASG673" s="58"/>
      <c r="ASH673" s="58"/>
      <c r="ASI673" s="58"/>
      <c r="ASJ673" s="58"/>
      <c r="ASK673" s="58"/>
      <c r="ASL673" s="58"/>
      <c r="ASM673" s="58"/>
      <c r="ASN673" s="58"/>
      <c r="ASO673" s="58"/>
      <c r="ASP673" s="58"/>
      <c r="ASQ673" s="58"/>
      <c r="ASR673" s="58"/>
      <c r="ASS673" s="58"/>
      <c r="AST673" s="58"/>
      <c r="ASU673" s="58"/>
      <c r="ASV673" s="58"/>
      <c r="ASW673" s="58"/>
      <c r="ASX673" s="58"/>
      <c r="ASY673" s="58"/>
      <c r="ASZ673" s="58"/>
      <c r="ATA673" s="58"/>
      <c r="ATB673" s="58"/>
      <c r="ATC673" s="58"/>
      <c r="ATD673" s="58"/>
      <c r="ATE673" s="58"/>
      <c r="ATF673" s="58"/>
      <c r="ATG673" s="58"/>
      <c r="ATH673" s="58"/>
      <c r="ATI673" s="58"/>
      <c r="ATJ673" s="58"/>
      <c r="ATK673" s="58"/>
      <c r="ATL673" s="58"/>
      <c r="ATM673" s="58"/>
      <c r="ATN673" s="58"/>
      <c r="ATO673" s="58"/>
      <c r="ATP673" s="58"/>
      <c r="ATQ673" s="58"/>
      <c r="ATR673" s="58"/>
      <c r="ATS673" s="58"/>
      <c r="ATT673" s="58"/>
      <c r="ATU673" s="58"/>
      <c r="ATV673" s="58"/>
      <c r="ATW673" s="58"/>
      <c r="ATX673" s="58"/>
      <c r="ATY673" s="58"/>
      <c r="ATZ673" s="58"/>
      <c r="AUA673" s="58"/>
      <c r="AUB673" s="58"/>
      <c r="AUC673" s="58"/>
      <c r="AUD673" s="58"/>
      <c r="AUE673" s="58"/>
      <c r="AUF673" s="58"/>
      <c r="AUG673" s="58"/>
      <c r="AUH673" s="58"/>
      <c r="AUI673" s="58"/>
      <c r="AUJ673" s="58"/>
      <c r="AUK673" s="58"/>
      <c r="AUL673" s="58"/>
      <c r="AUM673" s="58"/>
      <c r="AUN673" s="58"/>
      <c r="AUO673" s="58"/>
      <c r="AUP673" s="58"/>
      <c r="AUQ673" s="58"/>
      <c r="AUR673" s="58"/>
      <c r="AUS673" s="58"/>
      <c r="AUT673" s="58"/>
      <c r="AUU673" s="58"/>
      <c r="AUV673" s="58"/>
      <c r="AUW673" s="58"/>
      <c r="AUX673" s="58"/>
      <c r="AUY673" s="58"/>
      <c r="AUZ673" s="58"/>
      <c r="AVA673" s="58"/>
      <c r="AVB673" s="58"/>
      <c r="AVC673" s="58"/>
      <c r="AVD673" s="58"/>
      <c r="AVE673" s="58"/>
      <c r="AVF673" s="58"/>
      <c r="AVG673" s="58"/>
      <c r="AVH673" s="58"/>
      <c r="AVI673" s="58"/>
      <c r="AVJ673" s="58"/>
      <c r="AVK673" s="58"/>
      <c r="AVL673" s="58"/>
      <c r="AVM673" s="58"/>
      <c r="AVN673" s="58"/>
      <c r="AVO673" s="58"/>
      <c r="AVP673" s="58"/>
      <c r="AVQ673" s="58"/>
      <c r="AVR673" s="58"/>
      <c r="AVS673" s="58"/>
      <c r="AVT673" s="58"/>
      <c r="AVU673" s="58"/>
      <c r="AVV673" s="58"/>
      <c r="AVW673" s="58"/>
      <c r="AVX673" s="58"/>
      <c r="AVY673" s="58"/>
      <c r="AVZ673" s="58"/>
      <c r="AWA673" s="58"/>
      <c r="AWB673" s="58"/>
      <c r="AWC673" s="58"/>
      <c r="AWD673" s="58"/>
      <c r="AWE673" s="58"/>
      <c r="AWF673" s="58"/>
      <c r="AWG673" s="58"/>
      <c r="AWH673" s="58"/>
      <c r="AWI673" s="58"/>
      <c r="AWJ673" s="58"/>
      <c r="AWK673" s="58"/>
      <c r="AWL673" s="58"/>
      <c r="AWM673" s="58"/>
      <c r="AWN673" s="58"/>
      <c r="AWO673" s="58"/>
      <c r="AWP673" s="58"/>
      <c r="AWQ673" s="58"/>
      <c r="AWR673" s="58"/>
      <c r="AWS673" s="58"/>
      <c r="AWT673" s="58"/>
      <c r="AWU673" s="58"/>
      <c r="AWV673" s="58"/>
      <c r="AWW673" s="58"/>
      <c r="AWX673" s="58"/>
      <c r="AWY673" s="58"/>
      <c r="AWZ673" s="58"/>
      <c r="AXA673" s="58"/>
      <c r="AXB673" s="58"/>
      <c r="AXC673" s="58"/>
      <c r="AXD673" s="58"/>
      <c r="AXE673" s="58"/>
      <c r="AXF673" s="58"/>
      <c r="AXG673" s="58"/>
      <c r="AXH673" s="58"/>
      <c r="AXI673" s="58"/>
      <c r="AXJ673" s="58"/>
      <c r="AXK673" s="58"/>
      <c r="AXL673" s="58"/>
      <c r="AXM673" s="58"/>
      <c r="AXN673" s="58"/>
      <c r="AXO673" s="58"/>
      <c r="AXP673" s="58"/>
      <c r="AXQ673" s="58"/>
      <c r="AXR673" s="58"/>
      <c r="AXS673" s="58"/>
      <c r="AXT673" s="58"/>
      <c r="AXU673" s="58"/>
      <c r="AXV673" s="58"/>
      <c r="AXW673" s="58"/>
      <c r="AXX673" s="58"/>
      <c r="AXY673" s="58"/>
      <c r="AXZ673" s="58"/>
      <c r="AYA673" s="58"/>
      <c r="AYB673" s="58"/>
      <c r="AYC673" s="58"/>
      <c r="AYD673" s="58"/>
      <c r="AYE673" s="58"/>
      <c r="AYF673" s="58"/>
      <c r="AYG673" s="58"/>
      <c r="AYH673" s="58"/>
      <c r="AYI673" s="58"/>
      <c r="AYJ673" s="58"/>
      <c r="AYK673" s="58"/>
      <c r="AYL673" s="58"/>
      <c r="AYM673" s="58"/>
      <c r="AYN673" s="58"/>
      <c r="AYO673" s="58"/>
      <c r="AYP673" s="58"/>
      <c r="AYQ673" s="58"/>
      <c r="AYR673" s="58"/>
      <c r="AYS673" s="58"/>
      <c r="AYT673" s="58"/>
      <c r="AYU673" s="58"/>
      <c r="AYV673" s="58"/>
      <c r="AYW673" s="58"/>
      <c r="AYX673" s="58"/>
      <c r="AYY673" s="58"/>
      <c r="AYZ673" s="58"/>
      <c r="AZA673" s="58"/>
      <c r="AZB673" s="58"/>
      <c r="AZC673" s="58"/>
      <c r="AZD673" s="58"/>
      <c r="AZE673" s="58"/>
      <c r="AZF673" s="58"/>
      <c r="AZG673" s="58"/>
      <c r="AZH673" s="58"/>
      <c r="AZI673" s="58"/>
      <c r="AZJ673" s="58"/>
      <c r="AZK673" s="58"/>
      <c r="AZL673" s="58"/>
      <c r="AZM673" s="58"/>
      <c r="AZN673" s="58"/>
      <c r="AZO673" s="58"/>
      <c r="AZP673" s="58"/>
      <c r="AZQ673" s="58"/>
      <c r="AZR673" s="58"/>
      <c r="AZS673" s="58"/>
      <c r="AZT673" s="58"/>
      <c r="AZU673" s="58"/>
      <c r="AZV673" s="58"/>
      <c r="AZW673" s="58"/>
      <c r="AZX673" s="58"/>
      <c r="AZY673" s="58"/>
      <c r="AZZ673" s="58"/>
      <c r="BAA673" s="58"/>
      <c r="BAB673" s="58"/>
      <c r="BAC673" s="58"/>
      <c r="BAD673" s="58"/>
      <c r="BAE673" s="58"/>
      <c r="BAF673" s="58"/>
      <c r="BAG673" s="58"/>
      <c r="BAH673" s="58"/>
      <c r="BAI673" s="58"/>
      <c r="BAJ673" s="58"/>
      <c r="BAK673" s="58"/>
      <c r="BAL673" s="58"/>
      <c r="BAM673" s="58"/>
      <c r="BAN673" s="58"/>
      <c r="BAO673" s="58"/>
      <c r="BAP673" s="58"/>
      <c r="BAQ673" s="58"/>
      <c r="BAR673" s="58"/>
      <c r="BAS673" s="58"/>
      <c r="BAT673" s="58"/>
      <c r="BAU673" s="58"/>
      <c r="BAV673" s="58"/>
      <c r="BAW673" s="58"/>
      <c r="BAX673" s="58"/>
      <c r="BAY673" s="58"/>
      <c r="BAZ673" s="58"/>
      <c r="BBA673" s="58"/>
      <c r="BBB673" s="58"/>
      <c r="BBC673" s="58"/>
      <c r="BBD673" s="58"/>
      <c r="BBE673" s="58"/>
      <c r="BBF673" s="58"/>
      <c r="BBG673" s="58"/>
      <c r="BBH673" s="58"/>
      <c r="BBI673" s="58"/>
      <c r="BBJ673" s="58"/>
      <c r="BBK673" s="58"/>
      <c r="BBL673" s="58"/>
      <c r="BBM673" s="58"/>
      <c r="BBN673" s="58"/>
      <c r="BBO673" s="58"/>
      <c r="BBP673" s="58"/>
      <c r="BBQ673" s="58"/>
      <c r="BBR673" s="58"/>
      <c r="BBS673" s="58"/>
      <c r="BBT673" s="58"/>
      <c r="BBU673" s="58"/>
      <c r="BBV673" s="58"/>
      <c r="BBW673" s="58"/>
      <c r="BBX673" s="58"/>
      <c r="BBY673" s="58"/>
      <c r="BBZ673" s="58"/>
      <c r="BCA673" s="58"/>
      <c r="BCB673" s="58"/>
      <c r="BCC673" s="58"/>
      <c r="BCD673" s="58"/>
      <c r="BCE673" s="58"/>
      <c r="BCF673" s="58"/>
      <c r="BCG673" s="58"/>
      <c r="BCH673" s="58"/>
      <c r="BCI673" s="58"/>
      <c r="BCJ673" s="58"/>
      <c r="BCK673" s="58"/>
      <c r="BCL673" s="58"/>
      <c r="BCM673" s="58"/>
      <c r="BCN673" s="58"/>
      <c r="BCO673" s="58"/>
      <c r="BCP673" s="58"/>
      <c r="BCQ673" s="58"/>
      <c r="BCR673" s="58"/>
      <c r="BCS673" s="58"/>
      <c r="BCT673" s="58"/>
      <c r="BCU673" s="58"/>
      <c r="BCV673" s="58"/>
      <c r="BCW673" s="58"/>
      <c r="BCX673" s="58"/>
      <c r="BCY673" s="58"/>
      <c r="BCZ673" s="58"/>
      <c r="BDA673" s="58"/>
      <c r="BDB673" s="58"/>
      <c r="BDC673" s="58"/>
      <c r="BDD673" s="58"/>
      <c r="BDE673" s="58"/>
      <c r="BDF673" s="58"/>
      <c r="BDG673" s="58"/>
      <c r="BDH673" s="58"/>
      <c r="BDI673" s="58"/>
      <c r="BDJ673" s="58"/>
      <c r="BDK673" s="58"/>
      <c r="BDL673" s="58"/>
      <c r="BDM673" s="58"/>
      <c r="BDN673" s="58"/>
      <c r="BDO673" s="58"/>
      <c r="BDP673" s="58"/>
      <c r="BDQ673" s="58"/>
      <c r="BDR673" s="58"/>
      <c r="BDS673" s="58"/>
      <c r="BDT673" s="58"/>
      <c r="BDU673" s="58"/>
      <c r="BDV673" s="58"/>
      <c r="BDW673" s="58"/>
      <c r="BDX673" s="58"/>
      <c r="BDY673" s="58"/>
      <c r="BDZ673" s="58"/>
      <c r="BEA673" s="58"/>
      <c r="BEB673" s="58"/>
      <c r="BEC673" s="58"/>
      <c r="BED673" s="58"/>
      <c r="BEE673" s="58"/>
      <c r="BEF673" s="58"/>
      <c r="BEG673" s="58"/>
      <c r="BEH673" s="58"/>
      <c r="BEI673" s="58"/>
      <c r="BEJ673" s="58"/>
      <c r="BEK673" s="58"/>
      <c r="BEL673" s="58"/>
      <c r="BEM673" s="58"/>
      <c r="BEN673" s="58"/>
      <c r="BEO673" s="58"/>
      <c r="BEP673" s="58"/>
      <c r="BEQ673" s="58"/>
      <c r="BER673" s="58"/>
      <c r="BES673" s="58"/>
      <c r="BET673" s="58"/>
      <c r="BEU673" s="58"/>
      <c r="BEV673" s="58"/>
      <c r="BEW673" s="58"/>
      <c r="BEX673" s="58"/>
      <c r="BEY673" s="58"/>
      <c r="BEZ673" s="58"/>
      <c r="BFA673" s="58"/>
      <c r="BFB673" s="58"/>
      <c r="BFC673" s="58"/>
      <c r="BFD673" s="58"/>
      <c r="BFE673" s="58"/>
      <c r="BFF673" s="58"/>
      <c r="BFG673" s="58"/>
      <c r="BFH673" s="58"/>
      <c r="BFI673" s="58"/>
      <c r="BFJ673" s="58"/>
      <c r="BFK673" s="58"/>
      <c r="BFL673" s="58"/>
      <c r="BFM673" s="58"/>
      <c r="BFN673" s="58"/>
      <c r="BFO673" s="58"/>
      <c r="BFP673" s="58"/>
      <c r="BFQ673" s="58"/>
      <c r="BFR673" s="58"/>
      <c r="BFS673" s="58"/>
      <c r="BFT673" s="58"/>
      <c r="BFU673" s="58"/>
      <c r="BFV673" s="58"/>
      <c r="BFW673" s="58"/>
      <c r="BFX673" s="58"/>
      <c r="BFY673" s="58"/>
      <c r="BFZ673" s="58"/>
      <c r="BGA673" s="58"/>
      <c r="BGB673" s="58"/>
      <c r="BGC673" s="58"/>
      <c r="BGD673" s="58"/>
      <c r="BGE673" s="58"/>
      <c r="BGF673" s="58"/>
      <c r="BGG673" s="58"/>
      <c r="BGH673" s="58"/>
      <c r="BGI673" s="58"/>
      <c r="BGJ673" s="58"/>
      <c r="BGK673" s="58"/>
      <c r="BGL673" s="58"/>
      <c r="BGM673" s="58"/>
      <c r="BGN673" s="58"/>
      <c r="BGO673" s="58"/>
      <c r="BGP673" s="58"/>
      <c r="BGQ673" s="58"/>
      <c r="BGR673" s="58"/>
      <c r="BGS673" s="58"/>
      <c r="BGT673" s="58"/>
      <c r="BGU673" s="58"/>
      <c r="BGV673" s="58"/>
      <c r="BGW673" s="58"/>
      <c r="BGX673" s="58"/>
      <c r="BGY673" s="58"/>
      <c r="BGZ673" s="58"/>
      <c r="BHA673" s="58"/>
      <c r="BHB673" s="58"/>
      <c r="BHC673" s="58"/>
      <c r="BHD673" s="58"/>
      <c r="BHE673" s="58"/>
      <c r="BHF673" s="58"/>
      <c r="BHG673" s="58"/>
      <c r="BHH673" s="58"/>
      <c r="BHI673" s="58"/>
      <c r="BHJ673" s="58"/>
      <c r="BHK673" s="58"/>
      <c r="BHL673" s="58"/>
      <c r="BHM673" s="58"/>
      <c r="BHN673" s="58"/>
      <c r="BHO673" s="58"/>
      <c r="BHP673" s="58"/>
      <c r="BHQ673" s="58"/>
      <c r="BHR673" s="58"/>
      <c r="BHS673" s="58"/>
      <c r="BHT673" s="58"/>
      <c r="BHU673" s="58"/>
      <c r="BHV673" s="58"/>
      <c r="BHW673" s="58"/>
      <c r="BHX673" s="58"/>
      <c r="BHY673" s="58"/>
      <c r="BHZ673" s="58"/>
      <c r="BIA673" s="58"/>
      <c r="BIB673" s="58"/>
      <c r="BIC673" s="58"/>
      <c r="BID673" s="58"/>
      <c r="BIE673" s="58"/>
      <c r="BIF673" s="58"/>
      <c r="BIG673" s="58"/>
      <c r="BIH673" s="58"/>
      <c r="BII673" s="58"/>
      <c r="BIJ673" s="58"/>
      <c r="BIK673" s="58"/>
      <c r="BIL673" s="58"/>
      <c r="BIM673" s="58"/>
      <c r="BIN673" s="58"/>
      <c r="BIO673" s="58"/>
      <c r="BIP673" s="58"/>
      <c r="BIQ673" s="58"/>
      <c r="BIR673" s="58"/>
      <c r="BIS673" s="58"/>
      <c r="BIT673" s="58"/>
      <c r="BIU673" s="58"/>
      <c r="BIV673" s="58"/>
      <c r="BIW673" s="58"/>
      <c r="BIX673" s="58"/>
      <c r="BIY673" s="58"/>
      <c r="BIZ673" s="58"/>
      <c r="BJA673" s="58"/>
      <c r="BJB673" s="58"/>
      <c r="BJC673" s="58"/>
      <c r="BJD673" s="58"/>
      <c r="BJE673" s="58"/>
      <c r="BJF673" s="58"/>
      <c r="BJG673" s="58"/>
      <c r="BJH673" s="58"/>
      <c r="BJI673" s="58"/>
      <c r="BJJ673" s="58"/>
      <c r="BJK673" s="58"/>
      <c r="BJL673" s="58"/>
      <c r="BJM673" s="58"/>
      <c r="BJN673" s="58"/>
      <c r="BJO673" s="58"/>
      <c r="BJP673" s="58"/>
      <c r="BJQ673" s="58"/>
      <c r="BJR673" s="58"/>
      <c r="BJS673" s="58"/>
      <c r="BJT673" s="58"/>
      <c r="BJU673" s="58"/>
      <c r="BJV673" s="58"/>
      <c r="BJW673" s="58"/>
      <c r="BJX673" s="58"/>
      <c r="BJY673" s="58"/>
      <c r="BJZ673" s="58"/>
      <c r="BKA673" s="58"/>
      <c r="BKB673" s="58"/>
      <c r="BKC673" s="58"/>
      <c r="BKD673" s="58"/>
      <c r="BKE673" s="58"/>
      <c r="BKF673" s="58"/>
      <c r="BKG673" s="58"/>
      <c r="BKH673" s="58"/>
      <c r="BKI673" s="58"/>
      <c r="BKJ673" s="58"/>
      <c r="BKK673" s="58"/>
      <c r="BKL673" s="58"/>
      <c r="BKM673" s="58"/>
      <c r="BKN673" s="58"/>
      <c r="BKO673" s="58"/>
      <c r="BKP673" s="58"/>
      <c r="BKQ673" s="58"/>
      <c r="BKR673" s="58"/>
      <c r="BKS673" s="58"/>
      <c r="BKT673" s="58"/>
      <c r="BKU673" s="58"/>
      <c r="BKV673" s="58"/>
      <c r="BKW673" s="58"/>
      <c r="BKX673" s="58"/>
      <c r="BKY673" s="58"/>
      <c r="BKZ673" s="58"/>
      <c r="BLA673" s="58"/>
      <c r="BLB673" s="58"/>
      <c r="BLC673" s="58"/>
      <c r="BLD673" s="58"/>
      <c r="BLE673" s="58"/>
      <c r="BLF673" s="58"/>
      <c r="BLG673" s="58"/>
      <c r="BLH673" s="58"/>
      <c r="BLI673" s="58"/>
      <c r="BLJ673" s="58"/>
      <c r="BLK673" s="58"/>
      <c r="BLL673" s="58"/>
      <c r="BLM673" s="58"/>
      <c r="BLN673" s="58"/>
      <c r="BLO673" s="58"/>
      <c r="BLP673" s="58"/>
      <c r="BLQ673" s="58"/>
      <c r="BLR673" s="58"/>
      <c r="BLS673" s="58"/>
      <c r="BLT673" s="58"/>
      <c r="BLU673" s="58"/>
      <c r="BLV673" s="58"/>
      <c r="BLW673" s="58"/>
      <c r="BLX673" s="58"/>
      <c r="BLY673" s="58"/>
      <c r="BLZ673" s="58"/>
      <c r="BMA673" s="58"/>
      <c r="BMB673" s="58"/>
      <c r="BMC673" s="58"/>
      <c r="BMD673" s="58"/>
      <c r="BME673" s="58"/>
      <c r="BMF673" s="58"/>
      <c r="BMG673" s="58"/>
      <c r="BMH673" s="58"/>
      <c r="BMI673" s="58"/>
      <c r="BMJ673" s="58"/>
      <c r="BMK673" s="58"/>
      <c r="BML673" s="58"/>
      <c r="BMM673" s="58"/>
      <c r="BMN673" s="58"/>
      <c r="BMO673" s="58"/>
      <c r="BMP673" s="58"/>
      <c r="BMQ673" s="58"/>
      <c r="BMR673" s="58"/>
      <c r="BMS673" s="58"/>
      <c r="BMT673" s="58"/>
      <c r="BMU673" s="58"/>
      <c r="BMV673" s="58"/>
      <c r="BMW673" s="58"/>
      <c r="BMX673" s="58"/>
      <c r="BMY673" s="58"/>
      <c r="BMZ673" s="58"/>
      <c r="BNA673" s="58"/>
      <c r="BNB673" s="58"/>
      <c r="BNC673" s="58"/>
      <c r="BND673" s="58"/>
      <c r="BNE673" s="58"/>
      <c r="BNF673" s="58"/>
      <c r="BNG673" s="58"/>
      <c r="BNH673" s="58"/>
      <c r="BNI673" s="58"/>
      <c r="BNJ673" s="58"/>
      <c r="BNK673" s="58"/>
      <c r="BNL673" s="58"/>
      <c r="BNM673" s="58"/>
      <c r="BNN673" s="58"/>
      <c r="BNO673" s="58"/>
      <c r="BNP673" s="58"/>
      <c r="BNQ673" s="58"/>
      <c r="BNR673" s="58"/>
      <c r="BNS673" s="58"/>
      <c r="BNT673" s="58"/>
      <c r="BNU673" s="58"/>
      <c r="BNV673" s="58"/>
      <c r="BNW673" s="58"/>
      <c r="BNX673" s="58"/>
      <c r="BNY673" s="58"/>
      <c r="BNZ673" s="58"/>
      <c r="BOA673" s="58"/>
      <c r="BOB673" s="58"/>
      <c r="BOC673" s="58"/>
      <c r="BOD673" s="58"/>
      <c r="BOE673" s="58"/>
      <c r="BOF673" s="58"/>
      <c r="BOG673" s="58"/>
      <c r="BOH673" s="58"/>
      <c r="BOI673" s="58"/>
      <c r="BOJ673" s="58"/>
      <c r="BOK673" s="58"/>
      <c r="BOL673" s="58"/>
      <c r="BOM673" s="58"/>
      <c r="BON673" s="58"/>
      <c r="BOO673" s="58"/>
      <c r="BOP673" s="58"/>
      <c r="BOQ673" s="58"/>
      <c r="BOR673" s="58"/>
      <c r="BOS673" s="58"/>
      <c r="BOT673" s="58"/>
      <c r="BOU673" s="58"/>
      <c r="BOV673" s="58"/>
      <c r="BOW673" s="58"/>
      <c r="BOX673" s="58"/>
      <c r="BOY673" s="58"/>
      <c r="BOZ673" s="58"/>
      <c r="BPA673" s="58"/>
      <c r="BPB673" s="58"/>
      <c r="BPC673" s="58"/>
      <c r="BPD673" s="58"/>
      <c r="BPE673" s="58"/>
      <c r="BPF673" s="58"/>
      <c r="BPG673" s="58"/>
      <c r="BPH673" s="58"/>
      <c r="BPI673" s="58"/>
      <c r="BPJ673" s="58"/>
      <c r="BPK673" s="58"/>
      <c r="BPL673" s="58"/>
      <c r="BPM673" s="58"/>
      <c r="BPN673" s="58"/>
      <c r="BPO673" s="58"/>
      <c r="BPP673" s="58"/>
      <c r="BPQ673" s="58"/>
      <c r="BPR673" s="58"/>
      <c r="BPS673" s="58"/>
      <c r="BPT673" s="58"/>
      <c r="BPU673" s="58"/>
      <c r="BPV673" s="58"/>
      <c r="BPW673" s="58"/>
      <c r="BPX673" s="58"/>
      <c r="BPY673" s="58"/>
      <c r="BPZ673" s="58"/>
      <c r="BQA673" s="58"/>
      <c r="BQB673" s="58"/>
      <c r="BQC673" s="58"/>
      <c r="BQD673" s="58"/>
      <c r="BQE673" s="58"/>
      <c r="BQF673" s="58"/>
      <c r="BQG673" s="58"/>
      <c r="BQH673" s="58"/>
      <c r="BQI673" s="58"/>
      <c r="BQJ673" s="58"/>
      <c r="BQK673" s="58"/>
      <c r="BQL673" s="58"/>
      <c r="BQM673" s="58"/>
      <c r="BQN673" s="58"/>
      <c r="BQO673" s="58"/>
      <c r="BQP673" s="58"/>
      <c r="BQQ673" s="58"/>
      <c r="BQR673" s="58"/>
      <c r="BQS673" s="58"/>
      <c r="BQT673" s="58"/>
      <c r="BQU673" s="58"/>
      <c r="BQV673" s="58"/>
      <c r="BQW673" s="58"/>
      <c r="BQX673" s="58"/>
      <c r="BQY673" s="58"/>
      <c r="BQZ673" s="58"/>
      <c r="BRA673" s="58"/>
      <c r="BRB673" s="58"/>
      <c r="BRC673" s="58"/>
      <c r="BRD673" s="58"/>
      <c r="BRE673" s="58"/>
      <c r="BRF673" s="58"/>
      <c r="BRG673" s="58"/>
      <c r="BRH673" s="58"/>
      <c r="BRI673" s="58"/>
      <c r="BRJ673" s="58"/>
      <c r="BRK673" s="58"/>
      <c r="BRL673" s="58"/>
      <c r="BRM673" s="58"/>
      <c r="BRN673" s="58"/>
      <c r="BRO673" s="58"/>
      <c r="BRP673" s="58"/>
      <c r="BRQ673" s="58"/>
      <c r="BRR673" s="58"/>
      <c r="BRS673" s="58"/>
      <c r="BRT673" s="58"/>
      <c r="BRU673" s="58"/>
      <c r="BRV673" s="58"/>
      <c r="BRW673" s="58"/>
      <c r="BRX673" s="58"/>
      <c r="BRY673" s="58"/>
      <c r="BRZ673" s="58"/>
      <c r="BSA673" s="58"/>
      <c r="BSB673" s="58"/>
      <c r="BSC673" s="58"/>
      <c r="BSD673" s="58"/>
      <c r="BSE673" s="58"/>
      <c r="BSF673" s="58"/>
      <c r="BSG673" s="58"/>
      <c r="BSH673" s="58"/>
      <c r="BSI673" s="58"/>
      <c r="BSJ673" s="58"/>
      <c r="BSK673" s="58"/>
      <c r="BSL673" s="58"/>
      <c r="BSM673" s="58"/>
      <c r="BSN673" s="58"/>
      <c r="BSO673" s="58"/>
      <c r="BSP673" s="58"/>
      <c r="BSQ673" s="58"/>
      <c r="BSR673" s="58"/>
      <c r="BSS673" s="58"/>
      <c r="BST673" s="58"/>
      <c r="BSU673" s="58"/>
      <c r="BSV673" s="58"/>
      <c r="BSW673" s="58"/>
      <c r="BSX673" s="58"/>
      <c r="BSY673" s="58"/>
      <c r="BSZ673" s="58"/>
      <c r="BTA673" s="58"/>
      <c r="BTB673" s="58"/>
      <c r="BTC673" s="58"/>
      <c r="BTD673" s="58"/>
      <c r="BTE673" s="58"/>
      <c r="BTF673" s="58"/>
      <c r="BTG673" s="58"/>
      <c r="BTH673" s="58"/>
      <c r="BTI673" s="58"/>
      <c r="BTJ673" s="58"/>
      <c r="BTK673" s="58"/>
      <c r="BTL673" s="58"/>
      <c r="BTM673" s="58"/>
      <c r="BTN673" s="58"/>
      <c r="BTO673" s="58"/>
      <c r="BTP673" s="58"/>
      <c r="BTQ673" s="58"/>
      <c r="BTR673" s="58"/>
      <c r="BTS673" s="58"/>
      <c r="BTT673" s="58"/>
      <c r="BTU673" s="58"/>
      <c r="BTV673" s="58"/>
      <c r="BTW673" s="58"/>
      <c r="BTX673" s="58"/>
      <c r="BTY673" s="58"/>
      <c r="BTZ673" s="58"/>
      <c r="BUA673" s="58"/>
      <c r="BUB673" s="58"/>
      <c r="BUC673" s="58"/>
      <c r="BUD673" s="58"/>
      <c r="BUE673" s="58"/>
      <c r="BUF673" s="58"/>
      <c r="BUG673" s="58"/>
      <c r="BUH673" s="58"/>
      <c r="BUI673" s="58"/>
      <c r="BUJ673" s="58"/>
      <c r="BUK673" s="58"/>
      <c r="BUL673" s="58"/>
      <c r="BUM673" s="58"/>
      <c r="BUN673" s="58"/>
      <c r="BUO673" s="58"/>
      <c r="BUP673" s="58"/>
      <c r="BUQ673" s="58"/>
      <c r="BUR673" s="58"/>
      <c r="BUS673" s="58"/>
      <c r="BUT673" s="58"/>
      <c r="BUU673" s="58"/>
      <c r="BUV673" s="58"/>
      <c r="BUW673" s="58"/>
      <c r="BUX673" s="58"/>
      <c r="BUY673" s="58"/>
      <c r="BUZ673" s="58"/>
      <c r="BVA673" s="58"/>
      <c r="BVB673" s="58"/>
      <c r="BVC673" s="58"/>
      <c r="BVD673" s="58"/>
      <c r="BVE673" s="58"/>
      <c r="BVF673" s="58"/>
      <c r="BVG673" s="58"/>
      <c r="BVH673" s="58"/>
      <c r="BVI673" s="58"/>
      <c r="BVJ673" s="58"/>
      <c r="BVK673" s="58"/>
      <c r="BVL673" s="58"/>
      <c r="BVM673" s="58"/>
      <c r="BVN673" s="58"/>
      <c r="BVO673" s="58"/>
      <c r="BVP673" s="58"/>
      <c r="BVQ673" s="58"/>
      <c r="BVR673" s="58"/>
      <c r="BVS673" s="58"/>
      <c r="BVT673" s="58"/>
      <c r="BVU673" s="58"/>
      <c r="BVV673" s="58"/>
      <c r="BVW673" s="58"/>
      <c r="BVX673" s="58"/>
      <c r="BVY673" s="58"/>
      <c r="BVZ673" s="58"/>
      <c r="BWA673" s="58"/>
      <c r="BWB673" s="58"/>
      <c r="BWC673" s="58"/>
      <c r="BWD673" s="58"/>
      <c r="BWE673" s="58"/>
      <c r="BWF673" s="58"/>
      <c r="BWG673" s="58"/>
      <c r="BWH673" s="58"/>
      <c r="BWI673" s="58"/>
      <c r="BWJ673" s="58"/>
      <c r="BWK673" s="58"/>
      <c r="BWL673" s="58"/>
      <c r="BWM673" s="58"/>
      <c r="BWN673" s="58"/>
      <c r="BWO673" s="58"/>
      <c r="BWP673" s="58"/>
      <c r="BWQ673" s="58"/>
      <c r="BWR673" s="58"/>
      <c r="BWS673" s="58"/>
      <c r="BWT673" s="58"/>
      <c r="BWU673" s="58"/>
      <c r="BWV673" s="58"/>
      <c r="BWW673" s="58"/>
      <c r="BWX673" s="58"/>
      <c r="BWY673" s="58"/>
      <c r="BWZ673" s="58"/>
      <c r="BXA673" s="58"/>
      <c r="BXB673" s="58"/>
      <c r="BXC673" s="58"/>
      <c r="BXD673" s="58"/>
      <c r="BXE673" s="58"/>
      <c r="BXF673" s="58"/>
      <c r="BXG673" s="58"/>
      <c r="BXH673" s="58"/>
      <c r="BXI673" s="58"/>
      <c r="BXJ673" s="58"/>
      <c r="BXK673" s="58"/>
      <c r="BXL673" s="58"/>
      <c r="BXM673" s="58"/>
      <c r="BXN673" s="58"/>
      <c r="BXO673" s="58"/>
      <c r="BXP673" s="58"/>
      <c r="BXQ673" s="58"/>
      <c r="BXR673" s="58"/>
      <c r="BXS673" s="58"/>
      <c r="BXT673" s="58"/>
      <c r="BXU673" s="58"/>
      <c r="BXV673" s="58"/>
      <c r="BXW673" s="58"/>
      <c r="BXX673" s="58"/>
      <c r="BXY673" s="58"/>
      <c r="BXZ673" s="58"/>
      <c r="BYA673" s="58"/>
      <c r="BYB673" s="58"/>
      <c r="BYC673" s="58"/>
      <c r="BYD673" s="58"/>
      <c r="BYE673" s="58"/>
      <c r="BYF673" s="58"/>
      <c r="BYG673" s="58"/>
      <c r="BYH673" s="58"/>
      <c r="BYI673" s="58"/>
      <c r="BYJ673" s="58"/>
      <c r="BYK673" s="58"/>
      <c r="BYL673" s="58"/>
      <c r="BYM673" s="58"/>
      <c r="BYN673" s="58"/>
      <c r="BYO673" s="58"/>
      <c r="BYP673" s="58"/>
      <c r="BYQ673" s="58"/>
      <c r="BYR673" s="58"/>
      <c r="BYS673" s="58"/>
      <c r="BYT673" s="58"/>
      <c r="BYU673" s="58"/>
      <c r="BYV673" s="58"/>
      <c r="BYW673" s="58"/>
      <c r="BYX673" s="58"/>
      <c r="BYY673" s="58"/>
      <c r="BYZ673" s="58"/>
      <c r="BZA673" s="58"/>
      <c r="BZB673" s="58"/>
      <c r="BZC673" s="58"/>
      <c r="BZD673" s="58"/>
      <c r="BZE673" s="58"/>
      <c r="BZF673" s="58"/>
      <c r="BZG673" s="58"/>
      <c r="BZH673" s="58"/>
      <c r="BZI673" s="58"/>
      <c r="BZJ673" s="58"/>
      <c r="BZK673" s="58"/>
      <c r="BZL673" s="58"/>
      <c r="BZM673" s="58"/>
      <c r="BZN673" s="58"/>
      <c r="BZO673" s="58"/>
      <c r="BZP673" s="58"/>
      <c r="BZQ673" s="58"/>
      <c r="BZR673" s="58"/>
      <c r="BZS673" s="58"/>
      <c r="BZT673" s="58"/>
      <c r="BZU673" s="58"/>
      <c r="BZV673" s="58"/>
      <c r="BZW673" s="58"/>
      <c r="BZX673" s="58"/>
      <c r="BZY673" s="58"/>
      <c r="BZZ673" s="58"/>
      <c r="CAA673" s="58"/>
      <c r="CAB673" s="58"/>
      <c r="CAC673" s="58"/>
      <c r="CAD673" s="58"/>
      <c r="CAE673" s="58"/>
      <c r="CAF673" s="58"/>
      <c r="CAG673" s="58"/>
      <c r="CAH673" s="58"/>
      <c r="CAI673" s="58"/>
      <c r="CAJ673" s="58"/>
      <c r="CAK673" s="58"/>
      <c r="CAL673" s="58"/>
      <c r="CAM673" s="58"/>
      <c r="CAN673" s="58"/>
      <c r="CAO673" s="58"/>
      <c r="CAP673" s="58"/>
      <c r="CAQ673" s="58"/>
      <c r="CAR673" s="58"/>
      <c r="CAS673" s="58"/>
      <c r="CAT673" s="58"/>
      <c r="CAU673" s="58"/>
      <c r="CAV673" s="58"/>
      <c r="CAW673" s="58"/>
      <c r="CAX673" s="58"/>
      <c r="CAY673" s="58"/>
      <c r="CAZ673" s="58"/>
      <c r="CBA673" s="58"/>
      <c r="CBB673" s="58"/>
      <c r="CBC673" s="58"/>
      <c r="CBD673" s="58"/>
      <c r="CBE673" s="58"/>
      <c r="CBF673" s="58"/>
      <c r="CBG673" s="58"/>
      <c r="CBH673" s="58"/>
      <c r="CBI673" s="58"/>
      <c r="CBJ673" s="58"/>
      <c r="CBK673" s="58"/>
      <c r="CBL673" s="58"/>
      <c r="CBM673" s="58"/>
      <c r="CBN673" s="58"/>
      <c r="CBO673" s="58"/>
      <c r="CBP673" s="58"/>
      <c r="CBQ673" s="58"/>
      <c r="CBR673" s="58"/>
      <c r="CBS673" s="58"/>
      <c r="CBT673" s="58"/>
      <c r="CBU673" s="58"/>
      <c r="CBV673" s="58"/>
      <c r="CBW673" s="58"/>
      <c r="CBX673" s="58"/>
      <c r="CBY673" s="58"/>
      <c r="CBZ673" s="58"/>
      <c r="CCA673" s="58"/>
      <c r="CCB673" s="58"/>
      <c r="CCC673" s="58"/>
      <c r="CCD673" s="58"/>
      <c r="CCE673" s="58"/>
      <c r="CCF673" s="58"/>
      <c r="CCG673" s="58"/>
      <c r="CCH673" s="58"/>
      <c r="CCI673" s="58"/>
      <c r="CCJ673" s="58"/>
      <c r="CCK673" s="58"/>
      <c r="CCL673" s="58"/>
      <c r="CCM673" s="58"/>
      <c r="CCN673" s="58"/>
      <c r="CCO673" s="58"/>
      <c r="CCP673" s="58"/>
      <c r="CCQ673" s="58"/>
      <c r="CCR673" s="58"/>
      <c r="CCS673" s="58"/>
      <c r="CCT673" s="58"/>
      <c r="CCU673" s="58"/>
      <c r="CCV673" s="58"/>
      <c r="CCW673" s="58"/>
      <c r="CCX673" s="58"/>
      <c r="CCY673" s="58"/>
      <c r="CCZ673" s="58"/>
      <c r="CDA673" s="58"/>
      <c r="CDB673" s="58"/>
      <c r="CDC673" s="58"/>
      <c r="CDD673" s="58"/>
      <c r="CDE673" s="58"/>
      <c r="CDF673" s="58"/>
      <c r="CDG673" s="58"/>
      <c r="CDH673" s="58"/>
      <c r="CDI673" s="58"/>
      <c r="CDJ673" s="58"/>
      <c r="CDK673" s="58"/>
      <c r="CDL673" s="58"/>
      <c r="CDM673" s="58"/>
      <c r="CDN673" s="58"/>
      <c r="CDO673" s="58"/>
      <c r="CDP673" s="58"/>
      <c r="CDQ673" s="58"/>
      <c r="CDR673" s="58"/>
      <c r="CDS673" s="58"/>
      <c r="CDT673" s="58"/>
      <c r="CDU673" s="58"/>
      <c r="CDV673" s="58"/>
      <c r="CDW673" s="58"/>
      <c r="CDX673" s="58"/>
      <c r="CDY673" s="58"/>
      <c r="CDZ673" s="58"/>
      <c r="CEA673" s="58"/>
      <c r="CEB673" s="58"/>
      <c r="CEC673" s="58"/>
      <c r="CED673" s="58"/>
      <c r="CEE673" s="58"/>
      <c r="CEF673" s="58"/>
      <c r="CEG673" s="58"/>
      <c r="CEH673" s="58"/>
      <c r="CEI673" s="58"/>
      <c r="CEJ673" s="58"/>
      <c r="CEK673" s="58"/>
      <c r="CEL673" s="58"/>
      <c r="CEM673" s="58"/>
      <c r="CEN673" s="58"/>
      <c r="CEO673" s="58"/>
      <c r="CEP673" s="58"/>
      <c r="CEQ673" s="58"/>
      <c r="CER673" s="58"/>
      <c r="CES673" s="58"/>
      <c r="CET673" s="58"/>
      <c r="CEU673" s="58"/>
      <c r="CEV673" s="58"/>
      <c r="CEW673" s="58"/>
      <c r="CEX673" s="58"/>
      <c r="CEY673" s="58"/>
      <c r="CEZ673" s="58"/>
      <c r="CFA673" s="58"/>
      <c r="CFB673" s="58"/>
      <c r="CFC673" s="58"/>
      <c r="CFD673" s="58"/>
      <c r="CFE673" s="58"/>
      <c r="CFF673" s="58"/>
      <c r="CFG673" s="58"/>
      <c r="CFH673" s="58"/>
      <c r="CFI673" s="58"/>
      <c r="CFJ673" s="58"/>
      <c r="CFK673" s="58"/>
      <c r="CFL673" s="58"/>
      <c r="CFM673" s="58"/>
      <c r="CFN673" s="58"/>
      <c r="CFO673" s="58"/>
      <c r="CFP673" s="58"/>
      <c r="CFQ673" s="58"/>
      <c r="CFR673" s="58"/>
      <c r="CFS673" s="58"/>
      <c r="CFT673" s="58"/>
      <c r="CFU673" s="58"/>
      <c r="CFV673" s="58"/>
      <c r="CFW673" s="58"/>
      <c r="CFX673" s="58"/>
      <c r="CFY673" s="58"/>
      <c r="CFZ673" s="58"/>
      <c r="CGA673" s="58"/>
      <c r="CGB673" s="58"/>
      <c r="CGC673" s="58"/>
      <c r="CGD673" s="58"/>
      <c r="CGE673" s="58"/>
      <c r="CGF673" s="58"/>
      <c r="CGG673" s="58"/>
      <c r="CGH673" s="58"/>
      <c r="CGI673" s="58"/>
      <c r="CGJ673" s="58"/>
      <c r="CGK673" s="58"/>
      <c r="CGL673" s="58"/>
      <c r="CGM673" s="58"/>
      <c r="CGN673" s="58"/>
      <c r="CGO673" s="58"/>
      <c r="CGP673" s="58"/>
      <c r="CGQ673" s="58"/>
      <c r="CGR673" s="58"/>
      <c r="CGS673" s="58"/>
      <c r="CGT673" s="58"/>
      <c r="CGU673" s="58"/>
      <c r="CGV673" s="58"/>
      <c r="CGW673" s="58"/>
      <c r="CGX673" s="58"/>
      <c r="CGY673" s="58"/>
      <c r="CGZ673" s="58"/>
      <c r="CHA673" s="58"/>
      <c r="CHB673" s="58"/>
      <c r="CHC673" s="58"/>
      <c r="CHD673" s="58"/>
      <c r="CHE673" s="58"/>
      <c r="CHF673" s="58"/>
      <c r="CHG673" s="58"/>
      <c r="CHH673" s="58"/>
      <c r="CHI673" s="58"/>
      <c r="CHJ673" s="58"/>
      <c r="CHK673" s="58"/>
      <c r="CHL673" s="58"/>
      <c r="CHM673" s="58"/>
      <c r="CHN673" s="58"/>
      <c r="CHO673" s="58"/>
      <c r="CHP673" s="58"/>
      <c r="CHQ673" s="58"/>
      <c r="CHR673" s="58"/>
      <c r="CHS673" s="58"/>
      <c r="CHT673" s="58"/>
      <c r="CHU673" s="58"/>
      <c r="CHV673" s="58"/>
      <c r="CHW673" s="58"/>
      <c r="CHX673" s="58"/>
      <c r="CHY673" s="58"/>
      <c r="CHZ673" s="58"/>
      <c r="CIA673" s="58"/>
      <c r="CIB673" s="58"/>
      <c r="CIC673" s="58"/>
      <c r="CID673" s="58"/>
      <c r="CIE673" s="58"/>
      <c r="CIF673" s="58"/>
      <c r="CIG673" s="58"/>
      <c r="CIH673" s="58"/>
      <c r="CII673" s="58"/>
      <c r="CIJ673" s="58"/>
      <c r="CIK673" s="58"/>
      <c r="CIL673" s="58"/>
      <c r="CIM673" s="58"/>
      <c r="CIN673" s="58"/>
      <c r="CIO673" s="58"/>
      <c r="CIP673" s="58"/>
      <c r="CIQ673" s="58"/>
      <c r="CIR673" s="58"/>
      <c r="CIS673" s="58"/>
      <c r="CIT673" s="58"/>
      <c r="CIU673" s="58"/>
      <c r="CIV673" s="58"/>
      <c r="CIW673" s="58"/>
      <c r="CIX673" s="58"/>
      <c r="CIY673" s="58"/>
      <c r="CIZ673" s="58"/>
      <c r="CJA673" s="58"/>
      <c r="CJB673" s="58"/>
      <c r="CJC673" s="58"/>
      <c r="CJD673" s="58"/>
      <c r="CJE673" s="58"/>
      <c r="CJF673" s="58"/>
      <c r="CJG673" s="58"/>
      <c r="CJH673" s="58"/>
      <c r="CJI673" s="58"/>
      <c r="CJJ673" s="58"/>
      <c r="CJK673" s="58"/>
      <c r="CJL673" s="58"/>
      <c r="CJM673" s="58"/>
      <c r="CJN673" s="58"/>
      <c r="CJO673" s="58"/>
      <c r="CJP673" s="58"/>
      <c r="CJQ673" s="58"/>
      <c r="CJR673" s="58"/>
      <c r="CJS673" s="58"/>
      <c r="CJT673" s="58"/>
      <c r="CJU673" s="58"/>
      <c r="CJV673" s="58"/>
      <c r="CJW673" s="58"/>
      <c r="CJX673" s="58"/>
      <c r="CJY673" s="58"/>
      <c r="CJZ673" s="58"/>
      <c r="CKA673" s="58"/>
      <c r="CKB673" s="58"/>
      <c r="CKC673" s="58"/>
      <c r="CKD673" s="58"/>
      <c r="CKE673" s="58"/>
      <c r="CKF673" s="58"/>
      <c r="CKG673" s="58"/>
      <c r="CKH673" s="58"/>
      <c r="CKI673" s="58"/>
      <c r="CKJ673" s="58"/>
      <c r="CKK673" s="58"/>
      <c r="CKL673" s="58"/>
      <c r="CKM673" s="58"/>
      <c r="CKN673" s="58"/>
      <c r="CKO673" s="58"/>
      <c r="CKP673" s="58"/>
      <c r="CKQ673" s="58"/>
      <c r="CKR673" s="58"/>
      <c r="CKS673" s="58"/>
      <c r="CKT673" s="58"/>
      <c r="CKU673" s="58"/>
      <c r="CKV673" s="58"/>
      <c r="CKW673" s="58"/>
      <c r="CKX673" s="58"/>
      <c r="CKY673" s="58"/>
      <c r="CKZ673" s="58"/>
      <c r="CLA673" s="58"/>
      <c r="CLB673" s="58"/>
      <c r="CLC673" s="58"/>
      <c r="CLD673" s="58"/>
      <c r="CLE673" s="58"/>
      <c r="CLF673" s="58"/>
      <c r="CLG673" s="58"/>
      <c r="CLH673" s="58"/>
      <c r="CLI673" s="58"/>
      <c r="CLJ673" s="58"/>
      <c r="CLK673" s="58"/>
      <c r="CLL673" s="58"/>
      <c r="CLM673" s="58"/>
      <c r="CLN673" s="58"/>
      <c r="CLO673" s="58"/>
      <c r="CLP673" s="58"/>
      <c r="CLQ673" s="58"/>
      <c r="CLR673" s="58"/>
      <c r="CLS673" s="58"/>
      <c r="CLT673" s="58"/>
      <c r="CLU673" s="58"/>
      <c r="CLV673" s="58"/>
      <c r="CLW673" s="58"/>
      <c r="CLX673" s="58"/>
      <c r="CLY673" s="58"/>
      <c r="CLZ673" s="58"/>
      <c r="CMA673" s="58"/>
      <c r="CMB673" s="58"/>
      <c r="CMC673" s="58"/>
      <c r="CMD673" s="58"/>
      <c r="CME673" s="58"/>
      <c r="CMF673" s="58"/>
      <c r="CMG673" s="58"/>
      <c r="CMH673" s="58"/>
      <c r="CMI673" s="58"/>
      <c r="CMJ673" s="58"/>
      <c r="CMK673" s="58"/>
      <c r="CML673" s="58"/>
      <c r="CMM673" s="58"/>
      <c r="CMN673" s="58"/>
      <c r="CMO673" s="58"/>
      <c r="CMP673" s="58"/>
      <c r="CMQ673" s="58"/>
      <c r="CMR673" s="58"/>
      <c r="CMS673" s="58"/>
      <c r="CMT673" s="58"/>
      <c r="CMU673" s="58"/>
      <c r="CMV673" s="58"/>
      <c r="CMW673" s="58"/>
      <c r="CMX673" s="58"/>
      <c r="CMY673" s="58"/>
      <c r="CMZ673" s="58"/>
      <c r="CNA673" s="58"/>
      <c r="CNB673" s="58"/>
      <c r="CNC673" s="58"/>
      <c r="CND673" s="58"/>
      <c r="CNE673" s="58"/>
      <c r="CNF673" s="58"/>
      <c r="CNG673" s="58"/>
      <c r="CNH673" s="58"/>
      <c r="CNI673" s="58"/>
      <c r="CNJ673" s="58"/>
      <c r="CNK673" s="58"/>
      <c r="CNL673" s="58"/>
      <c r="CNM673" s="58"/>
      <c r="CNN673" s="58"/>
      <c r="CNO673" s="58"/>
      <c r="CNP673" s="58"/>
      <c r="CNQ673" s="58"/>
      <c r="CNR673" s="58"/>
      <c r="CNS673" s="58"/>
      <c r="CNT673" s="58"/>
      <c r="CNU673" s="58"/>
      <c r="CNV673" s="58"/>
      <c r="CNW673" s="58"/>
      <c r="CNX673" s="58"/>
      <c r="CNY673" s="58"/>
      <c r="CNZ673" s="58"/>
      <c r="COA673" s="58"/>
      <c r="COB673" s="58"/>
      <c r="COC673" s="58"/>
      <c r="COD673" s="58"/>
      <c r="COE673" s="58"/>
      <c r="COF673" s="58"/>
      <c r="COG673" s="58"/>
      <c r="COH673" s="58"/>
      <c r="COI673" s="58"/>
      <c r="COJ673" s="58"/>
      <c r="COK673" s="58"/>
      <c r="COL673" s="58"/>
      <c r="COM673" s="58"/>
      <c r="CON673" s="58"/>
      <c r="COO673" s="58"/>
      <c r="COP673" s="58"/>
      <c r="COQ673" s="58"/>
      <c r="COR673" s="58"/>
      <c r="COS673" s="58"/>
      <c r="COT673" s="58"/>
      <c r="COU673" s="58"/>
      <c r="COV673" s="58"/>
      <c r="COW673" s="58"/>
      <c r="COX673" s="58"/>
      <c r="COY673" s="58"/>
      <c r="COZ673" s="58"/>
      <c r="CPA673" s="58"/>
      <c r="CPB673" s="58"/>
      <c r="CPC673" s="58"/>
      <c r="CPD673" s="58"/>
      <c r="CPE673" s="58"/>
      <c r="CPF673" s="58"/>
      <c r="CPG673" s="58"/>
      <c r="CPH673" s="58"/>
      <c r="CPI673" s="58"/>
      <c r="CPJ673" s="58"/>
      <c r="CPK673" s="58"/>
      <c r="CPL673" s="58"/>
      <c r="CPM673" s="58"/>
      <c r="CPN673" s="58"/>
      <c r="CPO673" s="58"/>
      <c r="CPP673" s="58"/>
      <c r="CPQ673" s="58"/>
      <c r="CPR673" s="58"/>
      <c r="CPS673" s="58"/>
      <c r="CPT673" s="58"/>
      <c r="CPU673" s="58"/>
      <c r="CPV673" s="58"/>
      <c r="CPW673" s="58"/>
      <c r="CPX673" s="58"/>
      <c r="CPY673" s="58"/>
      <c r="CPZ673" s="58"/>
      <c r="CQA673" s="58"/>
      <c r="CQB673" s="58"/>
      <c r="CQC673" s="58"/>
      <c r="CQD673" s="58"/>
      <c r="CQE673" s="58"/>
      <c r="CQF673" s="58"/>
      <c r="CQG673" s="58"/>
      <c r="CQH673" s="58"/>
      <c r="CQI673" s="58"/>
      <c r="CQJ673" s="58"/>
      <c r="CQK673" s="58"/>
      <c r="CQL673" s="58"/>
      <c r="CQM673" s="58"/>
      <c r="CQN673" s="58"/>
      <c r="CQO673" s="58"/>
      <c r="CQP673" s="58"/>
      <c r="CQQ673" s="58"/>
      <c r="CQR673" s="58"/>
      <c r="CQS673" s="58"/>
      <c r="CQT673" s="58"/>
      <c r="CQU673" s="58"/>
      <c r="CQV673" s="58"/>
      <c r="CQW673" s="58"/>
      <c r="CQX673" s="58"/>
      <c r="CQY673" s="58"/>
      <c r="CQZ673" s="58"/>
      <c r="CRA673" s="58"/>
      <c r="CRB673" s="58"/>
      <c r="CRC673" s="58"/>
      <c r="CRD673" s="58"/>
      <c r="CRE673" s="58"/>
      <c r="CRF673" s="58"/>
      <c r="CRG673" s="58"/>
      <c r="CRH673" s="58"/>
      <c r="CRI673" s="58"/>
      <c r="CRJ673" s="58"/>
      <c r="CRK673" s="58"/>
      <c r="CRL673" s="58"/>
      <c r="CRM673" s="58"/>
      <c r="CRN673" s="58"/>
      <c r="CRO673" s="58"/>
      <c r="CRP673" s="58"/>
      <c r="CRQ673" s="58"/>
      <c r="CRR673" s="58"/>
      <c r="CRS673" s="58"/>
      <c r="CRT673" s="58"/>
      <c r="CRU673" s="58"/>
      <c r="CRV673" s="58"/>
      <c r="CRW673" s="58"/>
      <c r="CRX673" s="58"/>
      <c r="CRY673" s="58"/>
      <c r="CRZ673" s="58"/>
      <c r="CSA673" s="58"/>
      <c r="CSB673" s="58"/>
      <c r="CSC673" s="58"/>
      <c r="CSD673" s="58"/>
      <c r="CSE673" s="58"/>
      <c r="CSF673" s="58"/>
      <c r="CSG673" s="58"/>
      <c r="CSH673" s="58"/>
      <c r="CSI673" s="58"/>
      <c r="CSJ673" s="58"/>
      <c r="CSK673" s="58"/>
      <c r="CSL673" s="58"/>
      <c r="CSM673" s="58"/>
      <c r="CSN673" s="58"/>
      <c r="CSO673" s="58"/>
      <c r="CSP673" s="58"/>
      <c r="CSQ673" s="58"/>
      <c r="CSR673" s="58"/>
      <c r="CSS673" s="58"/>
      <c r="CST673" s="58"/>
      <c r="CSU673" s="58"/>
      <c r="CSV673" s="58"/>
      <c r="CSW673" s="58"/>
      <c r="CSX673" s="58"/>
      <c r="CSY673" s="58"/>
      <c r="CSZ673" s="58"/>
      <c r="CTA673" s="58"/>
      <c r="CTB673" s="58"/>
      <c r="CTC673" s="58"/>
      <c r="CTD673" s="58"/>
      <c r="CTE673" s="58"/>
      <c r="CTF673" s="58"/>
      <c r="CTG673" s="58"/>
      <c r="CTH673" s="58"/>
      <c r="CTI673" s="58"/>
      <c r="CTJ673" s="58"/>
      <c r="CTK673" s="58"/>
      <c r="CTL673" s="58"/>
      <c r="CTM673" s="58"/>
      <c r="CTN673" s="58"/>
      <c r="CTO673" s="58"/>
      <c r="CTP673" s="58"/>
      <c r="CTQ673" s="58"/>
      <c r="CTR673" s="58"/>
      <c r="CTS673" s="58"/>
      <c r="CTT673" s="58"/>
      <c r="CTU673" s="58"/>
      <c r="CTV673" s="58"/>
      <c r="CTW673" s="58"/>
      <c r="CTX673" s="58"/>
      <c r="CTY673" s="58"/>
      <c r="CTZ673" s="58"/>
      <c r="CUA673" s="58"/>
      <c r="CUB673" s="58"/>
      <c r="CUC673" s="58"/>
      <c r="CUD673" s="58"/>
      <c r="CUE673" s="58"/>
      <c r="CUF673" s="58"/>
      <c r="CUG673" s="58"/>
      <c r="CUH673" s="58"/>
      <c r="CUI673" s="58"/>
      <c r="CUJ673" s="58"/>
      <c r="CUK673" s="58"/>
      <c r="CUL673" s="58"/>
      <c r="CUM673" s="58"/>
      <c r="CUN673" s="58"/>
      <c r="CUO673" s="58"/>
      <c r="CUP673" s="58"/>
      <c r="CUQ673" s="58"/>
      <c r="CUR673" s="58"/>
      <c r="CUS673" s="58"/>
      <c r="CUT673" s="58"/>
      <c r="CUU673" s="58"/>
      <c r="CUV673" s="58"/>
      <c r="CUW673" s="58"/>
      <c r="CUX673" s="58"/>
      <c r="CUY673" s="58"/>
      <c r="CUZ673" s="58"/>
      <c r="CVA673" s="58"/>
      <c r="CVB673" s="58"/>
      <c r="CVC673" s="58"/>
      <c r="CVD673" s="58"/>
      <c r="CVE673" s="58"/>
      <c r="CVF673" s="58"/>
      <c r="CVG673" s="58"/>
      <c r="CVH673" s="58"/>
      <c r="CVI673" s="58"/>
      <c r="CVJ673" s="58"/>
      <c r="CVK673" s="58"/>
      <c r="CVL673" s="58"/>
      <c r="CVM673" s="58"/>
      <c r="CVN673" s="58"/>
      <c r="CVO673" s="58"/>
      <c r="CVP673" s="58"/>
      <c r="CVQ673" s="58"/>
      <c r="CVR673" s="58"/>
      <c r="CVS673" s="58"/>
      <c r="CVT673" s="58"/>
      <c r="CVU673" s="58"/>
      <c r="CVV673" s="58"/>
      <c r="CVW673" s="58"/>
      <c r="CVX673" s="58"/>
      <c r="CVY673" s="58"/>
      <c r="CVZ673" s="58"/>
      <c r="CWA673" s="58"/>
      <c r="CWB673" s="58"/>
      <c r="CWC673" s="58"/>
      <c r="CWD673" s="58"/>
      <c r="CWE673" s="58"/>
      <c r="CWF673" s="58"/>
      <c r="CWG673" s="58"/>
      <c r="CWH673" s="58"/>
      <c r="CWI673" s="58"/>
      <c r="CWJ673" s="58"/>
      <c r="CWK673" s="58"/>
      <c r="CWL673" s="58"/>
      <c r="CWM673" s="58"/>
      <c r="CWN673" s="58"/>
      <c r="CWO673" s="58"/>
      <c r="CWP673" s="58"/>
      <c r="CWQ673" s="58"/>
      <c r="CWR673" s="58"/>
      <c r="CWS673" s="58"/>
      <c r="CWT673" s="58"/>
      <c r="CWU673" s="58"/>
      <c r="CWV673" s="58"/>
      <c r="CWW673" s="58"/>
      <c r="CWX673" s="58"/>
      <c r="CWY673" s="58"/>
      <c r="CWZ673" s="58"/>
      <c r="CXA673" s="58"/>
      <c r="CXB673" s="58"/>
      <c r="CXC673" s="58"/>
      <c r="CXD673" s="58"/>
      <c r="CXE673" s="58"/>
      <c r="CXF673" s="58"/>
      <c r="CXG673" s="58"/>
      <c r="CXH673" s="58"/>
      <c r="CXI673" s="58"/>
      <c r="CXJ673" s="58"/>
      <c r="CXK673" s="58"/>
      <c r="CXL673" s="58"/>
      <c r="CXM673" s="58"/>
      <c r="CXN673" s="58"/>
      <c r="CXO673" s="58"/>
      <c r="CXP673" s="58"/>
      <c r="CXQ673" s="58"/>
      <c r="CXR673" s="58"/>
      <c r="CXS673" s="58"/>
      <c r="CXT673" s="58"/>
      <c r="CXU673" s="58"/>
      <c r="CXV673" s="58"/>
      <c r="CXW673" s="58"/>
      <c r="CXX673" s="58"/>
      <c r="CXY673" s="58"/>
      <c r="CXZ673" s="58"/>
      <c r="CYA673" s="58"/>
      <c r="CYB673" s="58"/>
      <c r="CYC673" s="58"/>
      <c r="CYD673" s="58"/>
      <c r="CYE673" s="58"/>
      <c r="CYF673" s="58"/>
      <c r="CYG673" s="58"/>
      <c r="CYH673" s="58"/>
      <c r="CYI673" s="58"/>
      <c r="CYJ673" s="58"/>
      <c r="CYK673" s="58"/>
      <c r="CYL673" s="58"/>
      <c r="CYM673" s="58"/>
      <c r="CYN673" s="58"/>
      <c r="CYO673" s="58"/>
      <c r="CYP673" s="58"/>
      <c r="CYQ673" s="58"/>
      <c r="CYR673" s="58"/>
      <c r="CYS673" s="58"/>
      <c r="CYT673" s="58"/>
      <c r="CYU673" s="58"/>
      <c r="CYV673" s="58"/>
      <c r="CYW673" s="58"/>
      <c r="CYX673" s="58"/>
      <c r="CYY673" s="58"/>
      <c r="CYZ673" s="58"/>
      <c r="CZA673" s="58"/>
      <c r="CZB673" s="58"/>
      <c r="CZC673" s="58"/>
      <c r="CZD673" s="58"/>
      <c r="CZE673" s="58"/>
      <c r="CZF673" s="58"/>
      <c r="CZG673" s="58"/>
      <c r="CZH673" s="58"/>
      <c r="CZI673" s="58"/>
      <c r="CZJ673" s="58"/>
      <c r="CZK673" s="58"/>
      <c r="CZL673" s="58"/>
      <c r="CZM673" s="58"/>
      <c r="CZN673" s="58"/>
      <c r="CZO673" s="58"/>
      <c r="CZP673" s="58"/>
      <c r="CZQ673" s="58"/>
      <c r="CZR673" s="58"/>
      <c r="CZS673" s="58"/>
      <c r="CZT673" s="58"/>
      <c r="CZU673" s="58"/>
      <c r="CZV673" s="58"/>
      <c r="CZW673" s="58"/>
      <c r="CZX673" s="58"/>
      <c r="CZY673" s="58"/>
      <c r="CZZ673" s="58"/>
      <c r="DAA673" s="58"/>
      <c r="DAB673" s="58"/>
      <c r="DAC673" s="58"/>
      <c r="DAD673" s="58"/>
      <c r="DAE673" s="58"/>
      <c r="DAF673" s="58"/>
      <c r="DAG673" s="58"/>
      <c r="DAH673" s="58"/>
      <c r="DAI673" s="58"/>
      <c r="DAJ673" s="58"/>
      <c r="DAK673" s="58"/>
      <c r="DAL673" s="58"/>
      <c r="DAM673" s="58"/>
      <c r="DAN673" s="58"/>
      <c r="DAO673" s="58"/>
      <c r="DAP673" s="58"/>
      <c r="DAQ673" s="58"/>
      <c r="DAR673" s="58"/>
      <c r="DAS673" s="58"/>
      <c r="DAT673" s="58"/>
      <c r="DAU673" s="58"/>
      <c r="DAV673" s="58"/>
      <c r="DAW673" s="58"/>
      <c r="DAX673" s="58"/>
      <c r="DAY673" s="58"/>
      <c r="DAZ673" s="58"/>
      <c r="DBA673" s="58"/>
      <c r="DBB673" s="58"/>
      <c r="DBC673" s="58"/>
      <c r="DBD673" s="58"/>
      <c r="DBE673" s="58"/>
      <c r="DBF673" s="58"/>
      <c r="DBG673" s="58"/>
      <c r="DBH673" s="58"/>
      <c r="DBI673" s="58"/>
      <c r="DBJ673" s="58"/>
      <c r="DBK673" s="58"/>
      <c r="DBL673" s="58"/>
      <c r="DBM673" s="58"/>
      <c r="DBN673" s="58"/>
      <c r="DBO673" s="58"/>
      <c r="DBP673" s="58"/>
      <c r="DBQ673" s="58"/>
      <c r="DBR673" s="58"/>
      <c r="DBS673" s="58"/>
      <c r="DBT673" s="58"/>
      <c r="DBU673" s="58"/>
      <c r="DBV673" s="58"/>
      <c r="DBW673" s="58"/>
      <c r="DBX673" s="58"/>
      <c r="DBY673" s="58"/>
      <c r="DBZ673" s="58"/>
      <c r="DCA673" s="58"/>
      <c r="DCB673" s="58"/>
      <c r="DCC673" s="58"/>
      <c r="DCD673" s="58"/>
      <c r="DCE673" s="58"/>
      <c r="DCF673" s="58"/>
      <c r="DCG673" s="58"/>
      <c r="DCH673" s="58"/>
      <c r="DCI673" s="58"/>
      <c r="DCJ673" s="58"/>
      <c r="DCK673" s="58"/>
      <c r="DCL673" s="58"/>
      <c r="DCM673" s="58"/>
      <c r="DCN673" s="58"/>
      <c r="DCO673" s="58"/>
      <c r="DCP673" s="58"/>
      <c r="DCQ673" s="58"/>
      <c r="DCR673" s="58"/>
      <c r="DCS673" s="58"/>
      <c r="DCT673" s="58"/>
      <c r="DCU673" s="58"/>
      <c r="DCV673" s="58"/>
      <c r="DCW673" s="58"/>
      <c r="DCX673" s="58"/>
      <c r="DCY673" s="58"/>
      <c r="DCZ673" s="58"/>
      <c r="DDA673" s="58"/>
      <c r="DDB673" s="58"/>
      <c r="DDC673" s="58"/>
      <c r="DDD673" s="58"/>
      <c r="DDE673" s="58"/>
      <c r="DDF673" s="58"/>
      <c r="DDG673" s="58"/>
      <c r="DDH673" s="58"/>
      <c r="DDI673" s="58"/>
      <c r="DDJ673" s="58"/>
      <c r="DDK673" s="58"/>
      <c r="DDL673" s="58"/>
      <c r="DDM673" s="58"/>
      <c r="DDN673" s="58"/>
      <c r="DDO673" s="58"/>
      <c r="DDP673" s="58"/>
      <c r="DDQ673" s="58"/>
      <c r="DDR673" s="58"/>
      <c r="DDS673" s="58"/>
      <c r="DDT673" s="58"/>
      <c r="DDU673" s="58"/>
      <c r="DDV673" s="58"/>
      <c r="DDW673" s="58"/>
      <c r="DDX673" s="58"/>
      <c r="DDY673" s="58"/>
      <c r="DDZ673" s="58"/>
      <c r="DEA673" s="58"/>
      <c r="DEB673" s="58"/>
      <c r="DEC673" s="58"/>
      <c r="DED673" s="58"/>
      <c r="DEE673" s="58"/>
      <c r="DEF673" s="58"/>
      <c r="DEG673" s="58"/>
      <c r="DEH673" s="58"/>
      <c r="DEI673" s="58"/>
      <c r="DEJ673" s="58"/>
      <c r="DEK673" s="58"/>
      <c r="DEL673" s="58"/>
      <c r="DEM673" s="58"/>
      <c r="DEN673" s="58"/>
      <c r="DEO673" s="58"/>
      <c r="DEP673" s="58"/>
      <c r="DEQ673" s="58"/>
      <c r="DER673" s="58"/>
      <c r="DES673" s="58"/>
      <c r="DET673" s="58"/>
      <c r="DEU673" s="58"/>
      <c r="DEV673" s="58"/>
      <c r="DEW673" s="58"/>
      <c r="DEX673" s="58"/>
      <c r="DEY673" s="58"/>
      <c r="DEZ673" s="58"/>
      <c r="DFA673" s="58"/>
      <c r="DFB673" s="58"/>
      <c r="DFC673" s="58"/>
      <c r="DFD673" s="58"/>
      <c r="DFE673" s="58"/>
      <c r="DFF673" s="58"/>
      <c r="DFG673" s="58"/>
      <c r="DFH673" s="58"/>
      <c r="DFI673" s="58"/>
      <c r="DFJ673" s="58"/>
      <c r="DFK673" s="58"/>
      <c r="DFL673" s="58"/>
      <c r="DFM673" s="58"/>
      <c r="DFN673" s="58"/>
      <c r="DFO673" s="58"/>
      <c r="DFP673" s="58"/>
      <c r="DFQ673" s="58"/>
      <c r="DFR673" s="58"/>
      <c r="DFS673" s="58"/>
      <c r="DFT673" s="58"/>
      <c r="DFU673" s="58"/>
      <c r="DFV673" s="58"/>
      <c r="DFW673" s="58"/>
      <c r="DFX673" s="58"/>
      <c r="DFY673" s="58"/>
      <c r="DFZ673" s="58"/>
      <c r="DGA673" s="58"/>
      <c r="DGB673" s="58"/>
      <c r="DGC673" s="58"/>
      <c r="DGD673" s="58"/>
      <c r="DGE673" s="58"/>
      <c r="DGF673" s="58"/>
      <c r="DGG673" s="58"/>
      <c r="DGH673" s="58"/>
      <c r="DGI673" s="58"/>
      <c r="DGJ673" s="58"/>
      <c r="DGK673" s="58"/>
      <c r="DGL673" s="58"/>
      <c r="DGM673" s="58"/>
      <c r="DGN673" s="58"/>
      <c r="DGO673" s="58"/>
      <c r="DGP673" s="58"/>
      <c r="DGQ673" s="58"/>
      <c r="DGR673" s="58"/>
      <c r="DGS673" s="58"/>
      <c r="DGT673" s="58"/>
      <c r="DGU673" s="58"/>
      <c r="DGV673" s="58"/>
      <c r="DGW673" s="58"/>
      <c r="DGX673" s="58"/>
      <c r="DGY673" s="58"/>
      <c r="DGZ673" s="58"/>
      <c r="DHA673" s="58"/>
      <c r="DHB673" s="58"/>
      <c r="DHC673" s="58"/>
      <c r="DHD673" s="58"/>
      <c r="DHE673" s="58"/>
      <c r="DHF673" s="58"/>
      <c r="DHG673" s="58"/>
      <c r="DHH673" s="58"/>
      <c r="DHI673" s="58"/>
      <c r="DHJ673" s="58"/>
      <c r="DHK673" s="58"/>
      <c r="DHL673" s="58"/>
      <c r="DHM673" s="58"/>
      <c r="DHN673" s="58"/>
      <c r="DHO673" s="58"/>
      <c r="DHP673" s="58"/>
      <c r="DHQ673" s="58"/>
      <c r="DHR673" s="58"/>
      <c r="DHS673" s="58"/>
      <c r="DHT673" s="58"/>
      <c r="DHU673" s="58"/>
      <c r="DHV673" s="58"/>
      <c r="DHW673" s="58"/>
      <c r="DHX673" s="58"/>
      <c r="DHY673" s="58"/>
      <c r="DHZ673" s="58"/>
      <c r="DIA673" s="58"/>
      <c r="DIB673" s="58"/>
      <c r="DIC673" s="58"/>
      <c r="DID673" s="58"/>
      <c r="DIE673" s="58"/>
      <c r="DIF673" s="58"/>
      <c r="DIG673" s="58"/>
      <c r="DIH673" s="58"/>
      <c r="DII673" s="58"/>
      <c r="DIJ673" s="58"/>
      <c r="DIK673" s="58"/>
      <c r="DIL673" s="58"/>
      <c r="DIM673" s="58"/>
      <c r="DIN673" s="58"/>
      <c r="DIO673" s="58"/>
      <c r="DIP673" s="58"/>
      <c r="DIQ673" s="58"/>
      <c r="DIR673" s="58"/>
      <c r="DIS673" s="58"/>
      <c r="DIT673" s="58"/>
      <c r="DIU673" s="58"/>
      <c r="DIV673" s="58"/>
      <c r="DIW673" s="58"/>
      <c r="DIX673" s="58"/>
      <c r="DIY673" s="58"/>
      <c r="DIZ673" s="58"/>
      <c r="DJA673" s="58"/>
      <c r="DJB673" s="58"/>
      <c r="DJC673" s="58"/>
      <c r="DJD673" s="58"/>
      <c r="DJE673" s="58"/>
      <c r="DJF673" s="58"/>
      <c r="DJG673" s="58"/>
      <c r="DJH673" s="58"/>
      <c r="DJI673" s="58"/>
      <c r="DJJ673" s="58"/>
      <c r="DJK673" s="58"/>
      <c r="DJL673" s="58"/>
      <c r="DJM673" s="58"/>
      <c r="DJN673" s="58"/>
      <c r="DJO673" s="58"/>
      <c r="DJP673" s="58"/>
      <c r="DJQ673" s="58"/>
      <c r="DJR673" s="58"/>
      <c r="DJS673" s="58"/>
      <c r="DJT673" s="58"/>
      <c r="DJU673" s="58"/>
      <c r="DJV673" s="58"/>
      <c r="DJW673" s="58"/>
      <c r="DJX673" s="58"/>
      <c r="DJY673" s="58"/>
      <c r="DJZ673" s="58"/>
      <c r="DKA673" s="58"/>
      <c r="DKB673" s="58"/>
      <c r="DKC673" s="58"/>
      <c r="DKD673" s="58"/>
      <c r="DKE673" s="58"/>
      <c r="DKF673" s="58"/>
      <c r="DKG673" s="58"/>
      <c r="DKH673" s="58"/>
      <c r="DKI673" s="58"/>
      <c r="DKJ673" s="58"/>
      <c r="DKK673" s="58"/>
      <c r="DKL673" s="58"/>
      <c r="DKM673" s="58"/>
      <c r="DKN673" s="58"/>
      <c r="DKO673" s="58"/>
      <c r="DKP673" s="58"/>
      <c r="DKQ673" s="58"/>
      <c r="DKR673" s="58"/>
      <c r="DKS673" s="58"/>
      <c r="DKT673" s="58"/>
      <c r="DKU673" s="58"/>
      <c r="DKV673" s="58"/>
      <c r="DKW673" s="58"/>
      <c r="DKX673" s="58"/>
      <c r="DKY673" s="58"/>
      <c r="DKZ673" s="58"/>
      <c r="DLA673" s="58"/>
      <c r="DLB673" s="58"/>
      <c r="DLC673" s="58"/>
      <c r="DLD673" s="58"/>
      <c r="DLE673" s="58"/>
      <c r="DLF673" s="58"/>
      <c r="DLG673" s="58"/>
      <c r="DLH673" s="58"/>
      <c r="DLI673" s="58"/>
      <c r="DLJ673" s="58"/>
      <c r="DLK673" s="58"/>
      <c r="DLL673" s="58"/>
      <c r="DLM673" s="58"/>
      <c r="DLN673" s="58"/>
      <c r="DLO673" s="58"/>
      <c r="DLP673" s="58"/>
      <c r="DLQ673" s="58"/>
      <c r="DLR673" s="58"/>
      <c r="DLS673" s="58"/>
      <c r="DLT673" s="58"/>
      <c r="DLU673" s="58"/>
      <c r="DLV673" s="58"/>
      <c r="DLW673" s="58"/>
      <c r="DLX673" s="58"/>
      <c r="DLY673" s="58"/>
      <c r="DLZ673" s="58"/>
      <c r="DMA673" s="58"/>
      <c r="DMB673" s="58"/>
      <c r="DMC673" s="58"/>
      <c r="DMD673" s="58"/>
      <c r="DME673" s="58"/>
      <c r="DMF673" s="58"/>
      <c r="DMG673" s="58"/>
      <c r="DMH673" s="58"/>
      <c r="DMI673" s="58"/>
      <c r="DMJ673" s="58"/>
      <c r="DMK673" s="58"/>
      <c r="DML673" s="58"/>
      <c r="DMM673" s="58"/>
      <c r="DMN673" s="58"/>
      <c r="DMO673" s="58"/>
      <c r="DMP673" s="58"/>
      <c r="DMQ673" s="58"/>
      <c r="DMR673" s="58"/>
      <c r="DMS673" s="58"/>
      <c r="DMT673" s="58"/>
      <c r="DMU673" s="58"/>
      <c r="DMV673" s="58"/>
      <c r="DMW673" s="58"/>
      <c r="DMX673" s="58"/>
      <c r="DMY673" s="58"/>
      <c r="DMZ673" s="58"/>
      <c r="DNA673" s="58"/>
      <c r="DNB673" s="58"/>
      <c r="DNC673" s="58"/>
      <c r="DND673" s="58"/>
      <c r="DNE673" s="58"/>
      <c r="DNF673" s="58"/>
      <c r="DNG673" s="58"/>
      <c r="DNH673" s="58"/>
      <c r="DNI673" s="58"/>
      <c r="DNJ673" s="58"/>
      <c r="DNK673" s="58"/>
      <c r="DNL673" s="58"/>
      <c r="DNM673" s="58"/>
      <c r="DNN673" s="58"/>
      <c r="DNO673" s="58"/>
      <c r="DNP673" s="58"/>
      <c r="DNQ673" s="58"/>
      <c r="DNR673" s="58"/>
      <c r="DNS673" s="58"/>
      <c r="DNT673" s="58"/>
      <c r="DNU673" s="58"/>
      <c r="DNV673" s="58"/>
      <c r="DNW673" s="58"/>
      <c r="DNX673" s="58"/>
      <c r="DNY673" s="58"/>
      <c r="DNZ673" s="58"/>
      <c r="DOA673" s="58"/>
      <c r="DOB673" s="58"/>
      <c r="DOC673" s="58"/>
      <c r="DOD673" s="58"/>
      <c r="DOE673" s="58"/>
      <c r="DOF673" s="58"/>
      <c r="DOG673" s="58"/>
      <c r="DOH673" s="58"/>
      <c r="DOI673" s="58"/>
      <c r="DOJ673" s="58"/>
      <c r="DOK673" s="58"/>
      <c r="DOL673" s="58"/>
      <c r="DOM673" s="58"/>
      <c r="DON673" s="58"/>
      <c r="DOO673" s="58"/>
      <c r="DOP673" s="58"/>
      <c r="DOQ673" s="58"/>
      <c r="DOR673" s="58"/>
      <c r="DOS673" s="58"/>
      <c r="DOT673" s="58"/>
      <c r="DOU673" s="58"/>
      <c r="DOV673" s="58"/>
      <c r="DOW673" s="58"/>
      <c r="DOX673" s="58"/>
      <c r="DOY673" s="58"/>
      <c r="DOZ673" s="58"/>
      <c r="DPA673" s="58"/>
      <c r="DPB673" s="58"/>
      <c r="DPC673" s="58"/>
      <c r="DPD673" s="58"/>
      <c r="DPE673" s="58"/>
      <c r="DPF673" s="58"/>
      <c r="DPG673" s="58"/>
      <c r="DPH673" s="58"/>
      <c r="DPI673" s="58"/>
      <c r="DPJ673" s="58"/>
      <c r="DPK673" s="58"/>
      <c r="DPL673" s="58"/>
      <c r="DPM673" s="58"/>
      <c r="DPN673" s="58"/>
      <c r="DPO673" s="58"/>
      <c r="DPP673" s="58"/>
      <c r="DPQ673" s="58"/>
      <c r="DPR673" s="58"/>
      <c r="DPS673" s="58"/>
      <c r="DPT673" s="58"/>
      <c r="DPU673" s="58"/>
      <c r="DPV673" s="58"/>
      <c r="DPW673" s="58"/>
      <c r="DPX673" s="58"/>
      <c r="DPY673" s="58"/>
      <c r="DPZ673" s="58"/>
      <c r="DQA673" s="58"/>
      <c r="DQB673" s="58"/>
      <c r="DQC673" s="58"/>
      <c r="DQD673" s="58"/>
      <c r="DQE673" s="58"/>
      <c r="DQF673" s="58"/>
      <c r="DQG673" s="58"/>
      <c r="DQH673" s="58"/>
      <c r="DQI673" s="58"/>
      <c r="DQJ673" s="58"/>
      <c r="DQK673" s="58"/>
      <c r="DQL673" s="58"/>
      <c r="DQM673" s="58"/>
      <c r="DQN673" s="58"/>
      <c r="DQO673" s="58"/>
      <c r="DQP673" s="58"/>
      <c r="DQQ673" s="58"/>
      <c r="DQR673" s="58"/>
      <c r="DQS673" s="58"/>
      <c r="DQT673" s="58"/>
      <c r="DQU673" s="58"/>
      <c r="DQV673" s="58"/>
      <c r="DQW673" s="58"/>
      <c r="DQX673" s="58"/>
      <c r="DQY673" s="58"/>
      <c r="DQZ673" s="58"/>
      <c r="DRA673" s="58"/>
      <c r="DRB673" s="58"/>
      <c r="DRC673" s="58"/>
      <c r="DRD673" s="58"/>
      <c r="DRE673" s="58"/>
      <c r="DRF673" s="58"/>
      <c r="DRG673" s="58"/>
      <c r="DRH673" s="58"/>
      <c r="DRI673" s="58"/>
      <c r="DRJ673" s="58"/>
      <c r="DRK673" s="58"/>
      <c r="DRL673" s="58"/>
      <c r="DRM673" s="58"/>
      <c r="DRN673" s="58"/>
      <c r="DRO673" s="58"/>
      <c r="DRP673" s="58"/>
      <c r="DRQ673" s="58"/>
      <c r="DRR673" s="58"/>
      <c r="DRS673" s="58"/>
      <c r="DRT673" s="58"/>
      <c r="DRU673" s="58"/>
      <c r="DRV673" s="58"/>
      <c r="DRW673" s="58"/>
      <c r="DRX673" s="58"/>
      <c r="DRY673" s="58"/>
      <c r="DRZ673" s="58"/>
      <c r="DSA673" s="58"/>
      <c r="DSB673" s="58"/>
      <c r="DSC673" s="58"/>
      <c r="DSD673" s="58"/>
      <c r="DSE673" s="58"/>
      <c r="DSF673" s="58"/>
      <c r="DSG673" s="58"/>
      <c r="DSH673" s="58"/>
      <c r="DSI673" s="58"/>
      <c r="DSJ673" s="58"/>
      <c r="DSK673" s="58"/>
      <c r="DSL673" s="58"/>
      <c r="DSM673" s="58"/>
      <c r="DSN673" s="58"/>
      <c r="DSO673" s="58"/>
      <c r="DSP673" s="58"/>
      <c r="DSQ673" s="58"/>
      <c r="DSR673" s="58"/>
      <c r="DSS673" s="58"/>
      <c r="DST673" s="58"/>
      <c r="DSU673" s="58"/>
      <c r="DSV673" s="58"/>
      <c r="DSW673" s="58"/>
      <c r="DSX673" s="58"/>
      <c r="DSY673" s="58"/>
      <c r="DSZ673" s="58"/>
      <c r="DTA673" s="58"/>
      <c r="DTB673" s="58"/>
      <c r="DTC673" s="58"/>
      <c r="DTD673" s="58"/>
      <c r="DTE673" s="58"/>
      <c r="DTF673" s="58"/>
      <c r="DTG673" s="58"/>
      <c r="DTH673" s="58"/>
      <c r="DTI673" s="58"/>
      <c r="DTJ673" s="58"/>
      <c r="DTK673" s="58"/>
      <c r="DTL673" s="58"/>
      <c r="DTM673" s="58"/>
      <c r="DTN673" s="58"/>
      <c r="DTO673" s="58"/>
      <c r="DTP673" s="58"/>
      <c r="DTQ673" s="58"/>
      <c r="DTR673" s="58"/>
      <c r="DTS673" s="58"/>
      <c r="DTT673" s="58"/>
      <c r="DTU673" s="58"/>
      <c r="DTV673" s="58"/>
      <c r="DTW673" s="58"/>
      <c r="DTX673" s="58"/>
      <c r="DTY673" s="58"/>
      <c r="DTZ673" s="58"/>
      <c r="DUA673" s="58"/>
      <c r="DUB673" s="58"/>
      <c r="DUC673" s="58"/>
      <c r="DUD673" s="58"/>
      <c r="DUE673" s="58"/>
      <c r="DUF673" s="58"/>
      <c r="DUG673" s="58"/>
      <c r="DUH673" s="58"/>
      <c r="DUI673" s="58"/>
      <c r="DUJ673" s="58"/>
      <c r="DUK673" s="58"/>
      <c r="DUL673" s="58"/>
      <c r="DUM673" s="58"/>
      <c r="DUN673" s="58"/>
      <c r="DUO673" s="58"/>
      <c r="DUP673" s="58"/>
      <c r="DUQ673" s="58"/>
      <c r="DUR673" s="58"/>
      <c r="DUS673" s="58"/>
      <c r="DUT673" s="58"/>
      <c r="DUU673" s="58"/>
      <c r="DUV673" s="58"/>
      <c r="DUW673" s="58"/>
      <c r="DUX673" s="58"/>
      <c r="DUY673" s="58"/>
      <c r="DUZ673" s="58"/>
      <c r="DVA673" s="58"/>
      <c r="DVB673" s="58"/>
      <c r="DVC673" s="58"/>
      <c r="DVD673" s="58"/>
      <c r="DVE673" s="58"/>
      <c r="DVF673" s="58"/>
      <c r="DVG673" s="58"/>
      <c r="DVH673" s="58"/>
      <c r="DVI673" s="58"/>
      <c r="DVJ673" s="58"/>
      <c r="DVK673" s="58"/>
      <c r="DVL673" s="58"/>
      <c r="DVM673" s="58"/>
      <c r="DVN673" s="58"/>
      <c r="DVO673" s="58"/>
      <c r="DVP673" s="58"/>
      <c r="DVQ673" s="58"/>
      <c r="DVR673" s="58"/>
      <c r="DVS673" s="58"/>
      <c r="DVT673" s="58"/>
      <c r="DVU673" s="58"/>
      <c r="DVV673" s="58"/>
      <c r="DVW673" s="58"/>
      <c r="DVX673" s="58"/>
      <c r="DVY673" s="58"/>
      <c r="DVZ673" s="58"/>
      <c r="DWA673" s="58"/>
      <c r="DWB673" s="58"/>
      <c r="DWC673" s="58"/>
      <c r="DWD673" s="58"/>
      <c r="DWE673" s="58"/>
      <c r="DWF673" s="58"/>
      <c r="DWG673" s="58"/>
      <c r="DWH673" s="58"/>
      <c r="DWI673" s="58"/>
      <c r="DWJ673" s="58"/>
      <c r="DWK673" s="58"/>
      <c r="DWL673" s="58"/>
      <c r="DWM673" s="58"/>
      <c r="DWN673" s="58"/>
      <c r="DWO673" s="58"/>
      <c r="DWP673" s="58"/>
      <c r="DWQ673" s="58"/>
      <c r="DWR673" s="58"/>
      <c r="DWS673" s="58"/>
      <c r="DWT673" s="58"/>
      <c r="DWU673" s="58"/>
      <c r="DWV673" s="58"/>
      <c r="DWW673" s="58"/>
      <c r="DWX673" s="58"/>
      <c r="DWY673" s="58"/>
      <c r="DWZ673" s="58"/>
      <c r="DXA673" s="58"/>
      <c r="DXB673" s="58"/>
      <c r="DXC673" s="58"/>
      <c r="DXD673" s="58"/>
      <c r="DXE673" s="58"/>
      <c r="DXF673" s="58"/>
      <c r="DXG673" s="58"/>
      <c r="DXH673" s="58"/>
      <c r="DXI673" s="58"/>
      <c r="DXJ673" s="58"/>
      <c r="DXK673" s="58"/>
      <c r="DXL673" s="58"/>
      <c r="DXM673" s="58"/>
      <c r="DXN673" s="58"/>
      <c r="DXO673" s="58"/>
      <c r="DXP673" s="58"/>
      <c r="DXQ673" s="58"/>
      <c r="DXR673" s="58"/>
      <c r="DXS673" s="58"/>
      <c r="DXT673" s="58"/>
      <c r="DXU673" s="58"/>
      <c r="DXV673" s="58"/>
      <c r="DXW673" s="58"/>
      <c r="DXX673" s="58"/>
      <c r="DXY673" s="58"/>
      <c r="DXZ673" s="58"/>
      <c r="DYA673" s="58"/>
      <c r="DYB673" s="58"/>
      <c r="DYC673" s="58"/>
      <c r="DYD673" s="58"/>
      <c r="DYE673" s="58"/>
      <c r="DYF673" s="58"/>
      <c r="DYG673" s="58"/>
      <c r="DYH673" s="58"/>
      <c r="DYI673" s="58"/>
      <c r="DYJ673" s="58"/>
      <c r="DYK673" s="58"/>
      <c r="DYL673" s="58"/>
      <c r="DYM673" s="58"/>
      <c r="DYN673" s="58"/>
      <c r="DYO673" s="58"/>
      <c r="DYP673" s="58"/>
      <c r="DYQ673" s="58"/>
      <c r="DYR673" s="58"/>
      <c r="DYS673" s="58"/>
      <c r="DYT673" s="58"/>
      <c r="DYU673" s="58"/>
      <c r="DYV673" s="58"/>
      <c r="DYW673" s="58"/>
      <c r="DYX673" s="58"/>
      <c r="DYY673" s="58"/>
      <c r="DYZ673" s="58"/>
      <c r="DZA673" s="58"/>
      <c r="DZB673" s="58"/>
      <c r="DZC673" s="58"/>
      <c r="DZD673" s="58"/>
      <c r="DZE673" s="58"/>
      <c r="DZF673" s="58"/>
      <c r="DZG673" s="58"/>
      <c r="DZH673" s="58"/>
      <c r="DZI673" s="58"/>
      <c r="DZJ673" s="58"/>
      <c r="DZK673" s="58"/>
      <c r="DZL673" s="58"/>
      <c r="DZM673" s="58"/>
      <c r="DZN673" s="58"/>
      <c r="DZO673" s="58"/>
      <c r="DZP673" s="58"/>
      <c r="DZQ673" s="58"/>
      <c r="DZR673" s="58"/>
      <c r="DZS673" s="58"/>
      <c r="DZT673" s="58"/>
      <c r="DZU673" s="58"/>
      <c r="DZV673" s="58"/>
      <c r="DZW673" s="58"/>
      <c r="DZX673" s="58"/>
      <c r="DZY673" s="58"/>
      <c r="DZZ673" s="58"/>
      <c r="EAA673" s="58"/>
      <c r="EAB673" s="58"/>
      <c r="EAC673" s="58"/>
      <c r="EAD673" s="58"/>
      <c r="EAE673" s="58"/>
      <c r="EAF673" s="58"/>
      <c r="EAG673" s="58"/>
      <c r="EAH673" s="58"/>
      <c r="EAI673" s="58"/>
      <c r="EAJ673" s="58"/>
      <c r="EAK673" s="58"/>
      <c r="EAL673" s="58"/>
      <c r="EAM673" s="58"/>
      <c r="EAN673" s="58"/>
      <c r="EAO673" s="58"/>
      <c r="EAP673" s="58"/>
      <c r="EAQ673" s="58"/>
      <c r="EAR673" s="58"/>
      <c r="EAS673" s="58"/>
      <c r="EAT673" s="58"/>
      <c r="EAU673" s="58"/>
      <c r="EAV673" s="58"/>
      <c r="EAW673" s="58"/>
      <c r="EAX673" s="58"/>
      <c r="EAY673" s="58"/>
      <c r="EAZ673" s="58"/>
      <c r="EBA673" s="58"/>
      <c r="EBB673" s="58"/>
      <c r="EBC673" s="58"/>
      <c r="EBD673" s="58"/>
      <c r="EBE673" s="58"/>
      <c r="EBF673" s="58"/>
      <c r="EBG673" s="58"/>
      <c r="EBH673" s="58"/>
      <c r="EBI673" s="58"/>
      <c r="EBJ673" s="58"/>
      <c r="EBK673" s="58"/>
      <c r="EBL673" s="58"/>
      <c r="EBM673" s="58"/>
      <c r="EBN673" s="58"/>
      <c r="EBO673" s="58"/>
      <c r="EBP673" s="58"/>
      <c r="EBQ673" s="58"/>
      <c r="EBR673" s="58"/>
      <c r="EBS673" s="58"/>
      <c r="EBT673" s="58"/>
      <c r="EBU673" s="58"/>
      <c r="EBV673" s="58"/>
      <c r="EBW673" s="58"/>
      <c r="EBX673" s="58"/>
      <c r="EBY673" s="58"/>
      <c r="EBZ673" s="58"/>
      <c r="ECA673" s="58"/>
      <c r="ECB673" s="58"/>
      <c r="ECC673" s="58"/>
      <c r="ECD673" s="58"/>
      <c r="ECE673" s="58"/>
      <c r="ECF673" s="58"/>
      <c r="ECG673" s="58"/>
      <c r="ECH673" s="58"/>
      <c r="ECI673" s="58"/>
      <c r="ECJ673" s="58"/>
      <c r="ECK673" s="58"/>
      <c r="ECL673" s="58"/>
      <c r="ECM673" s="58"/>
      <c r="ECN673" s="58"/>
      <c r="ECO673" s="58"/>
      <c r="ECP673" s="58"/>
      <c r="ECQ673" s="58"/>
      <c r="ECR673" s="58"/>
      <c r="ECS673" s="58"/>
      <c r="ECT673" s="58"/>
      <c r="ECU673" s="58"/>
      <c r="ECV673" s="58"/>
      <c r="ECW673" s="58"/>
      <c r="ECX673" s="58"/>
      <c r="ECY673" s="58"/>
      <c r="ECZ673" s="58"/>
      <c r="EDA673" s="58"/>
      <c r="EDB673" s="58"/>
      <c r="EDC673" s="58"/>
      <c r="EDD673" s="58"/>
      <c r="EDE673" s="58"/>
      <c r="EDF673" s="58"/>
      <c r="EDG673" s="58"/>
      <c r="EDH673" s="58"/>
      <c r="EDI673" s="58"/>
      <c r="EDJ673" s="58"/>
      <c r="EDK673" s="58"/>
      <c r="EDL673" s="58"/>
      <c r="EDM673" s="58"/>
      <c r="EDN673" s="58"/>
      <c r="EDO673" s="58"/>
      <c r="EDP673" s="58"/>
      <c r="EDQ673" s="58"/>
      <c r="EDR673" s="58"/>
      <c r="EDS673" s="58"/>
      <c r="EDT673" s="58"/>
      <c r="EDU673" s="58"/>
      <c r="EDV673" s="58"/>
      <c r="EDW673" s="58"/>
      <c r="EDX673" s="58"/>
      <c r="EDY673" s="58"/>
      <c r="EDZ673" s="58"/>
      <c r="EEA673" s="58"/>
      <c r="EEB673" s="58"/>
      <c r="EEC673" s="58"/>
      <c r="EED673" s="58"/>
      <c r="EEE673" s="58"/>
      <c r="EEF673" s="58"/>
      <c r="EEG673" s="58"/>
      <c r="EEH673" s="58"/>
      <c r="EEI673" s="58"/>
      <c r="EEJ673" s="58"/>
      <c r="EEK673" s="58"/>
      <c r="EEL673" s="58"/>
      <c r="EEM673" s="58"/>
      <c r="EEN673" s="58"/>
      <c r="EEO673" s="58"/>
      <c r="EEP673" s="58"/>
      <c r="EEQ673" s="58"/>
      <c r="EER673" s="58"/>
      <c r="EES673" s="58"/>
      <c r="EET673" s="58"/>
      <c r="EEU673" s="58"/>
      <c r="EEV673" s="58"/>
      <c r="EEW673" s="58"/>
      <c r="EEX673" s="58"/>
      <c r="EEY673" s="58"/>
      <c r="EEZ673" s="58"/>
      <c r="EFA673" s="58"/>
      <c r="EFB673" s="58"/>
      <c r="EFC673" s="58"/>
      <c r="EFD673" s="58"/>
      <c r="EFE673" s="58"/>
      <c r="EFF673" s="58"/>
      <c r="EFG673" s="58"/>
      <c r="EFH673" s="58"/>
      <c r="EFI673" s="58"/>
      <c r="EFJ673" s="58"/>
      <c r="EFK673" s="58"/>
      <c r="EFL673" s="58"/>
      <c r="EFM673" s="58"/>
      <c r="EFN673" s="58"/>
      <c r="EFO673" s="58"/>
      <c r="EFP673" s="58"/>
      <c r="EFQ673" s="58"/>
      <c r="EFR673" s="58"/>
      <c r="EFS673" s="58"/>
      <c r="EFT673" s="58"/>
      <c r="EFU673" s="58"/>
      <c r="EFV673" s="58"/>
      <c r="EFW673" s="58"/>
      <c r="EFX673" s="58"/>
      <c r="EFY673" s="58"/>
      <c r="EFZ673" s="58"/>
      <c r="EGA673" s="58"/>
      <c r="EGB673" s="58"/>
      <c r="EGC673" s="58"/>
      <c r="EGD673" s="58"/>
      <c r="EGE673" s="58"/>
      <c r="EGF673" s="58"/>
      <c r="EGG673" s="58"/>
      <c r="EGH673" s="58"/>
      <c r="EGI673" s="58"/>
      <c r="EGJ673" s="58"/>
      <c r="EGK673" s="58"/>
      <c r="EGL673" s="58"/>
      <c r="EGM673" s="58"/>
      <c r="EGN673" s="58"/>
      <c r="EGO673" s="58"/>
      <c r="EGP673" s="58"/>
      <c r="EGQ673" s="58"/>
      <c r="EGR673" s="58"/>
      <c r="EGS673" s="58"/>
      <c r="EGT673" s="58"/>
      <c r="EGU673" s="58"/>
      <c r="EGV673" s="58"/>
      <c r="EGW673" s="58"/>
      <c r="EGX673" s="58"/>
      <c r="EGY673" s="58"/>
      <c r="EGZ673" s="58"/>
      <c r="EHA673" s="58"/>
      <c r="EHB673" s="58"/>
      <c r="EHC673" s="58"/>
      <c r="EHD673" s="58"/>
      <c r="EHE673" s="58"/>
      <c r="EHF673" s="58"/>
      <c r="EHG673" s="58"/>
      <c r="EHH673" s="58"/>
      <c r="EHI673" s="58"/>
      <c r="EHJ673" s="58"/>
      <c r="EHK673" s="58"/>
      <c r="EHL673" s="58"/>
      <c r="EHM673" s="58"/>
      <c r="EHN673" s="58"/>
      <c r="EHO673" s="58"/>
      <c r="EHP673" s="58"/>
      <c r="EHQ673" s="58"/>
      <c r="EHR673" s="58"/>
      <c r="EHS673" s="58"/>
      <c r="EHT673" s="58"/>
      <c r="EHU673" s="58"/>
      <c r="EHV673" s="58"/>
      <c r="EHW673" s="58"/>
      <c r="EHX673" s="58"/>
      <c r="EHY673" s="58"/>
      <c r="EHZ673" s="58"/>
      <c r="EIA673" s="58"/>
      <c r="EIB673" s="58"/>
      <c r="EIC673" s="58"/>
      <c r="EID673" s="58"/>
      <c r="EIE673" s="58"/>
      <c r="EIF673" s="58"/>
      <c r="EIG673" s="58"/>
      <c r="EIH673" s="58"/>
      <c r="EII673" s="58"/>
      <c r="EIJ673" s="58"/>
      <c r="EIK673" s="58"/>
      <c r="EIL673" s="58"/>
      <c r="EIM673" s="58"/>
      <c r="EIN673" s="58"/>
      <c r="EIO673" s="58"/>
      <c r="EIP673" s="58"/>
      <c r="EIQ673" s="58"/>
      <c r="EIR673" s="58"/>
      <c r="EIS673" s="58"/>
      <c r="EIT673" s="58"/>
      <c r="EIU673" s="58"/>
      <c r="EIV673" s="58"/>
      <c r="EIW673" s="58"/>
      <c r="EIX673" s="58"/>
      <c r="EIY673" s="58"/>
      <c r="EIZ673" s="58"/>
      <c r="EJA673" s="58"/>
      <c r="EJB673" s="58"/>
      <c r="EJC673" s="58"/>
      <c r="EJD673" s="58"/>
      <c r="EJE673" s="58"/>
      <c r="EJF673" s="58"/>
      <c r="EJG673" s="58"/>
      <c r="EJH673" s="58"/>
      <c r="EJI673" s="58"/>
      <c r="EJJ673" s="58"/>
      <c r="EJK673" s="58"/>
      <c r="EJL673" s="58"/>
      <c r="EJM673" s="58"/>
      <c r="EJN673" s="58"/>
      <c r="EJO673" s="58"/>
      <c r="EJP673" s="58"/>
      <c r="EJQ673" s="58"/>
      <c r="EJR673" s="58"/>
      <c r="EJS673" s="58"/>
      <c r="EJT673" s="58"/>
      <c r="EJU673" s="58"/>
      <c r="EJV673" s="58"/>
      <c r="EJW673" s="58"/>
      <c r="EJX673" s="58"/>
      <c r="EJY673" s="58"/>
      <c r="EJZ673" s="58"/>
      <c r="EKA673" s="58"/>
      <c r="EKB673" s="58"/>
      <c r="EKC673" s="58"/>
      <c r="EKD673" s="58"/>
      <c r="EKE673" s="58"/>
      <c r="EKF673" s="58"/>
      <c r="EKG673" s="58"/>
      <c r="EKH673" s="58"/>
      <c r="EKI673" s="58"/>
      <c r="EKJ673" s="58"/>
      <c r="EKK673" s="58"/>
      <c r="EKL673" s="58"/>
      <c r="EKM673" s="58"/>
      <c r="EKN673" s="58"/>
      <c r="EKO673" s="58"/>
      <c r="EKP673" s="58"/>
      <c r="EKQ673" s="58"/>
      <c r="EKR673" s="58"/>
      <c r="EKS673" s="58"/>
      <c r="EKT673" s="58"/>
      <c r="EKU673" s="58"/>
      <c r="EKV673" s="58"/>
      <c r="EKW673" s="58"/>
      <c r="EKX673" s="58"/>
      <c r="EKY673" s="58"/>
      <c r="EKZ673" s="58"/>
      <c r="ELA673" s="58"/>
      <c r="ELB673" s="58"/>
      <c r="ELC673" s="58"/>
      <c r="ELD673" s="58"/>
      <c r="ELE673" s="58"/>
      <c r="ELF673" s="58"/>
      <c r="ELG673" s="58"/>
      <c r="ELH673" s="58"/>
      <c r="ELI673" s="58"/>
      <c r="ELJ673" s="58"/>
      <c r="ELK673" s="58"/>
      <c r="ELL673" s="58"/>
      <c r="ELM673" s="58"/>
      <c r="ELN673" s="58"/>
      <c r="ELO673" s="58"/>
      <c r="ELP673" s="58"/>
      <c r="ELQ673" s="58"/>
      <c r="ELR673" s="58"/>
      <c r="ELS673" s="58"/>
      <c r="ELT673" s="58"/>
      <c r="ELU673" s="58"/>
      <c r="ELV673" s="58"/>
      <c r="ELW673" s="58"/>
      <c r="ELX673" s="58"/>
      <c r="ELY673" s="58"/>
      <c r="ELZ673" s="58"/>
      <c r="EMA673" s="58"/>
      <c r="EMB673" s="58"/>
      <c r="EMC673" s="58"/>
      <c r="EMD673" s="58"/>
      <c r="EME673" s="58"/>
      <c r="EMF673" s="58"/>
      <c r="EMG673" s="58"/>
      <c r="EMH673" s="58"/>
      <c r="EMI673" s="58"/>
      <c r="EMJ673" s="58"/>
      <c r="EMK673" s="58"/>
      <c r="EML673" s="58"/>
      <c r="EMM673" s="58"/>
      <c r="EMN673" s="58"/>
      <c r="EMO673" s="58"/>
      <c r="EMP673" s="58"/>
      <c r="EMQ673" s="58"/>
      <c r="EMR673" s="58"/>
      <c r="EMS673" s="58"/>
      <c r="EMT673" s="58"/>
      <c r="EMU673" s="58"/>
      <c r="EMV673" s="58"/>
      <c r="EMW673" s="58"/>
      <c r="EMX673" s="58"/>
      <c r="EMY673" s="58"/>
      <c r="EMZ673" s="58"/>
      <c r="ENA673" s="58"/>
      <c r="ENB673" s="58"/>
      <c r="ENC673" s="58"/>
      <c r="END673" s="58"/>
      <c r="ENE673" s="58"/>
      <c r="ENF673" s="58"/>
      <c r="ENG673" s="58"/>
      <c r="ENH673" s="58"/>
      <c r="ENI673" s="58"/>
      <c r="ENJ673" s="58"/>
      <c r="ENK673" s="58"/>
      <c r="ENL673" s="58"/>
      <c r="ENM673" s="58"/>
      <c r="ENN673" s="58"/>
      <c r="ENO673" s="58"/>
      <c r="ENP673" s="58"/>
      <c r="ENQ673" s="58"/>
      <c r="ENR673" s="58"/>
      <c r="ENS673" s="58"/>
      <c r="ENT673" s="58"/>
      <c r="ENU673" s="58"/>
      <c r="ENV673" s="58"/>
      <c r="ENW673" s="58"/>
      <c r="ENX673" s="58"/>
      <c r="ENY673" s="58"/>
      <c r="ENZ673" s="58"/>
      <c r="EOA673" s="58"/>
      <c r="EOB673" s="58"/>
      <c r="EOC673" s="58"/>
      <c r="EOD673" s="58"/>
      <c r="EOE673" s="58"/>
      <c r="EOF673" s="58"/>
      <c r="EOG673" s="58"/>
      <c r="EOH673" s="58"/>
      <c r="EOI673" s="58"/>
      <c r="EOJ673" s="58"/>
      <c r="EOK673" s="58"/>
      <c r="EOL673" s="58"/>
      <c r="EOM673" s="58"/>
      <c r="EON673" s="58"/>
      <c r="EOO673" s="58"/>
      <c r="EOP673" s="58"/>
      <c r="EOQ673" s="58"/>
      <c r="EOR673" s="58"/>
      <c r="EOS673" s="58"/>
      <c r="EOT673" s="58"/>
      <c r="EOU673" s="58"/>
      <c r="EOV673" s="58"/>
      <c r="EOW673" s="58"/>
      <c r="EOX673" s="58"/>
      <c r="EOY673" s="58"/>
      <c r="EOZ673" s="58"/>
      <c r="EPA673" s="58"/>
      <c r="EPB673" s="58"/>
      <c r="EPC673" s="58"/>
      <c r="EPD673" s="58"/>
      <c r="EPE673" s="58"/>
      <c r="EPF673" s="58"/>
      <c r="EPG673" s="58"/>
      <c r="EPH673" s="58"/>
      <c r="EPI673" s="58"/>
      <c r="EPJ673" s="58"/>
      <c r="EPK673" s="58"/>
      <c r="EPL673" s="58"/>
      <c r="EPM673" s="58"/>
      <c r="EPN673" s="58"/>
      <c r="EPO673" s="58"/>
      <c r="EPP673" s="58"/>
      <c r="EPQ673" s="58"/>
      <c r="EPR673" s="58"/>
      <c r="EPS673" s="58"/>
      <c r="EPT673" s="58"/>
      <c r="EPU673" s="58"/>
      <c r="EPV673" s="58"/>
      <c r="EPW673" s="58"/>
      <c r="EPX673" s="58"/>
      <c r="EPY673" s="58"/>
      <c r="EPZ673" s="58"/>
      <c r="EQA673" s="58"/>
      <c r="EQB673" s="58"/>
      <c r="EQC673" s="58"/>
      <c r="EQD673" s="58"/>
      <c r="EQE673" s="58"/>
      <c r="EQF673" s="58"/>
      <c r="EQG673" s="58"/>
      <c r="EQH673" s="58"/>
      <c r="EQI673" s="58"/>
      <c r="EQJ673" s="58"/>
      <c r="EQK673" s="58"/>
      <c r="EQL673" s="58"/>
      <c r="EQM673" s="58"/>
      <c r="EQN673" s="58"/>
      <c r="EQO673" s="58"/>
      <c r="EQP673" s="58"/>
      <c r="EQQ673" s="58"/>
      <c r="EQR673" s="58"/>
      <c r="EQS673" s="58"/>
      <c r="EQT673" s="58"/>
      <c r="EQU673" s="58"/>
      <c r="EQV673" s="58"/>
      <c r="EQW673" s="58"/>
      <c r="EQX673" s="58"/>
      <c r="EQY673" s="58"/>
      <c r="EQZ673" s="58"/>
      <c r="ERA673" s="58"/>
      <c r="ERB673" s="58"/>
      <c r="ERC673" s="58"/>
      <c r="ERD673" s="58"/>
      <c r="ERE673" s="58"/>
      <c r="ERF673" s="58"/>
      <c r="ERG673" s="58"/>
      <c r="ERH673" s="58"/>
      <c r="ERI673" s="58"/>
      <c r="ERJ673" s="58"/>
      <c r="ERK673" s="58"/>
      <c r="ERL673" s="58"/>
      <c r="ERM673" s="58"/>
      <c r="ERN673" s="58"/>
      <c r="ERO673" s="58"/>
      <c r="ERP673" s="58"/>
      <c r="ERQ673" s="58"/>
      <c r="ERR673" s="58"/>
      <c r="ERS673" s="58"/>
      <c r="ERT673" s="58"/>
      <c r="ERU673" s="58"/>
      <c r="ERV673" s="58"/>
      <c r="ERW673" s="58"/>
      <c r="ERX673" s="58"/>
      <c r="ERY673" s="58"/>
      <c r="ERZ673" s="58"/>
      <c r="ESA673" s="58"/>
      <c r="ESB673" s="58"/>
      <c r="ESC673" s="58"/>
      <c r="ESD673" s="58"/>
      <c r="ESE673" s="58"/>
      <c r="ESF673" s="58"/>
      <c r="ESG673" s="58"/>
      <c r="ESH673" s="58"/>
      <c r="ESI673" s="58"/>
      <c r="ESJ673" s="58"/>
      <c r="ESK673" s="58"/>
      <c r="ESL673" s="58"/>
      <c r="ESM673" s="58"/>
      <c r="ESN673" s="58"/>
      <c r="ESO673" s="58"/>
      <c r="ESP673" s="58"/>
      <c r="ESQ673" s="58"/>
      <c r="ESR673" s="58"/>
      <c r="ESS673" s="58"/>
      <c r="EST673" s="58"/>
      <c r="ESU673" s="58"/>
      <c r="ESV673" s="58"/>
      <c r="ESW673" s="58"/>
      <c r="ESX673" s="58"/>
      <c r="ESY673" s="58"/>
      <c r="ESZ673" s="58"/>
      <c r="ETA673" s="58"/>
      <c r="ETB673" s="58"/>
      <c r="ETC673" s="58"/>
      <c r="ETD673" s="58"/>
      <c r="ETE673" s="58"/>
      <c r="ETF673" s="58"/>
      <c r="ETG673" s="58"/>
      <c r="ETH673" s="58"/>
      <c r="ETI673" s="58"/>
      <c r="ETJ673" s="58"/>
      <c r="ETK673" s="58"/>
      <c r="ETL673" s="58"/>
      <c r="ETM673" s="58"/>
      <c r="ETN673" s="58"/>
      <c r="ETO673" s="58"/>
      <c r="ETP673" s="58"/>
      <c r="ETQ673" s="58"/>
      <c r="ETR673" s="58"/>
      <c r="ETS673" s="58"/>
      <c r="ETT673" s="58"/>
      <c r="ETU673" s="58"/>
      <c r="ETV673" s="58"/>
      <c r="ETW673" s="58"/>
      <c r="ETX673" s="58"/>
      <c r="ETY673" s="58"/>
      <c r="ETZ673" s="58"/>
      <c r="EUA673" s="58"/>
      <c r="EUB673" s="58"/>
      <c r="EUC673" s="58"/>
      <c r="EUD673" s="58"/>
      <c r="EUE673" s="58"/>
      <c r="EUF673" s="58"/>
      <c r="EUG673" s="58"/>
      <c r="EUH673" s="58"/>
      <c r="EUI673" s="58"/>
      <c r="EUJ673" s="58"/>
      <c r="EUK673" s="58"/>
      <c r="EUL673" s="58"/>
      <c r="EUM673" s="58"/>
      <c r="EUN673" s="58"/>
      <c r="EUO673" s="58"/>
      <c r="EUP673" s="58"/>
      <c r="EUQ673" s="58"/>
      <c r="EUR673" s="58"/>
      <c r="EUS673" s="58"/>
      <c r="EUT673" s="58"/>
      <c r="EUU673" s="58"/>
      <c r="EUV673" s="58"/>
      <c r="EUW673" s="58"/>
      <c r="EUX673" s="58"/>
      <c r="EUY673" s="58"/>
      <c r="EUZ673" s="58"/>
      <c r="EVA673" s="58"/>
      <c r="EVB673" s="58"/>
      <c r="EVC673" s="58"/>
      <c r="EVD673" s="58"/>
      <c r="EVE673" s="58"/>
      <c r="EVF673" s="58"/>
      <c r="EVG673" s="58"/>
      <c r="EVH673" s="58"/>
      <c r="EVI673" s="58"/>
      <c r="EVJ673" s="58"/>
      <c r="EVK673" s="58"/>
      <c r="EVL673" s="58"/>
      <c r="EVM673" s="58"/>
      <c r="EVN673" s="58"/>
      <c r="EVO673" s="58"/>
      <c r="EVP673" s="58"/>
      <c r="EVQ673" s="58"/>
      <c r="EVR673" s="58"/>
      <c r="EVS673" s="58"/>
      <c r="EVT673" s="58"/>
      <c r="EVU673" s="58"/>
      <c r="EVV673" s="58"/>
      <c r="EVW673" s="58"/>
      <c r="EVX673" s="58"/>
      <c r="EVY673" s="58"/>
      <c r="EVZ673" s="58"/>
      <c r="EWA673" s="58"/>
      <c r="EWB673" s="58"/>
      <c r="EWC673" s="58"/>
      <c r="EWD673" s="58"/>
      <c r="EWE673" s="58"/>
      <c r="EWF673" s="58"/>
      <c r="EWG673" s="58"/>
      <c r="EWH673" s="58"/>
      <c r="EWI673" s="58"/>
      <c r="EWJ673" s="58"/>
      <c r="EWK673" s="58"/>
      <c r="EWL673" s="58"/>
      <c r="EWM673" s="58"/>
      <c r="EWN673" s="58"/>
      <c r="EWO673" s="58"/>
      <c r="EWP673" s="58"/>
      <c r="EWQ673" s="58"/>
      <c r="EWR673" s="58"/>
      <c r="EWS673" s="58"/>
      <c r="EWT673" s="58"/>
      <c r="EWU673" s="58"/>
      <c r="EWV673" s="58"/>
      <c r="EWW673" s="58"/>
      <c r="EWX673" s="58"/>
      <c r="EWY673" s="58"/>
      <c r="EWZ673" s="58"/>
      <c r="EXA673" s="58"/>
      <c r="EXB673" s="58"/>
      <c r="EXC673" s="58"/>
      <c r="EXD673" s="58"/>
      <c r="EXE673" s="58"/>
      <c r="EXF673" s="58"/>
      <c r="EXG673" s="58"/>
      <c r="EXH673" s="58"/>
      <c r="EXI673" s="58"/>
      <c r="EXJ673" s="58"/>
      <c r="EXK673" s="58"/>
      <c r="EXL673" s="58"/>
      <c r="EXM673" s="58"/>
      <c r="EXN673" s="58"/>
      <c r="EXO673" s="58"/>
      <c r="EXP673" s="58"/>
      <c r="EXQ673" s="58"/>
      <c r="EXR673" s="58"/>
      <c r="EXS673" s="58"/>
      <c r="EXT673" s="58"/>
      <c r="EXU673" s="58"/>
      <c r="EXV673" s="58"/>
      <c r="EXW673" s="58"/>
      <c r="EXX673" s="58"/>
      <c r="EXY673" s="58"/>
      <c r="EXZ673" s="58"/>
      <c r="EYA673" s="58"/>
      <c r="EYB673" s="58"/>
      <c r="EYC673" s="58"/>
      <c r="EYD673" s="58"/>
      <c r="EYE673" s="58"/>
      <c r="EYF673" s="58"/>
      <c r="EYG673" s="58"/>
      <c r="EYH673" s="58"/>
      <c r="EYI673" s="58"/>
      <c r="EYJ673" s="58"/>
      <c r="EYK673" s="58"/>
      <c r="EYL673" s="58"/>
      <c r="EYM673" s="58"/>
      <c r="EYN673" s="58"/>
      <c r="EYO673" s="58"/>
      <c r="EYP673" s="58"/>
      <c r="EYQ673" s="58"/>
      <c r="EYR673" s="58"/>
      <c r="EYS673" s="58"/>
      <c r="EYT673" s="58"/>
      <c r="EYU673" s="58"/>
      <c r="EYV673" s="58"/>
      <c r="EYW673" s="58"/>
      <c r="EYX673" s="58"/>
      <c r="EYY673" s="58"/>
      <c r="EYZ673" s="58"/>
      <c r="EZA673" s="58"/>
      <c r="EZB673" s="58"/>
      <c r="EZC673" s="58"/>
      <c r="EZD673" s="58"/>
      <c r="EZE673" s="58"/>
      <c r="EZF673" s="58"/>
      <c r="EZG673" s="58"/>
      <c r="EZH673" s="58"/>
      <c r="EZI673" s="58"/>
      <c r="EZJ673" s="58"/>
      <c r="EZK673" s="58"/>
      <c r="EZL673" s="58"/>
      <c r="EZM673" s="58"/>
      <c r="EZN673" s="58"/>
      <c r="EZO673" s="58"/>
      <c r="EZP673" s="58"/>
      <c r="EZQ673" s="58"/>
      <c r="EZR673" s="58"/>
      <c r="EZS673" s="58"/>
      <c r="EZT673" s="58"/>
      <c r="EZU673" s="58"/>
      <c r="EZV673" s="58"/>
      <c r="EZW673" s="58"/>
      <c r="EZX673" s="58"/>
      <c r="EZY673" s="58"/>
      <c r="EZZ673" s="58"/>
      <c r="FAA673" s="58"/>
      <c r="FAB673" s="58"/>
      <c r="FAC673" s="58"/>
      <c r="FAD673" s="58"/>
      <c r="FAE673" s="58"/>
      <c r="FAF673" s="58"/>
      <c r="FAG673" s="58"/>
      <c r="FAH673" s="58"/>
      <c r="FAI673" s="58"/>
      <c r="FAJ673" s="58"/>
      <c r="FAK673" s="58"/>
      <c r="FAL673" s="58"/>
      <c r="FAM673" s="58"/>
      <c r="FAN673" s="58"/>
      <c r="FAO673" s="58"/>
      <c r="FAP673" s="58"/>
      <c r="FAQ673" s="58"/>
      <c r="FAR673" s="58"/>
      <c r="FAS673" s="58"/>
      <c r="FAT673" s="58"/>
      <c r="FAU673" s="58"/>
      <c r="FAV673" s="58"/>
      <c r="FAW673" s="58"/>
      <c r="FAX673" s="58"/>
      <c r="FAY673" s="58"/>
      <c r="FAZ673" s="58"/>
      <c r="FBA673" s="58"/>
      <c r="FBB673" s="58"/>
      <c r="FBC673" s="58"/>
      <c r="FBD673" s="58"/>
      <c r="FBE673" s="58"/>
      <c r="FBF673" s="58"/>
      <c r="FBG673" s="58"/>
      <c r="FBH673" s="58"/>
      <c r="FBI673" s="58"/>
      <c r="FBJ673" s="58"/>
      <c r="FBK673" s="58"/>
      <c r="FBL673" s="58"/>
      <c r="FBM673" s="58"/>
      <c r="FBN673" s="58"/>
      <c r="FBO673" s="58"/>
      <c r="FBP673" s="58"/>
      <c r="FBQ673" s="58"/>
      <c r="FBR673" s="58"/>
      <c r="FBS673" s="58"/>
      <c r="FBT673" s="58"/>
      <c r="FBU673" s="58"/>
      <c r="FBV673" s="58"/>
      <c r="FBW673" s="58"/>
      <c r="FBX673" s="58"/>
      <c r="FBY673" s="58"/>
      <c r="FBZ673" s="58"/>
      <c r="FCA673" s="58"/>
      <c r="FCB673" s="58"/>
      <c r="FCC673" s="58"/>
      <c r="FCD673" s="58"/>
      <c r="FCE673" s="58"/>
      <c r="FCF673" s="58"/>
      <c r="FCG673" s="58"/>
      <c r="FCH673" s="58"/>
      <c r="FCI673" s="58"/>
      <c r="FCJ673" s="58"/>
      <c r="FCK673" s="58"/>
      <c r="FCL673" s="58"/>
      <c r="FCM673" s="58"/>
      <c r="FCN673" s="58"/>
      <c r="FCO673" s="58"/>
      <c r="FCP673" s="58"/>
      <c r="FCQ673" s="58"/>
      <c r="FCR673" s="58"/>
      <c r="FCS673" s="58"/>
      <c r="FCT673" s="58"/>
      <c r="FCU673" s="58"/>
      <c r="FCV673" s="58"/>
      <c r="FCW673" s="58"/>
      <c r="FCX673" s="58"/>
      <c r="FCY673" s="58"/>
      <c r="FCZ673" s="58"/>
      <c r="FDA673" s="58"/>
      <c r="FDB673" s="58"/>
      <c r="FDC673" s="58"/>
      <c r="FDD673" s="58"/>
      <c r="FDE673" s="58"/>
      <c r="FDF673" s="58"/>
      <c r="FDG673" s="58"/>
      <c r="FDH673" s="58"/>
      <c r="FDI673" s="58"/>
      <c r="FDJ673" s="58"/>
      <c r="FDK673" s="58"/>
      <c r="FDL673" s="58"/>
      <c r="FDM673" s="58"/>
      <c r="FDN673" s="58"/>
      <c r="FDO673" s="58"/>
      <c r="FDP673" s="58"/>
      <c r="FDQ673" s="58"/>
      <c r="FDR673" s="58"/>
      <c r="FDS673" s="58"/>
      <c r="FDT673" s="58"/>
      <c r="FDU673" s="58"/>
      <c r="FDV673" s="58"/>
      <c r="FDW673" s="58"/>
      <c r="FDX673" s="58"/>
      <c r="FDY673" s="58"/>
      <c r="FDZ673" s="58"/>
      <c r="FEA673" s="58"/>
      <c r="FEB673" s="58"/>
      <c r="FEC673" s="58"/>
      <c r="FED673" s="58"/>
      <c r="FEE673" s="58"/>
      <c r="FEF673" s="58"/>
      <c r="FEG673" s="58"/>
      <c r="FEH673" s="58"/>
      <c r="FEI673" s="58"/>
      <c r="FEJ673" s="58"/>
      <c r="FEK673" s="58"/>
      <c r="FEL673" s="58"/>
      <c r="FEM673" s="58"/>
      <c r="FEN673" s="58"/>
      <c r="FEO673" s="58"/>
      <c r="FEP673" s="58"/>
      <c r="FEQ673" s="58"/>
      <c r="FER673" s="58"/>
      <c r="FES673" s="58"/>
      <c r="FET673" s="58"/>
      <c r="FEU673" s="58"/>
      <c r="FEV673" s="58"/>
      <c r="FEW673" s="58"/>
      <c r="FEX673" s="58"/>
      <c r="FEY673" s="58"/>
      <c r="FEZ673" s="58"/>
      <c r="FFA673" s="58"/>
      <c r="FFB673" s="58"/>
      <c r="FFC673" s="58"/>
      <c r="FFD673" s="58"/>
      <c r="FFE673" s="58"/>
      <c r="FFF673" s="58"/>
      <c r="FFG673" s="58"/>
      <c r="FFH673" s="58"/>
      <c r="FFI673" s="58"/>
      <c r="FFJ673" s="58"/>
      <c r="FFK673" s="58"/>
      <c r="FFL673" s="58"/>
      <c r="FFM673" s="58"/>
      <c r="FFN673" s="58"/>
      <c r="FFO673" s="58"/>
      <c r="FFP673" s="58"/>
      <c r="FFQ673" s="58"/>
      <c r="FFR673" s="58"/>
      <c r="FFS673" s="58"/>
      <c r="FFT673" s="58"/>
      <c r="FFU673" s="58"/>
      <c r="FFV673" s="58"/>
      <c r="FFW673" s="58"/>
      <c r="FFX673" s="58"/>
      <c r="FFY673" s="58"/>
      <c r="FFZ673" s="58"/>
      <c r="FGA673" s="58"/>
      <c r="FGB673" s="58"/>
      <c r="FGC673" s="58"/>
      <c r="FGD673" s="58"/>
      <c r="FGE673" s="58"/>
      <c r="FGF673" s="58"/>
      <c r="FGG673" s="58"/>
      <c r="FGH673" s="58"/>
      <c r="FGI673" s="58"/>
      <c r="FGJ673" s="58"/>
      <c r="FGK673" s="58"/>
      <c r="FGL673" s="58"/>
      <c r="FGM673" s="58"/>
      <c r="FGN673" s="58"/>
      <c r="FGO673" s="58"/>
      <c r="FGP673" s="58"/>
      <c r="FGQ673" s="58"/>
      <c r="FGR673" s="58"/>
      <c r="FGS673" s="58"/>
      <c r="FGT673" s="58"/>
      <c r="FGU673" s="58"/>
      <c r="FGV673" s="58"/>
      <c r="FGW673" s="58"/>
      <c r="FGX673" s="58"/>
      <c r="FGY673" s="58"/>
      <c r="FGZ673" s="58"/>
      <c r="FHA673" s="58"/>
      <c r="FHB673" s="58"/>
      <c r="FHC673" s="58"/>
      <c r="FHD673" s="58"/>
      <c r="FHE673" s="58"/>
      <c r="FHF673" s="58"/>
      <c r="FHG673" s="58"/>
      <c r="FHH673" s="58"/>
      <c r="FHI673" s="58"/>
      <c r="FHJ673" s="58"/>
      <c r="FHK673" s="58"/>
      <c r="FHL673" s="58"/>
      <c r="FHM673" s="58"/>
      <c r="FHN673" s="58"/>
      <c r="FHO673" s="58"/>
      <c r="FHP673" s="58"/>
      <c r="FHQ673" s="58"/>
      <c r="FHR673" s="58"/>
      <c r="FHS673" s="58"/>
      <c r="FHT673" s="58"/>
      <c r="FHU673" s="58"/>
      <c r="FHV673" s="58"/>
      <c r="FHW673" s="58"/>
      <c r="FHX673" s="58"/>
      <c r="FHY673" s="58"/>
      <c r="FHZ673" s="58"/>
      <c r="FIA673" s="58"/>
      <c r="FIB673" s="58"/>
      <c r="FIC673" s="58"/>
      <c r="FID673" s="58"/>
      <c r="FIE673" s="58"/>
      <c r="FIF673" s="58"/>
      <c r="FIG673" s="58"/>
      <c r="FIH673" s="58"/>
      <c r="FII673" s="58"/>
      <c r="FIJ673" s="58"/>
      <c r="FIK673" s="58"/>
      <c r="FIL673" s="58"/>
      <c r="FIM673" s="58"/>
      <c r="FIN673" s="58"/>
      <c r="FIO673" s="58"/>
      <c r="FIP673" s="58"/>
      <c r="FIQ673" s="58"/>
      <c r="FIR673" s="58"/>
      <c r="FIS673" s="58"/>
      <c r="FIT673" s="58"/>
      <c r="FIU673" s="58"/>
      <c r="FIV673" s="58"/>
      <c r="FIW673" s="58"/>
      <c r="FIX673" s="58"/>
      <c r="FIY673" s="58"/>
      <c r="FIZ673" s="58"/>
      <c r="FJA673" s="58"/>
      <c r="FJB673" s="58"/>
      <c r="FJC673" s="58"/>
      <c r="FJD673" s="58"/>
      <c r="FJE673" s="58"/>
      <c r="FJF673" s="58"/>
      <c r="FJG673" s="58"/>
      <c r="FJH673" s="58"/>
      <c r="FJI673" s="58"/>
      <c r="FJJ673" s="58"/>
      <c r="FJK673" s="58"/>
      <c r="FJL673" s="58"/>
      <c r="FJM673" s="58"/>
      <c r="FJN673" s="58"/>
      <c r="FJO673" s="58"/>
      <c r="FJP673" s="58"/>
      <c r="FJQ673" s="58"/>
      <c r="FJR673" s="58"/>
      <c r="FJS673" s="58"/>
      <c r="FJT673" s="58"/>
      <c r="FJU673" s="58"/>
      <c r="FJV673" s="58"/>
      <c r="FJW673" s="58"/>
      <c r="FJX673" s="58"/>
      <c r="FJY673" s="58"/>
      <c r="FJZ673" s="58"/>
      <c r="FKA673" s="58"/>
      <c r="FKB673" s="58"/>
      <c r="FKC673" s="58"/>
      <c r="FKD673" s="58"/>
      <c r="FKE673" s="58"/>
      <c r="FKF673" s="58"/>
      <c r="FKG673" s="58"/>
      <c r="FKH673" s="58"/>
      <c r="FKI673" s="58"/>
      <c r="FKJ673" s="58"/>
      <c r="FKK673" s="58"/>
      <c r="FKL673" s="58"/>
      <c r="FKM673" s="58"/>
      <c r="FKN673" s="58"/>
      <c r="FKO673" s="58"/>
      <c r="FKP673" s="58"/>
      <c r="FKQ673" s="58"/>
      <c r="FKR673" s="58"/>
      <c r="FKS673" s="58"/>
      <c r="FKT673" s="58"/>
      <c r="FKU673" s="58"/>
      <c r="FKV673" s="58"/>
      <c r="FKW673" s="58"/>
      <c r="FKX673" s="58"/>
      <c r="FKY673" s="58"/>
      <c r="FKZ673" s="58"/>
      <c r="FLA673" s="58"/>
      <c r="FLB673" s="58"/>
      <c r="FLC673" s="58"/>
      <c r="FLD673" s="58"/>
      <c r="FLE673" s="58"/>
      <c r="FLF673" s="58"/>
      <c r="FLG673" s="58"/>
      <c r="FLH673" s="58"/>
      <c r="FLI673" s="58"/>
      <c r="FLJ673" s="58"/>
      <c r="FLK673" s="58"/>
      <c r="FLL673" s="58"/>
      <c r="FLM673" s="58"/>
      <c r="FLN673" s="58"/>
      <c r="FLO673" s="58"/>
      <c r="FLP673" s="58"/>
      <c r="FLQ673" s="58"/>
      <c r="FLR673" s="58"/>
      <c r="FLS673" s="58"/>
      <c r="FLT673" s="58"/>
      <c r="FLU673" s="58"/>
      <c r="FLV673" s="58"/>
      <c r="FLW673" s="58"/>
      <c r="FLX673" s="58"/>
      <c r="FLY673" s="58"/>
      <c r="FLZ673" s="58"/>
      <c r="FMA673" s="58"/>
      <c r="FMB673" s="58"/>
      <c r="FMC673" s="58"/>
      <c r="FMD673" s="58"/>
      <c r="FME673" s="58"/>
      <c r="FMF673" s="58"/>
      <c r="FMG673" s="58"/>
      <c r="FMH673" s="58"/>
      <c r="FMI673" s="58"/>
      <c r="FMJ673" s="58"/>
      <c r="FMK673" s="58"/>
      <c r="FML673" s="58"/>
      <c r="FMM673" s="58"/>
      <c r="FMN673" s="58"/>
      <c r="FMO673" s="58"/>
      <c r="FMP673" s="58"/>
      <c r="FMQ673" s="58"/>
      <c r="FMR673" s="58"/>
      <c r="FMS673" s="58"/>
      <c r="FMT673" s="58"/>
      <c r="FMU673" s="58"/>
      <c r="FMV673" s="58"/>
      <c r="FMW673" s="58"/>
      <c r="FMX673" s="58"/>
      <c r="FMY673" s="58"/>
      <c r="FMZ673" s="58"/>
      <c r="FNA673" s="58"/>
      <c r="FNB673" s="58"/>
      <c r="FNC673" s="58"/>
      <c r="FND673" s="58"/>
      <c r="FNE673" s="58"/>
      <c r="FNF673" s="58"/>
      <c r="FNG673" s="58"/>
      <c r="FNH673" s="58"/>
      <c r="FNI673" s="58"/>
      <c r="FNJ673" s="58"/>
      <c r="FNK673" s="58"/>
      <c r="FNL673" s="58"/>
      <c r="FNM673" s="58"/>
      <c r="FNN673" s="58"/>
      <c r="FNO673" s="58"/>
      <c r="FNP673" s="58"/>
      <c r="FNQ673" s="58"/>
      <c r="FNR673" s="58"/>
      <c r="FNS673" s="58"/>
      <c r="FNT673" s="58"/>
      <c r="FNU673" s="58"/>
      <c r="FNV673" s="58"/>
      <c r="FNW673" s="58"/>
      <c r="FNX673" s="58"/>
      <c r="FNY673" s="58"/>
      <c r="FNZ673" s="58"/>
      <c r="FOA673" s="58"/>
      <c r="FOB673" s="58"/>
      <c r="FOC673" s="58"/>
      <c r="FOD673" s="58"/>
      <c r="FOE673" s="58"/>
      <c r="FOF673" s="58"/>
      <c r="FOG673" s="58"/>
      <c r="FOH673" s="58"/>
      <c r="FOI673" s="58"/>
      <c r="FOJ673" s="58"/>
      <c r="FOK673" s="58"/>
      <c r="FOL673" s="58"/>
      <c r="FOM673" s="58"/>
      <c r="FON673" s="58"/>
      <c r="FOO673" s="58"/>
      <c r="FOP673" s="58"/>
      <c r="FOQ673" s="58"/>
      <c r="FOR673" s="58"/>
      <c r="FOS673" s="58"/>
      <c r="FOT673" s="58"/>
      <c r="FOU673" s="58"/>
      <c r="FOV673" s="58"/>
      <c r="FOW673" s="58"/>
      <c r="FOX673" s="58"/>
      <c r="FOY673" s="58"/>
      <c r="FOZ673" s="58"/>
      <c r="FPA673" s="58"/>
      <c r="FPB673" s="58"/>
      <c r="FPC673" s="58"/>
      <c r="FPD673" s="58"/>
      <c r="FPE673" s="58"/>
      <c r="FPF673" s="58"/>
      <c r="FPG673" s="58"/>
      <c r="FPH673" s="58"/>
      <c r="FPI673" s="58"/>
      <c r="FPJ673" s="58"/>
      <c r="FPK673" s="58"/>
      <c r="FPL673" s="58"/>
      <c r="FPM673" s="58"/>
      <c r="FPN673" s="58"/>
      <c r="FPO673" s="58"/>
      <c r="FPP673" s="58"/>
      <c r="FPQ673" s="58"/>
      <c r="FPR673" s="58"/>
      <c r="FPS673" s="58"/>
      <c r="FPT673" s="58"/>
      <c r="FPU673" s="58"/>
      <c r="FPV673" s="58"/>
      <c r="FPW673" s="58"/>
      <c r="FPX673" s="58"/>
      <c r="FPY673" s="58"/>
      <c r="FPZ673" s="58"/>
      <c r="FQA673" s="58"/>
      <c r="FQB673" s="58"/>
      <c r="FQC673" s="58"/>
      <c r="FQD673" s="58"/>
      <c r="FQE673" s="58"/>
      <c r="FQF673" s="58"/>
      <c r="FQG673" s="58"/>
      <c r="FQH673" s="58"/>
      <c r="FQI673" s="58"/>
      <c r="FQJ673" s="58"/>
      <c r="FQK673" s="58"/>
      <c r="FQL673" s="58"/>
      <c r="FQM673" s="58"/>
      <c r="FQN673" s="58"/>
      <c r="FQO673" s="58"/>
      <c r="FQP673" s="58"/>
      <c r="FQQ673" s="58"/>
      <c r="FQR673" s="58"/>
      <c r="FQS673" s="58"/>
      <c r="FQT673" s="58"/>
      <c r="FQU673" s="58"/>
      <c r="FQV673" s="58"/>
      <c r="FQW673" s="58"/>
      <c r="FQX673" s="58"/>
      <c r="FQY673" s="58"/>
      <c r="FQZ673" s="58"/>
      <c r="FRA673" s="58"/>
      <c r="FRB673" s="58"/>
      <c r="FRC673" s="58"/>
      <c r="FRD673" s="58"/>
      <c r="FRE673" s="58"/>
      <c r="FRF673" s="58"/>
      <c r="FRG673" s="58"/>
      <c r="FRH673" s="58"/>
      <c r="FRI673" s="58"/>
      <c r="FRJ673" s="58"/>
      <c r="FRK673" s="58"/>
      <c r="FRL673" s="58"/>
      <c r="FRM673" s="58"/>
      <c r="FRN673" s="58"/>
      <c r="FRO673" s="58"/>
      <c r="FRP673" s="58"/>
      <c r="FRQ673" s="58"/>
      <c r="FRR673" s="58"/>
      <c r="FRS673" s="58"/>
      <c r="FRT673" s="58"/>
      <c r="FRU673" s="58"/>
      <c r="FRV673" s="58"/>
      <c r="FRW673" s="58"/>
      <c r="FRX673" s="58"/>
      <c r="FRY673" s="58"/>
      <c r="FRZ673" s="58"/>
      <c r="FSA673" s="58"/>
      <c r="FSB673" s="58"/>
      <c r="FSC673" s="58"/>
      <c r="FSD673" s="58"/>
      <c r="FSE673" s="58"/>
      <c r="FSF673" s="58"/>
      <c r="FSG673" s="58"/>
      <c r="FSH673" s="58"/>
      <c r="FSI673" s="58"/>
      <c r="FSJ673" s="58"/>
      <c r="FSK673" s="58"/>
      <c r="FSL673" s="58"/>
      <c r="FSM673" s="58"/>
      <c r="FSN673" s="58"/>
      <c r="FSO673" s="58"/>
      <c r="FSP673" s="58"/>
      <c r="FSQ673" s="58"/>
      <c r="FSR673" s="58"/>
      <c r="FSS673" s="58"/>
      <c r="FST673" s="58"/>
      <c r="FSU673" s="58"/>
      <c r="FSV673" s="58"/>
      <c r="FSW673" s="58"/>
      <c r="FSX673" s="58"/>
      <c r="FSY673" s="58"/>
      <c r="FSZ673" s="58"/>
      <c r="FTA673" s="58"/>
      <c r="FTB673" s="58"/>
      <c r="FTC673" s="58"/>
      <c r="FTD673" s="58"/>
      <c r="FTE673" s="58"/>
      <c r="FTF673" s="58"/>
      <c r="FTG673" s="58"/>
      <c r="FTH673" s="58"/>
      <c r="FTI673" s="58"/>
      <c r="FTJ673" s="58"/>
      <c r="FTK673" s="58"/>
      <c r="FTL673" s="58"/>
      <c r="FTM673" s="58"/>
      <c r="FTN673" s="58"/>
      <c r="FTO673" s="58"/>
      <c r="FTP673" s="58"/>
      <c r="FTQ673" s="58"/>
      <c r="FTR673" s="58"/>
      <c r="FTS673" s="58"/>
      <c r="FTT673" s="58"/>
      <c r="FTU673" s="58"/>
      <c r="FTV673" s="58"/>
      <c r="FTW673" s="58"/>
      <c r="FTX673" s="58"/>
      <c r="FTY673" s="58"/>
      <c r="FTZ673" s="58"/>
      <c r="FUA673" s="58"/>
      <c r="FUB673" s="58"/>
      <c r="FUC673" s="58"/>
      <c r="FUD673" s="58"/>
      <c r="FUE673" s="58"/>
      <c r="FUF673" s="58"/>
      <c r="FUG673" s="58"/>
      <c r="FUH673" s="58"/>
      <c r="FUI673" s="58"/>
      <c r="FUJ673" s="58"/>
      <c r="FUK673" s="58"/>
      <c r="FUL673" s="58"/>
      <c r="FUM673" s="58"/>
      <c r="FUN673" s="58"/>
      <c r="FUO673" s="58"/>
      <c r="FUP673" s="58"/>
      <c r="FUQ673" s="58"/>
      <c r="FUR673" s="58"/>
      <c r="FUS673" s="58"/>
      <c r="FUT673" s="58"/>
      <c r="FUU673" s="58"/>
      <c r="FUV673" s="58"/>
      <c r="FUW673" s="58"/>
      <c r="FUX673" s="58"/>
      <c r="FUY673" s="58"/>
      <c r="FUZ673" s="58"/>
      <c r="FVA673" s="58"/>
      <c r="FVB673" s="58"/>
      <c r="FVC673" s="58"/>
      <c r="FVD673" s="58"/>
      <c r="FVE673" s="58"/>
      <c r="FVF673" s="58"/>
      <c r="FVG673" s="58"/>
      <c r="FVH673" s="58"/>
      <c r="FVI673" s="58"/>
      <c r="FVJ673" s="58"/>
      <c r="FVK673" s="58"/>
      <c r="FVL673" s="58"/>
      <c r="FVM673" s="58"/>
      <c r="FVN673" s="58"/>
      <c r="FVO673" s="58"/>
      <c r="FVP673" s="58"/>
      <c r="FVQ673" s="58"/>
      <c r="FVR673" s="58"/>
      <c r="FVS673" s="58"/>
      <c r="FVT673" s="58"/>
      <c r="FVU673" s="58"/>
      <c r="FVV673" s="58"/>
      <c r="FVW673" s="58"/>
      <c r="FVX673" s="58"/>
      <c r="FVY673" s="58"/>
      <c r="FVZ673" s="58"/>
      <c r="FWA673" s="58"/>
      <c r="FWB673" s="58"/>
      <c r="FWC673" s="58"/>
      <c r="FWD673" s="58"/>
      <c r="FWE673" s="58"/>
      <c r="FWF673" s="58"/>
      <c r="FWG673" s="58"/>
      <c r="FWH673" s="58"/>
      <c r="FWI673" s="58"/>
      <c r="FWJ673" s="58"/>
      <c r="FWK673" s="58"/>
      <c r="FWL673" s="58"/>
      <c r="FWM673" s="58"/>
      <c r="FWN673" s="58"/>
      <c r="FWO673" s="58"/>
      <c r="FWP673" s="58"/>
      <c r="FWQ673" s="58"/>
      <c r="FWR673" s="58"/>
      <c r="FWS673" s="58"/>
      <c r="FWT673" s="58"/>
      <c r="FWU673" s="58"/>
      <c r="FWV673" s="58"/>
      <c r="FWW673" s="58"/>
      <c r="FWX673" s="58"/>
      <c r="FWY673" s="58"/>
      <c r="FWZ673" s="58"/>
      <c r="FXA673" s="58"/>
      <c r="FXB673" s="58"/>
      <c r="FXC673" s="58"/>
      <c r="FXD673" s="58"/>
      <c r="FXE673" s="58"/>
      <c r="FXF673" s="58"/>
      <c r="FXG673" s="58"/>
      <c r="FXH673" s="58"/>
      <c r="FXI673" s="58"/>
      <c r="FXJ673" s="58"/>
      <c r="FXK673" s="58"/>
      <c r="FXL673" s="58"/>
      <c r="FXM673" s="58"/>
      <c r="FXN673" s="58"/>
      <c r="FXO673" s="58"/>
      <c r="FXP673" s="58"/>
      <c r="FXQ673" s="58"/>
      <c r="FXR673" s="58"/>
      <c r="FXS673" s="58"/>
      <c r="FXT673" s="58"/>
      <c r="FXU673" s="58"/>
      <c r="FXV673" s="58"/>
      <c r="FXW673" s="58"/>
      <c r="FXX673" s="58"/>
      <c r="FXY673" s="58"/>
      <c r="FXZ673" s="58"/>
      <c r="FYA673" s="58"/>
      <c r="FYB673" s="58"/>
      <c r="FYC673" s="58"/>
      <c r="FYD673" s="58"/>
      <c r="FYE673" s="58"/>
      <c r="FYF673" s="58"/>
      <c r="FYG673" s="58"/>
      <c r="FYH673" s="58"/>
      <c r="FYI673" s="58"/>
      <c r="FYJ673" s="58"/>
      <c r="FYK673" s="58"/>
      <c r="FYL673" s="58"/>
      <c r="FYM673" s="58"/>
      <c r="FYN673" s="58"/>
      <c r="FYO673" s="58"/>
      <c r="FYP673" s="58"/>
      <c r="FYQ673" s="58"/>
      <c r="FYR673" s="58"/>
      <c r="FYS673" s="58"/>
      <c r="FYT673" s="58"/>
      <c r="FYU673" s="58"/>
      <c r="FYV673" s="58"/>
      <c r="FYW673" s="58"/>
      <c r="FYX673" s="58"/>
      <c r="FYY673" s="58"/>
      <c r="FYZ673" s="58"/>
      <c r="FZA673" s="58"/>
      <c r="FZB673" s="58"/>
      <c r="FZC673" s="58"/>
      <c r="FZD673" s="58"/>
      <c r="FZE673" s="58"/>
      <c r="FZF673" s="58"/>
      <c r="FZG673" s="58"/>
      <c r="FZH673" s="58"/>
      <c r="FZI673" s="58"/>
      <c r="FZJ673" s="58"/>
      <c r="FZK673" s="58"/>
      <c r="FZL673" s="58"/>
      <c r="FZM673" s="58"/>
      <c r="FZN673" s="58"/>
      <c r="FZO673" s="58"/>
      <c r="FZP673" s="58"/>
      <c r="FZQ673" s="58"/>
      <c r="FZR673" s="58"/>
      <c r="FZS673" s="58"/>
      <c r="FZT673" s="58"/>
      <c r="FZU673" s="58"/>
      <c r="FZV673" s="58"/>
      <c r="FZW673" s="58"/>
      <c r="FZX673" s="58"/>
      <c r="FZY673" s="58"/>
      <c r="FZZ673" s="58"/>
      <c r="GAA673" s="58"/>
      <c r="GAB673" s="58"/>
      <c r="GAC673" s="58"/>
      <c r="GAD673" s="58"/>
      <c r="GAE673" s="58"/>
      <c r="GAF673" s="58"/>
      <c r="GAG673" s="58"/>
      <c r="GAH673" s="58"/>
      <c r="GAI673" s="58"/>
      <c r="GAJ673" s="58"/>
      <c r="GAK673" s="58"/>
      <c r="GAL673" s="58"/>
      <c r="GAM673" s="58"/>
      <c r="GAN673" s="58"/>
      <c r="GAO673" s="58"/>
      <c r="GAP673" s="58"/>
      <c r="GAQ673" s="58"/>
      <c r="GAR673" s="58"/>
      <c r="GAS673" s="58"/>
      <c r="GAT673" s="58"/>
      <c r="GAU673" s="58"/>
      <c r="GAV673" s="58"/>
      <c r="GAW673" s="58"/>
      <c r="GAX673" s="58"/>
      <c r="GAY673" s="58"/>
      <c r="GAZ673" s="58"/>
      <c r="GBA673" s="58"/>
      <c r="GBB673" s="58"/>
      <c r="GBC673" s="58"/>
      <c r="GBD673" s="58"/>
      <c r="GBE673" s="58"/>
      <c r="GBF673" s="58"/>
      <c r="GBG673" s="58"/>
      <c r="GBH673" s="58"/>
      <c r="GBI673" s="58"/>
      <c r="GBJ673" s="58"/>
      <c r="GBK673" s="58"/>
      <c r="GBL673" s="58"/>
      <c r="GBM673" s="58"/>
      <c r="GBN673" s="58"/>
      <c r="GBO673" s="58"/>
      <c r="GBP673" s="58"/>
      <c r="GBQ673" s="58"/>
      <c r="GBR673" s="58"/>
      <c r="GBS673" s="58"/>
      <c r="GBT673" s="58"/>
      <c r="GBU673" s="58"/>
      <c r="GBV673" s="58"/>
      <c r="GBW673" s="58"/>
      <c r="GBX673" s="58"/>
      <c r="GBY673" s="58"/>
      <c r="GBZ673" s="58"/>
      <c r="GCA673" s="58"/>
      <c r="GCB673" s="58"/>
      <c r="GCC673" s="58"/>
      <c r="GCD673" s="58"/>
      <c r="GCE673" s="58"/>
      <c r="GCF673" s="58"/>
      <c r="GCG673" s="58"/>
      <c r="GCH673" s="58"/>
      <c r="GCI673" s="58"/>
      <c r="GCJ673" s="58"/>
      <c r="GCK673" s="58"/>
      <c r="GCL673" s="58"/>
      <c r="GCM673" s="58"/>
      <c r="GCN673" s="58"/>
      <c r="GCO673" s="58"/>
      <c r="GCP673" s="58"/>
      <c r="GCQ673" s="58"/>
      <c r="GCR673" s="58"/>
      <c r="GCS673" s="58"/>
      <c r="GCT673" s="58"/>
      <c r="GCU673" s="58"/>
      <c r="GCV673" s="58"/>
      <c r="GCW673" s="58"/>
      <c r="GCX673" s="58"/>
      <c r="GCY673" s="58"/>
      <c r="GCZ673" s="58"/>
      <c r="GDA673" s="58"/>
      <c r="GDB673" s="58"/>
      <c r="GDC673" s="58"/>
      <c r="GDD673" s="58"/>
      <c r="GDE673" s="58"/>
      <c r="GDF673" s="58"/>
      <c r="GDG673" s="58"/>
      <c r="GDH673" s="58"/>
      <c r="GDI673" s="58"/>
      <c r="GDJ673" s="58"/>
      <c r="GDK673" s="58"/>
      <c r="GDL673" s="58"/>
      <c r="GDM673" s="58"/>
      <c r="GDN673" s="58"/>
      <c r="GDO673" s="58"/>
      <c r="GDP673" s="58"/>
      <c r="GDQ673" s="58"/>
      <c r="GDR673" s="58"/>
      <c r="GDS673" s="58"/>
      <c r="GDT673" s="58"/>
      <c r="GDU673" s="58"/>
      <c r="GDV673" s="58"/>
      <c r="GDW673" s="58"/>
      <c r="GDX673" s="58"/>
      <c r="GDY673" s="58"/>
      <c r="GDZ673" s="58"/>
      <c r="GEA673" s="58"/>
      <c r="GEB673" s="58"/>
      <c r="GEC673" s="58"/>
      <c r="GED673" s="58"/>
      <c r="GEE673" s="58"/>
      <c r="GEF673" s="58"/>
      <c r="GEG673" s="58"/>
      <c r="GEH673" s="58"/>
      <c r="GEI673" s="58"/>
      <c r="GEJ673" s="58"/>
      <c r="GEK673" s="58"/>
      <c r="GEL673" s="58"/>
      <c r="GEM673" s="58"/>
      <c r="GEN673" s="58"/>
      <c r="GEO673" s="58"/>
      <c r="GEP673" s="58"/>
      <c r="GEQ673" s="58"/>
      <c r="GER673" s="58"/>
      <c r="GES673" s="58"/>
      <c r="GET673" s="58"/>
      <c r="GEU673" s="58"/>
      <c r="GEV673" s="58"/>
      <c r="GEW673" s="58"/>
      <c r="GEX673" s="58"/>
      <c r="GEY673" s="58"/>
      <c r="GEZ673" s="58"/>
      <c r="GFA673" s="58"/>
      <c r="GFB673" s="58"/>
      <c r="GFC673" s="58"/>
      <c r="GFD673" s="58"/>
      <c r="GFE673" s="58"/>
      <c r="GFF673" s="58"/>
      <c r="GFG673" s="58"/>
      <c r="GFH673" s="58"/>
      <c r="GFI673" s="58"/>
      <c r="GFJ673" s="58"/>
      <c r="GFK673" s="58"/>
      <c r="GFL673" s="58"/>
      <c r="GFM673" s="58"/>
      <c r="GFN673" s="58"/>
      <c r="GFO673" s="58"/>
      <c r="GFP673" s="58"/>
      <c r="GFQ673" s="58"/>
      <c r="GFR673" s="58"/>
      <c r="GFS673" s="58"/>
      <c r="GFT673" s="58"/>
      <c r="GFU673" s="58"/>
      <c r="GFV673" s="58"/>
      <c r="GFW673" s="58"/>
      <c r="GFX673" s="58"/>
      <c r="GFY673" s="58"/>
      <c r="GFZ673" s="58"/>
      <c r="GGA673" s="58"/>
      <c r="GGB673" s="58"/>
      <c r="GGC673" s="58"/>
      <c r="GGD673" s="58"/>
      <c r="GGE673" s="58"/>
      <c r="GGF673" s="58"/>
      <c r="GGG673" s="58"/>
      <c r="GGH673" s="58"/>
      <c r="GGI673" s="58"/>
      <c r="GGJ673" s="58"/>
      <c r="GGK673" s="58"/>
      <c r="GGL673" s="58"/>
      <c r="GGM673" s="58"/>
      <c r="GGN673" s="58"/>
      <c r="GGO673" s="58"/>
      <c r="GGP673" s="58"/>
      <c r="GGQ673" s="58"/>
      <c r="GGR673" s="58"/>
      <c r="GGS673" s="58"/>
      <c r="GGT673" s="58"/>
      <c r="GGU673" s="58"/>
      <c r="GGV673" s="58"/>
      <c r="GGW673" s="58"/>
      <c r="GGX673" s="58"/>
      <c r="GGY673" s="58"/>
      <c r="GGZ673" s="58"/>
      <c r="GHA673" s="58"/>
      <c r="GHB673" s="58"/>
      <c r="GHC673" s="58"/>
      <c r="GHD673" s="58"/>
      <c r="GHE673" s="58"/>
      <c r="GHF673" s="58"/>
      <c r="GHG673" s="58"/>
      <c r="GHH673" s="58"/>
      <c r="GHI673" s="58"/>
      <c r="GHJ673" s="58"/>
      <c r="GHK673" s="58"/>
      <c r="GHL673" s="58"/>
      <c r="GHM673" s="58"/>
      <c r="GHN673" s="58"/>
      <c r="GHO673" s="58"/>
      <c r="GHP673" s="58"/>
      <c r="GHQ673" s="58"/>
      <c r="GHR673" s="58"/>
      <c r="GHS673" s="58"/>
      <c r="GHT673" s="58"/>
      <c r="GHU673" s="58"/>
      <c r="GHV673" s="58"/>
      <c r="GHW673" s="58"/>
      <c r="GHX673" s="58"/>
      <c r="GHY673" s="58"/>
      <c r="GHZ673" s="58"/>
      <c r="GIA673" s="58"/>
      <c r="GIB673" s="58"/>
      <c r="GIC673" s="58"/>
      <c r="GID673" s="58"/>
      <c r="GIE673" s="58"/>
      <c r="GIF673" s="58"/>
      <c r="GIG673" s="58"/>
      <c r="GIH673" s="58"/>
      <c r="GII673" s="58"/>
      <c r="GIJ673" s="58"/>
      <c r="GIK673" s="58"/>
      <c r="GIL673" s="58"/>
      <c r="GIM673" s="58"/>
      <c r="GIN673" s="58"/>
      <c r="GIO673" s="58"/>
      <c r="GIP673" s="58"/>
      <c r="GIQ673" s="58"/>
      <c r="GIR673" s="58"/>
      <c r="GIS673" s="58"/>
      <c r="GIT673" s="58"/>
      <c r="GIU673" s="58"/>
      <c r="GIV673" s="58"/>
      <c r="GIW673" s="58"/>
      <c r="GIX673" s="58"/>
      <c r="GIY673" s="58"/>
      <c r="GIZ673" s="58"/>
      <c r="GJA673" s="58"/>
      <c r="GJB673" s="58"/>
      <c r="GJC673" s="58"/>
      <c r="GJD673" s="58"/>
      <c r="GJE673" s="58"/>
      <c r="GJF673" s="58"/>
      <c r="GJG673" s="58"/>
      <c r="GJH673" s="58"/>
      <c r="GJI673" s="58"/>
      <c r="GJJ673" s="58"/>
      <c r="GJK673" s="58"/>
      <c r="GJL673" s="58"/>
      <c r="GJM673" s="58"/>
      <c r="GJN673" s="58"/>
      <c r="GJO673" s="58"/>
      <c r="GJP673" s="58"/>
      <c r="GJQ673" s="58"/>
      <c r="GJR673" s="58"/>
      <c r="GJS673" s="58"/>
      <c r="GJT673" s="58"/>
      <c r="GJU673" s="58"/>
      <c r="GJV673" s="58"/>
      <c r="GJW673" s="58"/>
      <c r="GJX673" s="58"/>
      <c r="GJY673" s="58"/>
      <c r="GJZ673" s="58"/>
      <c r="GKA673" s="58"/>
      <c r="GKB673" s="58"/>
      <c r="GKC673" s="58"/>
      <c r="GKD673" s="58"/>
      <c r="GKE673" s="58"/>
      <c r="GKF673" s="58"/>
      <c r="GKG673" s="58"/>
      <c r="GKH673" s="58"/>
      <c r="GKI673" s="58"/>
      <c r="GKJ673" s="58"/>
      <c r="GKK673" s="58"/>
      <c r="GKL673" s="58"/>
      <c r="GKM673" s="58"/>
      <c r="GKN673" s="58"/>
      <c r="GKO673" s="58"/>
      <c r="GKP673" s="58"/>
      <c r="GKQ673" s="58"/>
      <c r="GKR673" s="58"/>
      <c r="GKS673" s="58"/>
      <c r="GKT673" s="58"/>
      <c r="GKU673" s="58"/>
      <c r="GKV673" s="58"/>
      <c r="GKW673" s="58"/>
      <c r="GKX673" s="58"/>
      <c r="GKY673" s="58"/>
      <c r="GKZ673" s="58"/>
      <c r="GLA673" s="58"/>
      <c r="GLB673" s="58"/>
      <c r="GLC673" s="58"/>
      <c r="GLD673" s="58"/>
      <c r="GLE673" s="58"/>
      <c r="GLF673" s="58"/>
      <c r="GLG673" s="58"/>
      <c r="GLH673" s="58"/>
      <c r="GLI673" s="58"/>
      <c r="GLJ673" s="58"/>
      <c r="GLK673" s="58"/>
      <c r="GLL673" s="58"/>
      <c r="GLM673" s="58"/>
      <c r="GLN673" s="58"/>
      <c r="GLO673" s="58"/>
      <c r="GLP673" s="58"/>
      <c r="GLQ673" s="58"/>
      <c r="GLR673" s="58"/>
      <c r="GLS673" s="58"/>
      <c r="GLT673" s="58"/>
      <c r="GLU673" s="58"/>
      <c r="GLV673" s="58"/>
      <c r="GLW673" s="58"/>
      <c r="GLX673" s="58"/>
      <c r="GLY673" s="58"/>
      <c r="GLZ673" s="58"/>
      <c r="GMA673" s="58"/>
      <c r="GMB673" s="58"/>
      <c r="GMC673" s="58"/>
      <c r="GMD673" s="58"/>
      <c r="GME673" s="58"/>
      <c r="GMF673" s="58"/>
      <c r="GMG673" s="58"/>
      <c r="GMH673" s="58"/>
      <c r="GMI673" s="58"/>
      <c r="GMJ673" s="58"/>
      <c r="GMK673" s="58"/>
      <c r="GML673" s="58"/>
      <c r="GMM673" s="58"/>
      <c r="GMN673" s="58"/>
      <c r="GMO673" s="58"/>
      <c r="GMP673" s="58"/>
      <c r="GMQ673" s="58"/>
      <c r="GMR673" s="58"/>
      <c r="GMS673" s="58"/>
      <c r="GMT673" s="58"/>
      <c r="GMU673" s="58"/>
      <c r="GMV673" s="58"/>
      <c r="GMW673" s="58"/>
      <c r="GMX673" s="58"/>
      <c r="GMY673" s="58"/>
      <c r="GMZ673" s="58"/>
      <c r="GNA673" s="58"/>
      <c r="GNB673" s="58"/>
      <c r="GNC673" s="58"/>
      <c r="GND673" s="58"/>
      <c r="GNE673" s="58"/>
      <c r="GNF673" s="58"/>
      <c r="GNG673" s="58"/>
      <c r="GNH673" s="58"/>
      <c r="GNI673" s="58"/>
      <c r="GNJ673" s="58"/>
      <c r="GNK673" s="58"/>
      <c r="GNL673" s="58"/>
      <c r="GNM673" s="58"/>
      <c r="GNN673" s="58"/>
      <c r="GNO673" s="58"/>
      <c r="GNP673" s="58"/>
      <c r="GNQ673" s="58"/>
      <c r="GNR673" s="58"/>
      <c r="GNS673" s="58"/>
      <c r="GNT673" s="58"/>
      <c r="GNU673" s="58"/>
      <c r="GNV673" s="58"/>
      <c r="GNW673" s="58"/>
      <c r="GNX673" s="58"/>
      <c r="GNY673" s="58"/>
      <c r="GNZ673" s="58"/>
      <c r="GOA673" s="58"/>
      <c r="GOB673" s="58"/>
      <c r="GOC673" s="58"/>
      <c r="GOD673" s="58"/>
      <c r="GOE673" s="58"/>
      <c r="GOF673" s="58"/>
      <c r="GOG673" s="58"/>
      <c r="GOH673" s="58"/>
      <c r="GOI673" s="58"/>
      <c r="GOJ673" s="58"/>
      <c r="GOK673" s="58"/>
      <c r="GOL673" s="58"/>
      <c r="GOM673" s="58"/>
      <c r="GON673" s="58"/>
      <c r="GOO673" s="58"/>
      <c r="GOP673" s="58"/>
      <c r="GOQ673" s="58"/>
      <c r="GOR673" s="58"/>
      <c r="GOS673" s="58"/>
      <c r="GOT673" s="58"/>
      <c r="GOU673" s="58"/>
      <c r="GOV673" s="58"/>
      <c r="GOW673" s="58"/>
      <c r="GOX673" s="58"/>
      <c r="GOY673" s="58"/>
      <c r="GOZ673" s="58"/>
      <c r="GPA673" s="58"/>
      <c r="GPB673" s="58"/>
      <c r="GPC673" s="58"/>
      <c r="GPD673" s="58"/>
      <c r="GPE673" s="58"/>
      <c r="GPF673" s="58"/>
      <c r="GPG673" s="58"/>
      <c r="GPH673" s="58"/>
      <c r="GPI673" s="58"/>
      <c r="GPJ673" s="58"/>
      <c r="GPK673" s="58"/>
      <c r="GPL673" s="58"/>
      <c r="GPM673" s="58"/>
      <c r="GPN673" s="58"/>
      <c r="GPO673" s="58"/>
      <c r="GPP673" s="58"/>
      <c r="GPQ673" s="58"/>
      <c r="GPR673" s="58"/>
      <c r="GPS673" s="58"/>
      <c r="GPT673" s="58"/>
      <c r="GPU673" s="58"/>
      <c r="GPV673" s="58"/>
      <c r="GPW673" s="58"/>
      <c r="GPX673" s="58"/>
      <c r="GPY673" s="58"/>
      <c r="GPZ673" s="58"/>
      <c r="GQA673" s="58"/>
      <c r="GQB673" s="58"/>
      <c r="GQC673" s="58"/>
      <c r="GQD673" s="58"/>
      <c r="GQE673" s="58"/>
      <c r="GQF673" s="58"/>
      <c r="GQG673" s="58"/>
      <c r="GQH673" s="58"/>
      <c r="GQI673" s="58"/>
      <c r="GQJ673" s="58"/>
      <c r="GQK673" s="58"/>
      <c r="GQL673" s="58"/>
      <c r="GQM673" s="58"/>
      <c r="GQN673" s="58"/>
      <c r="GQO673" s="58"/>
      <c r="GQP673" s="58"/>
      <c r="GQQ673" s="58"/>
      <c r="GQR673" s="58"/>
      <c r="GQS673" s="58"/>
      <c r="GQT673" s="58"/>
      <c r="GQU673" s="58"/>
      <c r="GQV673" s="58"/>
      <c r="GQW673" s="58"/>
      <c r="GQX673" s="58"/>
      <c r="GQY673" s="58"/>
      <c r="GQZ673" s="58"/>
      <c r="GRA673" s="58"/>
      <c r="GRB673" s="58"/>
      <c r="GRC673" s="58"/>
      <c r="GRD673" s="58"/>
      <c r="GRE673" s="58"/>
      <c r="GRF673" s="58"/>
      <c r="GRG673" s="58"/>
      <c r="GRH673" s="58"/>
      <c r="GRI673" s="58"/>
      <c r="GRJ673" s="58"/>
      <c r="GRK673" s="58"/>
      <c r="GRL673" s="58"/>
      <c r="GRM673" s="58"/>
      <c r="GRN673" s="58"/>
      <c r="GRO673" s="58"/>
      <c r="GRP673" s="58"/>
      <c r="GRQ673" s="58"/>
      <c r="GRR673" s="58"/>
      <c r="GRS673" s="58"/>
      <c r="GRT673" s="58"/>
      <c r="GRU673" s="58"/>
      <c r="GRV673" s="58"/>
      <c r="GRW673" s="58"/>
      <c r="GRX673" s="58"/>
      <c r="GRY673" s="58"/>
      <c r="GRZ673" s="58"/>
      <c r="GSA673" s="58"/>
      <c r="GSB673" s="58"/>
      <c r="GSC673" s="58"/>
      <c r="GSD673" s="58"/>
      <c r="GSE673" s="58"/>
      <c r="GSF673" s="58"/>
      <c r="GSG673" s="58"/>
      <c r="GSH673" s="58"/>
      <c r="GSI673" s="58"/>
      <c r="GSJ673" s="58"/>
      <c r="GSK673" s="58"/>
      <c r="GSL673" s="58"/>
      <c r="GSM673" s="58"/>
      <c r="GSN673" s="58"/>
      <c r="GSO673" s="58"/>
      <c r="GSP673" s="58"/>
      <c r="GSQ673" s="58"/>
      <c r="GSR673" s="58"/>
      <c r="GSS673" s="58"/>
      <c r="GST673" s="58"/>
      <c r="GSU673" s="58"/>
      <c r="GSV673" s="58"/>
      <c r="GSW673" s="58"/>
      <c r="GSX673" s="58"/>
      <c r="GSY673" s="58"/>
      <c r="GSZ673" s="58"/>
      <c r="GTA673" s="58"/>
      <c r="GTB673" s="58"/>
      <c r="GTC673" s="58"/>
      <c r="GTD673" s="58"/>
      <c r="GTE673" s="58"/>
      <c r="GTF673" s="58"/>
      <c r="GTG673" s="58"/>
      <c r="GTH673" s="58"/>
      <c r="GTI673" s="58"/>
      <c r="GTJ673" s="58"/>
      <c r="GTK673" s="58"/>
      <c r="GTL673" s="58"/>
      <c r="GTM673" s="58"/>
      <c r="GTN673" s="58"/>
      <c r="GTO673" s="58"/>
      <c r="GTP673" s="58"/>
      <c r="GTQ673" s="58"/>
      <c r="GTR673" s="58"/>
      <c r="GTS673" s="58"/>
      <c r="GTT673" s="58"/>
      <c r="GTU673" s="58"/>
      <c r="GTV673" s="58"/>
      <c r="GTW673" s="58"/>
      <c r="GTX673" s="58"/>
      <c r="GTY673" s="58"/>
      <c r="GTZ673" s="58"/>
      <c r="GUA673" s="58"/>
      <c r="GUB673" s="58"/>
      <c r="GUC673" s="58"/>
      <c r="GUD673" s="58"/>
      <c r="GUE673" s="58"/>
      <c r="GUF673" s="58"/>
      <c r="GUG673" s="58"/>
      <c r="GUH673" s="58"/>
      <c r="GUI673" s="58"/>
      <c r="GUJ673" s="58"/>
      <c r="GUK673" s="58"/>
      <c r="GUL673" s="58"/>
      <c r="GUM673" s="58"/>
      <c r="GUN673" s="58"/>
      <c r="GUO673" s="58"/>
      <c r="GUP673" s="58"/>
      <c r="GUQ673" s="58"/>
      <c r="GUR673" s="58"/>
      <c r="GUS673" s="58"/>
      <c r="GUT673" s="58"/>
      <c r="GUU673" s="58"/>
      <c r="GUV673" s="58"/>
      <c r="GUW673" s="58"/>
      <c r="GUX673" s="58"/>
      <c r="GUY673" s="58"/>
      <c r="GUZ673" s="58"/>
      <c r="GVA673" s="58"/>
      <c r="GVB673" s="58"/>
      <c r="GVC673" s="58"/>
      <c r="GVD673" s="58"/>
      <c r="GVE673" s="58"/>
      <c r="GVF673" s="58"/>
      <c r="GVG673" s="58"/>
      <c r="GVH673" s="58"/>
      <c r="GVI673" s="58"/>
      <c r="GVJ673" s="58"/>
      <c r="GVK673" s="58"/>
      <c r="GVL673" s="58"/>
      <c r="GVM673" s="58"/>
      <c r="GVN673" s="58"/>
      <c r="GVO673" s="58"/>
      <c r="GVP673" s="58"/>
      <c r="GVQ673" s="58"/>
      <c r="GVR673" s="58"/>
      <c r="GVS673" s="58"/>
      <c r="GVT673" s="58"/>
      <c r="GVU673" s="58"/>
      <c r="GVV673" s="58"/>
      <c r="GVW673" s="58"/>
      <c r="GVX673" s="58"/>
      <c r="GVY673" s="58"/>
      <c r="GVZ673" s="58"/>
      <c r="GWA673" s="58"/>
      <c r="GWB673" s="58"/>
      <c r="GWC673" s="58"/>
      <c r="GWD673" s="58"/>
      <c r="GWE673" s="58"/>
      <c r="GWF673" s="58"/>
      <c r="GWG673" s="58"/>
      <c r="GWH673" s="58"/>
      <c r="GWI673" s="58"/>
      <c r="GWJ673" s="58"/>
      <c r="GWK673" s="58"/>
      <c r="GWL673" s="58"/>
      <c r="GWM673" s="58"/>
      <c r="GWN673" s="58"/>
      <c r="GWO673" s="58"/>
      <c r="GWP673" s="58"/>
      <c r="GWQ673" s="58"/>
      <c r="GWR673" s="58"/>
      <c r="GWS673" s="58"/>
      <c r="GWT673" s="58"/>
      <c r="GWU673" s="58"/>
      <c r="GWV673" s="58"/>
      <c r="GWW673" s="58"/>
      <c r="GWX673" s="58"/>
      <c r="GWY673" s="58"/>
      <c r="GWZ673" s="58"/>
      <c r="GXA673" s="58"/>
      <c r="GXB673" s="58"/>
      <c r="GXC673" s="58"/>
      <c r="GXD673" s="58"/>
      <c r="GXE673" s="58"/>
      <c r="GXF673" s="58"/>
      <c r="GXG673" s="58"/>
      <c r="GXH673" s="58"/>
      <c r="GXI673" s="58"/>
      <c r="GXJ673" s="58"/>
      <c r="GXK673" s="58"/>
      <c r="GXL673" s="58"/>
      <c r="GXM673" s="58"/>
      <c r="GXN673" s="58"/>
      <c r="GXO673" s="58"/>
      <c r="GXP673" s="58"/>
      <c r="GXQ673" s="58"/>
      <c r="GXR673" s="58"/>
      <c r="GXS673" s="58"/>
      <c r="GXT673" s="58"/>
      <c r="GXU673" s="58"/>
      <c r="GXV673" s="58"/>
      <c r="GXW673" s="58"/>
      <c r="GXX673" s="58"/>
      <c r="GXY673" s="58"/>
      <c r="GXZ673" s="58"/>
      <c r="GYA673" s="58"/>
      <c r="GYB673" s="58"/>
      <c r="GYC673" s="58"/>
      <c r="GYD673" s="58"/>
      <c r="GYE673" s="58"/>
      <c r="GYF673" s="58"/>
      <c r="GYG673" s="58"/>
      <c r="GYH673" s="58"/>
      <c r="GYI673" s="58"/>
      <c r="GYJ673" s="58"/>
      <c r="GYK673" s="58"/>
      <c r="GYL673" s="58"/>
      <c r="GYM673" s="58"/>
      <c r="GYN673" s="58"/>
      <c r="GYO673" s="58"/>
      <c r="GYP673" s="58"/>
      <c r="GYQ673" s="58"/>
      <c r="GYR673" s="58"/>
      <c r="GYS673" s="58"/>
      <c r="GYT673" s="58"/>
      <c r="GYU673" s="58"/>
      <c r="GYV673" s="58"/>
      <c r="GYW673" s="58"/>
      <c r="GYX673" s="58"/>
      <c r="GYY673" s="58"/>
      <c r="GYZ673" s="58"/>
      <c r="GZA673" s="58"/>
      <c r="GZB673" s="58"/>
      <c r="GZC673" s="58"/>
      <c r="GZD673" s="58"/>
      <c r="GZE673" s="58"/>
      <c r="GZF673" s="58"/>
      <c r="GZG673" s="58"/>
      <c r="GZH673" s="58"/>
      <c r="GZI673" s="58"/>
      <c r="GZJ673" s="58"/>
      <c r="GZK673" s="58"/>
      <c r="GZL673" s="58"/>
      <c r="GZM673" s="58"/>
      <c r="GZN673" s="58"/>
      <c r="GZO673" s="58"/>
      <c r="GZP673" s="58"/>
      <c r="GZQ673" s="58"/>
      <c r="GZR673" s="58"/>
      <c r="GZS673" s="58"/>
      <c r="GZT673" s="58"/>
      <c r="GZU673" s="58"/>
      <c r="GZV673" s="58"/>
      <c r="GZW673" s="58"/>
      <c r="GZX673" s="58"/>
      <c r="GZY673" s="58"/>
      <c r="GZZ673" s="58"/>
      <c r="HAA673" s="58"/>
      <c r="HAB673" s="58"/>
      <c r="HAC673" s="58"/>
      <c r="HAD673" s="58"/>
      <c r="HAE673" s="58"/>
      <c r="HAF673" s="58"/>
      <c r="HAG673" s="58"/>
      <c r="HAH673" s="58"/>
      <c r="HAI673" s="58"/>
      <c r="HAJ673" s="58"/>
      <c r="HAK673" s="58"/>
      <c r="HAL673" s="58"/>
      <c r="HAM673" s="58"/>
      <c r="HAN673" s="58"/>
      <c r="HAO673" s="58"/>
      <c r="HAP673" s="58"/>
      <c r="HAQ673" s="58"/>
      <c r="HAR673" s="58"/>
      <c r="HAS673" s="58"/>
      <c r="HAT673" s="58"/>
      <c r="HAU673" s="58"/>
      <c r="HAV673" s="58"/>
      <c r="HAW673" s="58"/>
      <c r="HAX673" s="58"/>
      <c r="HAY673" s="58"/>
      <c r="HAZ673" s="58"/>
      <c r="HBA673" s="58"/>
      <c r="HBB673" s="58"/>
      <c r="HBC673" s="58"/>
      <c r="HBD673" s="58"/>
      <c r="HBE673" s="58"/>
      <c r="HBF673" s="58"/>
      <c r="HBG673" s="58"/>
      <c r="HBH673" s="58"/>
      <c r="HBI673" s="58"/>
      <c r="HBJ673" s="58"/>
      <c r="HBK673" s="58"/>
      <c r="HBL673" s="58"/>
      <c r="HBM673" s="58"/>
      <c r="HBN673" s="58"/>
      <c r="HBO673" s="58"/>
      <c r="HBP673" s="58"/>
      <c r="HBQ673" s="58"/>
      <c r="HBR673" s="58"/>
      <c r="HBS673" s="58"/>
      <c r="HBT673" s="58"/>
      <c r="HBU673" s="58"/>
      <c r="HBV673" s="58"/>
      <c r="HBW673" s="58"/>
      <c r="HBX673" s="58"/>
      <c r="HBY673" s="58"/>
      <c r="HBZ673" s="58"/>
      <c r="HCA673" s="58"/>
      <c r="HCB673" s="58"/>
      <c r="HCC673" s="58"/>
      <c r="HCD673" s="58"/>
      <c r="HCE673" s="58"/>
      <c r="HCF673" s="58"/>
      <c r="HCG673" s="58"/>
      <c r="HCH673" s="58"/>
      <c r="HCI673" s="58"/>
      <c r="HCJ673" s="58"/>
      <c r="HCK673" s="58"/>
      <c r="HCL673" s="58"/>
      <c r="HCM673" s="58"/>
      <c r="HCN673" s="58"/>
      <c r="HCO673" s="58"/>
      <c r="HCP673" s="58"/>
      <c r="HCQ673" s="58"/>
      <c r="HCR673" s="58"/>
      <c r="HCS673" s="58"/>
      <c r="HCT673" s="58"/>
      <c r="HCU673" s="58"/>
      <c r="HCV673" s="58"/>
      <c r="HCW673" s="58"/>
      <c r="HCX673" s="58"/>
      <c r="HCY673" s="58"/>
      <c r="HCZ673" s="58"/>
      <c r="HDA673" s="58"/>
      <c r="HDB673" s="58"/>
      <c r="HDC673" s="58"/>
      <c r="HDD673" s="58"/>
      <c r="HDE673" s="58"/>
      <c r="HDF673" s="58"/>
      <c r="HDG673" s="58"/>
      <c r="HDH673" s="58"/>
      <c r="HDI673" s="58"/>
      <c r="HDJ673" s="58"/>
      <c r="HDK673" s="58"/>
      <c r="HDL673" s="58"/>
      <c r="HDM673" s="58"/>
      <c r="HDN673" s="58"/>
      <c r="HDO673" s="58"/>
      <c r="HDP673" s="58"/>
      <c r="HDQ673" s="58"/>
      <c r="HDR673" s="58"/>
      <c r="HDS673" s="58"/>
      <c r="HDT673" s="58"/>
      <c r="HDU673" s="58"/>
      <c r="HDV673" s="58"/>
      <c r="HDW673" s="58"/>
      <c r="HDX673" s="58"/>
      <c r="HDY673" s="58"/>
      <c r="HDZ673" s="58"/>
      <c r="HEA673" s="58"/>
      <c r="HEB673" s="58"/>
      <c r="HEC673" s="58"/>
      <c r="HED673" s="58"/>
      <c r="HEE673" s="58"/>
      <c r="HEF673" s="58"/>
      <c r="HEG673" s="58"/>
      <c r="HEH673" s="58"/>
      <c r="HEI673" s="58"/>
      <c r="HEJ673" s="58"/>
      <c r="HEK673" s="58"/>
      <c r="HEL673" s="58"/>
      <c r="HEM673" s="58"/>
      <c r="HEN673" s="58"/>
      <c r="HEO673" s="58"/>
      <c r="HEP673" s="58"/>
      <c r="HEQ673" s="58"/>
      <c r="HER673" s="58"/>
      <c r="HES673" s="58"/>
      <c r="HET673" s="58"/>
      <c r="HEU673" s="58"/>
      <c r="HEV673" s="58"/>
      <c r="HEW673" s="58"/>
      <c r="HEX673" s="58"/>
      <c r="HEY673" s="58"/>
      <c r="HEZ673" s="58"/>
      <c r="HFA673" s="58"/>
      <c r="HFB673" s="58"/>
      <c r="HFC673" s="58"/>
      <c r="HFD673" s="58"/>
      <c r="HFE673" s="58"/>
      <c r="HFF673" s="58"/>
      <c r="HFG673" s="58"/>
      <c r="HFH673" s="58"/>
      <c r="HFI673" s="58"/>
      <c r="HFJ673" s="58"/>
      <c r="HFK673" s="58"/>
      <c r="HFL673" s="58"/>
      <c r="HFM673" s="58"/>
      <c r="HFN673" s="58"/>
      <c r="HFO673" s="58"/>
      <c r="HFP673" s="58"/>
      <c r="HFQ673" s="58"/>
      <c r="HFR673" s="58"/>
      <c r="HFS673" s="58"/>
      <c r="HFT673" s="58"/>
      <c r="HFU673" s="58"/>
      <c r="HFV673" s="58"/>
      <c r="HFW673" s="58"/>
      <c r="HFX673" s="58"/>
      <c r="HFY673" s="58"/>
      <c r="HFZ673" s="58"/>
      <c r="HGA673" s="58"/>
      <c r="HGB673" s="58"/>
      <c r="HGC673" s="58"/>
      <c r="HGD673" s="58"/>
      <c r="HGE673" s="58"/>
      <c r="HGF673" s="58"/>
      <c r="HGG673" s="58"/>
      <c r="HGH673" s="58"/>
      <c r="HGI673" s="58"/>
      <c r="HGJ673" s="58"/>
      <c r="HGK673" s="58"/>
      <c r="HGL673" s="58"/>
      <c r="HGM673" s="58"/>
      <c r="HGN673" s="58"/>
      <c r="HGO673" s="58"/>
      <c r="HGP673" s="58"/>
      <c r="HGQ673" s="58"/>
      <c r="HGR673" s="58"/>
      <c r="HGS673" s="58"/>
      <c r="HGT673" s="58"/>
      <c r="HGU673" s="58"/>
      <c r="HGV673" s="58"/>
      <c r="HGW673" s="58"/>
      <c r="HGX673" s="58"/>
      <c r="HGY673" s="58"/>
      <c r="HGZ673" s="58"/>
      <c r="HHA673" s="58"/>
      <c r="HHB673" s="58"/>
      <c r="HHC673" s="58"/>
      <c r="HHD673" s="58"/>
      <c r="HHE673" s="58"/>
      <c r="HHF673" s="58"/>
      <c r="HHG673" s="58"/>
      <c r="HHH673" s="58"/>
      <c r="HHI673" s="58"/>
      <c r="HHJ673" s="58"/>
      <c r="HHK673" s="58"/>
      <c r="HHL673" s="58"/>
      <c r="HHM673" s="58"/>
      <c r="HHN673" s="58"/>
      <c r="HHO673" s="58"/>
      <c r="HHP673" s="58"/>
      <c r="HHQ673" s="58"/>
      <c r="HHR673" s="58"/>
      <c r="HHS673" s="58"/>
      <c r="HHT673" s="58"/>
      <c r="HHU673" s="58"/>
      <c r="HHV673" s="58"/>
      <c r="HHW673" s="58"/>
      <c r="HHX673" s="58"/>
      <c r="HHY673" s="58"/>
      <c r="HHZ673" s="58"/>
      <c r="HIA673" s="58"/>
      <c r="HIB673" s="58"/>
      <c r="HIC673" s="58"/>
      <c r="HID673" s="58"/>
      <c r="HIE673" s="58"/>
      <c r="HIF673" s="58"/>
      <c r="HIG673" s="58"/>
      <c r="HIH673" s="58"/>
      <c r="HII673" s="58"/>
      <c r="HIJ673" s="58"/>
      <c r="HIK673" s="58"/>
      <c r="HIL673" s="58"/>
      <c r="HIM673" s="58"/>
      <c r="HIN673" s="58"/>
      <c r="HIO673" s="58"/>
      <c r="HIP673" s="58"/>
      <c r="HIQ673" s="58"/>
      <c r="HIR673" s="58"/>
      <c r="HIS673" s="58"/>
      <c r="HIT673" s="58"/>
      <c r="HIU673" s="58"/>
      <c r="HIV673" s="58"/>
      <c r="HIW673" s="58"/>
      <c r="HIX673" s="58"/>
      <c r="HIY673" s="58"/>
      <c r="HIZ673" s="58"/>
      <c r="HJA673" s="58"/>
      <c r="HJB673" s="58"/>
      <c r="HJC673" s="58"/>
      <c r="HJD673" s="58"/>
      <c r="HJE673" s="58"/>
      <c r="HJF673" s="58"/>
      <c r="HJG673" s="58"/>
      <c r="HJH673" s="58"/>
      <c r="HJI673" s="58"/>
      <c r="HJJ673" s="58"/>
      <c r="HJK673" s="58"/>
      <c r="HJL673" s="58"/>
      <c r="HJM673" s="58"/>
      <c r="HJN673" s="58"/>
      <c r="HJO673" s="58"/>
      <c r="HJP673" s="58"/>
      <c r="HJQ673" s="58"/>
      <c r="HJR673" s="58"/>
      <c r="HJS673" s="58"/>
      <c r="HJT673" s="58"/>
      <c r="HJU673" s="58"/>
      <c r="HJV673" s="58"/>
      <c r="HJW673" s="58"/>
      <c r="HJX673" s="58"/>
      <c r="HJY673" s="58"/>
      <c r="HJZ673" s="58"/>
      <c r="HKA673" s="58"/>
      <c r="HKB673" s="58"/>
      <c r="HKC673" s="58"/>
      <c r="HKD673" s="58"/>
      <c r="HKE673" s="58"/>
      <c r="HKF673" s="58"/>
      <c r="HKG673" s="58"/>
      <c r="HKH673" s="58"/>
      <c r="HKI673" s="58"/>
      <c r="HKJ673" s="58"/>
      <c r="HKK673" s="58"/>
      <c r="HKL673" s="58"/>
      <c r="HKM673" s="58"/>
      <c r="HKN673" s="58"/>
      <c r="HKO673" s="58"/>
      <c r="HKP673" s="58"/>
      <c r="HKQ673" s="58"/>
      <c r="HKR673" s="58"/>
      <c r="HKS673" s="58"/>
      <c r="HKT673" s="58"/>
      <c r="HKU673" s="58"/>
      <c r="HKV673" s="58"/>
      <c r="HKW673" s="58"/>
      <c r="HKX673" s="58"/>
      <c r="HKY673" s="58"/>
      <c r="HKZ673" s="58"/>
      <c r="HLA673" s="58"/>
      <c r="HLB673" s="58"/>
      <c r="HLC673" s="58"/>
      <c r="HLD673" s="58"/>
      <c r="HLE673" s="58"/>
      <c r="HLF673" s="58"/>
      <c r="HLG673" s="58"/>
      <c r="HLH673" s="58"/>
      <c r="HLI673" s="58"/>
      <c r="HLJ673" s="58"/>
      <c r="HLK673" s="58"/>
      <c r="HLL673" s="58"/>
      <c r="HLM673" s="58"/>
      <c r="HLN673" s="58"/>
      <c r="HLO673" s="58"/>
      <c r="HLP673" s="58"/>
      <c r="HLQ673" s="58"/>
      <c r="HLR673" s="58"/>
      <c r="HLS673" s="58"/>
      <c r="HLT673" s="58"/>
      <c r="HLU673" s="58"/>
      <c r="HLV673" s="58"/>
      <c r="HLW673" s="58"/>
      <c r="HLX673" s="58"/>
      <c r="HLY673" s="58"/>
      <c r="HLZ673" s="58"/>
      <c r="HMA673" s="58"/>
      <c r="HMB673" s="58"/>
      <c r="HMC673" s="58"/>
      <c r="HMD673" s="58"/>
      <c r="HME673" s="58"/>
      <c r="HMF673" s="58"/>
      <c r="HMG673" s="58"/>
      <c r="HMH673" s="58"/>
      <c r="HMI673" s="58"/>
      <c r="HMJ673" s="58"/>
      <c r="HMK673" s="58"/>
      <c r="HML673" s="58"/>
      <c r="HMM673" s="58"/>
      <c r="HMN673" s="58"/>
      <c r="HMO673" s="58"/>
      <c r="HMP673" s="58"/>
      <c r="HMQ673" s="58"/>
      <c r="HMR673" s="58"/>
      <c r="HMS673" s="58"/>
      <c r="HMT673" s="58"/>
      <c r="HMU673" s="58"/>
      <c r="HMV673" s="58"/>
      <c r="HMW673" s="58"/>
      <c r="HMX673" s="58"/>
      <c r="HMY673" s="58"/>
      <c r="HMZ673" s="58"/>
      <c r="HNA673" s="58"/>
      <c r="HNB673" s="58"/>
      <c r="HNC673" s="58"/>
      <c r="HND673" s="58"/>
      <c r="HNE673" s="58"/>
      <c r="HNF673" s="58"/>
      <c r="HNG673" s="58"/>
      <c r="HNH673" s="58"/>
      <c r="HNI673" s="58"/>
      <c r="HNJ673" s="58"/>
      <c r="HNK673" s="58"/>
      <c r="HNL673" s="58"/>
      <c r="HNM673" s="58"/>
      <c r="HNN673" s="58"/>
      <c r="HNO673" s="58"/>
      <c r="HNP673" s="58"/>
      <c r="HNQ673" s="58"/>
      <c r="HNR673" s="58"/>
      <c r="HNS673" s="58"/>
      <c r="HNT673" s="58"/>
      <c r="HNU673" s="58"/>
      <c r="HNV673" s="58"/>
      <c r="HNW673" s="58"/>
      <c r="HNX673" s="58"/>
      <c r="HNY673" s="58"/>
      <c r="HNZ673" s="58"/>
      <c r="HOA673" s="58"/>
      <c r="HOB673" s="58"/>
      <c r="HOC673" s="58"/>
      <c r="HOD673" s="58"/>
      <c r="HOE673" s="58"/>
      <c r="HOF673" s="58"/>
      <c r="HOG673" s="58"/>
      <c r="HOH673" s="58"/>
      <c r="HOI673" s="58"/>
      <c r="HOJ673" s="58"/>
      <c r="HOK673" s="58"/>
      <c r="HOL673" s="58"/>
      <c r="HOM673" s="58"/>
      <c r="HON673" s="58"/>
      <c r="HOO673" s="58"/>
      <c r="HOP673" s="58"/>
      <c r="HOQ673" s="58"/>
      <c r="HOR673" s="58"/>
      <c r="HOS673" s="58"/>
      <c r="HOT673" s="58"/>
      <c r="HOU673" s="58"/>
      <c r="HOV673" s="58"/>
      <c r="HOW673" s="58"/>
      <c r="HOX673" s="58"/>
      <c r="HOY673" s="58"/>
      <c r="HOZ673" s="58"/>
      <c r="HPA673" s="58"/>
      <c r="HPB673" s="58"/>
      <c r="HPC673" s="58"/>
      <c r="HPD673" s="58"/>
      <c r="HPE673" s="58"/>
      <c r="HPF673" s="58"/>
      <c r="HPG673" s="58"/>
      <c r="HPH673" s="58"/>
      <c r="HPI673" s="58"/>
      <c r="HPJ673" s="58"/>
      <c r="HPK673" s="58"/>
      <c r="HPL673" s="58"/>
      <c r="HPM673" s="58"/>
      <c r="HPN673" s="58"/>
      <c r="HPO673" s="58"/>
      <c r="HPP673" s="58"/>
      <c r="HPQ673" s="58"/>
      <c r="HPR673" s="58"/>
      <c r="HPS673" s="58"/>
      <c r="HPT673" s="58"/>
      <c r="HPU673" s="58"/>
      <c r="HPV673" s="58"/>
      <c r="HPW673" s="58"/>
      <c r="HPX673" s="58"/>
      <c r="HPY673" s="58"/>
      <c r="HPZ673" s="58"/>
      <c r="HQA673" s="58"/>
      <c r="HQB673" s="58"/>
      <c r="HQC673" s="58"/>
      <c r="HQD673" s="58"/>
      <c r="HQE673" s="58"/>
      <c r="HQF673" s="58"/>
      <c r="HQG673" s="58"/>
      <c r="HQH673" s="58"/>
      <c r="HQI673" s="58"/>
      <c r="HQJ673" s="58"/>
      <c r="HQK673" s="58"/>
      <c r="HQL673" s="58"/>
      <c r="HQM673" s="58"/>
      <c r="HQN673" s="58"/>
      <c r="HQO673" s="58"/>
      <c r="HQP673" s="58"/>
      <c r="HQQ673" s="58"/>
      <c r="HQR673" s="58"/>
      <c r="HQS673" s="58"/>
      <c r="HQT673" s="58"/>
      <c r="HQU673" s="58"/>
      <c r="HQV673" s="58"/>
      <c r="HQW673" s="58"/>
      <c r="HQX673" s="58"/>
      <c r="HQY673" s="58"/>
      <c r="HQZ673" s="58"/>
      <c r="HRA673" s="58"/>
      <c r="HRB673" s="58"/>
      <c r="HRC673" s="58"/>
      <c r="HRD673" s="58"/>
      <c r="HRE673" s="58"/>
      <c r="HRF673" s="58"/>
      <c r="HRG673" s="58"/>
      <c r="HRH673" s="58"/>
      <c r="HRI673" s="58"/>
      <c r="HRJ673" s="58"/>
      <c r="HRK673" s="58"/>
      <c r="HRL673" s="58"/>
      <c r="HRM673" s="58"/>
      <c r="HRN673" s="58"/>
      <c r="HRO673" s="58"/>
      <c r="HRP673" s="58"/>
      <c r="HRQ673" s="58"/>
      <c r="HRR673" s="58"/>
      <c r="HRS673" s="58"/>
      <c r="HRT673" s="58"/>
      <c r="HRU673" s="58"/>
      <c r="HRV673" s="58"/>
      <c r="HRW673" s="58"/>
      <c r="HRX673" s="58"/>
      <c r="HRY673" s="58"/>
      <c r="HRZ673" s="58"/>
      <c r="HSA673" s="58"/>
      <c r="HSB673" s="58"/>
      <c r="HSC673" s="58"/>
      <c r="HSD673" s="58"/>
      <c r="HSE673" s="58"/>
      <c r="HSF673" s="58"/>
      <c r="HSG673" s="58"/>
      <c r="HSH673" s="58"/>
      <c r="HSI673" s="58"/>
      <c r="HSJ673" s="58"/>
      <c r="HSK673" s="58"/>
      <c r="HSL673" s="58"/>
      <c r="HSM673" s="58"/>
      <c r="HSN673" s="58"/>
      <c r="HSO673" s="58"/>
      <c r="HSP673" s="58"/>
      <c r="HSQ673" s="58"/>
      <c r="HSR673" s="58"/>
      <c r="HSS673" s="58"/>
      <c r="HST673" s="58"/>
      <c r="HSU673" s="58"/>
      <c r="HSV673" s="58"/>
      <c r="HSW673" s="58"/>
      <c r="HSX673" s="58"/>
      <c r="HSY673" s="58"/>
      <c r="HSZ673" s="58"/>
      <c r="HTA673" s="58"/>
      <c r="HTB673" s="58"/>
      <c r="HTC673" s="58"/>
      <c r="HTD673" s="58"/>
      <c r="HTE673" s="58"/>
      <c r="HTF673" s="58"/>
      <c r="HTG673" s="58"/>
      <c r="HTH673" s="58"/>
      <c r="HTI673" s="58"/>
      <c r="HTJ673" s="58"/>
      <c r="HTK673" s="58"/>
      <c r="HTL673" s="58"/>
      <c r="HTM673" s="58"/>
      <c r="HTN673" s="58"/>
      <c r="HTO673" s="58"/>
      <c r="HTP673" s="58"/>
      <c r="HTQ673" s="58"/>
      <c r="HTR673" s="58"/>
      <c r="HTS673" s="58"/>
      <c r="HTT673" s="58"/>
      <c r="HTU673" s="58"/>
      <c r="HTV673" s="58"/>
      <c r="HTW673" s="58"/>
      <c r="HTX673" s="58"/>
      <c r="HTY673" s="58"/>
      <c r="HTZ673" s="58"/>
      <c r="HUA673" s="58"/>
      <c r="HUB673" s="58"/>
      <c r="HUC673" s="58"/>
      <c r="HUD673" s="58"/>
      <c r="HUE673" s="58"/>
      <c r="HUF673" s="58"/>
      <c r="HUG673" s="58"/>
      <c r="HUH673" s="58"/>
      <c r="HUI673" s="58"/>
      <c r="HUJ673" s="58"/>
      <c r="HUK673" s="58"/>
      <c r="HUL673" s="58"/>
      <c r="HUM673" s="58"/>
      <c r="HUN673" s="58"/>
      <c r="HUO673" s="58"/>
      <c r="HUP673" s="58"/>
      <c r="HUQ673" s="58"/>
      <c r="HUR673" s="58"/>
      <c r="HUS673" s="58"/>
      <c r="HUT673" s="58"/>
      <c r="HUU673" s="58"/>
      <c r="HUV673" s="58"/>
      <c r="HUW673" s="58"/>
      <c r="HUX673" s="58"/>
      <c r="HUY673" s="58"/>
      <c r="HUZ673" s="58"/>
      <c r="HVA673" s="58"/>
      <c r="HVB673" s="58"/>
      <c r="HVC673" s="58"/>
      <c r="HVD673" s="58"/>
      <c r="HVE673" s="58"/>
      <c r="HVF673" s="58"/>
      <c r="HVG673" s="58"/>
      <c r="HVH673" s="58"/>
      <c r="HVI673" s="58"/>
      <c r="HVJ673" s="58"/>
      <c r="HVK673" s="58"/>
      <c r="HVL673" s="58"/>
      <c r="HVM673" s="58"/>
      <c r="HVN673" s="58"/>
      <c r="HVO673" s="58"/>
      <c r="HVP673" s="58"/>
      <c r="HVQ673" s="58"/>
      <c r="HVR673" s="58"/>
      <c r="HVS673" s="58"/>
      <c r="HVT673" s="58"/>
      <c r="HVU673" s="58"/>
      <c r="HVV673" s="58"/>
      <c r="HVW673" s="58"/>
      <c r="HVX673" s="58"/>
      <c r="HVY673" s="58"/>
      <c r="HVZ673" s="58"/>
      <c r="HWA673" s="58"/>
      <c r="HWB673" s="58"/>
      <c r="HWC673" s="58"/>
      <c r="HWD673" s="58"/>
      <c r="HWE673" s="58"/>
      <c r="HWF673" s="58"/>
      <c r="HWG673" s="58"/>
      <c r="HWH673" s="58"/>
      <c r="HWI673" s="58"/>
      <c r="HWJ673" s="58"/>
      <c r="HWK673" s="58"/>
      <c r="HWL673" s="58"/>
      <c r="HWM673" s="58"/>
      <c r="HWN673" s="58"/>
      <c r="HWO673" s="58"/>
      <c r="HWP673" s="58"/>
      <c r="HWQ673" s="58"/>
      <c r="HWR673" s="58"/>
      <c r="HWS673" s="58"/>
      <c r="HWT673" s="58"/>
      <c r="HWU673" s="58"/>
      <c r="HWV673" s="58"/>
      <c r="HWW673" s="58"/>
      <c r="HWX673" s="58"/>
      <c r="HWY673" s="58"/>
      <c r="HWZ673" s="58"/>
      <c r="HXA673" s="58"/>
      <c r="HXB673" s="58"/>
      <c r="HXC673" s="58"/>
      <c r="HXD673" s="58"/>
      <c r="HXE673" s="58"/>
      <c r="HXF673" s="58"/>
      <c r="HXG673" s="58"/>
      <c r="HXH673" s="58"/>
      <c r="HXI673" s="58"/>
      <c r="HXJ673" s="58"/>
      <c r="HXK673" s="58"/>
      <c r="HXL673" s="58"/>
      <c r="HXM673" s="58"/>
      <c r="HXN673" s="58"/>
      <c r="HXO673" s="58"/>
      <c r="HXP673" s="58"/>
      <c r="HXQ673" s="58"/>
      <c r="HXR673" s="58"/>
      <c r="HXS673" s="58"/>
      <c r="HXT673" s="58"/>
      <c r="HXU673" s="58"/>
      <c r="HXV673" s="58"/>
      <c r="HXW673" s="58"/>
      <c r="HXX673" s="58"/>
      <c r="HXY673" s="58"/>
      <c r="HXZ673" s="58"/>
      <c r="HYA673" s="58"/>
      <c r="HYB673" s="58"/>
      <c r="HYC673" s="58"/>
      <c r="HYD673" s="58"/>
      <c r="HYE673" s="58"/>
      <c r="HYF673" s="58"/>
      <c r="HYG673" s="58"/>
      <c r="HYH673" s="58"/>
      <c r="HYI673" s="58"/>
      <c r="HYJ673" s="58"/>
      <c r="HYK673" s="58"/>
      <c r="HYL673" s="58"/>
      <c r="HYM673" s="58"/>
      <c r="HYN673" s="58"/>
      <c r="HYO673" s="58"/>
      <c r="HYP673" s="58"/>
      <c r="HYQ673" s="58"/>
      <c r="HYR673" s="58"/>
      <c r="HYS673" s="58"/>
      <c r="HYT673" s="58"/>
      <c r="HYU673" s="58"/>
      <c r="HYV673" s="58"/>
      <c r="HYW673" s="58"/>
      <c r="HYX673" s="58"/>
      <c r="HYY673" s="58"/>
      <c r="HYZ673" s="58"/>
      <c r="HZA673" s="58"/>
      <c r="HZB673" s="58"/>
      <c r="HZC673" s="58"/>
      <c r="HZD673" s="58"/>
      <c r="HZE673" s="58"/>
      <c r="HZF673" s="58"/>
      <c r="HZG673" s="58"/>
      <c r="HZH673" s="58"/>
      <c r="HZI673" s="58"/>
      <c r="HZJ673" s="58"/>
      <c r="HZK673" s="58"/>
      <c r="HZL673" s="58"/>
      <c r="HZM673" s="58"/>
      <c r="HZN673" s="58"/>
      <c r="HZO673" s="58"/>
      <c r="HZP673" s="58"/>
      <c r="HZQ673" s="58"/>
      <c r="HZR673" s="58"/>
      <c r="HZS673" s="58"/>
      <c r="HZT673" s="58"/>
      <c r="HZU673" s="58"/>
      <c r="HZV673" s="58"/>
      <c r="HZW673" s="58"/>
      <c r="HZX673" s="58"/>
      <c r="HZY673" s="58"/>
      <c r="HZZ673" s="58"/>
      <c r="IAA673" s="58"/>
      <c r="IAB673" s="58"/>
      <c r="IAC673" s="58"/>
      <c r="IAD673" s="58"/>
      <c r="IAE673" s="58"/>
      <c r="IAF673" s="58"/>
      <c r="IAG673" s="58"/>
      <c r="IAH673" s="58"/>
      <c r="IAI673" s="58"/>
      <c r="IAJ673" s="58"/>
      <c r="IAK673" s="58"/>
      <c r="IAL673" s="58"/>
      <c r="IAM673" s="58"/>
      <c r="IAN673" s="58"/>
      <c r="IAO673" s="58"/>
      <c r="IAP673" s="58"/>
      <c r="IAQ673" s="58"/>
      <c r="IAR673" s="58"/>
      <c r="IAS673" s="58"/>
      <c r="IAT673" s="58"/>
      <c r="IAU673" s="58"/>
      <c r="IAV673" s="58"/>
      <c r="IAW673" s="58"/>
      <c r="IAX673" s="58"/>
      <c r="IAY673" s="58"/>
      <c r="IAZ673" s="58"/>
      <c r="IBA673" s="58"/>
      <c r="IBB673" s="58"/>
      <c r="IBC673" s="58"/>
      <c r="IBD673" s="58"/>
      <c r="IBE673" s="58"/>
      <c r="IBF673" s="58"/>
      <c r="IBG673" s="58"/>
      <c r="IBH673" s="58"/>
      <c r="IBI673" s="58"/>
      <c r="IBJ673" s="58"/>
      <c r="IBK673" s="58"/>
      <c r="IBL673" s="58"/>
      <c r="IBM673" s="58"/>
      <c r="IBN673" s="58"/>
      <c r="IBO673" s="58"/>
      <c r="IBP673" s="58"/>
      <c r="IBQ673" s="58"/>
      <c r="IBR673" s="58"/>
      <c r="IBS673" s="58"/>
      <c r="IBT673" s="58"/>
      <c r="IBU673" s="58"/>
      <c r="IBV673" s="58"/>
      <c r="IBW673" s="58"/>
      <c r="IBX673" s="58"/>
      <c r="IBY673" s="58"/>
      <c r="IBZ673" s="58"/>
      <c r="ICA673" s="58"/>
      <c r="ICB673" s="58"/>
      <c r="ICC673" s="58"/>
      <c r="ICD673" s="58"/>
      <c r="ICE673" s="58"/>
      <c r="ICF673" s="58"/>
      <c r="ICG673" s="58"/>
      <c r="ICH673" s="58"/>
      <c r="ICI673" s="58"/>
      <c r="ICJ673" s="58"/>
      <c r="ICK673" s="58"/>
      <c r="ICL673" s="58"/>
      <c r="ICM673" s="58"/>
      <c r="ICN673" s="58"/>
      <c r="ICO673" s="58"/>
      <c r="ICP673" s="58"/>
      <c r="ICQ673" s="58"/>
      <c r="ICR673" s="58"/>
      <c r="ICS673" s="58"/>
      <c r="ICT673" s="58"/>
      <c r="ICU673" s="58"/>
      <c r="ICV673" s="58"/>
      <c r="ICW673" s="58"/>
      <c r="ICX673" s="58"/>
      <c r="ICY673" s="58"/>
      <c r="ICZ673" s="58"/>
      <c r="IDA673" s="58"/>
      <c r="IDB673" s="58"/>
      <c r="IDC673" s="58"/>
      <c r="IDD673" s="58"/>
      <c r="IDE673" s="58"/>
      <c r="IDF673" s="58"/>
      <c r="IDG673" s="58"/>
      <c r="IDH673" s="58"/>
      <c r="IDI673" s="58"/>
      <c r="IDJ673" s="58"/>
      <c r="IDK673" s="58"/>
      <c r="IDL673" s="58"/>
      <c r="IDM673" s="58"/>
      <c r="IDN673" s="58"/>
      <c r="IDO673" s="58"/>
      <c r="IDP673" s="58"/>
      <c r="IDQ673" s="58"/>
      <c r="IDR673" s="58"/>
      <c r="IDS673" s="58"/>
      <c r="IDT673" s="58"/>
      <c r="IDU673" s="58"/>
      <c r="IDV673" s="58"/>
      <c r="IDW673" s="58"/>
      <c r="IDX673" s="58"/>
      <c r="IDY673" s="58"/>
      <c r="IDZ673" s="58"/>
      <c r="IEA673" s="58"/>
      <c r="IEB673" s="58"/>
      <c r="IEC673" s="58"/>
      <c r="IED673" s="58"/>
      <c r="IEE673" s="58"/>
      <c r="IEF673" s="58"/>
      <c r="IEG673" s="58"/>
      <c r="IEH673" s="58"/>
      <c r="IEI673" s="58"/>
      <c r="IEJ673" s="58"/>
      <c r="IEK673" s="58"/>
      <c r="IEL673" s="58"/>
      <c r="IEM673" s="58"/>
      <c r="IEN673" s="58"/>
      <c r="IEO673" s="58"/>
      <c r="IEP673" s="58"/>
      <c r="IEQ673" s="58"/>
      <c r="IER673" s="58"/>
      <c r="IES673" s="58"/>
      <c r="IET673" s="58"/>
      <c r="IEU673" s="58"/>
      <c r="IEV673" s="58"/>
      <c r="IEW673" s="58"/>
      <c r="IEX673" s="58"/>
      <c r="IEY673" s="58"/>
      <c r="IEZ673" s="58"/>
      <c r="IFA673" s="58"/>
      <c r="IFB673" s="58"/>
      <c r="IFC673" s="58"/>
      <c r="IFD673" s="58"/>
      <c r="IFE673" s="58"/>
      <c r="IFF673" s="58"/>
      <c r="IFG673" s="58"/>
      <c r="IFH673" s="58"/>
      <c r="IFI673" s="58"/>
      <c r="IFJ673" s="58"/>
      <c r="IFK673" s="58"/>
      <c r="IFL673" s="58"/>
      <c r="IFM673" s="58"/>
      <c r="IFN673" s="58"/>
      <c r="IFO673" s="58"/>
      <c r="IFP673" s="58"/>
      <c r="IFQ673" s="58"/>
      <c r="IFR673" s="58"/>
      <c r="IFS673" s="58"/>
      <c r="IFT673" s="58"/>
      <c r="IFU673" s="58"/>
      <c r="IFV673" s="58"/>
      <c r="IFW673" s="58"/>
      <c r="IFX673" s="58"/>
      <c r="IFY673" s="58"/>
      <c r="IFZ673" s="58"/>
      <c r="IGA673" s="58"/>
      <c r="IGB673" s="58"/>
      <c r="IGC673" s="58"/>
      <c r="IGD673" s="58"/>
      <c r="IGE673" s="58"/>
      <c r="IGF673" s="58"/>
      <c r="IGG673" s="58"/>
      <c r="IGH673" s="58"/>
      <c r="IGI673" s="58"/>
      <c r="IGJ673" s="58"/>
      <c r="IGK673" s="58"/>
      <c r="IGL673" s="58"/>
      <c r="IGM673" s="58"/>
      <c r="IGN673" s="58"/>
      <c r="IGO673" s="58"/>
      <c r="IGP673" s="58"/>
      <c r="IGQ673" s="58"/>
      <c r="IGR673" s="58"/>
      <c r="IGS673" s="58"/>
      <c r="IGT673" s="58"/>
      <c r="IGU673" s="58"/>
      <c r="IGV673" s="58"/>
      <c r="IGW673" s="58"/>
      <c r="IGX673" s="58"/>
      <c r="IGY673" s="58"/>
      <c r="IGZ673" s="58"/>
      <c r="IHA673" s="58"/>
      <c r="IHB673" s="58"/>
      <c r="IHC673" s="58"/>
      <c r="IHD673" s="58"/>
      <c r="IHE673" s="58"/>
      <c r="IHF673" s="58"/>
      <c r="IHG673" s="58"/>
      <c r="IHH673" s="58"/>
      <c r="IHI673" s="58"/>
      <c r="IHJ673" s="58"/>
      <c r="IHK673" s="58"/>
      <c r="IHL673" s="58"/>
      <c r="IHM673" s="58"/>
      <c r="IHN673" s="58"/>
      <c r="IHO673" s="58"/>
      <c r="IHP673" s="58"/>
      <c r="IHQ673" s="58"/>
      <c r="IHR673" s="58"/>
      <c r="IHS673" s="58"/>
      <c r="IHT673" s="58"/>
      <c r="IHU673" s="58"/>
      <c r="IHV673" s="58"/>
      <c r="IHW673" s="58"/>
      <c r="IHX673" s="58"/>
      <c r="IHY673" s="58"/>
      <c r="IHZ673" s="58"/>
      <c r="IIA673" s="58"/>
      <c r="IIB673" s="58"/>
      <c r="IIC673" s="58"/>
      <c r="IID673" s="58"/>
      <c r="IIE673" s="58"/>
      <c r="IIF673" s="58"/>
      <c r="IIG673" s="58"/>
      <c r="IIH673" s="58"/>
      <c r="III673" s="58"/>
      <c r="IIJ673" s="58"/>
      <c r="IIK673" s="58"/>
      <c r="IIL673" s="58"/>
      <c r="IIM673" s="58"/>
      <c r="IIN673" s="58"/>
      <c r="IIO673" s="58"/>
      <c r="IIP673" s="58"/>
      <c r="IIQ673" s="58"/>
      <c r="IIR673" s="58"/>
      <c r="IIS673" s="58"/>
      <c r="IIT673" s="58"/>
      <c r="IIU673" s="58"/>
      <c r="IIV673" s="58"/>
      <c r="IIW673" s="58"/>
      <c r="IIX673" s="58"/>
      <c r="IIY673" s="58"/>
      <c r="IIZ673" s="58"/>
      <c r="IJA673" s="58"/>
      <c r="IJB673" s="58"/>
      <c r="IJC673" s="58"/>
      <c r="IJD673" s="58"/>
      <c r="IJE673" s="58"/>
      <c r="IJF673" s="58"/>
      <c r="IJG673" s="58"/>
      <c r="IJH673" s="58"/>
      <c r="IJI673" s="58"/>
      <c r="IJJ673" s="58"/>
      <c r="IJK673" s="58"/>
      <c r="IJL673" s="58"/>
      <c r="IJM673" s="58"/>
      <c r="IJN673" s="58"/>
      <c r="IJO673" s="58"/>
      <c r="IJP673" s="58"/>
      <c r="IJQ673" s="58"/>
      <c r="IJR673" s="58"/>
      <c r="IJS673" s="58"/>
      <c r="IJT673" s="58"/>
      <c r="IJU673" s="58"/>
      <c r="IJV673" s="58"/>
      <c r="IJW673" s="58"/>
      <c r="IJX673" s="58"/>
      <c r="IJY673" s="58"/>
      <c r="IJZ673" s="58"/>
      <c r="IKA673" s="58"/>
      <c r="IKB673" s="58"/>
      <c r="IKC673" s="58"/>
      <c r="IKD673" s="58"/>
      <c r="IKE673" s="58"/>
      <c r="IKF673" s="58"/>
      <c r="IKG673" s="58"/>
      <c r="IKH673" s="58"/>
      <c r="IKI673" s="58"/>
      <c r="IKJ673" s="58"/>
      <c r="IKK673" s="58"/>
      <c r="IKL673" s="58"/>
      <c r="IKM673" s="58"/>
      <c r="IKN673" s="58"/>
      <c r="IKO673" s="58"/>
      <c r="IKP673" s="58"/>
      <c r="IKQ673" s="58"/>
      <c r="IKR673" s="58"/>
      <c r="IKS673" s="58"/>
      <c r="IKT673" s="58"/>
      <c r="IKU673" s="58"/>
      <c r="IKV673" s="58"/>
      <c r="IKW673" s="58"/>
      <c r="IKX673" s="58"/>
      <c r="IKY673" s="58"/>
      <c r="IKZ673" s="58"/>
      <c r="ILA673" s="58"/>
      <c r="ILB673" s="58"/>
      <c r="ILC673" s="58"/>
      <c r="ILD673" s="58"/>
      <c r="ILE673" s="58"/>
      <c r="ILF673" s="58"/>
      <c r="ILG673" s="58"/>
      <c r="ILH673" s="58"/>
      <c r="ILI673" s="58"/>
      <c r="ILJ673" s="58"/>
      <c r="ILK673" s="58"/>
      <c r="ILL673" s="58"/>
      <c r="ILM673" s="58"/>
      <c r="ILN673" s="58"/>
      <c r="ILO673" s="58"/>
      <c r="ILP673" s="58"/>
      <c r="ILQ673" s="58"/>
      <c r="ILR673" s="58"/>
      <c r="ILS673" s="58"/>
      <c r="ILT673" s="58"/>
      <c r="ILU673" s="58"/>
      <c r="ILV673" s="58"/>
      <c r="ILW673" s="58"/>
      <c r="ILX673" s="58"/>
      <c r="ILY673" s="58"/>
      <c r="ILZ673" s="58"/>
      <c r="IMA673" s="58"/>
      <c r="IMB673" s="58"/>
      <c r="IMC673" s="58"/>
      <c r="IMD673" s="58"/>
      <c r="IME673" s="58"/>
      <c r="IMF673" s="58"/>
      <c r="IMG673" s="58"/>
      <c r="IMH673" s="58"/>
      <c r="IMI673" s="58"/>
      <c r="IMJ673" s="58"/>
      <c r="IMK673" s="58"/>
      <c r="IML673" s="58"/>
      <c r="IMM673" s="58"/>
      <c r="IMN673" s="58"/>
      <c r="IMO673" s="58"/>
      <c r="IMP673" s="58"/>
      <c r="IMQ673" s="58"/>
      <c r="IMR673" s="58"/>
      <c r="IMS673" s="58"/>
      <c r="IMT673" s="58"/>
      <c r="IMU673" s="58"/>
      <c r="IMV673" s="58"/>
      <c r="IMW673" s="58"/>
      <c r="IMX673" s="58"/>
      <c r="IMY673" s="58"/>
      <c r="IMZ673" s="58"/>
      <c r="INA673" s="58"/>
      <c r="INB673" s="58"/>
      <c r="INC673" s="58"/>
      <c r="IND673" s="58"/>
      <c r="INE673" s="58"/>
      <c r="INF673" s="58"/>
      <c r="ING673" s="58"/>
      <c r="INH673" s="58"/>
      <c r="INI673" s="58"/>
      <c r="INJ673" s="58"/>
      <c r="INK673" s="58"/>
      <c r="INL673" s="58"/>
      <c r="INM673" s="58"/>
      <c r="INN673" s="58"/>
      <c r="INO673" s="58"/>
      <c r="INP673" s="58"/>
      <c r="INQ673" s="58"/>
      <c r="INR673" s="58"/>
      <c r="INS673" s="58"/>
      <c r="INT673" s="58"/>
      <c r="INU673" s="58"/>
      <c r="INV673" s="58"/>
      <c r="INW673" s="58"/>
      <c r="INX673" s="58"/>
      <c r="INY673" s="58"/>
      <c r="INZ673" s="58"/>
      <c r="IOA673" s="58"/>
      <c r="IOB673" s="58"/>
      <c r="IOC673" s="58"/>
      <c r="IOD673" s="58"/>
      <c r="IOE673" s="58"/>
      <c r="IOF673" s="58"/>
      <c r="IOG673" s="58"/>
      <c r="IOH673" s="58"/>
      <c r="IOI673" s="58"/>
      <c r="IOJ673" s="58"/>
      <c r="IOK673" s="58"/>
      <c r="IOL673" s="58"/>
      <c r="IOM673" s="58"/>
      <c r="ION673" s="58"/>
      <c r="IOO673" s="58"/>
      <c r="IOP673" s="58"/>
      <c r="IOQ673" s="58"/>
      <c r="IOR673" s="58"/>
      <c r="IOS673" s="58"/>
      <c r="IOT673" s="58"/>
      <c r="IOU673" s="58"/>
      <c r="IOV673" s="58"/>
      <c r="IOW673" s="58"/>
      <c r="IOX673" s="58"/>
      <c r="IOY673" s="58"/>
      <c r="IOZ673" s="58"/>
      <c r="IPA673" s="58"/>
      <c r="IPB673" s="58"/>
      <c r="IPC673" s="58"/>
      <c r="IPD673" s="58"/>
      <c r="IPE673" s="58"/>
      <c r="IPF673" s="58"/>
      <c r="IPG673" s="58"/>
      <c r="IPH673" s="58"/>
      <c r="IPI673" s="58"/>
      <c r="IPJ673" s="58"/>
      <c r="IPK673" s="58"/>
      <c r="IPL673" s="58"/>
      <c r="IPM673" s="58"/>
      <c r="IPN673" s="58"/>
      <c r="IPO673" s="58"/>
      <c r="IPP673" s="58"/>
      <c r="IPQ673" s="58"/>
      <c r="IPR673" s="58"/>
      <c r="IPS673" s="58"/>
      <c r="IPT673" s="58"/>
      <c r="IPU673" s="58"/>
      <c r="IPV673" s="58"/>
      <c r="IPW673" s="58"/>
      <c r="IPX673" s="58"/>
      <c r="IPY673" s="58"/>
      <c r="IPZ673" s="58"/>
      <c r="IQA673" s="58"/>
      <c r="IQB673" s="58"/>
      <c r="IQC673" s="58"/>
      <c r="IQD673" s="58"/>
      <c r="IQE673" s="58"/>
      <c r="IQF673" s="58"/>
      <c r="IQG673" s="58"/>
      <c r="IQH673" s="58"/>
      <c r="IQI673" s="58"/>
      <c r="IQJ673" s="58"/>
      <c r="IQK673" s="58"/>
      <c r="IQL673" s="58"/>
      <c r="IQM673" s="58"/>
      <c r="IQN673" s="58"/>
      <c r="IQO673" s="58"/>
      <c r="IQP673" s="58"/>
      <c r="IQQ673" s="58"/>
      <c r="IQR673" s="58"/>
      <c r="IQS673" s="58"/>
      <c r="IQT673" s="58"/>
      <c r="IQU673" s="58"/>
      <c r="IQV673" s="58"/>
      <c r="IQW673" s="58"/>
      <c r="IQX673" s="58"/>
      <c r="IQY673" s="58"/>
      <c r="IQZ673" s="58"/>
      <c r="IRA673" s="58"/>
      <c r="IRB673" s="58"/>
      <c r="IRC673" s="58"/>
      <c r="IRD673" s="58"/>
      <c r="IRE673" s="58"/>
      <c r="IRF673" s="58"/>
      <c r="IRG673" s="58"/>
      <c r="IRH673" s="58"/>
      <c r="IRI673" s="58"/>
      <c r="IRJ673" s="58"/>
      <c r="IRK673" s="58"/>
      <c r="IRL673" s="58"/>
      <c r="IRM673" s="58"/>
      <c r="IRN673" s="58"/>
      <c r="IRO673" s="58"/>
      <c r="IRP673" s="58"/>
      <c r="IRQ673" s="58"/>
      <c r="IRR673" s="58"/>
      <c r="IRS673" s="58"/>
      <c r="IRT673" s="58"/>
      <c r="IRU673" s="58"/>
      <c r="IRV673" s="58"/>
      <c r="IRW673" s="58"/>
      <c r="IRX673" s="58"/>
      <c r="IRY673" s="58"/>
      <c r="IRZ673" s="58"/>
      <c r="ISA673" s="58"/>
      <c r="ISB673" s="58"/>
      <c r="ISC673" s="58"/>
      <c r="ISD673" s="58"/>
      <c r="ISE673" s="58"/>
      <c r="ISF673" s="58"/>
      <c r="ISG673" s="58"/>
      <c r="ISH673" s="58"/>
      <c r="ISI673" s="58"/>
      <c r="ISJ673" s="58"/>
      <c r="ISK673" s="58"/>
      <c r="ISL673" s="58"/>
      <c r="ISM673" s="58"/>
      <c r="ISN673" s="58"/>
      <c r="ISO673" s="58"/>
      <c r="ISP673" s="58"/>
      <c r="ISQ673" s="58"/>
      <c r="ISR673" s="58"/>
      <c r="ISS673" s="58"/>
      <c r="IST673" s="58"/>
      <c r="ISU673" s="58"/>
      <c r="ISV673" s="58"/>
      <c r="ISW673" s="58"/>
      <c r="ISX673" s="58"/>
      <c r="ISY673" s="58"/>
      <c r="ISZ673" s="58"/>
      <c r="ITA673" s="58"/>
      <c r="ITB673" s="58"/>
      <c r="ITC673" s="58"/>
      <c r="ITD673" s="58"/>
      <c r="ITE673" s="58"/>
      <c r="ITF673" s="58"/>
      <c r="ITG673" s="58"/>
      <c r="ITH673" s="58"/>
      <c r="ITI673" s="58"/>
      <c r="ITJ673" s="58"/>
      <c r="ITK673" s="58"/>
      <c r="ITL673" s="58"/>
      <c r="ITM673" s="58"/>
      <c r="ITN673" s="58"/>
      <c r="ITO673" s="58"/>
      <c r="ITP673" s="58"/>
      <c r="ITQ673" s="58"/>
      <c r="ITR673" s="58"/>
      <c r="ITS673" s="58"/>
      <c r="ITT673" s="58"/>
      <c r="ITU673" s="58"/>
      <c r="ITV673" s="58"/>
      <c r="ITW673" s="58"/>
      <c r="ITX673" s="58"/>
      <c r="ITY673" s="58"/>
      <c r="ITZ673" s="58"/>
      <c r="IUA673" s="58"/>
      <c r="IUB673" s="58"/>
      <c r="IUC673" s="58"/>
      <c r="IUD673" s="58"/>
      <c r="IUE673" s="58"/>
      <c r="IUF673" s="58"/>
      <c r="IUG673" s="58"/>
      <c r="IUH673" s="58"/>
      <c r="IUI673" s="58"/>
      <c r="IUJ673" s="58"/>
      <c r="IUK673" s="58"/>
      <c r="IUL673" s="58"/>
      <c r="IUM673" s="58"/>
      <c r="IUN673" s="58"/>
      <c r="IUO673" s="58"/>
      <c r="IUP673" s="58"/>
      <c r="IUQ673" s="58"/>
      <c r="IUR673" s="58"/>
      <c r="IUS673" s="58"/>
      <c r="IUT673" s="58"/>
      <c r="IUU673" s="58"/>
      <c r="IUV673" s="58"/>
      <c r="IUW673" s="58"/>
      <c r="IUX673" s="58"/>
      <c r="IUY673" s="58"/>
      <c r="IUZ673" s="58"/>
      <c r="IVA673" s="58"/>
      <c r="IVB673" s="58"/>
      <c r="IVC673" s="58"/>
      <c r="IVD673" s="58"/>
      <c r="IVE673" s="58"/>
      <c r="IVF673" s="58"/>
      <c r="IVG673" s="58"/>
      <c r="IVH673" s="58"/>
      <c r="IVI673" s="58"/>
      <c r="IVJ673" s="58"/>
      <c r="IVK673" s="58"/>
      <c r="IVL673" s="58"/>
      <c r="IVM673" s="58"/>
      <c r="IVN673" s="58"/>
      <c r="IVO673" s="58"/>
      <c r="IVP673" s="58"/>
      <c r="IVQ673" s="58"/>
      <c r="IVR673" s="58"/>
      <c r="IVS673" s="58"/>
      <c r="IVT673" s="58"/>
      <c r="IVU673" s="58"/>
      <c r="IVV673" s="58"/>
      <c r="IVW673" s="58"/>
      <c r="IVX673" s="58"/>
      <c r="IVY673" s="58"/>
      <c r="IVZ673" s="58"/>
      <c r="IWA673" s="58"/>
      <c r="IWB673" s="58"/>
      <c r="IWC673" s="58"/>
      <c r="IWD673" s="58"/>
      <c r="IWE673" s="58"/>
      <c r="IWF673" s="58"/>
      <c r="IWG673" s="58"/>
      <c r="IWH673" s="58"/>
      <c r="IWI673" s="58"/>
      <c r="IWJ673" s="58"/>
      <c r="IWK673" s="58"/>
      <c r="IWL673" s="58"/>
      <c r="IWM673" s="58"/>
      <c r="IWN673" s="58"/>
      <c r="IWO673" s="58"/>
      <c r="IWP673" s="58"/>
      <c r="IWQ673" s="58"/>
      <c r="IWR673" s="58"/>
      <c r="IWS673" s="58"/>
      <c r="IWT673" s="58"/>
      <c r="IWU673" s="58"/>
      <c r="IWV673" s="58"/>
      <c r="IWW673" s="58"/>
      <c r="IWX673" s="58"/>
      <c r="IWY673" s="58"/>
      <c r="IWZ673" s="58"/>
      <c r="IXA673" s="58"/>
      <c r="IXB673" s="58"/>
      <c r="IXC673" s="58"/>
      <c r="IXD673" s="58"/>
      <c r="IXE673" s="58"/>
      <c r="IXF673" s="58"/>
      <c r="IXG673" s="58"/>
      <c r="IXH673" s="58"/>
      <c r="IXI673" s="58"/>
      <c r="IXJ673" s="58"/>
      <c r="IXK673" s="58"/>
      <c r="IXL673" s="58"/>
      <c r="IXM673" s="58"/>
      <c r="IXN673" s="58"/>
      <c r="IXO673" s="58"/>
      <c r="IXP673" s="58"/>
      <c r="IXQ673" s="58"/>
      <c r="IXR673" s="58"/>
      <c r="IXS673" s="58"/>
      <c r="IXT673" s="58"/>
      <c r="IXU673" s="58"/>
      <c r="IXV673" s="58"/>
      <c r="IXW673" s="58"/>
      <c r="IXX673" s="58"/>
      <c r="IXY673" s="58"/>
      <c r="IXZ673" s="58"/>
      <c r="IYA673" s="58"/>
      <c r="IYB673" s="58"/>
      <c r="IYC673" s="58"/>
      <c r="IYD673" s="58"/>
      <c r="IYE673" s="58"/>
      <c r="IYF673" s="58"/>
      <c r="IYG673" s="58"/>
      <c r="IYH673" s="58"/>
      <c r="IYI673" s="58"/>
      <c r="IYJ673" s="58"/>
      <c r="IYK673" s="58"/>
      <c r="IYL673" s="58"/>
      <c r="IYM673" s="58"/>
      <c r="IYN673" s="58"/>
      <c r="IYO673" s="58"/>
      <c r="IYP673" s="58"/>
      <c r="IYQ673" s="58"/>
      <c r="IYR673" s="58"/>
      <c r="IYS673" s="58"/>
      <c r="IYT673" s="58"/>
      <c r="IYU673" s="58"/>
      <c r="IYV673" s="58"/>
      <c r="IYW673" s="58"/>
      <c r="IYX673" s="58"/>
      <c r="IYY673" s="58"/>
      <c r="IYZ673" s="58"/>
      <c r="IZA673" s="58"/>
      <c r="IZB673" s="58"/>
      <c r="IZC673" s="58"/>
      <c r="IZD673" s="58"/>
      <c r="IZE673" s="58"/>
      <c r="IZF673" s="58"/>
      <c r="IZG673" s="58"/>
      <c r="IZH673" s="58"/>
      <c r="IZI673" s="58"/>
      <c r="IZJ673" s="58"/>
      <c r="IZK673" s="58"/>
      <c r="IZL673" s="58"/>
      <c r="IZM673" s="58"/>
      <c r="IZN673" s="58"/>
      <c r="IZO673" s="58"/>
      <c r="IZP673" s="58"/>
      <c r="IZQ673" s="58"/>
      <c r="IZR673" s="58"/>
      <c r="IZS673" s="58"/>
      <c r="IZT673" s="58"/>
      <c r="IZU673" s="58"/>
      <c r="IZV673" s="58"/>
      <c r="IZW673" s="58"/>
      <c r="IZX673" s="58"/>
      <c r="IZY673" s="58"/>
      <c r="IZZ673" s="58"/>
      <c r="JAA673" s="58"/>
      <c r="JAB673" s="58"/>
      <c r="JAC673" s="58"/>
      <c r="JAD673" s="58"/>
      <c r="JAE673" s="58"/>
      <c r="JAF673" s="58"/>
      <c r="JAG673" s="58"/>
      <c r="JAH673" s="58"/>
      <c r="JAI673" s="58"/>
      <c r="JAJ673" s="58"/>
      <c r="JAK673" s="58"/>
      <c r="JAL673" s="58"/>
      <c r="JAM673" s="58"/>
      <c r="JAN673" s="58"/>
      <c r="JAO673" s="58"/>
      <c r="JAP673" s="58"/>
      <c r="JAQ673" s="58"/>
      <c r="JAR673" s="58"/>
      <c r="JAS673" s="58"/>
      <c r="JAT673" s="58"/>
      <c r="JAU673" s="58"/>
      <c r="JAV673" s="58"/>
      <c r="JAW673" s="58"/>
      <c r="JAX673" s="58"/>
      <c r="JAY673" s="58"/>
      <c r="JAZ673" s="58"/>
      <c r="JBA673" s="58"/>
      <c r="JBB673" s="58"/>
      <c r="JBC673" s="58"/>
      <c r="JBD673" s="58"/>
      <c r="JBE673" s="58"/>
      <c r="JBF673" s="58"/>
      <c r="JBG673" s="58"/>
      <c r="JBH673" s="58"/>
      <c r="JBI673" s="58"/>
      <c r="JBJ673" s="58"/>
      <c r="JBK673" s="58"/>
      <c r="JBL673" s="58"/>
      <c r="JBM673" s="58"/>
      <c r="JBN673" s="58"/>
      <c r="JBO673" s="58"/>
      <c r="JBP673" s="58"/>
      <c r="JBQ673" s="58"/>
      <c r="JBR673" s="58"/>
      <c r="JBS673" s="58"/>
      <c r="JBT673" s="58"/>
      <c r="JBU673" s="58"/>
      <c r="JBV673" s="58"/>
      <c r="JBW673" s="58"/>
      <c r="JBX673" s="58"/>
      <c r="JBY673" s="58"/>
      <c r="JBZ673" s="58"/>
      <c r="JCA673" s="58"/>
      <c r="JCB673" s="58"/>
      <c r="JCC673" s="58"/>
      <c r="JCD673" s="58"/>
      <c r="JCE673" s="58"/>
      <c r="JCF673" s="58"/>
      <c r="JCG673" s="58"/>
      <c r="JCH673" s="58"/>
      <c r="JCI673" s="58"/>
      <c r="JCJ673" s="58"/>
      <c r="JCK673" s="58"/>
      <c r="JCL673" s="58"/>
      <c r="JCM673" s="58"/>
      <c r="JCN673" s="58"/>
      <c r="JCO673" s="58"/>
      <c r="JCP673" s="58"/>
      <c r="JCQ673" s="58"/>
      <c r="JCR673" s="58"/>
      <c r="JCS673" s="58"/>
      <c r="JCT673" s="58"/>
      <c r="JCU673" s="58"/>
      <c r="JCV673" s="58"/>
      <c r="JCW673" s="58"/>
      <c r="JCX673" s="58"/>
      <c r="JCY673" s="58"/>
      <c r="JCZ673" s="58"/>
      <c r="JDA673" s="58"/>
      <c r="JDB673" s="58"/>
      <c r="JDC673" s="58"/>
      <c r="JDD673" s="58"/>
      <c r="JDE673" s="58"/>
      <c r="JDF673" s="58"/>
      <c r="JDG673" s="58"/>
      <c r="JDH673" s="58"/>
      <c r="JDI673" s="58"/>
      <c r="JDJ673" s="58"/>
      <c r="JDK673" s="58"/>
      <c r="JDL673" s="58"/>
      <c r="JDM673" s="58"/>
      <c r="JDN673" s="58"/>
      <c r="JDO673" s="58"/>
      <c r="JDP673" s="58"/>
      <c r="JDQ673" s="58"/>
      <c r="JDR673" s="58"/>
      <c r="JDS673" s="58"/>
      <c r="JDT673" s="58"/>
      <c r="JDU673" s="58"/>
      <c r="JDV673" s="58"/>
      <c r="JDW673" s="58"/>
      <c r="JDX673" s="58"/>
      <c r="JDY673" s="58"/>
      <c r="JDZ673" s="58"/>
      <c r="JEA673" s="58"/>
      <c r="JEB673" s="58"/>
      <c r="JEC673" s="58"/>
      <c r="JED673" s="58"/>
      <c r="JEE673" s="58"/>
      <c r="JEF673" s="58"/>
      <c r="JEG673" s="58"/>
      <c r="JEH673" s="58"/>
      <c r="JEI673" s="58"/>
      <c r="JEJ673" s="58"/>
      <c r="JEK673" s="58"/>
      <c r="JEL673" s="58"/>
      <c r="JEM673" s="58"/>
      <c r="JEN673" s="58"/>
      <c r="JEO673" s="58"/>
      <c r="JEP673" s="58"/>
      <c r="JEQ673" s="58"/>
      <c r="JER673" s="58"/>
      <c r="JES673" s="58"/>
      <c r="JET673" s="58"/>
      <c r="JEU673" s="58"/>
      <c r="JEV673" s="58"/>
      <c r="JEW673" s="58"/>
      <c r="JEX673" s="58"/>
      <c r="JEY673" s="58"/>
      <c r="JEZ673" s="58"/>
      <c r="JFA673" s="58"/>
      <c r="JFB673" s="58"/>
      <c r="JFC673" s="58"/>
      <c r="JFD673" s="58"/>
      <c r="JFE673" s="58"/>
      <c r="JFF673" s="58"/>
      <c r="JFG673" s="58"/>
      <c r="JFH673" s="58"/>
      <c r="JFI673" s="58"/>
      <c r="JFJ673" s="58"/>
      <c r="JFK673" s="58"/>
      <c r="JFL673" s="58"/>
      <c r="JFM673" s="58"/>
      <c r="JFN673" s="58"/>
      <c r="JFO673" s="58"/>
      <c r="JFP673" s="58"/>
      <c r="JFQ673" s="58"/>
      <c r="JFR673" s="58"/>
      <c r="JFS673" s="58"/>
      <c r="JFT673" s="58"/>
      <c r="JFU673" s="58"/>
      <c r="JFV673" s="58"/>
      <c r="JFW673" s="58"/>
      <c r="JFX673" s="58"/>
      <c r="JFY673" s="58"/>
      <c r="JFZ673" s="58"/>
      <c r="JGA673" s="58"/>
      <c r="JGB673" s="58"/>
      <c r="JGC673" s="58"/>
      <c r="JGD673" s="58"/>
      <c r="JGE673" s="58"/>
      <c r="JGF673" s="58"/>
      <c r="JGG673" s="58"/>
      <c r="JGH673" s="58"/>
      <c r="JGI673" s="58"/>
      <c r="JGJ673" s="58"/>
      <c r="JGK673" s="58"/>
      <c r="JGL673" s="58"/>
      <c r="JGM673" s="58"/>
      <c r="JGN673" s="58"/>
      <c r="JGO673" s="58"/>
      <c r="JGP673" s="58"/>
      <c r="JGQ673" s="58"/>
      <c r="JGR673" s="58"/>
      <c r="JGS673" s="58"/>
      <c r="JGT673" s="58"/>
      <c r="JGU673" s="58"/>
      <c r="JGV673" s="58"/>
      <c r="JGW673" s="58"/>
      <c r="JGX673" s="58"/>
      <c r="JGY673" s="58"/>
      <c r="JGZ673" s="58"/>
      <c r="JHA673" s="58"/>
      <c r="JHB673" s="58"/>
      <c r="JHC673" s="58"/>
      <c r="JHD673" s="58"/>
      <c r="JHE673" s="58"/>
      <c r="JHF673" s="58"/>
      <c r="JHG673" s="58"/>
      <c r="JHH673" s="58"/>
      <c r="JHI673" s="58"/>
      <c r="JHJ673" s="58"/>
      <c r="JHK673" s="58"/>
      <c r="JHL673" s="58"/>
      <c r="JHM673" s="58"/>
      <c r="JHN673" s="58"/>
      <c r="JHO673" s="58"/>
      <c r="JHP673" s="58"/>
      <c r="JHQ673" s="58"/>
      <c r="JHR673" s="58"/>
      <c r="JHS673" s="58"/>
      <c r="JHT673" s="58"/>
      <c r="JHU673" s="58"/>
      <c r="JHV673" s="58"/>
      <c r="JHW673" s="58"/>
      <c r="JHX673" s="58"/>
      <c r="JHY673" s="58"/>
      <c r="JHZ673" s="58"/>
      <c r="JIA673" s="58"/>
      <c r="JIB673" s="58"/>
      <c r="JIC673" s="58"/>
      <c r="JID673" s="58"/>
      <c r="JIE673" s="58"/>
      <c r="JIF673" s="58"/>
      <c r="JIG673" s="58"/>
      <c r="JIH673" s="58"/>
      <c r="JII673" s="58"/>
      <c r="JIJ673" s="58"/>
      <c r="JIK673" s="58"/>
      <c r="JIL673" s="58"/>
      <c r="JIM673" s="58"/>
      <c r="JIN673" s="58"/>
      <c r="JIO673" s="58"/>
      <c r="JIP673" s="58"/>
      <c r="JIQ673" s="58"/>
      <c r="JIR673" s="58"/>
      <c r="JIS673" s="58"/>
      <c r="JIT673" s="58"/>
      <c r="JIU673" s="58"/>
      <c r="JIV673" s="58"/>
      <c r="JIW673" s="58"/>
      <c r="JIX673" s="58"/>
      <c r="JIY673" s="58"/>
      <c r="JIZ673" s="58"/>
      <c r="JJA673" s="58"/>
      <c r="JJB673" s="58"/>
      <c r="JJC673" s="58"/>
      <c r="JJD673" s="58"/>
      <c r="JJE673" s="58"/>
      <c r="JJF673" s="58"/>
      <c r="JJG673" s="58"/>
      <c r="JJH673" s="58"/>
      <c r="JJI673" s="58"/>
      <c r="JJJ673" s="58"/>
      <c r="JJK673" s="58"/>
      <c r="JJL673" s="58"/>
      <c r="JJM673" s="58"/>
      <c r="JJN673" s="58"/>
      <c r="JJO673" s="58"/>
      <c r="JJP673" s="58"/>
      <c r="JJQ673" s="58"/>
      <c r="JJR673" s="58"/>
      <c r="JJS673" s="58"/>
      <c r="JJT673" s="58"/>
      <c r="JJU673" s="58"/>
      <c r="JJV673" s="58"/>
      <c r="JJW673" s="58"/>
      <c r="JJX673" s="58"/>
      <c r="JJY673" s="58"/>
      <c r="JJZ673" s="58"/>
      <c r="JKA673" s="58"/>
      <c r="JKB673" s="58"/>
      <c r="JKC673" s="58"/>
      <c r="JKD673" s="58"/>
      <c r="JKE673" s="58"/>
      <c r="JKF673" s="58"/>
      <c r="JKG673" s="58"/>
      <c r="JKH673" s="58"/>
      <c r="JKI673" s="58"/>
      <c r="JKJ673" s="58"/>
      <c r="JKK673" s="58"/>
      <c r="JKL673" s="58"/>
      <c r="JKM673" s="58"/>
      <c r="JKN673" s="58"/>
      <c r="JKO673" s="58"/>
      <c r="JKP673" s="58"/>
      <c r="JKQ673" s="58"/>
      <c r="JKR673" s="58"/>
      <c r="JKS673" s="58"/>
      <c r="JKT673" s="58"/>
      <c r="JKU673" s="58"/>
      <c r="JKV673" s="58"/>
      <c r="JKW673" s="58"/>
      <c r="JKX673" s="58"/>
      <c r="JKY673" s="58"/>
      <c r="JKZ673" s="58"/>
      <c r="JLA673" s="58"/>
      <c r="JLB673" s="58"/>
      <c r="JLC673" s="58"/>
      <c r="JLD673" s="58"/>
      <c r="JLE673" s="58"/>
      <c r="JLF673" s="58"/>
      <c r="JLG673" s="58"/>
      <c r="JLH673" s="58"/>
      <c r="JLI673" s="58"/>
      <c r="JLJ673" s="58"/>
      <c r="JLK673" s="58"/>
      <c r="JLL673" s="58"/>
      <c r="JLM673" s="58"/>
      <c r="JLN673" s="58"/>
      <c r="JLO673" s="58"/>
      <c r="JLP673" s="58"/>
      <c r="JLQ673" s="58"/>
      <c r="JLR673" s="58"/>
      <c r="JLS673" s="58"/>
      <c r="JLT673" s="58"/>
      <c r="JLU673" s="58"/>
      <c r="JLV673" s="58"/>
      <c r="JLW673" s="58"/>
      <c r="JLX673" s="58"/>
      <c r="JLY673" s="58"/>
      <c r="JLZ673" s="58"/>
      <c r="JMA673" s="58"/>
      <c r="JMB673" s="58"/>
      <c r="JMC673" s="58"/>
      <c r="JMD673" s="58"/>
      <c r="JME673" s="58"/>
      <c r="JMF673" s="58"/>
      <c r="JMG673" s="58"/>
      <c r="JMH673" s="58"/>
      <c r="JMI673" s="58"/>
      <c r="JMJ673" s="58"/>
      <c r="JMK673" s="58"/>
      <c r="JML673" s="58"/>
      <c r="JMM673" s="58"/>
      <c r="JMN673" s="58"/>
      <c r="JMO673" s="58"/>
      <c r="JMP673" s="58"/>
      <c r="JMQ673" s="58"/>
      <c r="JMR673" s="58"/>
      <c r="JMS673" s="58"/>
      <c r="JMT673" s="58"/>
      <c r="JMU673" s="58"/>
      <c r="JMV673" s="58"/>
      <c r="JMW673" s="58"/>
      <c r="JMX673" s="58"/>
      <c r="JMY673" s="58"/>
      <c r="JMZ673" s="58"/>
      <c r="JNA673" s="58"/>
      <c r="JNB673" s="58"/>
      <c r="JNC673" s="58"/>
      <c r="JND673" s="58"/>
      <c r="JNE673" s="58"/>
      <c r="JNF673" s="58"/>
      <c r="JNG673" s="58"/>
      <c r="JNH673" s="58"/>
      <c r="JNI673" s="58"/>
      <c r="JNJ673" s="58"/>
      <c r="JNK673" s="58"/>
      <c r="JNL673" s="58"/>
      <c r="JNM673" s="58"/>
      <c r="JNN673" s="58"/>
      <c r="JNO673" s="58"/>
      <c r="JNP673" s="58"/>
      <c r="JNQ673" s="58"/>
      <c r="JNR673" s="58"/>
      <c r="JNS673" s="58"/>
      <c r="JNT673" s="58"/>
      <c r="JNU673" s="58"/>
      <c r="JNV673" s="58"/>
      <c r="JNW673" s="58"/>
      <c r="JNX673" s="58"/>
      <c r="JNY673" s="58"/>
      <c r="JNZ673" s="58"/>
      <c r="JOA673" s="58"/>
      <c r="JOB673" s="58"/>
      <c r="JOC673" s="58"/>
      <c r="JOD673" s="58"/>
      <c r="JOE673" s="58"/>
      <c r="JOF673" s="58"/>
      <c r="JOG673" s="58"/>
      <c r="JOH673" s="58"/>
      <c r="JOI673" s="58"/>
      <c r="JOJ673" s="58"/>
      <c r="JOK673" s="58"/>
      <c r="JOL673" s="58"/>
      <c r="JOM673" s="58"/>
      <c r="JON673" s="58"/>
      <c r="JOO673" s="58"/>
      <c r="JOP673" s="58"/>
      <c r="JOQ673" s="58"/>
      <c r="JOR673" s="58"/>
      <c r="JOS673" s="58"/>
      <c r="JOT673" s="58"/>
      <c r="JOU673" s="58"/>
      <c r="JOV673" s="58"/>
      <c r="JOW673" s="58"/>
      <c r="JOX673" s="58"/>
      <c r="JOY673" s="58"/>
      <c r="JOZ673" s="58"/>
      <c r="JPA673" s="58"/>
      <c r="JPB673" s="58"/>
      <c r="JPC673" s="58"/>
      <c r="JPD673" s="58"/>
      <c r="JPE673" s="58"/>
      <c r="JPF673" s="58"/>
      <c r="JPG673" s="58"/>
      <c r="JPH673" s="58"/>
      <c r="JPI673" s="58"/>
      <c r="JPJ673" s="58"/>
      <c r="JPK673" s="58"/>
      <c r="JPL673" s="58"/>
      <c r="JPM673" s="58"/>
      <c r="JPN673" s="58"/>
      <c r="JPO673" s="58"/>
      <c r="JPP673" s="58"/>
      <c r="JPQ673" s="58"/>
      <c r="JPR673" s="58"/>
      <c r="JPS673" s="58"/>
      <c r="JPT673" s="58"/>
      <c r="JPU673" s="58"/>
      <c r="JPV673" s="58"/>
      <c r="JPW673" s="58"/>
      <c r="JPX673" s="58"/>
      <c r="JPY673" s="58"/>
      <c r="JPZ673" s="58"/>
      <c r="JQA673" s="58"/>
      <c r="JQB673" s="58"/>
      <c r="JQC673" s="58"/>
      <c r="JQD673" s="58"/>
      <c r="JQE673" s="58"/>
      <c r="JQF673" s="58"/>
      <c r="JQG673" s="58"/>
      <c r="JQH673" s="58"/>
      <c r="JQI673" s="58"/>
      <c r="JQJ673" s="58"/>
      <c r="JQK673" s="58"/>
      <c r="JQL673" s="58"/>
      <c r="JQM673" s="58"/>
      <c r="JQN673" s="58"/>
      <c r="JQO673" s="58"/>
      <c r="JQP673" s="58"/>
      <c r="JQQ673" s="58"/>
      <c r="JQR673" s="58"/>
      <c r="JQS673" s="58"/>
      <c r="JQT673" s="58"/>
      <c r="JQU673" s="58"/>
      <c r="JQV673" s="58"/>
      <c r="JQW673" s="58"/>
      <c r="JQX673" s="58"/>
      <c r="JQY673" s="58"/>
      <c r="JQZ673" s="58"/>
      <c r="JRA673" s="58"/>
      <c r="JRB673" s="58"/>
      <c r="JRC673" s="58"/>
      <c r="JRD673" s="58"/>
      <c r="JRE673" s="58"/>
      <c r="JRF673" s="58"/>
      <c r="JRG673" s="58"/>
      <c r="JRH673" s="58"/>
      <c r="JRI673" s="58"/>
      <c r="JRJ673" s="58"/>
      <c r="JRK673" s="58"/>
      <c r="JRL673" s="58"/>
      <c r="JRM673" s="58"/>
      <c r="JRN673" s="58"/>
      <c r="JRO673" s="58"/>
      <c r="JRP673" s="58"/>
      <c r="JRQ673" s="58"/>
      <c r="JRR673" s="58"/>
      <c r="JRS673" s="58"/>
      <c r="JRT673" s="58"/>
      <c r="JRU673" s="58"/>
      <c r="JRV673" s="58"/>
      <c r="JRW673" s="58"/>
      <c r="JRX673" s="58"/>
      <c r="JRY673" s="58"/>
      <c r="JRZ673" s="58"/>
      <c r="JSA673" s="58"/>
      <c r="JSB673" s="58"/>
      <c r="JSC673" s="58"/>
      <c r="JSD673" s="58"/>
      <c r="JSE673" s="58"/>
      <c r="JSF673" s="58"/>
      <c r="JSG673" s="58"/>
      <c r="JSH673" s="58"/>
      <c r="JSI673" s="58"/>
      <c r="JSJ673" s="58"/>
      <c r="JSK673" s="58"/>
      <c r="JSL673" s="58"/>
      <c r="JSM673" s="58"/>
      <c r="JSN673" s="58"/>
      <c r="JSO673" s="58"/>
      <c r="JSP673" s="58"/>
      <c r="JSQ673" s="58"/>
      <c r="JSR673" s="58"/>
      <c r="JSS673" s="58"/>
      <c r="JST673" s="58"/>
      <c r="JSU673" s="58"/>
      <c r="JSV673" s="58"/>
      <c r="JSW673" s="58"/>
      <c r="JSX673" s="58"/>
      <c r="JSY673" s="58"/>
      <c r="JSZ673" s="58"/>
      <c r="JTA673" s="58"/>
      <c r="JTB673" s="58"/>
      <c r="JTC673" s="58"/>
      <c r="JTD673" s="58"/>
      <c r="JTE673" s="58"/>
      <c r="JTF673" s="58"/>
      <c r="JTG673" s="58"/>
      <c r="JTH673" s="58"/>
      <c r="JTI673" s="58"/>
      <c r="JTJ673" s="58"/>
      <c r="JTK673" s="58"/>
      <c r="JTL673" s="58"/>
      <c r="JTM673" s="58"/>
      <c r="JTN673" s="58"/>
      <c r="JTO673" s="58"/>
      <c r="JTP673" s="58"/>
      <c r="JTQ673" s="58"/>
      <c r="JTR673" s="58"/>
      <c r="JTS673" s="58"/>
      <c r="JTT673" s="58"/>
      <c r="JTU673" s="58"/>
      <c r="JTV673" s="58"/>
      <c r="JTW673" s="58"/>
      <c r="JTX673" s="58"/>
      <c r="JTY673" s="58"/>
      <c r="JTZ673" s="58"/>
      <c r="JUA673" s="58"/>
      <c r="JUB673" s="58"/>
      <c r="JUC673" s="58"/>
      <c r="JUD673" s="58"/>
      <c r="JUE673" s="58"/>
      <c r="JUF673" s="58"/>
      <c r="JUG673" s="58"/>
      <c r="JUH673" s="58"/>
      <c r="JUI673" s="58"/>
      <c r="JUJ673" s="58"/>
      <c r="JUK673" s="58"/>
      <c r="JUL673" s="58"/>
      <c r="JUM673" s="58"/>
      <c r="JUN673" s="58"/>
      <c r="JUO673" s="58"/>
      <c r="JUP673" s="58"/>
      <c r="JUQ673" s="58"/>
      <c r="JUR673" s="58"/>
      <c r="JUS673" s="58"/>
      <c r="JUT673" s="58"/>
      <c r="JUU673" s="58"/>
      <c r="JUV673" s="58"/>
      <c r="JUW673" s="58"/>
      <c r="JUX673" s="58"/>
      <c r="JUY673" s="58"/>
      <c r="JUZ673" s="58"/>
      <c r="JVA673" s="58"/>
      <c r="JVB673" s="58"/>
      <c r="JVC673" s="58"/>
      <c r="JVD673" s="58"/>
      <c r="JVE673" s="58"/>
      <c r="JVF673" s="58"/>
      <c r="JVG673" s="58"/>
      <c r="JVH673" s="58"/>
      <c r="JVI673" s="58"/>
      <c r="JVJ673" s="58"/>
      <c r="JVK673" s="58"/>
      <c r="JVL673" s="58"/>
      <c r="JVM673" s="58"/>
      <c r="JVN673" s="58"/>
      <c r="JVO673" s="58"/>
      <c r="JVP673" s="58"/>
      <c r="JVQ673" s="58"/>
      <c r="JVR673" s="58"/>
      <c r="JVS673" s="58"/>
      <c r="JVT673" s="58"/>
      <c r="JVU673" s="58"/>
      <c r="JVV673" s="58"/>
      <c r="JVW673" s="58"/>
      <c r="JVX673" s="58"/>
      <c r="JVY673" s="58"/>
      <c r="JVZ673" s="58"/>
      <c r="JWA673" s="58"/>
      <c r="JWB673" s="58"/>
      <c r="JWC673" s="58"/>
      <c r="JWD673" s="58"/>
      <c r="JWE673" s="58"/>
      <c r="JWF673" s="58"/>
      <c r="JWG673" s="58"/>
      <c r="JWH673" s="58"/>
      <c r="JWI673" s="58"/>
      <c r="JWJ673" s="58"/>
      <c r="JWK673" s="58"/>
      <c r="JWL673" s="58"/>
      <c r="JWM673" s="58"/>
      <c r="JWN673" s="58"/>
      <c r="JWO673" s="58"/>
      <c r="JWP673" s="58"/>
      <c r="JWQ673" s="58"/>
      <c r="JWR673" s="58"/>
      <c r="JWS673" s="58"/>
      <c r="JWT673" s="58"/>
      <c r="JWU673" s="58"/>
      <c r="JWV673" s="58"/>
      <c r="JWW673" s="58"/>
      <c r="JWX673" s="58"/>
      <c r="JWY673" s="58"/>
      <c r="JWZ673" s="58"/>
      <c r="JXA673" s="58"/>
      <c r="JXB673" s="58"/>
      <c r="JXC673" s="58"/>
      <c r="JXD673" s="58"/>
      <c r="JXE673" s="58"/>
      <c r="JXF673" s="58"/>
      <c r="JXG673" s="58"/>
      <c r="JXH673" s="58"/>
      <c r="JXI673" s="58"/>
      <c r="JXJ673" s="58"/>
      <c r="JXK673" s="58"/>
      <c r="JXL673" s="58"/>
      <c r="JXM673" s="58"/>
      <c r="JXN673" s="58"/>
      <c r="JXO673" s="58"/>
      <c r="JXP673" s="58"/>
      <c r="JXQ673" s="58"/>
      <c r="JXR673" s="58"/>
      <c r="JXS673" s="58"/>
      <c r="JXT673" s="58"/>
      <c r="JXU673" s="58"/>
      <c r="JXV673" s="58"/>
      <c r="JXW673" s="58"/>
      <c r="JXX673" s="58"/>
      <c r="JXY673" s="58"/>
      <c r="JXZ673" s="58"/>
      <c r="JYA673" s="58"/>
      <c r="JYB673" s="58"/>
      <c r="JYC673" s="58"/>
      <c r="JYD673" s="58"/>
      <c r="JYE673" s="58"/>
      <c r="JYF673" s="58"/>
      <c r="JYG673" s="58"/>
      <c r="JYH673" s="58"/>
      <c r="JYI673" s="58"/>
      <c r="JYJ673" s="58"/>
      <c r="JYK673" s="58"/>
      <c r="JYL673" s="58"/>
      <c r="JYM673" s="58"/>
      <c r="JYN673" s="58"/>
      <c r="JYO673" s="58"/>
      <c r="JYP673" s="58"/>
      <c r="JYQ673" s="58"/>
      <c r="JYR673" s="58"/>
      <c r="JYS673" s="58"/>
      <c r="JYT673" s="58"/>
      <c r="JYU673" s="58"/>
      <c r="JYV673" s="58"/>
      <c r="JYW673" s="58"/>
      <c r="JYX673" s="58"/>
      <c r="JYY673" s="58"/>
      <c r="JYZ673" s="58"/>
      <c r="JZA673" s="58"/>
      <c r="JZB673" s="58"/>
      <c r="JZC673" s="58"/>
      <c r="JZD673" s="58"/>
      <c r="JZE673" s="58"/>
      <c r="JZF673" s="58"/>
      <c r="JZG673" s="58"/>
      <c r="JZH673" s="58"/>
      <c r="JZI673" s="58"/>
      <c r="JZJ673" s="58"/>
      <c r="JZK673" s="58"/>
      <c r="JZL673" s="58"/>
      <c r="JZM673" s="58"/>
      <c r="JZN673" s="58"/>
      <c r="JZO673" s="58"/>
      <c r="JZP673" s="58"/>
      <c r="JZQ673" s="58"/>
      <c r="JZR673" s="58"/>
      <c r="JZS673" s="58"/>
      <c r="JZT673" s="58"/>
      <c r="JZU673" s="58"/>
      <c r="JZV673" s="58"/>
      <c r="JZW673" s="58"/>
      <c r="JZX673" s="58"/>
      <c r="JZY673" s="58"/>
      <c r="JZZ673" s="58"/>
      <c r="KAA673" s="58"/>
      <c r="KAB673" s="58"/>
      <c r="KAC673" s="58"/>
      <c r="KAD673" s="58"/>
      <c r="KAE673" s="58"/>
      <c r="KAF673" s="58"/>
      <c r="KAG673" s="58"/>
      <c r="KAH673" s="58"/>
      <c r="KAI673" s="58"/>
      <c r="KAJ673" s="58"/>
      <c r="KAK673" s="58"/>
      <c r="KAL673" s="58"/>
      <c r="KAM673" s="58"/>
      <c r="KAN673" s="58"/>
      <c r="KAO673" s="58"/>
      <c r="KAP673" s="58"/>
      <c r="KAQ673" s="58"/>
      <c r="KAR673" s="58"/>
      <c r="KAS673" s="58"/>
      <c r="KAT673" s="58"/>
      <c r="KAU673" s="58"/>
      <c r="KAV673" s="58"/>
      <c r="KAW673" s="58"/>
      <c r="KAX673" s="58"/>
      <c r="KAY673" s="58"/>
      <c r="KAZ673" s="58"/>
      <c r="KBA673" s="58"/>
      <c r="KBB673" s="58"/>
      <c r="KBC673" s="58"/>
      <c r="KBD673" s="58"/>
      <c r="KBE673" s="58"/>
      <c r="KBF673" s="58"/>
      <c r="KBG673" s="58"/>
      <c r="KBH673" s="58"/>
      <c r="KBI673" s="58"/>
      <c r="KBJ673" s="58"/>
      <c r="KBK673" s="58"/>
      <c r="KBL673" s="58"/>
      <c r="KBM673" s="58"/>
      <c r="KBN673" s="58"/>
      <c r="KBO673" s="58"/>
      <c r="KBP673" s="58"/>
      <c r="KBQ673" s="58"/>
      <c r="KBR673" s="58"/>
      <c r="KBS673" s="58"/>
      <c r="KBT673" s="58"/>
      <c r="KBU673" s="58"/>
      <c r="KBV673" s="58"/>
      <c r="KBW673" s="58"/>
      <c r="KBX673" s="58"/>
      <c r="KBY673" s="58"/>
      <c r="KBZ673" s="58"/>
      <c r="KCA673" s="58"/>
      <c r="KCB673" s="58"/>
      <c r="KCC673" s="58"/>
      <c r="KCD673" s="58"/>
      <c r="KCE673" s="58"/>
      <c r="KCF673" s="58"/>
      <c r="KCG673" s="58"/>
      <c r="KCH673" s="58"/>
      <c r="KCI673" s="58"/>
      <c r="KCJ673" s="58"/>
      <c r="KCK673" s="58"/>
      <c r="KCL673" s="58"/>
      <c r="KCM673" s="58"/>
      <c r="KCN673" s="58"/>
      <c r="KCO673" s="58"/>
      <c r="KCP673" s="58"/>
      <c r="KCQ673" s="58"/>
      <c r="KCR673" s="58"/>
      <c r="KCS673" s="58"/>
      <c r="KCT673" s="58"/>
      <c r="KCU673" s="58"/>
      <c r="KCV673" s="58"/>
      <c r="KCW673" s="58"/>
      <c r="KCX673" s="58"/>
      <c r="KCY673" s="58"/>
      <c r="KCZ673" s="58"/>
      <c r="KDA673" s="58"/>
      <c r="KDB673" s="58"/>
      <c r="KDC673" s="58"/>
      <c r="KDD673" s="58"/>
      <c r="KDE673" s="58"/>
      <c r="KDF673" s="58"/>
      <c r="KDG673" s="58"/>
      <c r="KDH673" s="58"/>
      <c r="KDI673" s="58"/>
      <c r="KDJ673" s="58"/>
      <c r="KDK673" s="58"/>
      <c r="KDL673" s="58"/>
      <c r="KDM673" s="58"/>
      <c r="KDN673" s="58"/>
      <c r="KDO673" s="58"/>
      <c r="KDP673" s="58"/>
      <c r="KDQ673" s="58"/>
      <c r="KDR673" s="58"/>
      <c r="KDS673" s="58"/>
      <c r="KDT673" s="58"/>
      <c r="KDU673" s="58"/>
      <c r="KDV673" s="58"/>
      <c r="KDW673" s="58"/>
      <c r="KDX673" s="58"/>
      <c r="KDY673" s="58"/>
      <c r="KDZ673" s="58"/>
      <c r="KEA673" s="58"/>
      <c r="KEB673" s="58"/>
      <c r="KEC673" s="58"/>
      <c r="KED673" s="58"/>
      <c r="KEE673" s="58"/>
      <c r="KEF673" s="58"/>
      <c r="KEG673" s="58"/>
      <c r="KEH673" s="58"/>
      <c r="KEI673" s="58"/>
      <c r="KEJ673" s="58"/>
      <c r="KEK673" s="58"/>
      <c r="KEL673" s="58"/>
      <c r="KEM673" s="58"/>
      <c r="KEN673" s="58"/>
      <c r="KEO673" s="58"/>
      <c r="KEP673" s="58"/>
      <c r="KEQ673" s="58"/>
      <c r="KER673" s="58"/>
      <c r="KES673" s="58"/>
      <c r="KET673" s="58"/>
      <c r="KEU673" s="58"/>
      <c r="KEV673" s="58"/>
      <c r="KEW673" s="58"/>
      <c r="KEX673" s="58"/>
      <c r="KEY673" s="58"/>
      <c r="KEZ673" s="58"/>
      <c r="KFA673" s="58"/>
      <c r="KFB673" s="58"/>
      <c r="KFC673" s="58"/>
      <c r="KFD673" s="58"/>
      <c r="KFE673" s="58"/>
      <c r="KFF673" s="58"/>
      <c r="KFG673" s="58"/>
      <c r="KFH673" s="58"/>
      <c r="KFI673" s="58"/>
      <c r="KFJ673" s="58"/>
      <c r="KFK673" s="58"/>
      <c r="KFL673" s="58"/>
      <c r="KFM673" s="58"/>
      <c r="KFN673" s="58"/>
      <c r="KFO673" s="58"/>
      <c r="KFP673" s="58"/>
      <c r="KFQ673" s="58"/>
      <c r="KFR673" s="58"/>
      <c r="KFS673" s="58"/>
      <c r="KFT673" s="58"/>
      <c r="KFU673" s="58"/>
      <c r="KFV673" s="58"/>
      <c r="KFW673" s="58"/>
      <c r="KFX673" s="58"/>
      <c r="KFY673" s="58"/>
      <c r="KFZ673" s="58"/>
      <c r="KGA673" s="58"/>
      <c r="KGB673" s="58"/>
      <c r="KGC673" s="58"/>
      <c r="KGD673" s="58"/>
      <c r="KGE673" s="58"/>
      <c r="KGF673" s="58"/>
      <c r="KGG673" s="58"/>
      <c r="KGH673" s="58"/>
      <c r="KGI673" s="58"/>
      <c r="KGJ673" s="58"/>
      <c r="KGK673" s="58"/>
      <c r="KGL673" s="58"/>
      <c r="KGM673" s="58"/>
      <c r="KGN673" s="58"/>
      <c r="KGO673" s="58"/>
      <c r="KGP673" s="58"/>
      <c r="KGQ673" s="58"/>
      <c r="KGR673" s="58"/>
      <c r="KGS673" s="58"/>
      <c r="KGT673" s="58"/>
      <c r="KGU673" s="58"/>
      <c r="KGV673" s="58"/>
      <c r="KGW673" s="58"/>
      <c r="KGX673" s="58"/>
      <c r="KGY673" s="58"/>
      <c r="KGZ673" s="58"/>
      <c r="KHA673" s="58"/>
      <c r="KHB673" s="58"/>
      <c r="KHC673" s="58"/>
      <c r="KHD673" s="58"/>
      <c r="KHE673" s="58"/>
      <c r="KHF673" s="58"/>
      <c r="KHG673" s="58"/>
      <c r="KHH673" s="58"/>
      <c r="KHI673" s="58"/>
      <c r="KHJ673" s="58"/>
      <c r="KHK673" s="58"/>
      <c r="KHL673" s="58"/>
      <c r="KHM673" s="58"/>
      <c r="KHN673" s="58"/>
      <c r="KHO673" s="58"/>
      <c r="KHP673" s="58"/>
      <c r="KHQ673" s="58"/>
      <c r="KHR673" s="58"/>
      <c r="KHS673" s="58"/>
      <c r="KHT673" s="58"/>
      <c r="KHU673" s="58"/>
      <c r="KHV673" s="58"/>
      <c r="KHW673" s="58"/>
      <c r="KHX673" s="58"/>
      <c r="KHY673" s="58"/>
      <c r="KHZ673" s="58"/>
      <c r="KIA673" s="58"/>
      <c r="KIB673" s="58"/>
      <c r="KIC673" s="58"/>
      <c r="KID673" s="58"/>
      <c r="KIE673" s="58"/>
      <c r="KIF673" s="58"/>
      <c r="KIG673" s="58"/>
      <c r="KIH673" s="58"/>
      <c r="KII673" s="58"/>
      <c r="KIJ673" s="58"/>
      <c r="KIK673" s="58"/>
      <c r="KIL673" s="58"/>
      <c r="KIM673" s="58"/>
      <c r="KIN673" s="58"/>
      <c r="KIO673" s="58"/>
      <c r="KIP673" s="58"/>
      <c r="KIQ673" s="58"/>
      <c r="KIR673" s="58"/>
      <c r="KIS673" s="58"/>
      <c r="KIT673" s="58"/>
      <c r="KIU673" s="58"/>
      <c r="KIV673" s="58"/>
      <c r="KIW673" s="58"/>
      <c r="KIX673" s="58"/>
      <c r="KIY673" s="58"/>
      <c r="KIZ673" s="58"/>
      <c r="KJA673" s="58"/>
      <c r="KJB673" s="58"/>
      <c r="KJC673" s="58"/>
      <c r="KJD673" s="58"/>
      <c r="KJE673" s="58"/>
      <c r="KJF673" s="58"/>
      <c r="KJG673" s="58"/>
      <c r="KJH673" s="58"/>
      <c r="KJI673" s="58"/>
      <c r="KJJ673" s="58"/>
      <c r="KJK673" s="58"/>
      <c r="KJL673" s="58"/>
      <c r="KJM673" s="58"/>
      <c r="KJN673" s="58"/>
      <c r="KJO673" s="58"/>
      <c r="KJP673" s="58"/>
      <c r="KJQ673" s="58"/>
      <c r="KJR673" s="58"/>
      <c r="KJS673" s="58"/>
      <c r="KJT673" s="58"/>
      <c r="KJU673" s="58"/>
      <c r="KJV673" s="58"/>
      <c r="KJW673" s="58"/>
      <c r="KJX673" s="58"/>
      <c r="KJY673" s="58"/>
      <c r="KJZ673" s="58"/>
      <c r="KKA673" s="58"/>
      <c r="KKB673" s="58"/>
      <c r="KKC673" s="58"/>
      <c r="KKD673" s="58"/>
      <c r="KKE673" s="58"/>
      <c r="KKF673" s="58"/>
      <c r="KKG673" s="58"/>
      <c r="KKH673" s="58"/>
      <c r="KKI673" s="58"/>
      <c r="KKJ673" s="58"/>
      <c r="KKK673" s="58"/>
      <c r="KKL673" s="58"/>
      <c r="KKM673" s="58"/>
      <c r="KKN673" s="58"/>
      <c r="KKO673" s="58"/>
      <c r="KKP673" s="58"/>
      <c r="KKQ673" s="58"/>
      <c r="KKR673" s="58"/>
      <c r="KKS673" s="58"/>
      <c r="KKT673" s="58"/>
      <c r="KKU673" s="58"/>
      <c r="KKV673" s="58"/>
      <c r="KKW673" s="58"/>
      <c r="KKX673" s="58"/>
      <c r="KKY673" s="58"/>
      <c r="KKZ673" s="58"/>
      <c r="KLA673" s="58"/>
      <c r="KLB673" s="58"/>
      <c r="KLC673" s="58"/>
      <c r="KLD673" s="58"/>
      <c r="KLE673" s="58"/>
      <c r="KLF673" s="58"/>
      <c r="KLG673" s="58"/>
      <c r="KLH673" s="58"/>
      <c r="KLI673" s="58"/>
      <c r="KLJ673" s="58"/>
      <c r="KLK673" s="58"/>
      <c r="KLL673" s="58"/>
      <c r="KLM673" s="58"/>
      <c r="KLN673" s="58"/>
      <c r="KLO673" s="58"/>
      <c r="KLP673" s="58"/>
      <c r="KLQ673" s="58"/>
      <c r="KLR673" s="58"/>
      <c r="KLS673" s="58"/>
      <c r="KLT673" s="58"/>
      <c r="KLU673" s="58"/>
      <c r="KLV673" s="58"/>
      <c r="KLW673" s="58"/>
      <c r="KLX673" s="58"/>
      <c r="KLY673" s="58"/>
      <c r="KLZ673" s="58"/>
      <c r="KMA673" s="58"/>
      <c r="KMB673" s="58"/>
      <c r="KMC673" s="58"/>
      <c r="KMD673" s="58"/>
      <c r="KME673" s="58"/>
      <c r="KMF673" s="58"/>
      <c r="KMG673" s="58"/>
      <c r="KMH673" s="58"/>
      <c r="KMI673" s="58"/>
      <c r="KMJ673" s="58"/>
      <c r="KMK673" s="58"/>
      <c r="KML673" s="58"/>
      <c r="KMM673" s="58"/>
      <c r="KMN673" s="58"/>
      <c r="KMO673" s="58"/>
      <c r="KMP673" s="58"/>
      <c r="KMQ673" s="58"/>
      <c r="KMR673" s="58"/>
      <c r="KMS673" s="58"/>
      <c r="KMT673" s="58"/>
      <c r="KMU673" s="58"/>
      <c r="KMV673" s="58"/>
      <c r="KMW673" s="58"/>
      <c r="KMX673" s="58"/>
      <c r="KMY673" s="58"/>
      <c r="KMZ673" s="58"/>
      <c r="KNA673" s="58"/>
      <c r="KNB673" s="58"/>
      <c r="KNC673" s="58"/>
      <c r="KND673" s="58"/>
      <c r="KNE673" s="58"/>
      <c r="KNF673" s="58"/>
      <c r="KNG673" s="58"/>
      <c r="KNH673" s="58"/>
      <c r="KNI673" s="58"/>
      <c r="KNJ673" s="58"/>
      <c r="KNK673" s="58"/>
      <c r="KNL673" s="58"/>
      <c r="KNM673" s="58"/>
      <c r="KNN673" s="58"/>
      <c r="KNO673" s="58"/>
      <c r="KNP673" s="58"/>
      <c r="KNQ673" s="58"/>
      <c r="KNR673" s="58"/>
      <c r="KNS673" s="58"/>
      <c r="KNT673" s="58"/>
      <c r="KNU673" s="58"/>
      <c r="KNV673" s="58"/>
      <c r="KNW673" s="58"/>
      <c r="KNX673" s="58"/>
      <c r="KNY673" s="58"/>
      <c r="KNZ673" s="58"/>
      <c r="KOA673" s="58"/>
      <c r="KOB673" s="58"/>
      <c r="KOC673" s="58"/>
      <c r="KOD673" s="58"/>
      <c r="KOE673" s="58"/>
      <c r="KOF673" s="58"/>
      <c r="KOG673" s="58"/>
      <c r="KOH673" s="58"/>
      <c r="KOI673" s="58"/>
      <c r="KOJ673" s="58"/>
      <c r="KOK673" s="58"/>
      <c r="KOL673" s="58"/>
      <c r="KOM673" s="58"/>
      <c r="KON673" s="58"/>
      <c r="KOO673" s="58"/>
      <c r="KOP673" s="58"/>
      <c r="KOQ673" s="58"/>
      <c r="KOR673" s="58"/>
      <c r="KOS673" s="58"/>
      <c r="KOT673" s="58"/>
      <c r="KOU673" s="58"/>
      <c r="KOV673" s="58"/>
      <c r="KOW673" s="58"/>
      <c r="KOX673" s="58"/>
      <c r="KOY673" s="58"/>
      <c r="KOZ673" s="58"/>
      <c r="KPA673" s="58"/>
      <c r="KPB673" s="58"/>
      <c r="KPC673" s="58"/>
      <c r="KPD673" s="58"/>
      <c r="KPE673" s="58"/>
      <c r="KPF673" s="58"/>
      <c r="KPG673" s="58"/>
      <c r="KPH673" s="58"/>
      <c r="KPI673" s="58"/>
      <c r="KPJ673" s="58"/>
      <c r="KPK673" s="58"/>
      <c r="KPL673" s="58"/>
      <c r="KPM673" s="58"/>
      <c r="KPN673" s="58"/>
      <c r="KPO673" s="58"/>
      <c r="KPP673" s="58"/>
      <c r="KPQ673" s="58"/>
      <c r="KPR673" s="58"/>
      <c r="KPS673" s="58"/>
      <c r="KPT673" s="58"/>
      <c r="KPU673" s="58"/>
      <c r="KPV673" s="58"/>
      <c r="KPW673" s="58"/>
      <c r="KPX673" s="58"/>
      <c r="KPY673" s="58"/>
      <c r="KPZ673" s="58"/>
      <c r="KQA673" s="58"/>
      <c r="KQB673" s="58"/>
      <c r="KQC673" s="58"/>
      <c r="KQD673" s="58"/>
      <c r="KQE673" s="58"/>
      <c r="KQF673" s="58"/>
      <c r="KQG673" s="58"/>
      <c r="KQH673" s="58"/>
      <c r="KQI673" s="58"/>
      <c r="KQJ673" s="58"/>
      <c r="KQK673" s="58"/>
      <c r="KQL673" s="58"/>
      <c r="KQM673" s="58"/>
      <c r="KQN673" s="58"/>
      <c r="KQO673" s="58"/>
      <c r="KQP673" s="58"/>
      <c r="KQQ673" s="58"/>
      <c r="KQR673" s="58"/>
      <c r="KQS673" s="58"/>
      <c r="KQT673" s="58"/>
      <c r="KQU673" s="58"/>
      <c r="KQV673" s="58"/>
      <c r="KQW673" s="58"/>
      <c r="KQX673" s="58"/>
      <c r="KQY673" s="58"/>
      <c r="KQZ673" s="58"/>
      <c r="KRA673" s="58"/>
      <c r="KRB673" s="58"/>
      <c r="KRC673" s="58"/>
      <c r="KRD673" s="58"/>
      <c r="KRE673" s="58"/>
      <c r="KRF673" s="58"/>
      <c r="KRG673" s="58"/>
      <c r="KRH673" s="58"/>
      <c r="KRI673" s="58"/>
      <c r="KRJ673" s="58"/>
      <c r="KRK673" s="58"/>
      <c r="KRL673" s="58"/>
      <c r="KRM673" s="58"/>
      <c r="KRN673" s="58"/>
      <c r="KRO673" s="58"/>
      <c r="KRP673" s="58"/>
      <c r="KRQ673" s="58"/>
      <c r="KRR673" s="58"/>
      <c r="KRS673" s="58"/>
      <c r="KRT673" s="58"/>
      <c r="KRU673" s="58"/>
      <c r="KRV673" s="58"/>
      <c r="KRW673" s="58"/>
      <c r="KRX673" s="58"/>
      <c r="KRY673" s="58"/>
      <c r="KRZ673" s="58"/>
      <c r="KSA673" s="58"/>
      <c r="KSB673" s="58"/>
      <c r="KSC673" s="58"/>
      <c r="KSD673" s="58"/>
      <c r="KSE673" s="58"/>
      <c r="KSF673" s="58"/>
      <c r="KSG673" s="58"/>
      <c r="KSH673" s="58"/>
      <c r="KSI673" s="58"/>
      <c r="KSJ673" s="58"/>
      <c r="KSK673" s="58"/>
      <c r="KSL673" s="58"/>
      <c r="KSM673" s="58"/>
      <c r="KSN673" s="58"/>
      <c r="KSO673" s="58"/>
      <c r="KSP673" s="58"/>
      <c r="KSQ673" s="58"/>
      <c r="KSR673" s="58"/>
      <c r="KSS673" s="58"/>
      <c r="KST673" s="58"/>
      <c r="KSU673" s="58"/>
      <c r="KSV673" s="58"/>
      <c r="KSW673" s="58"/>
      <c r="KSX673" s="58"/>
      <c r="KSY673" s="58"/>
      <c r="KSZ673" s="58"/>
      <c r="KTA673" s="58"/>
      <c r="KTB673" s="58"/>
      <c r="KTC673" s="58"/>
      <c r="KTD673" s="58"/>
      <c r="KTE673" s="58"/>
      <c r="KTF673" s="58"/>
      <c r="KTG673" s="58"/>
      <c r="KTH673" s="58"/>
      <c r="KTI673" s="58"/>
      <c r="KTJ673" s="58"/>
      <c r="KTK673" s="58"/>
      <c r="KTL673" s="58"/>
      <c r="KTM673" s="58"/>
      <c r="KTN673" s="58"/>
      <c r="KTO673" s="58"/>
      <c r="KTP673" s="58"/>
      <c r="KTQ673" s="58"/>
      <c r="KTR673" s="58"/>
      <c r="KTS673" s="58"/>
      <c r="KTT673" s="58"/>
      <c r="KTU673" s="58"/>
      <c r="KTV673" s="58"/>
      <c r="KTW673" s="58"/>
      <c r="KTX673" s="58"/>
      <c r="KTY673" s="58"/>
      <c r="KTZ673" s="58"/>
      <c r="KUA673" s="58"/>
      <c r="KUB673" s="58"/>
      <c r="KUC673" s="58"/>
      <c r="KUD673" s="58"/>
      <c r="KUE673" s="58"/>
      <c r="KUF673" s="58"/>
      <c r="KUG673" s="58"/>
      <c r="KUH673" s="58"/>
      <c r="KUI673" s="58"/>
      <c r="KUJ673" s="58"/>
      <c r="KUK673" s="58"/>
      <c r="KUL673" s="58"/>
      <c r="KUM673" s="58"/>
      <c r="KUN673" s="58"/>
      <c r="KUO673" s="58"/>
      <c r="KUP673" s="58"/>
      <c r="KUQ673" s="58"/>
      <c r="KUR673" s="58"/>
      <c r="KUS673" s="58"/>
      <c r="KUT673" s="58"/>
      <c r="KUU673" s="58"/>
      <c r="KUV673" s="58"/>
      <c r="KUW673" s="58"/>
      <c r="KUX673" s="58"/>
      <c r="KUY673" s="58"/>
      <c r="KUZ673" s="58"/>
      <c r="KVA673" s="58"/>
      <c r="KVB673" s="58"/>
      <c r="KVC673" s="58"/>
      <c r="KVD673" s="58"/>
      <c r="KVE673" s="58"/>
      <c r="KVF673" s="58"/>
      <c r="KVG673" s="58"/>
      <c r="KVH673" s="58"/>
      <c r="KVI673" s="58"/>
      <c r="KVJ673" s="58"/>
      <c r="KVK673" s="58"/>
      <c r="KVL673" s="58"/>
      <c r="KVM673" s="58"/>
      <c r="KVN673" s="58"/>
      <c r="KVO673" s="58"/>
      <c r="KVP673" s="58"/>
      <c r="KVQ673" s="58"/>
      <c r="KVR673" s="58"/>
      <c r="KVS673" s="58"/>
      <c r="KVT673" s="58"/>
      <c r="KVU673" s="58"/>
      <c r="KVV673" s="58"/>
      <c r="KVW673" s="58"/>
      <c r="KVX673" s="58"/>
      <c r="KVY673" s="58"/>
      <c r="KVZ673" s="58"/>
      <c r="KWA673" s="58"/>
      <c r="KWB673" s="58"/>
      <c r="KWC673" s="58"/>
      <c r="KWD673" s="58"/>
      <c r="KWE673" s="58"/>
      <c r="KWF673" s="58"/>
      <c r="KWG673" s="58"/>
      <c r="KWH673" s="58"/>
      <c r="KWI673" s="58"/>
      <c r="KWJ673" s="58"/>
      <c r="KWK673" s="58"/>
      <c r="KWL673" s="58"/>
      <c r="KWM673" s="58"/>
      <c r="KWN673" s="58"/>
      <c r="KWO673" s="58"/>
      <c r="KWP673" s="58"/>
      <c r="KWQ673" s="58"/>
      <c r="KWR673" s="58"/>
      <c r="KWS673" s="58"/>
      <c r="KWT673" s="58"/>
      <c r="KWU673" s="58"/>
      <c r="KWV673" s="58"/>
      <c r="KWW673" s="58"/>
      <c r="KWX673" s="58"/>
      <c r="KWY673" s="58"/>
      <c r="KWZ673" s="58"/>
      <c r="KXA673" s="58"/>
      <c r="KXB673" s="58"/>
      <c r="KXC673" s="58"/>
      <c r="KXD673" s="58"/>
      <c r="KXE673" s="58"/>
      <c r="KXF673" s="58"/>
      <c r="KXG673" s="58"/>
      <c r="KXH673" s="58"/>
      <c r="KXI673" s="58"/>
      <c r="KXJ673" s="58"/>
      <c r="KXK673" s="58"/>
      <c r="KXL673" s="58"/>
      <c r="KXM673" s="58"/>
      <c r="KXN673" s="58"/>
      <c r="KXO673" s="58"/>
      <c r="KXP673" s="58"/>
      <c r="KXQ673" s="58"/>
      <c r="KXR673" s="58"/>
      <c r="KXS673" s="58"/>
      <c r="KXT673" s="58"/>
      <c r="KXU673" s="58"/>
      <c r="KXV673" s="58"/>
      <c r="KXW673" s="58"/>
      <c r="KXX673" s="58"/>
      <c r="KXY673" s="58"/>
      <c r="KXZ673" s="58"/>
      <c r="KYA673" s="58"/>
      <c r="KYB673" s="58"/>
      <c r="KYC673" s="58"/>
      <c r="KYD673" s="58"/>
      <c r="KYE673" s="58"/>
      <c r="KYF673" s="58"/>
      <c r="KYG673" s="58"/>
      <c r="KYH673" s="58"/>
      <c r="KYI673" s="58"/>
      <c r="KYJ673" s="58"/>
      <c r="KYK673" s="58"/>
      <c r="KYL673" s="58"/>
      <c r="KYM673" s="58"/>
      <c r="KYN673" s="58"/>
      <c r="KYO673" s="58"/>
      <c r="KYP673" s="58"/>
      <c r="KYQ673" s="58"/>
      <c r="KYR673" s="58"/>
      <c r="KYS673" s="58"/>
      <c r="KYT673" s="58"/>
      <c r="KYU673" s="58"/>
      <c r="KYV673" s="58"/>
      <c r="KYW673" s="58"/>
      <c r="KYX673" s="58"/>
      <c r="KYY673" s="58"/>
      <c r="KYZ673" s="58"/>
      <c r="KZA673" s="58"/>
      <c r="KZB673" s="58"/>
      <c r="KZC673" s="58"/>
      <c r="KZD673" s="58"/>
      <c r="KZE673" s="58"/>
      <c r="KZF673" s="58"/>
      <c r="KZG673" s="58"/>
      <c r="KZH673" s="58"/>
      <c r="KZI673" s="58"/>
      <c r="KZJ673" s="58"/>
      <c r="KZK673" s="58"/>
      <c r="KZL673" s="58"/>
      <c r="KZM673" s="58"/>
      <c r="KZN673" s="58"/>
      <c r="KZO673" s="58"/>
      <c r="KZP673" s="58"/>
      <c r="KZQ673" s="58"/>
      <c r="KZR673" s="58"/>
      <c r="KZS673" s="58"/>
      <c r="KZT673" s="58"/>
      <c r="KZU673" s="58"/>
      <c r="KZV673" s="58"/>
      <c r="KZW673" s="58"/>
      <c r="KZX673" s="58"/>
      <c r="KZY673" s="58"/>
      <c r="KZZ673" s="58"/>
      <c r="LAA673" s="58"/>
      <c r="LAB673" s="58"/>
      <c r="LAC673" s="58"/>
      <c r="LAD673" s="58"/>
      <c r="LAE673" s="58"/>
      <c r="LAF673" s="58"/>
      <c r="LAG673" s="58"/>
      <c r="LAH673" s="58"/>
      <c r="LAI673" s="58"/>
      <c r="LAJ673" s="58"/>
      <c r="LAK673" s="58"/>
      <c r="LAL673" s="58"/>
      <c r="LAM673" s="58"/>
      <c r="LAN673" s="58"/>
      <c r="LAO673" s="58"/>
      <c r="LAP673" s="58"/>
      <c r="LAQ673" s="58"/>
      <c r="LAR673" s="58"/>
      <c r="LAS673" s="58"/>
      <c r="LAT673" s="58"/>
      <c r="LAU673" s="58"/>
      <c r="LAV673" s="58"/>
      <c r="LAW673" s="58"/>
      <c r="LAX673" s="58"/>
      <c r="LAY673" s="58"/>
      <c r="LAZ673" s="58"/>
      <c r="LBA673" s="58"/>
      <c r="LBB673" s="58"/>
      <c r="LBC673" s="58"/>
      <c r="LBD673" s="58"/>
      <c r="LBE673" s="58"/>
      <c r="LBF673" s="58"/>
      <c r="LBG673" s="58"/>
      <c r="LBH673" s="58"/>
      <c r="LBI673" s="58"/>
      <c r="LBJ673" s="58"/>
      <c r="LBK673" s="58"/>
      <c r="LBL673" s="58"/>
      <c r="LBM673" s="58"/>
      <c r="LBN673" s="58"/>
      <c r="LBO673" s="58"/>
      <c r="LBP673" s="58"/>
      <c r="LBQ673" s="58"/>
      <c r="LBR673" s="58"/>
      <c r="LBS673" s="58"/>
      <c r="LBT673" s="58"/>
      <c r="LBU673" s="58"/>
      <c r="LBV673" s="58"/>
      <c r="LBW673" s="58"/>
      <c r="LBX673" s="58"/>
      <c r="LBY673" s="58"/>
      <c r="LBZ673" s="58"/>
      <c r="LCA673" s="58"/>
      <c r="LCB673" s="58"/>
      <c r="LCC673" s="58"/>
      <c r="LCD673" s="58"/>
      <c r="LCE673" s="58"/>
      <c r="LCF673" s="58"/>
      <c r="LCG673" s="58"/>
      <c r="LCH673" s="58"/>
      <c r="LCI673" s="58"/>
      <c r="LCJ673" s="58"/>
      <c r="LCK673" s="58"/>
      <c r="LCL673" s="58"/>
      <c r="LCM673" s="58"/>
      <c r="LCN673" s="58"/>
      <c r="LCO673" s="58"/>
      <c r="LCP673" s="58"/>
      <c r="LCQ673" s="58"/>
      <c r="LCR673" s="58"/>
      <c r="LCS673" s="58"/>
      <c r="LCT673" s="58"/>
      <c r="LCU673" s="58"/>
      <c r="LCV673" s="58"/>
      <c r="LCW673" s="58"/>
      <c r="LCX673" s="58"/>
      <c r="LCY673" s="58"/>
      <c r="LCZ673" s="58"/>
      <c r="LDA673" s="58"/>
      <c r="LDB673" s="58"/>
      <c r="LDC673" s="58"/>
      <c r="LDD673" s="58"/>
      <c r="LDE673" s="58"/>
      <c r="LDF673" s="58"/>
      <c r="LDG673" s="58"/>
      <c r="LDH673" s="58"/>
      <c r="LDI673" s="58"/>
      <c r="LDJ673" s="58"/>
      <c r="LDK673" s="58"/>
      <c r="LDL673" s="58"/>
      <c r="LDM673" s="58"/>
      <c r="LDN673" s="58"/>
      <c r="LDO673" s="58"/>
      <c r="LDP673" s="58"/>
      <c r="LDQ673" s="58"/>
      <c r="LDR673" s="58"/>
      <c r="LDS673" s="58"/>
      <c r="LDT673" s="58"/>
      <c r="LDU673" s="58"/>
      <c r="LDV673" s="58"/>
      <c r="LDW673" s="58"/>
      <c r="LDX673" s="58"/>
      <c r="LDY673" s="58"/>
      <c r="LDZ673" s="58"/>
      <c r="LEA673" s="58"/>
      <c r="LEB673" s="58"/>
      <c r="LEC673" s="58"/>
      <c r="LED673" s="58"/>
      <c r="LEE673" s="58"/>
      <c r="LEF673" s="58"/>
      <c r="LEG673" s="58"/>
      <c r="LEH673" s="58"/>
      <c r="LEI673" s="58"/>
      <c r="LEJ673" s="58"/>
      <c r="LEK673" s="58"/>
      <c r="LEL673" s="58"/>
      <c r="LEM673" s="58"/>
      <c r="LEN673" s="58"/>
      <c r="LEO673" s="58"/>
      <c r="LEP673" s="58"/>
      <c r="LEQ673" s="58"/>
      <c r="LER673" s="58"/>
      <c r="LES673" s="58"/>
      <c r="LET673" s="58"/>
      <c r="LEU673" s="58"/>
      <c r="LEV673" s="58"/>
      <c r="LEW673" s="58"/>
      <c r="LEX673" s="58"/>
      <c r="LEY673" s="58"/>
      <c r="LEZ673" s="58"/>
      <c r="LFA673" s="58"/>
      <c r="LFB673" s="58"/>
      <c r="LFC673" s="58"/>
      <c r="LFD673" s="58"/>
      <c r="LFE673" s="58"/>
      <c r="LFF673" s="58"/>
      <c r="LFG673" s="58"/>
      <c r="LFH673" s="58"/>
      <c r="LFI673" s="58"/>
      <c r="LFJ673" s="58"/>
      <c r="LFK673" s="58"/>
      <c r="LFL673" s="58"/>
      <c r="LFM673" s="58"/>
      <c r="LFN673" s="58"/>
      <c r="LFO673" s="58"/>
      <c r="LFP673" s="58"/>
      <c r="LFQ673" s="58"/>
      <c r="LFR673" s="58"/>
      <c r="LFS673" s="58"/>
      <c r="LFT673" s="58"/>
      <c r="LFU673" s="58"/>
      <c r="LFV673" s="58"/>
      <c r="LFW673" s="58"/>
      <c r="LFX673" s="58"/>
      <c r="LFY673" s="58"/>
      <c r="LFZ673" s="58"/>
      <c r="LGA673" s="58"/>
      <c r="LGB673" s="58"/>
      <c r="LGC673" s="58"/>
      <c r="LGD673" s="58"/>
      <c r="LGE673" s="58"/>
      <c r="LGF673" s="58"/>
      <c r="LGG673" s="58"/>
      <c r="LGH673" s="58"/>
      <c r="LGI673" s="58"/>
      <c r="LGJ673" s="58"/>
      <c r="LGK673" s="58"/>
      <c r="LGL673" s="58"/>
      <c r="LGM673" s="58"/>
      <c r="LGN673" s="58"/>
      <c r="LGO673" s="58"/>
      <c r="LGP673" s="58"/>
      <c r="LGQ673" s="58"/>
      <c r="LGR673" s="58"/>
      <c r="LGS673" s="58"/>
      <c r="LGT673" s="58"/>
      <c r="LGU673" s="58"/>
      <c r="LGV673" s="58"/>
      <c r="LGW673" s="58"/>
      <c r="LGX673" s="58"/>
      <c r="LGY673" s="58"/>
      <c r="LGZ673" s="58"/>
      <c r="LHA673" s="58"/>
      <c r="LHB673" s="58"/>
      <c r="LHC673" s="58"/>
      <c r="LHD673" s="58"/>
      <c r="LHE673" s="58"/>
      <c r="LHF673" s="58"/>
      <c r="LHG673" s="58"/>
      <c r="LHH673" s="58"/>
      <c r="LHI673" s="58"/>
      <c r="LHJ673" s="58"/>
      <c r="LHK673" s="58"/>
      <c r="LHL673" s="58"/>
      <c r="LHM673" s="58"/>
      <c r="LHN673" s="58"/>
      <c r="LHO673" s="58"/>
      <c r="LHP673" s="58"/>
      <c r="LHQ673" s="58"/>
      <c r="LHR673" s="58"/>
      <c r="LHS673" s="58"/>
      <c r="LHT673" s="58"/>
      <c r="LHU673" s="58"/>
      <c r="LHV673" s="58"/>
      <c r="LHW673" s="58"/>
      <c r="LHX673" s="58"/>
      <c r="LHY673" s="58"/>
      <c r="LHZ673" s="58"/>
      <c r="LIA673" s="58"/>
      <c r="LIB673" s="58"/>
      <c r="LIC673" s="58"/>
      <c r="LID673" s="58"/>
      <c r="LIE673" s="58"/>
      <c r="LIF673" s="58"/>
      <c r="LIG673" s="58"/>
      <c r="LIH673" s="58"/>
      <c r="LII673" s="58"/>
      <c r="LIJ673" s="58"/>
      <c r="LIK673" s="58"/>
      <c r="LIL673" s="58"/>
      <c r="LIM673" s="58"/>
      <c r="LIN673" s="58"/>
      <c r="LIO673" s="58"/>
      <c r="LIP673" s="58"/>
      <c r="LIQ673" s="58"/>
      <c r="LIR673" s="58"/>
      <c r="LIS673" s="58"/>
      <c r="LIT673" s="58"/>
      <c r="LIU673" s="58"/>
      <c r="LIV673" s="58"/>
      <c r="LIW673" s="58"/>
      <c r="LIX673" s="58"/>
      <c r="LIY673" s="58"/>
      <c r="LIZ673" s="58"/>
      <c r="LJA673" s="58"/>
      <c r="LJB673" s="58"/>
      <c r="LJC673" s="58"/>
      <c r="LJD673" s="58"/>
      <c r="LJE673" s="58"/>
      <c r="LJF673" s="58"/>
      <c r="LJG673" s="58"/>
      <c r="LJH673" s="58"/>
      <c r="LJI673" s="58"/>
      <c r="LJJ673" s="58"/>
      <c r="LJK673" s="58"/>
      <c r="LJL673" s="58"/>
      <c r="LJM673" s="58"/>
      <c r="LJN673" s="58"/>
      <c r="LJO673" s="58"/>
      <c r="LJP673" s="58"/>
      <c r="LJQ673" s="58"/>
      <c r="LJR673" s="58"/>
      <c r="LJS673" s="58"/>
      <c r="LJT673" s="58"/>
      <c r="LJU673" s="58"/>
      <c r="LJV673" s="58"/>
      <c r="LJW673" s="58"/>
      <c r="LJX673" s="58"/>
      <c r="LJY673" s="58"/>
      <c r="LJZ673" s="58"/>
      <c r="LKA673" s="58"/>
      <c r="LKB673" s="58"/>
      <c r="LKC673" s="58"/>
      <c r="LKD673" s="58"/>
      <c r="LKE673" s="58"/>
      <c r="LKF673" s="58"/>
      <c r="LKG673" s="58"/>
      <c r="LKH673" s="58"/>
      <c r="LKI673" s="58"/>
      <c r="LKJ673" s="58"/>
      <c r="LKK673" s="58"/>
      <c r="LKL673" s="58"/>
      <c r="LKM673" s="58"/>
      <c r="LKN673" s="58"/>
      <c r="LKO673" s="58"/>
      <c r="LKP673" s="58"/>
      <c r="LKQ673" s="58"/>
      <c r="LKR673" s="58"/>
      <c r="LKS673" s="58"/>
      <c r="LKT673" s="58"/>
      <c r="LKU673" s="58"/>
      <c r="LKV673" s="58"/>
      <c r="LKW673" s="58"/>
      <c r="LKX673" s="58"/>
      <c r="LKY673" s="58"/>
      <c r="LKZ673" s="58"/>
      <c r="LLA673" s="58"/>
      <c r="LLB673" s="58"/>
      <c r="LLC673" s="58"/>
      <c r="LLD673" s="58"/>
      <c r="LLE673" s="58"/>
      <c r="LLF673" s="58"/>
      <c r="LLG673" s="58"/>
      <c r="LLH673" s="58"/>
      <c r="LLI673" s="58"/>
      <c r="LLJ673" s="58"/>
      <c r="LLK673" s="58"/>
      <c r="LLL673" s="58"/>
      <c r="LLM673" s="58"/>
      <c r="LLN673" s="58"/>
      <c r="LLO673" s="58"/>
      <c r="LLP673" s="58"/>
      <c r="LLQ673" s="58"/>
      <c r="LLR673" s="58"/>
      <c r="LLS673" s="58"/>
      <c r="LLT673" s="58"/>
      <c r="LLU673" s="58"/>
      <c r="LLV673" s="58"/>
      <c r="LLW673" s="58"/>
      <c r="LLX673" s="58"/>
      <c r="LLY673" s="58"/>
      <c r="LLZ673" s="58"/>
      <c r="LMA673" s="58"/>
      <c r="LMB673" s="58"/>
      <c r="LMC673" s="58"/>
      <c r="LMD673" s="58"/>
      <c r="LME673" s="58"/>
      <c r="LMF673" s="58"/>
      <c r="LMG673" s="58"/>
      <c r="LMH673" s="58"/>
      <c r="LMI673" s="58"/>
      <c r="LMJ673" s="58"/>
      <c r="LMK673" s="58"/>
      <c r="LML673" s="58"/>
      <c r="LMM673" s="58"/>
      <c r="LMN673" s="58"/>
      <c r="LMO673" s="58"/>
      <c r="LMP673" s="58"/>
      <c r="LMQ673" s="58"/>
      <c r="LMR673" s="58"/>
      <c r="LMS673" s="58"/>
      <c r="LMT673" s="58"/>
      <c r="LMU673" s="58"/>
      <c r="LMV673" s="58"/>
      <c r="LMW673" s="58"/>
      <c r="LMX673" s="58"/>
      <c r="LMY673" s="58"/>
      <c r="LMZ673" s="58"/>
      <c r="LNA673" s="58"/>
      <c r="LNB673" s="58"/>
      <c r="LNC673" s="58"/>
      <c r="LND673" s="58"/>
      <c r="LNE673" s="58"/>
      <c r="LNF673" s="58"/>
      <c r="LNG673" s="58"/>
      <c r="LNH673" s="58"/>
      <c r="LNI673" s="58"/>
      <c r="LNJ673" s="58"/>
      <c r="LNK673" s="58"/>
      <c r="LNL673" s="58"/>
      <c r="LNM673" s="58"/>
      <c r="LNN673" s="58"/>
      <c r="LNO673" s="58"/>
      <c r="LNP673" s="58"/>
      <c r="LNQ673" s="58"/>
      <c r="LNR673" s="58"/>
      <c r="LNS673" s="58"/>
      <c r="LNT673" s="58"/>
      <c r="LNU673" s="58"/>
      <c r="LNV673" s="58"/>
      <c r="LNW673" s="58"/>
      <c r="LNX673" s="58"/>
      <c r="LNY673" s="58"/>
      <c r="LNZ673" s="58"/>
      <c r="LOA673" s="58"/>
      <c r="LOB673" s="58"/>
      <c r="LOC673" s="58"/>
      <c r="LOD673" s="58"/>
      <c r="LOE673" s="58"/>
      <c r="LOF673" s="58"/>
      <c r="LOG673" s="58"/>
      <c r="LOH673" s="58"/>
      <c r="LOI673" s="58"/>
      <c r="LOJ673" s="58"/>
      <c r="LOK673" s="58"/>
      <c r="LOL673" s="58"/>
      <c r="LOM673" s="58"/>
      <c r="LON673" s="58"/>
      <c r="LOO673" s="58"/>
      <c r="LOP673" s="58"/>
      <c r="LOQ673" s="58"/>
      <c r="LOR673" s="58"/>
      <c r="LOS673" s="58"/>
      <c r="LOT673" s="58"/>
      <c r="LOU673" s="58"/>
      <c r="LOV673" s="58"/>
      <c r="LOW673" s="58"/>
      <c r="LOX673" s="58"/>
      <c r="LOY673" s="58"/>
      <c r="LOZ673" s="58"/>
      <c r="LPA673" s="58"/>
      <c r="LPB673" s="58"/>
      <c r="LPC673" s="58"/>
      <c r="LPD673" s="58"/>
      <c r="LPE673" s="58"/>
      <c r="LPF673" s="58"/>
      <c r="LPG673" s="58"/>
      <c r="LPH673" s="58"/>
      <c r="LPI673" s="58"/>
      <c r="LPJ673" s="58"/>
      <c r="LPK673" s="58"/>
      <c r="LPL673" s="58"/>
      <c r="LPM673" s="58"/>
      <c r="LPN673" s="58"/>
      <c r="LPO673" s="58"/>
      <c r="LPP673" s="58"/>
      <c r="LPQ673" s="58"/>
      <c r="LPR673" s="58"/>
      <c r="LPS673" s="58"/>
      <c r="LPT673" s="58"/>
      <c r="LPU673" s="58"/>
      <c r="LPV673" s="58"/>
      <c r="LPW673" s="58"/>
      <c r="LPX673" s="58"/>
      <c r="LPY673" s="58"/>
      <c r="LPZ673" s="58"/>
      <c r="LQA673" s="58"/>
      <c r="LQB673" s="58"/>
      <c r="LQC673" s="58"/>
      <c r="LQD673" s="58"/>
      <c r="LQE673" s="58"/>
      <c r="LQF673" s="58"/>
      <c r="LQG673" s="58"/>
      <c r="LQH673" s="58"/>
      <c r="LQI673" s="58"/>
      <c r="LQJ673" s="58"/>
      <c r="LQK673" s="58"/>
      <c r="LQL673" s="58"/>
      <c r="LQM673" s="58"/>
      <c r="LQN673" s="58"/>
      <c r="LQO673" s="58"/>
      <c r="LQP673" s="58"/>
      <c r="LQQ673" s="58"/>
      <c r="LQR673" s="58"/>
      <c r="LQS673" s="58"/>
      <c r="LQT673" s="58"/>
      <c r="LQU673" s="58"/>
      <c r="LQV673" s="58"/>
      <c r="LQW673" s="58"/>
      <c r="LQX673" s="58"/>
      <c r="LQY673" s="58"/>
      <c r="LQZ673" s="58"/>
      <c r="LRA673" s="58"/>
      <c r="LRB673" s="58"/>
      <c r="LRC673" s="58"/>
      <c r="LRD673" s="58"/>
      <c r="LRE673" s="58"/>
      <c r="LRF673" s="58"/>
      <c r="LRG673" s="58"/>
      <c r="LRH673" s="58"/>
      <c r="LRI673" s="58"/>
      <c r="LRJ673" s="58"/>
      <c r="LRK673" s="58"/>
      <c r="LRL673" s="58"/>
      <c r="LRM673" s="58"/>
      <c r="LRN673" s="58"/>
      <c r="LRO673" s="58"/>
      <c r="LRP673" s="58"/>
      <c r="LRQ673" s="58"/>
      <c r="LRR673" s="58"/>
      <c r="LRS673" s="58"/>
      <c r="LRT673" s="58"/>
      <c r="LRU673" s="58"/>
      <c r="LRV673" s="58"/>
      <c r="LRW673" s="58"/>
      <c r="LRX673" s="58"/>
      <c r="LRY673" s="58"/>
      <c r="LRZ673" s="58"/>
      <c r="LSA673" s="58"/>
      <c r="LSB673" s="58"/>
      <c r="LSC673" s="58"/>
      <c r="LSD673" s="58"/>
      <c r="LSE673" s="58"/>
      <c r="LSF673" s="58"/>
      <c r="LSG673" s="58"/>
      <c r="LSH673" s="58"/>
      <c r="LSI673" s="58"/>
      <c r="LSJ673" s="58"/>
      <c r="LSK673" s="58"/>
      <c r="LSL673" s="58"/>
      <c r="LSM673" s="58"/>
      <c r="LSN673" s="58"/>
      <c r="LSO673" s="58"/>
      <c r="LSP673" s="58"/>
      <c r="LSQ673" s="58"/>
      <c r="LSR673" s="58"/>
      <c r="LSS673" s="58"/>
      <c r="LST673" s="58"/>
      <c r="LSU673" s="58"/>
      <c r="LSV673" s="58"/>
      <c r="LSW673" s="58"/>
      <c r="LSX673" s="58"/>
      <c r="LSY673" s="58"/>
      <c r="LSZ673" s="58"/>
      <c r="LTA673" s="58"/>
      <c r="LTB673" s="58"/>
      <c r="LTC673" s="58"/>
      <c r="LTD673" s="58"/>
      <c r="LTE673" s="58"/>
      <c r="LTF673" s="58"/>
      <c r="LTG673" s="58"/>
      <c r="LTH673" s="58"/>
      <c r="LTI673" s="58"/>
      <c r="LTJ673" s="58"/>
      <c r="LTK673" s="58"/>
      <c r="LTL673" s="58"/>
      <c r="LTM673" s="58"/>
      <c r="LTN673" s="58"/>
      <c r="LTO673" s="58"/>
      <c r="LTP673" s="58"/>
      <c r="LTQ673" s="58"/>
      <c r="LTR673" s="58"/>
      <c r="LTS673" s="58"/>
      <c r="LTT673" s="58"/>
      <c r="LTU673" s="58"/>
      <c r="LTV673" s="58"/>
      <c r="LTW673" s="58"/>
      <c r="LTX673" s="58"/>
      <c r="LTY673" s="58"/>
      <c r="LTZ673" s="58"/>
      <c r="LUA673" s="58"/>
      <c r="LUB673" s="58"/>
      <c r="LUC673" s="58"/>
      <c r="LUD673" s="58"/>
      <c r="LUE673" s="58"/>
      <c r="LUF673" s="58"/>
      <c r="LUG673" s="58"/>
      <c r="LUH673" s="58"/>
      <c r="LUI673" s="58"/>
      <c r="LUJ673" s="58"/>
      <c r="LUK673" s="58"/>
      <c r="LUL673" s="58"/>
      <c r="LUM673" s="58"/>
      <c r="LUN673" s="58"/>
      <c r="LUO673" s="58"/>
      <c r="LUP673" s="58"/>
      <c r="LUQ673" s="58"/>
      <c r="LUR673" s="58"/>
      <c r="LUS673" s="58"/>
      <c r="LUT673" s="58"/>
      <c r="LUU673" s="58"/>
      <c r="LUV673" s="58"/>
      <c r="LUW673" s="58"/>
      <c r="LUX673" s="58"/>
      <c r="LUY673" s="58"/>
      <c r="LUZ673" s="58"/>
      <c r="LVA673" s="58"/>
      <c r="LVB673" s="58"/>
      <c r="LVC673" s="58"/>
      <c r="LVD673" s="58"/>
      <c r="LVE673" s="58"/>
      <c r="LVF673" s="58"/>
      <c r="LVG673" s="58"/>
      <c r="LVH673" s="58"/>
      <c r="LVI673" s="58"/>
      <c r="LVJ673" s="58"/>
      <c r="LVK673" s="58"/>
      <c r="LVL673" s="58"/>
      <c r="LVM673" s="58"/>
      <c r="LVN673" s="58"/>
      <c r="LVO673" s="58"/>
      <c r="LVP673" s="58"/>
      <c r="LVQ673" s="58"/>
      <c r="LVR673" s="58"/>
      <c r="LVS673" s="58"/>
      <c r="LVT673" s="58"/>
      <c r="LVU673" s="58"/>
      <c r="LVV673" s="58"/>
      <c r="LVW673" s="58"/>
      <c r="LVX673" s="58"/>
      <c r="LVY673" s="58"/>
      <c r="LVZ673" s="58"/>
      <c r="LWA673" s="58"/>
      <c r="LWB673" s="58"/>
      <c r="LWC673" s="58"/>
      <c r="LWD673" s="58"/>
      <c r="LWE673" s="58"/>
      <c r="LWF673" s="58"/>
      <c r="LWG673" s="58"/>
      <c r="LWH673" s="58"/>
      <c r="LWI673" s="58"/>
      <c r="LWJ673" s="58"/>
      <c r="LWK673" s="58"/>
      <c r="LWL673" s="58"/>
      <c r="LWM673" s="58"/>
      <c r="LWN673" s="58"/>
      <c r="LWO673" s="58"/>
      <c r="LWP673" s="58"/>
      <c r="LWQ673" s="58"/>
      <c r="LWR673" s="58"/>
      <c r="LWS673" s="58"/>
      <c r="LWT673" s="58"/>
      <c r="LWU673" s="58"/>
      <c r="LWV673" s="58"/>
      <c r="LWW673" s="58"/>
      <c r="LWX673" s="58"/>
      <c r="LWY673" s="58"/>
      <c r="LWZ673" s="58"/>
      <c r="LXA673" s="58"/>
      <c r="LXB673" s="58"/>
      <c r="LXC673" s="58"/>
      <c r="LXD673" s="58"/>
      <c r="LXE673" s="58"/>
      <c r="LXF673" s="58"/>
      <c r="LXG673" s="58"/>
      <c r="LXH673" s="58"/>
      <c r="LXI673" s="58"/>
      <c r="LXJ673" s="58"/>
      <c r="LXK673" s="58"/>
      <c r="LXL673" s="58"/>
      <c r="LXM673" s="58"/>
      <c r="LXN673" s="58"/>
      <c r="LXO673" s="58"/>
      <c r="LXP673" s="58"/>
      <c r="LXQ673" s="58"/>
      <c r="LXR673" s="58"/>
      <c r="LXS673" s="58"/>
      <c r="LXT673" s="58"/>
      <c r="LXU673" s="58"/>
      <c r="LXV673" s="58"/>
      <c r="LXW673" s="58"/>
      <c r="LXX673" s="58"/>
      <c r="LXY673" s="58"/>
      <c r="LXZ673" s="58"/>
      <c r="LYA673" s="58"/>
      <c r="LYB673" s="58"/>
      <c r="LYC673" s="58"/>
      <c r="LYD673" s="58"/>
      <c r="LYE673" s="58"/>
      <c r="LYF673" s="58"/>
      <c r="LYG673" s="58"/>
      <c r="LYH673" s="58"/>
      <c r="LYI673" s="58"/>
      <c r="LYJ673" s="58"/>
      <c r="LYK673" s="58"/>
      <c r="LYL673" s="58"/>
      <c r="LYM673" s="58"/>
      <c r="LYN673" s="58"/>
      <c r="LYO673" s="58"/>
      <c r="LYP673" s="58"/>
      <c r="LYQ673" s="58"/>
      <c r="LYR673" s="58"/>
      <c r="LYS673" s="58"/>
      <c r="LYT673" s="58"/>
      <c r="LYU673" s="58"/>
      <c r="LYV673" s="58"/>
      <c r="LYW673" s="58"/>
      <c r="LYX673" s="58"/>
      <c r="LYY673" s="58"/>
      <c r="LYZ673" s="58"/>
      <c r="LZA673" s="58"/>
      <c r="LZB673" s="58"/>
      <c r="LZC673" s="58"/>
      <c r="LZD673" s="58"/>
      <c r="LZE673" s="58"/>
      <c r="LZF673" s="58"/>
      <c r="LZG673" s="58"/>
      <c r="LZH673" s="58"/>
      <c r="LZI673" s="58"/>
      <c r="LZJ673" s="58"/>
      <c r="LZK673" s="58"/>
      <c r="LZL673" s="58"/>
      <c r="LZM673" s="58"/>
      <c r="LZN673" s="58"/>
      <c r="LZO673" s="58"/>
      <c r="LZP673" s="58"/>
      <c r="LZQ673" s="58"/>
      <c r="LZR673" s="58"/>
      <c r="LZS673" s="58"/>
      <c r="LZT673" s="58"/>
      <c r="LZU673" s="58"/>
      <c r="LZV673" s="58"/>
      <c r="LZW673" s="58"/>
      <c r="LZX673" s="58"/>
      <c r="LZY673" s="58"/>
      <c r="LZZ673" s="58"/>
      <c r="MAA673" s="58"/>
      <c r="MAB673" s="58"/>
      <c r="MAC673" s="58"/>
      <c r="MAD673" s="58"/>
      <c r="MAE673" s="58"/>
      <c r="MAF673" s="58"/>
      <c r="MAG673" s="58"/>
      <c r="MAH673" s="58"/>
      <c r="MAI673" s="58"/>
      <c r="MAJ673" s="58"/>
      <c r="MAK673" s="58"/>
      <c r="MAL673" s="58"/>
      <c r="MAM673" s="58"/>
      <c r="MAN673" s="58"/>
      <c r="MAO673" s="58"/>
      <c r="MAP673" s="58"/>
      <c r="MAQ673" s="58"/>
      <c r="MAR673" s="58"/>
      <c r="MAS673" s="58"/>
      <c r="MAT673" s="58"/>
      <c r="MAU673" s="58"/>
      <c r="MAV673" s="58"/>
      <c r="MAW673" s="58"/>
      <c r="MAX673" s="58"/>
      <c r="MAY673" s="58"/>
      <c r="MAZ673" s="58"/>
      <c r="MBA673" s="58"/>
      <c r="MBB673" s="58"/>
      <c r="MBC673" s="58"/>
      <c r="MBD673" s="58"/>
      <c r="MBE673" s="58"/>
      <c r="MBF673" s="58"/>
      <c r="MBG673" s="58"/>
      <c r="MBH673" s="58"/>
      <c r="MBI673" s="58"/>
      <c r="MBJ673" s="58"/>
      <c r="MBK673" s="58"/>
      <c r="MBL673" s="58"/>
      <c r="MBM673" s="58"/>
      <c r="MBN673" s="58"/>
      <c r="MBO673" s="58"/>
      <c r="MBP673" s="58"/>
      <c r="MBQ673" s="58"/>
      <c r="MBR673" s="58"/>
      <c r="MBS673" s="58"/>
      <c r="MBT673" s="58"/>
      <c r="MBU673" s="58"/>
      <c r="MBV673" s="58"/>
      <c r="MBW673" s="58"/>
      <c r="MBX673" s="58"/>
      <c r="MBY673" s="58"/>
      <c r="MBZ673" s="58"/>
      <c r="MCA673" s="58"/>
      <c r="MCB673" s="58"/>
      <c r="MCC673" s="58"/>
      <c r="MCD673" s="58"/>
      <c r="MCE673" s="58"/>
      <c r="MCF673" s="58"/>
      <c r="MCG673" s="58"/>
      <c r="MCH673" s="58"/>
      <c r="MCI673" s="58"/>
      <c r="MCJ673" s="58"/>
      <c r="MCK673" s="58"/>
      <c r="MCL673" s="58"/>
      <c r="MCM673" s="58"/>
      <c r="MCN673" s="58"/>
      <c r="MCO673" s="58"/>
      <c r="MCP673" s="58"/>
      <c r="MCQ673" s="58"/>
      <c r="MCR673" s="58"/>
      <c r="MCS673" s="58"/>
      <c r="MCT673" s="58"/>
      <c r="MCU673" s="58"/>
      <c r="MCV673" s="58"/>
      <c r="MCW673" s="58"/>
      <c r="MCX673" s="58"/>
      <c r="MCY673" s="58"/>
      <c r="MCZ673" s="58"/>
      <c r="MDA673" s="58"/>
      <c r="MDB673" s="58"/>
      <c r="MDC673" s="58"/>
      <c r="MDD673" s="58"/>
      <c r="MDE673" s="58"/>
      <c r="MDF673" s="58"/>
      <c r="MDG673" s="58"/>
      <c r="MDH673" s="58"/>
      <c r="MDI673" s="58"/>
      <c r="MDJ673" s="58"/>
      <c r="MDK673" s="58"/>
      <c r="MDL673" s="58"/>
      <c r="MDM673" s="58"/>
      <c r="MDN673" s="58"/>
      <c r="MDO673" s="58"/>
      <c r="MDP673" s="58"/>
      <c r="MDQ673" s="58"/>
      <c r="MDR673" s="58"/>
      <c r="MDS673" s="58"/>
      <c r="MDT673" s="58"/>
      <c r="MDU673" s="58"/>
      <c r="MDV673" s="58"/>
      <c r="MDW673" s="58"/>
      <c r="MDX673" s="58"/>
      <c r="MDY673" s="58"/>
      <c r="MDZ673" s="58"/>
      <c r="MEA673" s="58"/>
      <c r="MEB673" s="58"/>
      <c r="MEC673" s="58"/>
      <c r="MED673" s="58"/>
      <c r="MEE673" s="58"/>
      <c r="MEF673" s="58"/>
      <c r="MEG673" s="58"/>
      <c r="MEH673" s="58"/>
      <c r="MEI673" s="58"/>
      <c r="MEJ673" s="58"/>
      <c r="MEK673" s="58"/>
      <c r="MEL673" s="58"/>
      <c r="MEM673" s="58"/>
      <c r="MEN673" s="58"/>
      <c r="MEO673" s="58"/>
      <c r="MEP673" s="58"/>
      <c r="MEQ673" s="58"/>
      <c r="MER673" s="58"/>
      <c r="MES673" s="58"/>
      <c r="MET673" s="58"/>
      <c r="MEU673" s="58"/>
      <c r="MEV673" s="58"/>
      <c r="MEW673" s="58"/>
      <c r="MEX673" s="58"/>
      <c r="MEY673" s="58"/>
      <c r="MEZ673" s="58"/>
      <c r="MFA673" s="58"/>
      <c r="MFB673" s="58"/>
      <c r="MFC673" s="58"/>
      <c r="MFD673" s="58"/>
      <c r="MFE673" s="58"/>
      <c r="MFF673" s="58"/>
      <c r="MFG673" s="58"/>
      <c r="MFH673" s="58"/>
      <c r="MFI673" s="58"/>
      <c r="MFJ673" s="58"/>
      <c r="MFK673" s="58"/>
      <c r="MFL673" s="58"/>
      <c r="MFM673" s="58"/>
      <c r="MFN673" s="58"/>
      <c r="MFO673" s="58"/>
      <c r="MFP673" s="58"/>
      <c r="MFQ673" s="58"/>
      <c r="MFR673" s="58"/>
      <c r="MFS673" s="58"/>
      <c r="MFT673" s="58"/>
      <c r="MFU673" s="58"/>
      <c r="MFV673" s="58"/>
      <c r="MFW673" s="58"/>
      <c r="MFX673" s="58"/>
      <c r="MFY673" s="58"/>
      <c r="MFZ673" s="58"/>
      <c r="MGA673" s="58"/>
      <c r="MGB673" s="58"/>
      <c r="MGC673" s="58"/>
      <c r="MGD673" s="58"/>
      <c r="MGE673" s="58"/>
      <c r="MGF673" s="58"/>
      <c r="MGG673" s="58"/>
      <c r="MGH673" s="58"/>
      <c r="MGI673" s="58"/>
      <c r="MGJ673" s="58"/>
      <c r="MGK673" s="58"/>
      <c r="MGL673" s="58"/>
      <c r="MGM673" s="58"/>
      <c r="MGN673" s="58"/>
      <c r="MGO673" s="58"/>
      <c r="MGP673" s="58"/>
      <c r="MGQ673" s="58"/>
      <c r="MGR673" s="58"/>
      <c r="MGS673" s="58"/>
      <c r="MGT673" s="58"/>
      <c r="MGU673" s="58"/>
      <c r="MGV673" s="58"/>
      <c r="MGW673" s="58"/>
      <c r="MGX673" s="58"/>
      <c r="MGY673" s="58"/>
      <c r="MGZ673" s="58"/>
      <c r="MHA673" s="58"/>
      <c r="MHB673" s="58"/>
      <c r="MHC673" s="58"/>
      <c r="MHD673" s="58"/>
      <c r="MHE673" s="58"/>
      <c r="MHF673" s="58"/>
      <c r="MHG673" s="58"/>
      <c r="MHH673" s="58"/>
      <c r="MHI673" s="58"/>
      <c r="MHJ673" s="58"/>
      <c r="MHK673" s="58"/>
      <c r="MHL673" s="58"/>
      <c r="MHM673" s="58"/>
      <c r="MHN673" s="58"/>
      <c r="MHO673" s="58"/>
      <c r="MHP673" s="58"/>
      <c r="MHQ673" s="58"/>
      <c r="MHR673" s="58"/>
      <c r="MHS673" s="58"/>
      <c r="MHT673" s="58"/>
      <c r="MHU673" s="58"/>
      <c r="MHV673" s="58"/>
      <c r="MHW673" s="58"/>
      <c r="MHX673" s="58"/>
      <c r="MHY673" s="58"/>
      <c r="MHZ673" s="58"/>
      <c r="MIA673" s="58"/>
      <c r="MIB673" s="58"/>
      <c r="MIC673" s="58"/>
      <c r="MID673" s="58"/>
      <c r="MIE673" s="58"/>
      <c r="MIF673" s="58"/>
      <c r="MIG673" s="58"/>
      <c r="MIH673" s="58"/>
      <c r="MII673" s="58"/>
      <c r="MIJ673" s="58"/>
      <c r="MIK673" s="58"/>
      <c r="MIL673" s="58"/>
      <c r="MIM673" s="58"/>
      <c r="MIN673" s="58"/>
      <c r="MIO673" s="58"/>
      <c r="MIP673" s="58"/>
      <c r="MIQ673" s="58"/>
      <c r="MIR673" s="58"/>
      <c r="MIS673" s="58"/>
      <c r="MIT673" s="58"/>
      <c r="MIU673" s="58"/>
      <c r="MIV673" s="58"/>
      <c r="MIW673" s="58"/>
      <c r="MIX673" s="58"/>
      <c r="MIY673" s="58"/>
      <c r="MIZ673" s="58"/>
      <c r="MJA673" s="58"/>
      <c r="MJB673" s="58"/>
      <c r="MJC673" s="58"/>
      <c r="MJD673" s="58"/>
      <c r="MJE673" s="58"/>
      <c r="MJF673" s="58"/>
      <c r="MJG673" s="58"/>
      <c r="MJH673" s="58"/>
      <c r="MJI673" s="58"/>
      <c r="MJJ673" s="58"/>
      <c r="MJK673" s="58"/>
      <c r="MJL673" s="58"/>
      <c r="MJM673" s="58"/>
      <c r="MJN673" s="58"/>
      <c r="MJO673" s="58"/>
      <c r="MJP673" s="58"/>
      <c r="MJQ673" s="58"/>
      <c r="MJR673" s="58"/>
      <c r="MJS673" s="58"/>
      <c r="MJT673" s="58"/>
      <c r="MJU673" s="58"/>
      <c r="MJV673" s="58"/>
      <c r="MJW673" s="58"/>
      <c r="MJX673" s="58"/>
      <c r="MJY673" s="58"/>
      <c r="MJZ673" s="58"/>
      <c r="MKA673" s="58"/>
      <c r="MKB673" s="58"/>
      <c r="MKC673" s="58"/>
      <c r="MKD673" s="58"/>
      <c r="MKE673" s="58"/>
      <c r="MKF673" s="58"/>
      <c r="MKG673" s="58"/>
      <c r="MKH673" s="58"/>
      <c r="MKI673" s="58"/>
      <c r="MKJ673" s="58"/>
      <c r="MKK673" s="58"/>
      <c r="MKL673" s="58"/>
      <c r="MKM673" s="58"/>
      <c r="MKN673" s="58"/>
      <c r="MKO673" s="58"/>
      <c r="MKP673" s="58"/>
      <c r="MKQ673" s="58"/>
      <c r="MKR673" s="58"/>
      <c r="MKS673" s="58"/>
      <c r="MKT673" s="58"/>
      <c r="MKU673" s="58"/>
      <c r="MKV673" s="58"/>
      <c r="MKW673" s="58"/>
      <c r="MKX673" s="58"/>
      <c r="MKY673" s="58"/>
      <c r="MKZ673" s="58"/>
      <c r="MLA673" s="58"/>
      <c r="MLB673" s="58"/>
      <c r="MLC673" s="58"/>
      <c r="MLD673" s="58"/>
      <c r="MLE673" s="58"/>
      <c r="MLF673" s="58"/>
      <c r="MLG673" s="58"/>
      <c r="MLH673" s="58"/>
      <c r="MLI673" s="58"/>
      <c r="MLJ673" s="58"/>
      <c r="MLK673" s="58"/>
      <c r="MLL673" s="58"/>
      <c r="MLM673" s="58"/>
      <c r="MLN673" s="58"/>
      <c r="MLO673" s="58"/>
      <c r="MLP673" s="58"/>
      <c r="MLQ673" s="58"/>
      <c r="MLR673" s="58"/>
      <c r="MLS673" s="58"/>
      <c r="MLT673" s="58"/>
      <c r="MLU673" s="58"/>
      <c r="MLV673" s="58"/>
      <c r="MLW673" s="58"/>
      <c r="MLX673" s="58"/>
      <c r="MLY673" s="58"/>
      <c r="MLZ673" s="58"/>
      <c r="MMA673" s="58"/>
      <c r="MMB673" s="58"/>
      <c r="MMC673" s="58"/>
      <c r="MMD673" s="58"/>
      <c r="MME673" s="58"/>
      <c r="MMF673" s="58"/>
      <c r="MMG673" s="58"/>
      <c r="MMH673" s="58"/>
      <c r="MMI673" s="58"/>
      <c r="MMJ673" s="58"/>
      <c r="MMK673" s="58"/>
      <c r="MML673" s="58"/>
      <c r="MMM673" s="58"/>
      <c r="MMN673" s="58"/>
      <c r="MMO673" s="58"/>
      <c r="MMP673" s="58"/>
      <c r="MMQ673" s="58"/>
      <c r="MMR673" s="58"/>
      <c r="MMS673" s="58"/>
      <c r="MMT673" s="58"/>
      <c r="MMU673" s="58"/>
      <c r="MMV673" s="58"/>
      <c r="MMW673" s="58"/>
      <c r="MMX673" s="58"/>
      <c r="MMY673" s="58"/>
      <c r="MMZ673" s="58"/>
      <c r="MNA673" s="58"/>
      <c r="MNB673" s="58"/>
      <c r="MNC673" s="58"/>
      <c r="MND673" s="58"/>
      <c r="MNE673" s="58"/>
      <c r="MNF673" s="58"/>
      <c r="MNG673" s="58"/>
      <c r="MNH673" s="58"/>
      <c r="MNI673" s="58"/>
      <c r="MNJ673" s="58"/>
      <c r="MNK673" s="58"/>
      <c r="MNL673" s="58"/>
      <c r="MNM673" s="58"/>
      <c r="MNN673" s="58"/>
      <c r="MNO673" s="58"/>
      <c r="MNP673" s="58"/>
      <c r="MNQ673" s="58"/>
      <c r="MNR673" s="58"/>
      <c r="MNS673" s="58"/>
      <c r="MNT673" s="58"/>
      <c r="MNU673" s="58"/>
      <c r="MNV673" s="58"/>
      <c r="MNW673" s="58"/>
      <c r="MNX673" s="58"/>
      <c r="MNY673" s="58"/>
      <c r="MNZ673" s="58"/>
      <c r="MOA673" s="58"/>
      <c r="MOB673" s="58"/>
      <c r="MOC673" s="58"/>
      <c r="MOD673" s="58"/>
      <c r="MOE673" s="58"/>
      <c r="MOF673" s="58"/>
      <c r="MOG673" s="58"/>
      <c r="MOH673" s="58"/>
      <c r="MOI673" s="58"/>
      <c r="MOJ673" s="58"/>
      <c r="MOK673" s="58"/>
      <c r="MOL673" s="58"/>
      <c r="MOM673" s="58"/>
      <c r="MON673" s="58"/>
      <c r="MOO673" s="58"/>
      <c r="MOP673" s="58"/>
      <c r="MOQ673" s="58"/>
      <c r="MOR673" s="58"/>
      <c r="MOS673" s="58"/>
      <c r="MOT673" s="58"/>
      <c r="MOU673" s="58"/>
      <c r="MOV673" s="58"/>
      <c r="MOW673" s="58"/>
      <c r="MOX673" s="58"/>
      <c r="MOY673" s="58"/>
      <c r="MOZ673" s="58"/>
      <c r="MPA673" s="58"/>
      <c r="MPB673" s="58"/>
      <c r="MPC673" s="58"/>
      <c r="MPD673" s="58"/>
      <c r="MPE673" s="58"/>
      <c r="MPF673" s="58"/>
      <c r="MPG673" s="58"/>
      <c r="MPH673" s="58"/>
      <c r="MPI673" s="58"/>
      <c r="MPJ673" s="58"/>
      <c r="MPK673" s="58"/>
      <c r="MPL673" s="58"/>
      <c r="MPM673" s="58"/>
      <c r="MPN673" s="58"/>
      <c r="MPO673" s="58"/>
      <c r="MPP673" s="58"/>
      <c r="MPQ673" s="58"/>
      <c r="MPR673" s="58"/>
      <c r="MPS673" s="58"/>
      <c r="MPT673" s="58"/>
      <c r="MPU673" s="58"/>
      <c r="MPV673" s="58"/>
      <c r="MPW673" s="58"/>
      <c r="MPX673" s="58"/>
      <c r="MPY673" s="58"/>
      <c r="MPZ673" s="58"/>
      <c r="MQA673" s="58"/>
      <c r="MQB673" s="58"/>
      <c r="MQC673" s="58"/>
      <c r="MQD673" s="58"/>
      <c r="MQE673" s="58"/>
      <c r="MQF673" s="58"/>
      <c r="MQG673" s="58"/>
      <c r="MQH673" s="58"/>
      <c r="MQI673" s="58"/>
      <c r="MQJ673" s="58"/>
      <c r="MQK673" s="58"/>
      <c r="MQL673" s="58"/>
      <c r="MQM673" s="58"/>
      <c r="MQN673" s="58"/>
      <c r="MQO673" s="58"/>
      <c r="MQP673" s="58"/>
      <c r="MQQ673" s="58"/>
      <c r="MQR673" s="58"/>
      <c r="MQS673" s="58"/>
      <c r="MQT673" s="58"/>
      <c r="MQU673" s="58"/>
      <c r="MQV673" s="58"/>
      <c r="MQW673" s="58"/>
      <c r="MQX673" s="58"/>
      <c r="MQY673" s="58"/>
      <c r="MQZ673" s="58"/>
      <c r="MRA673" s="58"/>
      <c r="MRB673" s="58"/>
      <c r="MRC673" s="58"/>
      <c r="MRD673" s="58"/>
      <c r="MRE673" s="58"/>
      <c r="MRF673" s="58"/>
      <c r="MRG673" s="58"/>
      <c r="MRH673" s="58"/>
      <c r="MRI673" s="58"/>
      <c r="MRJ673" s="58"/>
      <c r="MRK673" s="58"/>
      <c r="MRL673" s="58"/>
      <c r="MRM673" s="58"/>
      <c r="MRN673" s="58"/>
      <c r="MRO673" s="58"/>
      <c r="MRP673" s="58"/>
      <c r="MRQ673" s="58"/>
      <c r="MRR673" s="58"/>
      <c r="MRS673" s="58"/>
      <c r="MRT673" s="58"/>
      <c r="MRU673" s="58"/>
      <c r="MRV673" s="58"/>
      <c r="MRW673" s="58"/>
      <c r="MRX673" s="58"/>
      <c r="MRY673" s="58"/>
      <c r="MRZ673" s="58"/>
      <c r="MSA673" s="58"/>
      <c r="MSB673" s="58"/>
      <c r="MSC673" s="58"/>
      <c r="MSD673" s="58"/>
      <c r="MSE673" s="58"/>
      <c r="MSF673" s="58"/>
      <c r="MSG673" s="58"/>
      <c r="MSH673" s="58"/>
      <c r="MSI673" s="58"/>
      <c r="MSJ673" s="58"/>
      <c r="MSK673" s="58"/>
      <c r="MSL673" s="58"/>
      <c r="MSM673" s="58"/>
      <c r="MSN673" s="58"/>
      <c r="MSO673" s="58"/>
      <c r="MSP673" s="58"/>
      <c r="MSQ673" s="58"/>
      <c r="MSR673" s="58"/>
      <c r="MSS673" s="58"/>
      <c r="MST673" s="58"/>
      <c r="MSU673" s="58"/>
      <c r="MSV673" s="58"/>
      <c r="MSW673" s="58"/>
      <c r="MSX673" s="58"/>
      <c r="MSY673" s="58"/>
      <c r="MSZ673" s="58"/>
      <c r="MTA673" s="58"/>
      <c r="MTB673" s="58"/>
      <c r="MTC673" s="58"/>
      <c r="MTD673" s="58"/>
      <c r="MTE673" s="58"/>
      <c r="MTF673" s="58"/>
      <c r="MTG673" s="58"/>
      <c r="MTH673" s="58"/>
      <c r="MTI673" s="58"/>
      <c r="MTJ673" s="58"/>
      <c r="MTK673" s="58"/>
      <c r="MTL673" s="58"/>
      <c r="MTM673" s="58"/>
      <c r="MTN673" s="58"/>
      <c r="MTO673" s="58"/>
      <c r="MTP673" s="58"/>
      <c r="MTQ673" s="58"/>
      <c r="MTR673" s="58"/>
      <c r="MTS673" s="58"/>
      <c r="MTT673" s="58"/>
      <c r="MTU673" s="58"/>
      <c r="MTV673" s="58"/>
      <c r="MTW673" s="58"/>
      <c r="MTX673" s="58"/>
      <c r="MTY673" s="58"/>
      <c r="MTZ673" s="58"/>
      <c r="MUA673" s="58"/>
      <c r="MUB673" s="58"/>
      <c r="MUC673" s="58"/>
      <c r="MUD673" s="58"/>
      <c r="MUE673" s="58"/>
      <c r="MUF673" s="58"/>
      <c r="MUG673" s="58"/>
      <c r="MUH673" s="58"/>
      <c r="MUI673" s="58"/>
      <c r="MUJ673" s="58"/>
      <c r="MUK673" s="58"/>
      <c r="MUL673" s="58"/>
      <c r="MUM673" s="58"/>
      <c r="MUN673" s="58"/>
      <c r="MUO673" s="58"/>
      <c r="MUP673" s="58"/>
      <c r="MUQ673" s="58"/>
      <c r="MUR673" s="58"/>
      <c r="MUS673" s="58"/>
      <c r="MUT673" s="58"/>
      <c r="MUU673" s="58"/>
      <c r="MUV673" s="58"/>
      <c r="MUW673" s="58"/>
      <c r="MUX673" s="58"/>
      <c r="MUY673" s="58"/>
      <c r="MUZ673" s="58"/>
      <c r="MVA673" s="58"/>
      <c r="MVB673" s="58"/>
      <c r="MVC673" s="58"/>
      <c r="MVD673" s="58"/>
      <c r="MVE673" s="58"/>
      <c r="MVF673" s="58"/>
      <c r="MVG673" s="58"/>
      <c r="MVH673" s="58"/>
      <c r="MVI673" s="58"/>
      <c r="MVJ673" s="58"/>
      <c r="MVK673" s="58"/>
      <c r="MVL673" s="58"/>
      <c r="MVM673" s="58"/>
      <c r="MVN673" s="58"/>
      <c r="MVO673" s="58"/>
      <c r="MVP673" s="58"/>
      <c r="MVQ673" s="58"/>
      <c r="MVR673" s="58"/>
      <c r="MVS673" s="58"/>
      <c r="MVT673" s="58"/>
      <c r="MVU673" s="58"/>
      <c r="MVV673" s="58"/>
      <c r="MVW673" s="58"/>
      <c r="MVX673" s="58"/>
      <c r="MVY673" s="58"/>
      <c r="MVZ673" s="58"/>
      <c r="MWA673" s="58"/>
      <c r="MWB673" s="58"/>
      <c r="MWC673" s="58"/>
      <c r="MWD673" s="58"/>
      <c r="MWE673" s="58"/>
      <c r="MWF673" s="58"/>
      <c r="MWG673" s="58"/>
      <c r="MWH673" s="58"/>
      <c r="MWI673" s="58"/>
      <c r="MWJ673" s="58"/>
      <c r="MWK673" s="58"/>
      <c r="MWL673" s="58"/>
      <c r="MWM673" s="58"/>
      <c r="MWN673" s="58"/>
      <c r="MWO673" s="58"/>
      <c r="MWP673" s="58"/>
      <c r="MWQ673" s="58"/>
      <c r="MWR673" s="58"/>
      <c r="MWS673" s="58"/>
      <c r="MWT673" s="58"/>
      <c r="MWU673" s="58"/>
      <c r="MWV673" s="58"/>
      <c r="MWW673" s="58"/>
      <c r="MWX673" s="58"/>
      <c r="MWY673" s="58"/>
      <c r="MWZ673" s="58"/>
      <c r="MXA673" s="58"/>
      <c r="MXB673" s="58"/>
      <c r="MXC673" s="58"/>
      <c r="MXD673" s="58"/>
      <c r="MXE673" s="58"/>
      <c r="MXF673" s="58"/>
      <c r="MXG673" s="58"/>
      <c r="MXH673" s="58"/>
      <c r="MXI673" s="58"/>
      <c r="MXJ673" s="58"/>
      <c r="MXK673" s="58"/>
      <c r="MXL673" s="58"/>
      <c r="MXM673" s="58"/>
      <c r="MXN673" s="58"/>
      <c r="MXO673" s="58"/>
      <c r="MXP673" s="58"/>
      <c r="MXQ673" s="58"/>
      <c r="MXR673" s="58"/>
      <c r="MXS673" s="58"/>
      <c r="MXT673" s="58"/>
      <c r="MXU673" s="58"/>
      <c r="MXV673" s="58"/>
      <c r="MXW673" s="58"/>
      <c r="MXX673" s="58"/>
      <c r="MXY673" s="58"/>
      <c r="MXZ673" s="58"/>
      <c r="MYA673" s="58"/>
      <c r="MYB673" s="58"/>
      <c r="MYC673" s="58"/>
      <c r="MYD673" s="58"/>
      <c r="MYE673" s="58"/>
      <c r="MYF673" s="58"/>
      <c r="MYG673" s="58"/>
      <c r="MYH673" s="58"/>
      <c r="MYI673" s="58"/>
      <c r="MYJ673" s="58"/>
      <c r="MYK673" s="58"/>
      <c r="MYL673" s="58"/>
      <c r="MYM673" s="58"/>
      <c r="MYN673" s="58"/>
      <c r="MYO673" s="58"/>
      <c r="MYP673" s="58"/>
      <c r="MYQ673" s="58"/>
      <c r="MYR673" s="58"/>
      <c r="MYS673" s="58"/>
      <c r="MYT673" s="58"/>
      <c r="MYU673" s="58"/>
      <c r="MYV673" s="58"/>
      <c r="MYW673" s="58"/>
      <c r="MYX673" s="58"/>
      <c r="MYY673" s="58"/>
      <c r="MYZ673" s="58"/>
      <c r="MZA673" s="58"/>
      <c r="MZB673" s="58"/>
      <c r="MZC673" s="58"/>
      <c r="MZD673" s="58"/>
      <c r="MZE673" s="58"/>
      <c r="MZF673" s="58"/>
      <c r="MZG673" s="58"/>
      <c r="MZH673" s="58"/>
      <c r="MZI673" s="58"/>
      <c r="MZJ673" s="58"/>
      <c r="MZK673" s="58"/>
      <c r="MZL673" s="58"/>
      <c r="MZM673" s="58"/>
      <c r="MZN673" s="58"/>
      <c r="MZO673" s="58"/>
      <c r="MZP673" s="58"/>
      <c r="MZQ673" s="58"/>
      <c r="MZR673" s="58"/>
      <c r="MZS673" s="58"/>
      <c r="MZT673" s="58"/>
      <c r="MZU673" s="58"/>
      <c r="MZV673" s="58"/>
      <c r="MZW673" s="58"/>
      <c r="MZX673" s="58"/>
      <c r="MZY673" s="58"/>
      <c r="MZZ673" s="58"/>
      <c r="NAA673" s="58"/>
      <c r="NAB673" s="58"/>
      <c r="NAC673" s="58"/>
      <c r="NAD673" s="58"/>
      <c r="NAE673" s="58"/>
      <c r="NAF673" s="58"/>
      <c r="NAG673" s="58"/>
      <c r="NAH673" s="58"/>
      <c r="NAI673" s="58"/>
      <c r="NAJ673" s="58"/>
      <c r="NAK673" s="58"/>
      <c r="NAL673" s="58"/>
      <c r="NAM673" s="58"/>
      <c r="NAN673" s="58"/>
      <c r="NAO673" s="58"/>
      <c r="NAP673" s="58"/>
      <c r="NAQ673" s="58"/>
      <c r="NAR673" s="58"/>
      <c r="NAS673" s="58"/>
      <c r="NAT673" s="58"/>
      <c r="NAU673" s="58"/>
      <c r="NAV673" s="58"/>
      <c r="NAW673" s="58"/>
      <c r="NAX673" s="58"/>
      <c r="NAY673" s="58"/>
      <c r="NAZ673" s="58"/>
      <c r="NBA673" s="58"/>
      <c r="NBB673" s="58"/>
      <c r="NBC673" s="58"/>
      <c r="NBD673" s="58"/>
      <c r="NBE673" s="58"/>
      <c r="NBF673" s="58"/>
      <c r="NBG673" s="58"/>
      <c r="NBH673" s="58"/>
      <c r="NBI673" s="58"/>
      <c r="NBJ673" s="58"/>
      <c r="NBK673" s="58"/>
      <c r="NBL673" s="58"/>
      <c r="NBM673" s="58"/>
      <c r="NBN673" s="58"/>
      <c r="NBO673" s="58"/>
      <c r="NBP673" s="58"/>
      <c r="NBQ673" s="58"/>
      <c r="NBR673" s="58"/>
      <c r="NBS673" s="58"/>
      <c r="NBT673" s="58"/>
      <c r="NBU673" s="58"/>
      <c r="NBV673" s="58"/>
      <c r="NBW673" s="58"/>
      <c r="NBX673" s="58"/>
      <c r="NBY673" s="58"/>
      <c r="NBZ673" s="58"/>
      <c r="NCA673" s="58"/>
      <c r="NCB673" s="58"/>
      <c r="NCC673" s="58"/>
      <c r="NCD673" s="58"/>
      <c r="NCE673" s="58"/>
      <c r="NCF673" s="58"/>
      <c r="NCG673" s="58"/>
      <c r="NCH673" s="58"/>
      <c r="NCI673" s="58"/>
      <c r="NCJ673" s="58"/>
      <c r="NCK673" s="58"/>
      <c r="NCL673" s="58"/>
      <c r="NCM673" s="58"/>
      <c r="NCN673" s="58"/>
      <c r="NCO673" s="58"/>
      <c r="NCP673" s="58"/>
      <c r="NCQ673" s="58"/>
      <c r="NCR673" s="58"/>
      <c r="NCS673" s="58"/>
      <c r="NCT673" s="58"/>
      <c r="NCU673" s="58"/>
      <c r="NCV673" s="58"/>
      <c r="NCW673" s="58"/>
      <c r="NCX673" s="58"/>
      <c r="NCY673" s="58"/>
      <c r="NCZ673" s="58"/>
      <c r="NDA673" s="58"/>
      <c r="NDB673" s="58"/>
      <c r="NDC673" s="58"/>
      <c r="NDD673" s="58"/>
      <c r="NDE673" s="58"/>
      <c r="NDF673" s="58"/>
      <c r="NDG673" s="58"/>
      <c r="NDH673" s="58"/>
      <c r="NDI673" s="58"/>
      <c r="NDJ673" s="58"/>
      <c r="NDK673" s="58"/>
      <c r="NDL673" s="58"/>
      <c r="NDM673" s="58"/>
      <c r="NDN673" s="58"/>
      <c r="NDO673" s="58"/>
      <c r="NDP673" s="58"/>
      <c r="NDQ673" s="58"/>
      <c r="NDR673" s="58"/>
      <c r="NDS673" s="58"/>
      <c r="NDT673" s="58"/>
      <c r="NDU673" s="58"/>
      <c r="NDV673" s="58"/>
      <c r="NDW673" s="58"/>
      <c r="NDX673" s="58"/>
      <c r="NDY673" s="58"/>
      <c r="NDZ673" s="58"/>
      <c r="NEA673" s="58"/>
      <c r="NEB673" s="58"/>
      <c r="NEC673" s="58"/>
      <c r="NED673" s="58"/>
      <c r="NEE673" s="58"/>
      <c r="NEF673" s="58"/>
      <c r="NEG673" s="58"/>
      <c r="NEH673" s="58"/>
      <c r="NEI673" s="58"/>
      <c r="NEJ673" s="58"/>
      <c r="NEK673" s="58"/>
      <c r="NEL673" s="58"/>
      <c r="NEM673" s="58"/>
      <c r="NEN673" s="58"/>
      <c r="NEO673" s="58"/>
      <c r="NEP673" s="58"/>
      <c r="NEQ673" s="58"/>
      <c r="NER673" s="58"/>
      <c r="NES673" s="58"/>
      <c r="NET673" s="58"/>
      <c r="NEU673" s="58"/>
      <c r="NEV673" s="58"/>
      <c r="NEW673" s="58"/>
      <c r="NEX673" s="58"/>
      <c r="NEY673" s="58"/>
      <c r="NEZ673" s="58"/>
      <c r="NFA673" s="58"/>
      <c r="NFB673" s="58"/>
      <c r="NFC673" s="58"/>
      <c r="NFD673" s="58"/>
      <c r="NFE673" s="58"/>
      <c r="NFF673" s="58"/>
      <c r="NFG673" s="58"/>
      <c r="NFH673" s="58"/>
      <c r="NFI673" s="58"/>
      <c r="NFJ673" s="58"/>
      <c r="NFK673" s="58"/>
      <c r="NFL673" s="58"/>
      <c r="NFM673" s="58"/>
      <c r="NFN673" s="58"/>
      <c r="NFO673" s="58"/>
      <c r="NFP673" s="58"/>
      <c r="NFQ673" s="58"/>
      <c r="NFR673" s="58"/>
      <c r="NFS673" s="58"/>
      <c r="NFT673" s="58"/>
      <c r="NFU673" s="58"/>
      <c r="NFV673" s="58"/>
      <c r="NFW673" s="58"/>
      <c r="NFX673" s="58"/>
      <c r="NFY673" s="58"/>
      <c r="NFZ673" s="58"/>
      <c r="NGA673" s="58"/>
      <c r="NGB673" s="58"/>
      <c r="NGC673" s="58"/>
      <c r="NGD673" s="58"/>
      <c r="NGE673" s="58"/>
      <c r="NGF673" s="58"/>
      <c r="NGG673" s="58"/>
      <c r="NGH673" s="58"/>
      <c r="NGI673" s="58"/>
      <c r="NGJ673" s="58"/>
      <c r="NGK673" s="58"/>
      <c r="NGL673" s="58"/>
      <c r="NGM673" s="58"/>
      <c r="NGN673" s="58"/>
      <c r="NGO673" s="58"/>
      <c r="NGP673" s="58"/>
      <c r="NGQ673" s="58"/>
      <c r="NGR673" s="58"/>
      <c r="NGS673" s="58"/>
      <c r="NGT673" s="58"/>
      <c r="NGU673" s="58"/>
      <c r="NGV673" s="58"/>
      <c r="NGW673" s="58"/>
      <c r="NGX673" s="58"/>
      <c r="NGY673" s="58"/>
      <c r="NGZ673" s="58"/>
      <c r="NHA673" s="58"/>
      <c r="NHB673" s="58"/>
      <c r="NHC673" s="58"/>
      <c r="NHD673" s="58"/>
      <c r="NHE673" s="58"/>
      <c r="NHF673" s="58"/>
      <c r="NHG673" s="58"/>
      <c r="NHH673" s="58"/>
      <c r="NHI673" s="58"/>
      <c r="NHJ673" s="58"/>
      <c r="NHK673" s="58"/>
      <c r="NHL673" s="58"/>
      <c r="NHM673" s="58"/>
      <c r="NHN673" s="58"/>
      <c r="NHO673" s="58"/>
      <c r="NHP673" s="58"/>
      <c r="NHQ673" s="58"/>
      <c r="NHR673" s="58"/>
      <c r="NHS673" s="58"/>
      <c r="NHT673" s="58"/>
      <c r="NHU673" s="58"/>
      <c r="NHV673" s="58"/>
      <c r="NHW673" s="58"/>
      <c r="NHX673" s="58"/>
      <c r="NHY673" s="58"/>
      <c r="NHZ673" s="58"/>
      <c r="NIA673" s="58"/>
      <c r="NIB673" s="58"/>
      <c r="NIC673" s="58"/>
      <c r="NID673" s="58"/>
      <c r="NIE673" s="58"/>
      <c r="NIF673" s="58"/>
      <c r="NIG673" s="58"/>
      <c r="NIH673" s="58"/>
      <c r="NII673" s="58"/>
      <c r="NIJ673" s="58"/>
      <c r="NIK673" s="58"/>
      <c r="NIL673" s="58"/>
      <c r="NIM673" s="58"/>
      <c r="NIN673" s="58"/>
      <c r="NIO673" s="58"/>
      <c r="NIP673" s="58"/>
      <c r="NIQ673" s="58"/>
      <c r="NIR673" s="58"/>
      <c r="NIS673" s="58"/>
      <c r="NIT673" s="58"/>
      <c r="NIU673" s="58"/>
      <c r="NIV673" s="58"/>
      <c r="NIW673" s="58"/>
      <c r="NIX673" s="58"/>
      <c r="NIY673" s="58"/>
      <c r="NIZ673" s="58"/>
      <c r="NJA673" s="58"/>
      <c r="NJB673" s="58"/>
      <c r="NJC673" s="58"/>
      <c r="NJD673" s="58"/>
      <c r="NJE673" s="58"/>
      <c r="NJF673" s="58"/>
      <c r="NJG673" s="58"/>
      <c r="NJH673" s="58"/>
      <c r="NJI673" s="58"/>
      <c r="NJJ673" s="58"/>
      <c r="NJK673" s="58"/>
      <c r="NJL673" s="58"/>
      <c r="NJM673" s="58"/>
      <c r="NJN673" s="58"/>
      <c r="NJO673" s="58"/>
      <c r="NJP673" s="58"/>
      <c r="NJQ673" s="58"/>
      <c r="NJR673" s="58"/>
      <c r="NJS673" s="58"/>
      <c r="NJT673" s="58"/>
      <c r="NJU673" s="58"/>
      <c r="NJV673" s="58"/>
      <c r="NJW673" s="58"/>
      <c r="NJX673" s="58"/>
      <c r="NJY673" s="58"/>
      <c r="NJZ673" s="58"/>
      <c r="NKA673" s="58"/>
      <c r="NKB673" s="58"/>
      <c r="NKC673" s="58"/>
      <c r="NKD673" s="58"/>
      <c r="NKE673" s="58"/>
      <c r="NKF673" s="58"/>
      <c r="NKG673" s="58"/>
      <c r="NKH673" s="58"/>
      <c r="NKI673" s="58"/>
      <c r="NKJ673" s="58"/>
      <c r="NKK673" s="58"/>
      <c r="NKL673" s="58"/>
      <c r="NKM673" s="58"/>
      <c r="NKN673" s="58"/>
      <c r="NKO673" s="58"/>
      <c r="NKP673" s="58"/>
      <c r="NKQ673" s="58"/>
      <c r="NKR673" s="58"/>
      <c r="NKS673" s="58"/>
      <c r="NKT673" s="58"/>
      <c r="NKU673" s="58"/>
      <c r="NKV673" s="58"/>
      <c r="NKW673" s="58"/>
      <c r="NKX673" s="58"/>
      <c r="NKY673" s="58"/>
      <c r="NKZ673" s="58"/>
      <c r="NLA673" s="58"/>
      <c r="NLB673" s="58"/>
      <c r="NLC673" s="58"/>
      <c r="NLD673" s="58"/>
      <c r="NLE673" s="58"/>
      <c r="NLF673" s="58"/>
      <c r="NLG673" s="58"/>
      <c r="NLH673" s="58"/>
      <c r="NLI673" s="58"/>
      <c r="NLJ673" s="58"/>
      <c r="NLK673" s="58"/>
      <c r="NLL673" s="58"/>
      <c r="NLM673" s="58"/>
      <c r="NLN673" s="58"/>
      <c r="NLO673" s="58"/>
      <c r="NLP673" s="58"/>
      <c r="NLQ673" s="58"/>
      <c r="NLR673" s="58"/>
      <c r="NLS673" s="58"/>
      <c r="NLT673" s="58"/>
      <c r="NLU673" s="58"/>
      <c r="NLV673" s="58"/>
      <c r="NLW673" s="58"/>
      <c r="NLX673" s="58"/>
      <c r="NLY673" s="58"/>
      <c r="NLZ673" s="58"/>
      <c r="NMA673" s="58"/>
      <c r="NMB673" s="58"/>
      <c r="NMC673" s="58"/>
      <c r="NMD673" s="58"/>
      <c r="NME673" s="58"/>
      <c r="NMF673" s="58"/>
      <c r="NMG673" s="58"/>
      <c r="NMH673" s="58"/>
      <c r="NMI673" s="58"/>
      <c r="NMJ673" s="58"/>
      <c r="NMK673" s="58"/>
      <c r="NML673" s="58"/>
      <c r="NMM673" s="58"/>
      <c r="NMN673" s="58"/>
      <c r="NMO673" s="58"/>
      <c r="NMP673" s="58"/>
      <c r="NMQ673" s="58"/>
      <c r="NMR673" s="58"/>
      <c r="NMS673" s="58"/>
      <c r="NMT673" s="58"/>
      <c r="NMU673" s="58"/>
      <c r="NMV673" s="58"/>
      <c r="NMW673" s="58"/>
      <c r="NMX673" s="58"/>
      <c r="NMY673" s="58"/>
      <c r="NMZ673" s="58"/>
      <c r="NNA673" s="58"/>
      <c r="NNB673" s="58"/>
      <c r="NNC673" s="58"/>
      <c r="NND673" s="58"/>
      <c r="NNE673" s="58"/>
      <c r="NNF673" s="58"/>
      <c r="NNG673" s="58"/>
      <c r="NNH673" s="58"/>
      <c r="NNI673" s="58"/>
      <c r="NNJ673" s="58"/>
      <c r="NNK673" s="58"/>
      <c r="NNL673" s="58"/>
      <c r="NNM673" s="58"/>
      <c r="NNN673" s="58"/>
      <c r="NNO673" s="58"/>
      <c r="NNP673" s="58"/>
      <c r="NNQ673" s="58"/>
      <c r="NNR673" s="58"/>
      <c r="NNS673" s="58"/>
      <c r="NNT673" s="58"/>
      <c r="NNU673" s="58"/>
      <c r="NNV673" s="58"/>
      <c r="NNW673" s="58"/>
      <c r="NNX673" s="58"/>
      <c r="NNY673" s="58"/>
      <c r="NNZ673" s="58"/>
      <c r="NOA673" s="58"/>
      <c r="NOB673" s="58"/>
      <c r="NOC673" s="58"/>
      <c r="NOD673" s="58"/>
      <c r="NOE673" s="58"/>
      <c r="NOF673" s="58"/>
      <c r="NOG673" s="58"/>
      <c r="NOH673" s="58"/>
      <c r="NOI673" s="58"/>
      <c r="NOJ673" s="58"/>
      <c r="NOK673" s="58"/>
      <c r="NOL673" s="58"/>
      <c r="NOM673" s="58"/>
      <c r="NON673" s="58"/>
      <c r="NOO673" s="58"/>
      <c r="NOP673" s="58"/>
      <c r="NOQ673" s="58"/>
      <c r="NOR673" s="58"/>
      <c r="NOS673" s="58"/>
      <c r="NOT673" s="58"/>
      <c r="NOU673" s="58"/>
      <c r="NOV673" s="58"/>
      <c r="NOW673" s="58"/>
      <c r="NOX673" s="58"/>
      <c r="NOY673" s="58"/>
      <c r="NOZ673" s="58"/>
      <c r="NPA673" s="58"/>
      <c r="NPB673" s="58"/>
      <c r="NPC673" s="58"/>
      <c r="NPD673" s="58"/>
      <c r="NPE673" s="58"/>
      <c r="NPF673" s="58"/>
      <c r="NPG673" s="58"/>
      <c r="NPH673" s="58"/>
      <c r="NPI673" s="58"/>
      <c r="NPJ673" s="58"/>
      <c r="NPK673" s="58"/>
      <c r="NPL673" s="58"/>
      <c r="NPM673" s="58"/>
      <c r="NPN673" s="58"/>
      <c r="NPO673" s="58"/>
      <c r="NPP673" s="58"/>
      <c r="NPQ673" s="58"/>
      <c r="NPR673" s="58"/>
      <c r="NPS673" s="58"/>
      <c r="NPT673" s="58"/>
      <c r="NPU673" s="58"/>
      <c r="NPV673" s="58"/>
      <c r="NPW673" s="58"/>
      <c r="NPX673" s="58"/>
      <c r="NPY673" s="58"/>
      <c r="NPZ673" s="58"/>
      <c r="NQA673" s="58"/>
      <c r="NQB673" s="58"/>
      <c r="NQC673" s="58"/>
      <c r="NQD673" s="58"/>
      <c r="NQE673" s="58"/>
      <c r="NQF673" s="58"/>
      <c r="NQG673" s="58"/>
      <c r="NQH673" s="58"/>
      <c r="NQI673" s="58"/>
      <c r="NQJ673" s="58"/>
      <c r="NQK673" s="58"/>
      <c r="NQL673" s="58"/>
      <c r="NQM673" s="58"/>
      <c r="NQN673" s="58"/>
      <c r="NQO673" s="58"/>
      <c r="NQP673" s="58"/>
      <c r="NQQ673" s="58"/>
      <c r="NQR673" s="58"/>
      <c r="NQS673" s="58"/>
      <c r="NQT673" s="58"/>
      <c r="NQU673" s="58"/>
      <c r="NQV673" s="58"/>
      <c r="NQW673" s="58"/>
      <c r="NQX673" s="58"/>
      <c r="NQY673" s="58"/>
      <c r="NQZ673" s="58"/>
      <c r="NRA673" s="58"/>
      <c r="NRB673" s="58"/>
      <c r="NRC673" s="58"/>
      <c r="NRD673" s="58"/>
      <c r="NRE673" s="58"/>
      <c r="NRF673" s="58"/>
      <c r="NRG673" s="58"/>
      <c r="NRH673" s="58"/>
      <c r="NRI673" s="58"/>
      <c r="NRJ673" s="58"/>
      <c r="NRK673" s="58"/>
      <c r="NRL673" s="58"/>
      <c r="NRM673" s="58"/>
      <c r="NRN673" s="58"/>
      <c r="NRO673" s="58"/>
      <c r="NRP673" s="58"/>
      <c r="NRQ673" s="58"/>
      <c r="NRR673" s="58"/>
      <c r="NRS673" s="58"/>
      <c r="NRT673" s="58"/>
      <c r="NRU673" s="58"/>
      <c r="NRV673" s="58"/>
      <c r="NRW673" s="58"/>
      <c r="NRX673" s="58"/>
      <c r="NRY673" s="58"/>
      <c r="NRZ673" s="58"/>
      <c r="NSA673" s="58"/>
      <c r="NSB673" s="58"/>
      <c r="NSC673" s="58"/>
      <c r="NSD673" s="58"/>
      <c r="NSE673" s="58"/>
      <c r="NSF673" s="58"/>
      <c r="NSG673" s="58"/>
      <c r="NSH673" s="58"/>
      <c r="NSI673" s="58"/>
      <c r="NSJ673" s="58"/>
      <c r="NSK673" s="58"/>
      <c r="NSL673" s="58"/>
      <c r="NSM673" s="58"/>
      <c r="NSN673" s="58"/>
      <c r="NSO673" s="58"/>
      <c r="NSP673" s="58"/>
      <c r="NSQ673" s="58"/>
      <c r="NSR673" s="58"/>
      <c r="NSS673" s="58"/>
      <c r="NST673" s="58"/>
      <c r="NSU673" s="58"/>
      <c r="NSV673" s="58"/>
      <c r="NSW673" s="58"/>
      <c r="NSX673" s="58"/>
      <c r="NSY673" s="58"/>
      <c r="NSZ673" s="58"/>
      <c r="NTA673" s="58"/>
      <c r="NTB673" s="58"/>
      <c r="NTC673" s="58"/>
      <c r="NTD673" s="58"/>
      <c r="NTE673" s="58"/>
      <c r="NTF673" s="58"/>
      <c r="NTG673" s="58"/>
      <c r="NTH673" s="58"/>
      <c r="NTI673" s="58"/>
      <c r="NTJ673" s="58"/>
      <c r="NTK673" s="58"/>
      <c r="NTL673" s="58"/>
      <c r="NTM673" s="58"/>
      <c r="NTN673" s="58"/>
      <c r="NTO673" s="58"/>
      <c r="NTP673" s="58"/>
      <c r="NTQ673" s="58"/>
      <c r="NTR673" s="58"/>
      <c r="NTS673" s="58"/>
      <c r="NTT673" s="58"/>
      <c r="NTU673" s="58"/>
      <c r="NTV673" s="58"/>
      <c r="NTW673" s="58"/>
      <c r="NTX673" s="58"/>
      <c r="NTY673" s="58"/>
      <c r="NTZ673" s="58"/>
      <c r="NUA673" s="58"/>
      <c r="NUB673" s="58"/>
      <c r="NUC673" s="58"/>
      <c r="NUD673" s="58"/>
      <c r="NUE673" s="58"/>
      <c r="NUF673" s="58"/>
      <c r="NUG673" s="58"/>
      <c r="NUH673" s="58"/>
      <c r="NUI673" s="58"/>
      <c r="NUJ673" s="58"/>
      <c r="NUK673" s="58"/>
      <c r="NUL673" s="58"/>
      <c r="NUM673" s="58"/>
      <c r="NUN673" s="58"/>
      <c r="NUO673" s="58"/>
      <c r="NUP673" s="58"/>
      <c r="NUQ673" s="58"/>
      <c r="NUR673" s="58"/>
      <c r="NUS673" s="58"/>
      <c r="NUT673" s="58"/>
      <c r="NUU673" s="58"/>
      <c r="NUV673" s="58"/>
      <c r="NUW673" s="58"/>
      <c r="NUX673" s="58"/>
      <c r="NUY673" s="58"/>
      <c r="NUZ673" s="58"/>
      <c r="NVA673" s="58"/>
      <c r="NVB673" s="58"/>
      <c r="NVC673" s="58"/>
      <c r="NVD673" s="58"/>
      <c r="NVE673" s="58"/>
      <c r="NVF673" s="58"/>
      <c r="NVG673" s="58"/>
      <c r="NVH673" s="58"/>
      <c r="NVI673" s="58"/>
      <c r="NVJ673" s="58"/>
      <c r="NVK673" s="58"/>
      <c r="NVL673" s="58"/>
      <c r="NVM673" s="58"/>
      <c r="NVN673" s="58"/>
      <c r="NVO673" s="58"/>
      <c r="NVP673" s="58"/>
      <c r="NVQ673" s="58"/>
      <c r="NVR673" s="58"/>
      <c r="NVS673" s="58"/>
      <c r="NVT673" s="58"/>
      <c r="NVU673" s="58"/>
      <c r="NVV673" s="58"/>
      <c r="NVW673" s="58"/>
      <c r="NVX673" s="58"/>
      <c r="NVY673" s="58"/>
      <c r="NVZ673" s="58"/>
      <c r="NWA673" s="58"/>
      <c r="NWB673" s="58"/>
      <c r="NWC673" s="58"/>
      <c r="NWD673" s="58"/>
      <c r="NWE673" s="58"/>
      <c r="NWF673" s="58"/>
      <c r="NWG673" s="58"/>
      <c r="NWH673" s="58"/>
      <c r="NWI673" s="58"/>
      <c r="NWJ673" s="58"/>
      <c r="NWK673" s="58"/>
      <c r="NWL673" s="58"/>
      <c r="NWM673" s="58"/>
      <c r="NWN673" s="58"/>
      <c r="NWO673" s="58"/>
      <c r="NWP673" s="58"/>
      <c r="NWQ673" s="58"/>
      <c r="NWR673" s="58"/>
      <c r="NWS673" s="58"/>
      <c r="NWT673" s="58"/>
      <c r="NWU673" s="58"/>
      <c r="NWV673" s="58"/>
      <c r="NWW673" s="58"/>
      <c r="NWX673" s="58"/>
      <c r="NWY673" s="58"/>
      <c r="NWZ673" s="58"/>
      <c r="NXA673" s="58"/>
      <c r="NXB673" s="58"/>
      <c r="NXC673" s="58"/>
      <c r="NXD673" s="58"/>
      <c r="NXE673" s="58"/>
      <c r="NXF673" s="58"/>
      <c r="NXG673" s="58"/>
      <c r="NXH673" s="58"/>
      <c r="NXI673" s="58"/>
      <c r="NXJ673" s="58"/>
      <c r="NXK673" s="58"/>
      <c r="NXL673" s="58"/>
      <c r="NXM673" s="58"/>
      <c r="NXN673" s="58"/>
      <c r="NXO673" s="58"/>
      <c r="NXP673" s="58"/>
      <c r="NXQ673" s="58"/>
      <c r="NXR673" s="58"/>
      <c r="NXS673" s="58"/>
      <c r="NXT673" s="58"/>
      <c r="NXU673" s="58"/>
      <c r="NXV673" s="58"/>
      <c r="NXW673" s="58"/>
      <c r="NXX673" s="58"/>
      <c r="NXY673" s="58"/>
      <c r="NXZ673" s="58"/>
      <c r="NYA673" s="58"/>
      <c r="NYB673" s="58"/>
      <c r="NYC673" s="58"/>
      <c r="NYD673" s="58"/>
      <c r="NYE673" s="58"/>
      <c r="NYF673" s="58"/>
      <c r="NYG673" s="58"/>
      <c r="NYH673" s="58"/>
      <c r="NYI673" s="58"/>
      <c r="NYJ673" s="58"/>
      <c r="NYK673" s="58"/>
      <c r="NYL673" s="58"/>
      <c r="NYM673" s="58"/>
      <c r="NYN673" s="58"/>
      <c r="NYO673" s="58"/>
      <c r="NYP673" s="58"/>
      <c r="NYQ673" s="58"/>
      <c r="NYR673" s="58"/>
      <c r="NYS673" s="58"/>
      <c r="NYT673" s="58"/>
      <c r="NYU673" s="58"/>
      <c r="NYV673" s="58"/>
      <c r="NYW673" s="58"/>
      <c r="NYX673" s="58"/>
      <c r="NYY673" s="58"/>
      <c r="NYZ673" s="58"/>
      <c r="NZA673" s="58"/>
      <c r="NZB673" s="58"/>
      <c r="NZC673" s="58"/>
      <c r="NZD673" s="58"/>
      <c r="NZE673" s="58"/>
      <c r="NZF673" s="58"/>
      <c r="NZG673" s="58"/>
      <c r="NZH673" s="58"/>
      <c r="NZI673" s="58"/>
      <c r="NZJ673" s="58"/>
      <c r="NZK673" s="58"/>
      <c r="NZL673" s="58"/>
      <c r="NZM673" s="58"/>
      <c r="NZN673" s="58"/>
      <c r="NZO673" s="58"/>
      <c r="NZP673" s="58"/>
      <c r="NZQ673" s="58"/>
      <c r="NZR673" s="58"/>
      <c r="NZS673" s="58"/>
      <c r="NZT673" s="58"/>
      <c r="NZU673" s="58"/>
      <c r="NZV673" s="58"/>
      <c r="NZW673" s="58"/>
      <c r="NZX673" s="58"/>
      <c r="NZY673" s="58"/>
      <c r="NZZ673" s="58"/>
      <c r="OAA673" s="58"/>
      <c r="OAB673" s="58"/>
      <c r="OAC673" s="58"/>
      <c r="OAD673" s="58"/>
      <c r="OAE673" s="58"/>
      <c r="OAF673" s="58"/>
      <c r="OAG673" s="58"/>
      <c r="OAH673" s="58"/>
      <c r="OAI673" s="58"/>
      <c r="OAJ673" s="58"/>
      <c r="OAK673" s="58"/>
      <c r="OAL673" s="58"/>
      <c r="OAM673" s="58"/>
      <c r="OAN673" s="58"/>
      <c r="OAO673" s="58"/>
      <c r="OAP673" s="58"/>
      <c r="OAQ673" s="58"/>
      <c r="OAR673" s="58"/>
      <c r="OAS673" s="58"/>
      <c r="OAT673" s="58"/>
      <c r="OAU673" s="58"/>
      <c r="OAV673" s="58"/>
      <c r="OAW673" s="58"/>
      <c r="OAX673" s="58"/>
      <c r="OAY673" s="58"/>
      <c r="OAZ673" s="58"/>
      <c r="OBA673" s="58"/>
      <c r="OBB673" s="58"/>
      <c r="OBC673" s="58"/>
      <c r="OBD673" s="58"/>
      <c r="OBE673" s="58"/>
      <c r="OBF673" s="58"/>
      <c r="OBG673" s="58"/>
      <c r="OBH673" s="58"/>
      <c r="OBI673" s="58"/>
      <c r="OBJ673" s="58"/>
      <c r="OBK673" s="58"/>
      <c r="OBL673" s="58"/>
      <c r="OBM673" s="58"/>
      <c r="OBN673" s="58"/>
      <c r="OBO673" s="58"/>
      <c r="OBP673" s="58"/>
      <c r="OBQ673" s="58"/>
      <c r="OBR673" s="58"/>
      <c r="OBS673" s="58"/>
      <c r="OBT673" s="58"/>
      <c r="OBU673" s="58"/>
      <c r="OBV673" s="58"/>
      <c r="OBW673" s="58"/>
      <c r="OBX673" s="58"/>
      <c r="OBY673" s="58"/>
      <c r="OBZ673" s="58"/>
      <c r="OCA673" s="58"/>
      <c r="OCB673" s="58"/>
      <c r="OCC673" s="58"/>
      <c r="OCD673" s="58"/>
      <c r="OCE673" s="58"/>
      <c r="OCF673" s="58"/>
      <c r="OCG673" s="58"/>
      <c r="OCH673" s="58"/>
      <c r="OCI673" s="58"/>
      <c r="OCJ673" s="58"/>
      <c r="OCK673" s="58"/>
      <c r="OCL673" s="58"/>
      <c r="OCM673" s="58"/>
      <c r="OCN673" s="58"/>
      <c r="OCO673" s="58"/>
      <c r="OCP673" s="58"/>
      <c r="OCQ673" s="58"/>
      <c r="OCR673" s="58"/>
      <c r="OCS673" s="58"/>
      <c r="OCT673" s="58"/>
      <c r="OCU673" s="58"/>
      <c r="OCV673" s="58"/>
      <c r="OCW673" s="58"/>
      <c r="OCX673" s="58"/>
      <c r="OCY673" s="58"/>
      <c r="OCZ673" s="58"/>
      <c r="ODA673" s="58"/>
      <c r="ODB673" s="58"/>
      <c r="ODC673" s="58"/>
      <c r="ODD673" s="58"/>
      <c r="ODE673" s="58"/>
      <c r="ODF673" s="58"/>
      <c r="ODG673" s="58"/>
      <c r="ODH673" s="58"/>
      <c r="ODI673" s="58"/>
      <c r="ODJ673" s="58"/>
      <c r="ODK673" s="58"/>
      <c r="ODL673" s="58"/>
      <c r="ODM673" s="58"/>
      <c r="ODN673" s="58"/>
      <c r="ODO673" s="58"/>
      <c r="ODP673" s="58"/>
      <c r="ODQ673" s="58"/>
      <c r="ODR673" s="58"/>
      <c r="ODS673" s="58"/>
      <c r="ODT673" s="58"/>
      <c r="ODU673" s="58"/>
      <c r="ODV673" s="58"/>
      <c r="ODW673" s="58"/>
      <c r="ODX673" s="58"/>
      <c r="ODY673" s="58"/>
      <c r="ODZ673" s="58"/>
      <c r="OEA673" s="58"/>
      <c r="OEB673" s="58"/>
      <c r="OEC673" s="58"/>
      <c r="OED673" s="58"/>
      <c r="OEE673" s="58"/>
      <c r="OEF673" s="58"/>
      <c r="OEG673" s="58"/>
      <c r="OEH673" s="58"/>
      <c r="OEI673" s="58"/>
      <c r="OEJ673" s="58"/>
      <c r="OEK673" s="58"/>
      <c r="OEL673" s="58"/>
      <c r="OEM673" s="58"/>
      <c r="OEN673" s="58"/>
      <c r="OEO673" s="58"/>
      <c r="OEP673" s="58"/>
      <c r="OEQ673" s="58"/>
      <c r="OER673" s="58"/>
      <c r="OES673" s="58"/>
      <c r="OET673" s="58"/>
      <c r="OEU673" s="58"/>
      <c r="OEV673" s="58"/>
      <c r="OEW673" s="58"/>
      <c r="OEX673" s="58"/>
      <c r="OEY673" s="58"/>
      <c r="OEZ673" s="58"/>
      <c r="OFA673" s="58"/>
      <c r="OFB673" s="58"/>
      <c r="OFC673" s="58"/>
      <c r="OFD673" s="58"/>
      <c r="OFE673" s="58"/>
      <c r="OFF673" s="58"/>
      <c r="OFG673" s="58"/>
      <c r="OFH673" s="58"/>
      <c r="OFI673" s="58"/>
      <c r="OFJ673" s="58"/>
      <c r="OFK673" s="58"/>
      <c r="OFL673" s="58"/>
      <c r="OFM673" s="58"/>
      <c r="OFN673" s="58"/>
      <c r="OFO673" s="58"/>
      <c r="OFP673" s="58"/>
      <c r="OFQ673" s="58"/>
      <c r="OFR673" s="58"/>
      <c r="OFS673" s="58"/>
      <c r="OFT673" s="58"/>
      <c r="OFU673" s="58"/>
      <c r="OFV673" s="58"/>
      <c r="OFW673" s="58"/>
      <c r="OFX673" s="58"/>
      <c r="OFY673" s="58"/>
      <c r="OFZ673" s="58"/>
      <c r="OGA673" s="58"/>
      <c r="OGB673" s="58"/>
      <c r="OGC673" s="58"/>
      <c r="OGD673" s="58"/>
      <c r="OGE673" s="58"/>
      <c r="OGF673" s="58"/>
      <c r="OGG673" s="58"/>
      <c r="OGH673" s="58"/>
      <c r="OGI673" s="58"/>
      <c r="OGJ673" s="58"/>
      <c r="OGK673" s="58"/>
      <c r="OGL673" s="58"/>
      <c r="OGM673" s="58"/>
      <c r="OGN673" s="58"/>
      <c r="OGO673" s="58"/>
      <c r="OGP673" s="58"/>
      <c r="OGQ673" s="58"/>
      <c r="OGR673" s="58"/>
      <c r="OGS673" s="58"/>
      <c r="OGT673" s="58"/>
      <c r="OGU673" s="58"/>
      <c r="OGV673" s="58"/>
      <c r="OGW673" s="58"/>
      <c r="OGX673" s="58"/>
      <c r="OGY673" s="58"/>
      <c r="OGZ673" s="58"/>
      <c r="OHA673" s="58"/>
      <c r="OHB673" s="58"/>
      <c r="OHC673" s="58"/>
      <c r="OHD673" s="58"/>
      <c r="OHE673" s="58"/>
      <c r="OHF673" s="58"/>
      <c r="OHG673" s="58"/>
      <c r="OHH673" s="58"/>
      <c r="OHI673" s="58"/>
      <c r="OHJ673" s="58"/>
      <c r="OHK673" s="58"/>
      <c r="OHL673" s="58"/>
      <c r="OHM673" s="58"/>
      <c r="OHN673" s="58"/>
      <c r="OHO673" s="58"/>
      <c r="OHP673" s="58"/>
      <c r="OHQ673" s="58"/>
      <c r="OHR673" s="58"/>
      <c r="OHS673" s="58"/>
      <c r="OHT673" s="58"/>
      <c r="OHU673" s="58"/>
      <c r="OHV673" s="58"/>
      <c r="OHW673" s="58"/>
      <c r="OHX673" s="58"/>
      <c r="OHY673" s="58"/>
      <c r="OHZ673" s="58"/>
      <c r="OIA673" s="58"/>
      <c r="OIB673" s="58"/>
      <c r="OIC673" s="58"/>
      <c r="OID673" s="58"/>
      <c r="OIE673" s="58"/>
      <c r="OIF673" s="58"/>
      <c r="OIG673" s="58"/>
      <c r="OIH673" s="58"/>
      <c r="OII673" s="58"/>
      <c r="OIJ673" s="58"/>
      <c r="OIK673" s="58"/>
      <c r="OIL673" s="58"/>
      <c r="OIM673" s="58"/>
      <c r="OIN673" s="58"/>
      <c r="OIO673" s="58"/>
      <c r="OIP673" s="58"/>
      <c r="OIQ673" s="58"/>
      <c r="OIR673" s="58"/>
      <c r="OIS673" s="58"/>
      <c r="OIT673" s="58"/>
      <c r="OIU673" s="58"/>
      <c r="OIV673" s="58"/>
      <c r="OIW673" s="58"/>
      <c r="OIX673" s="58"/>
      <c r="OIY673" s="58"/>
      <c r="OIZ673" s="58"/>
      <c r="OJA673" s="58"/>
      <c r="OJB673" s="58"/>
      <c r="OJC673" s="58"/>
      <c r="OJD673" s="58"/>
      <c r="OJE673" s="58"/>
      <c r="OJF673" s="58"/>
      <c r="OJG673" s="58"/>
      <c r="OJH673" s="58"/>
      <c r="OJI673" s="58"/>
      <c r="OJJ673" s="58"/>
      <c r="OJK673" s="58"/>
      <c r="OJL673" s="58"/>
      <c r="OJM673" s="58"/>
      <c r="OJN673" s="58"/>
      <c r="OJO673" s="58"/>
      <c r="OJP673" s="58"/>
      <c r="OJQ673" s="58"/>
      <c r="OJR673" s="58"/>
      <c r="OJS673" s="58"/>
      <c r="OJT673" s="58"/>
      <c r="OJU673" s="58"/>
      <c r="OJV673" s="58"/>
      <c r="OJW673" s="58"/>
      <c r="OJX673" s="58"/>
      <c r="OJY673" s="58"/>
      <c r="OJZ673" s="58"/>
      <c r="OKA673" s="58"/>
      <c r="OKB673" s="58"/>
      <c r="OKC673" s="58"/>
      <c r="OKD673" s="58"/>
      <c r="OKE673" s="58"/>
      <c r="OKF673" s="58"/>
      <c r="OKG673" s="58"/>
      <c r="OKH673" s="58"/>
      <c r="OKI673" s="58"/>
      <c r="OKJ673" s="58"/>
      <c r="OKK673" s="58"/>
      <c r="OKL673" s="58"/>
      <c r="OKM673" s="58"/>
      <c r="OKN673" s="58"/>
      <c r="OKO673" s="58"/>
      <c r="OKP673" s="58"/>
      <c r="OKQ673" s="58"/>
      <c r="OKR673" s="58"/>
      <c r="OKS673" s="58"/>
      <c r="OKT673" s="58"/>
      <c r="OKU673" s="58"/>
      <c r="OKV673" s="58"/>
      <c r="OKW673" s="58"/>
      <c r="OKX673" s="58"/>
      <c r="OKY673" s="58"/>
      <c r="OKZ673" s="58"/>
      <c r="OLA673" s="58"/>
      <c r="OLB673" s="58"/>
      <c r="OLC673" s="58"/>
      <c r="OLD673" s="58"/>
      <c r="OLE673" s="58"/>
      <c r="OLF673" s="58"/>
      <c r="OLG673" s="58"/>
      <c r="OLH673" s="58"/>
      <c r="OLI673" s="58"/>
      <c r="OLJ673" s="58"/>
      <c r="OLK673" s="58"/>
      <c r="OLL673" s="58"/>
      <c r="OLM673" s="58"/>
      <c r="OLN673" s="58"/>
      <c r="OLO673" s="58"/>
      <c r="OLP673" s="58"/>
      <c r="OLQ673" s="58"/>
      <c r="OLR673" s="58"/>
      <c r="OLS673" s="58"/>
      <c r="OLT673" s="58"/>
      <c r="OLU673" s="58"/>
      <c r="OLV673" s="58"/>
      <c r="OLW673" s="58"/>
      <c r="OLX673" s="58"/>
      <c r="OLY673" s="58"/>
      <c r="OLZ673" s="58"/>
      <c r="OMA673" s="58"/>
      <c r="OMB673" s="58"/>
      <c r="OMC673" s="58"/>
      <c r="OMD673" s="58"/>
      <c r="OME673" s="58"/>
      <c r="OMF673" s="58"/>
      <c r="OMG673" s="58"/>
      <c r="OMH673" s="58"/>
      <c r="OMI673" s="58"/>
      <c r="OMJ673" s="58"/>
      <c r="OMK673" s="58"/>
      <c r="OML673" s="58"/>
      <c r="OMM673" s="58"/>
      <c r="OMN673" s="58"/>
      <c r="OMO673" s="58"/>
      <c r="OMP673" s="58"/>
      <c r="OMQ673" s="58"/>
      <c r="OMR673" s="58"/>
      <c r="OMS673" s="58"/>
      <c r="OMT673" s="58"/>
      <c r="OMU673" s="58"/>
      <c r="OMV673" s="58"/>
      <c r="OMW673" s="58"/>
      <c r="OMX673" s="58"/>
      <c r="OMY673" s="58"/>
      <c r="OMZ673" s="58"/>
      <c r="ONA673" s="58"/>
      <c r="ONB673" s="58"/>
      <c r="ONC673" s="58"/>
      <c r="OND673" s="58"/>
      <c r="ONE673" s="58"/>
      <c r="ONF673" s="58"/>
      <c r="ONG673" s="58"/>
      <c r="ONH673" s="58"/>
      <c r="ONI673" s="58"/>
      <c r="ONJ673" s="58"/>
      <c r="ONK673" s="58"/>
      <c r="ONL673" s="58"/>
      <c r="ONM673" s="58"/>
      <c r="ONN673" s="58"/>
      <c r="ONO673" s="58"/>
      <c r="ONP673" s="58"/>
      <c r="ONQ673" s="58"/>
      <c r="ONR673" s="58"/>
      <c r="ONS673" s="58"/>
      <c r="ONT673" s="58"/>
      <c r="ONU673" s="58"/>
      <c r="ONV673" s="58"/>
      <c r="ONW673" s="58"/>
      <c r="ONX673" s="58"/>
      <c r="ONY673" s="58"/>
      <c r="ONZ673" s="58"/>
      <c r="OOA673" s="58"/>
      <c r="OOB673" s="58"/>
      <c r="OOC673" s="58"/>
      <c r="OOD673" s="58"/>
      <c r="OOE673" s="58"/>
      <c r="OOF673" s="58"/>
      <c r="OOG673" s="58"/>
      <c r="OOH673" s="58"/>
      <c r="OOI673" s="58"/>
      <c r="OOJ673" s="58"/>
      <c r="OOK673" s="58"/>
      <c r="OOL673" s="58"/>
      <c r="OOM673" s="58"/>
      <c r="OON673" s="58"/>
      <c r="OOO673" s="58"/>
      <c r="OOP673" s="58"/>
      <c r="OOQ673" s="58"/>
      <c r="OOR673" s="58"/>
      <c r="OOS673" s="58"/>
      <c r="OOT673" s="58"/>
      <c r="OOU673" s="58"/>
      <c r="OOV673" s="58"/>
      <c r="OOW673" s="58"/>
      <c r="OOX673" s="58"/>
      <c r="OOY673" s="58"/>
      <c r="OOZ673" s="58"/>
      <c r="OPA673" s="58"/>
      <c r="OPB673" s="58"/>
      <c r="OPC673" s="58"/>
      <c r="OPD673" s="58"/>
      <c r="OPE673" s="58"/>
      <c r="OPF673" s="58"/>
      <c r="OPG673" s="58"/>
      <c r="OPH673" s="58"/>
      <c r="OPI673" s="58"/>
      <c r="OPJ673" s="58"/>
      <c r="OPK673" s="58"/>
      <c r="OPL673" s="58"/>
      <c r="OPM673" s="58"/>
      <c r="OPN673" s="58"/>
      <c r="OPO673" s="58"/>
      <c r="OPP673" s="58"/>
      <c r="OPQ673" s="58"/>
      <c r="OPR673" s="58"/>
      <c r="OPS673" s="58"/>
      <c r="OPT673" s="58"/>
      <c r="OPU673" s="58"/>
      <c r="OPV673" s="58"/>
      <c r="OPW673" s="58"/>
      <c r="OPX673" s="58"/>
      <c r="OPY673" s="58"/>
      <c r="OPZ673" s="58"/>
      <c r="OQA673" s="58"/>
      <c r="OQB673" s="58"/>
      <c r="OQC673" s="58"/>
      <c r="OQD673" s="58"/>
      <c r="OQE673" s="58"/>
      <c r="OQF673" s="58"/>
      <c r="OQG673" s="58"/>
      <c r="OQH673" s="58"/>
      <c r="OQI673" s="58"/>
      <c r="OQJ673" s="58"/>
      <c r="OQK673" s="58"/>
      <c r="OQL673" s="58"/>
      <c r="OQM673" s="58"/>
      <c r="OQN673" s="58"/>
      <c r="OQO673" s="58"/>
      <c r="OQP673" s="58"/>
      <c r="OQQ673" s="58"/>
      <c r="OQR673" s="58"/>
      <c r="OQS673" s="58"/>
      <c r="OQT673" s="58"/>
      <c r="OQU673" s="58"/>
      <c r="OQV673" s="58"/>
      <c r="OQW673" s="58"/>
      <c r="OQX673" s="58"/>
      <c r="OQY673" s="58"/>
      <c r="OQZ673" s="58"/>
      <c r="ORA673" s="58"/>
      <c r="ORB673" s="58"/>
      <c r="ORC673" s="58"/>
      <c r="ORD673" s="58"/>
      <c r="ORE673" s="58"/>
      <c r="ORF673" s="58"/>
      <c r="ORG673" s="58"/>
      <c r="ORH673" s="58"/>
      <c r="ORI673" s="58"/>
      <c r="ORJ673" s="58"/>
      <c r="ORK673" s="58"/>
      <c r="ORL673" s="58"/>
      <c r="ORM673" s="58"/>
      <c r="ORN673" s="58"/>
      <c r="ORO673" s="58"/>
      <c r="ORP673" s="58"/>
      <c r="ORQ673" s="58"/>
      <c r="ORR673" s="58"/>
      <c r="ORS673" s="58"/>
      <c r="ORT673" s="58"/>
      <c r="ORU673" s="58"/>
      <c r="ORV673" s="58"/>
      <c r="ORW673" s="58"/>
      <c r="ORX673" s="58"/>
      <c r="ORY673" s="58"/>
      <c r="ORZ673" s="58"/>
      <c r="OSA673" s="58"/>
      <c r="OSB673" s="58"/>
      <c r="OSC673" s="58"/>
      <c r="OSD673" s="58"/>
      <c r="OSE673" s="58"/>
      <c r="OSF673" s="58"/>
      <c r="OSG673" s="58"/>
      <c r="OSH673" s="58"/>
      <c r="OSI673" s="58"/>
      <c r="OSJ673" s="58"/>
      <c r="OSK673" s="58"/>
      <c r="OSL673" s="58"/>
      <c r="OSM673" s="58"/>
      <c r="OSN673" s="58"/>
      <c r="OSO673" s="58"/>
      <c r="OSP673" s="58"/>
      <c r="OSQ673" s="58"/>
      <c r="OSR673" s="58"/>
      <c r="OSS673" s="58"/>
      <c r="OST673" s="58"/>
      <c r="OSU673" s="58"/>
      <c r="OSV673" s="58"/>
      <c r="OSW673" s="58"/>
      <c r="OSX673" s="58"/>
      <c r="OSY673" s="58"/>
      <c r="OSZ673" s="58"/>
      <c r="OTA673" s="58"/>
      <c r="OTB673" s="58"/>
      <c r="OTC673" s="58"/>
      <c r="OTD673" s="58"/>
      <c r="OTE673" s="58"/>
      <c r="OTF673" s="58"/>
      <c r="OTG673" s="58"/>
      <c r="OTH673" s="58"/>
      <c r="OTI673" s="58"/>
      <c r="OTJ673" s="58"/>
      <c r="OTK673" s="58"/>
      <c r="OTL673" s="58"/>
      <c r="OTM673" s="58"/>
      <c r="OTN673" s="58"/>
      <c r="OTO673" s="58"/>
      <c r="OTP673" s="58"/>
      <c r="OTQ673" s="58"/>
      <c r="OTR673" s="58"/>
      <c r="OTS673" s="58"/>
      <c r="OTT673" s="58"/>
      <c r="OTU673" s="58"/>
      <c r="OTV673" s="58"/>
      <c r="OTW673" s="58"/>
      <c r="OTX673" s="58"/>
      <c r="OTY673" s="58"/>
      <c r="OTZ673" s="58"/>
      <c r="OUA673" s="58"/>
      <c r="OUB673" s="58"/>
      <c r="OUC673" s="58"/>
      <c r="OUD673" s="58"/>
      <c r="OUE673" s="58"/>
      <c r="OUF673" s="58"/>
      <c r="OUG673" s="58"/>
      <c r="OUH673" s="58"/>
      <c r="OUI673" s="58"/>
      <c r="OUJ673" s="58"/>
      <c r="OUK673" s="58"/>
      <c r="OUL673" s="58"/>
      <c r="OUM673" s="58"/>
      <c r="OUN673" s="58"/>
      <c r="OUO673" s="58"/>
      <c r="OUP673" s="58"/>
      <c r="OUQ673" s="58"/>
      <c r="OUR673" s="58"/>
      <c r="OUS673" s="58"/>
      <c r="OUT673" s="58"/>
      <c r="OUU673" s="58"/>
      <c r="OUV673" s="58"/>
      <c r="OUW673" s="58"/>
      <c r="OUX673" s="58"/>
      <c r="OUY673" s="58"/>
      <c r="OUZ673" s="58"/>
      <c r="OVA673" s="58"/>
      <c r="OVB673" s="58"/>
      <c r="OVC673" s="58"/>
      <c r="OVD673" s="58"/>
      <c r="OVE673" s="58"/>
      <c r="OVF673" s="58"/>
      <c r="OVG673" s="58"/>
      <c r="OVH673" s="58"/>
      <c r="OVI673" s="58"/>
      <c r="OVJ673" s="58"/>
      <c r="OVK673" s="58"/>
      <c r="OVL673" s="58"/>
      <c r="OVM673" s="58"/>
      <c r="OVN673" s="58"/>
      <c r="OVO673" s="58"/>
      <c r="OVP673" s="58"/>
      <c r="OVQ673" s="58"/>
      <c r="OVR673" s="58"/>
      <c r="OVS673" s="58"/>
      <c r="OVT673" s="58"/>
      <c r="OVU673" s="58"/>
      <c r="OVV673" s="58"/>
      <c r="OVW673" s="58"/>
      <c r="OVX673" s="58"/>
      <c r="OVY673" s="58"/>
      <c r="OVZ673" s="58"/>
      <c r="OWA673" s="58"/>
      <c r="OWB673" s="58"/>
      <c r="OWC673" s="58"/>
      <c r="OWD673" s="58"/>
      <c r="OWE673" s="58"/>
      <c r="OWF673" s="58"/>
      <c r="OWG673" s="58"/>
      <c r="OWH673" s="58"/>
      <c r="OWI673" s="58"/>
      <c r="OWJ673" s="58"/>
      <c r="OWK673" s="58"/>
      <c r="OWL673" s="58"/>
      <c r="OWM673" s="58"/>
      <c r="OWN673" s="58"/>
      <c r="OWO673" s="58"/>
      <c r="OWP673" s="58"/>
      <c r="OWQ673" s="58"/>
      <c r="OWR673" s="58"/>
      <c r="OWS673" s="58"/>
      <c r="OWT673" s="58"/>
      <c r="OWU673" s="58"/>
      <c r="OWV673" s="58"/>
      <c r="OWW673" s="58"/>
      <c r="OWX673" s="58"/>
      <c r="OWY673" s="58"/>
      <c r="OWZ673" s="58"/>
      <c r="OXA673" s="58"/>
      <c r="OXB673" s="58"/>
      <c r="OXC673" s="58"/>
      <c r="OXD673" s="58"/>
      <c r="OXE673" s="58"/>
      <c r="OXF673" s="58"/>
      <c r="OXG673" s="58"/>
      <c r="OXH673" s="58"/>
      <c r="OXI673" s="58"/>
      <c r="OXJ673" s="58"/>
      <c r="OXK673" s="58"/>
      <c r="OXL673" s="58"/>
      <c r="OXM673" s="58"/>
      <c r="OXN673" s="58"/>
      <c r="OXO673" s="58"/>
      <c r="OXP673" s="58"/>
      <c r="OXQ673" s="58"/>
      <c r="OXR673" s="58"/>
      <c r="OXS673" s="58"/>
      <c r="OXT673" s="58"/>
      <c r="OXU673" s="58"/>
      <c r="OXV673" s="58"/>
      <c r="OXW673" s="58"/>
      <c r="OXX673" s="58"/>
      <c r="OXY673" s="58"/>
      <c r="OXZ673" s="58"/>
      <c r="OYA673" s="58"/>
      <c r="OYB673" s="58"/>
      <c r="OYC673" s="58"/>
      <c r="OYD673" s="58"/>
      <c r="OYE673" s="58"/>
      <c r="OYF673" s="58"/>
      <c r="OYG673" s="58"/>
      <c r="OYH673" s="58"/>
      <c r="OYI673" s="58"/>
      <c r="OYJ673" s="58"/>
      <c r="OYK673" s="58"/>
      <c r="OYL673" s="58"/>
      <c r="OYM673" s="58"/>
      <c r="OYN673" s="58"/>
      <c r="OYO673" s="58"/>
      <c r="OYP673" s="58"/>
      <c r="OYQ673" s="58"/>
      <c r="OYR673" s="58"/>
      <c r="OYS673" s="58"/>
      <c r="OYT673" s="58"/>
      <c r="OYU673" s="58"/>
      <c r="OYV673" s="58"/>
      <c r="OYW673" s="58"/>
      <c r="OYX673" s="58"/>
      <c r="OYY673" s="58"/>
      <c r="OYZ673" s="58"/>
      <c r="OZA673" s="58"/>
      <c r="OZB673" s="58"/>
      <c r="OZC673" s="58"/>
      <c r="OZD673" s="58"/>
      <c r="OZE673" s="58"/>
      <c r="OZF673" s="58"/>
      <c r="OZG673" s="58"/>
      <c r="OZH673" s="58"/>
      <c r="OZI673" s="58"/>
      <c r="OZJ673" s="58"/>
      <c r="OZK673" s="58"/>
      <c r="OZL673" s="58"/>
      <c r="OZM673" s="58"/>
      <c r="OZN673" s="58"/>
      <c r="OZO673" s="58"/>
      <c r="OZP673" s="58"/>
      <c r="OZQ673" s="58"/>
      <c r="OZR673" s="58"/>
      <c r="OZS673" s="58"/>
      <c r="OZT673" s="58"/>
      <c r="OZU673" s="58"/>
      <c r="OZV673" s="58"/>
      <c r="OZW673" s="58"/>
      <c r="OZX673" s="58"/>
      <c r="OZY673" s="58"/>
      <c r="OZZ673" s="58"/>
      <c r="PAA673" s="58"/>
      <c r="PAB673" s="58"/>
      <c r="PAC673" s="58"/>
      <c r="PAD673" s="58"/>
      <c r="PAE673" s="58"/>
      <c r="PAF673" s="58"/>
      <c r="PAG673" s="58"/>
      <c r="PAH673" s="58"/>
      <c r="PAI673" s="58"/>
      <c r="PAJ673" s="58"/>
      <c r="PAK673" s="58"/>
      <c r="PAL673" s="58"/>
      <c r="PAM673" s="58"/>
      <c r="PAN673" s="58"/>
      <c r="PAO673" s="58"/>
      <c r="PAP673" s="58"/>
      <c r="PAQ673" s="58"/>
      <c r="PAR673" s="58"/>
      <c r="PAS673" s="58"/>
      <c r="PAT673" s="58"/>
      <c r="PAU673" s="58"/>
      <c r="PAV673" s="58"/>
      <c r="PAW673" s="58"/>
      <c r="PAX673" s="58"/>
      <c r="PAY673" s="58"/>
      <c r="PAZ673" s="58"/>
      <c r="PBA673" s="58"/>
      <c r="PBB673" s="58"/>
      <c r="PBC673" s="58"/>
      <c r="PBD673" s="58"/>
      <c r="PBE673" s="58"/>
      <c r="PBF673" s="58"/>
      <c r="PBG673" s="58"/>
      <c r="PBH673" s="58"/>
      <c r="PBI673" s="58"/>
      <c r="PBJ673" s="58"/>
      <c r="PBK673" s="58"/>
      <c r="PBL673" s="58"/>
      <c r="PBM673" s="58"/>
      <c r="PBN673" s="58"/>
      <c r="PBO673" s="58"/>
      <c r="PBP673" s="58"/>
      <c r="PBQ673" s="58"/>
      <c r="PBR673" s="58"/>
      <c r="PBS673" s="58"/>
      <c r="PBT673" s="58"/>
      <c r="PBU673" s="58"/>
      <c r="PBV673" s="58"/>
      <c r="PBW673" s="58"/>
      <c r="PBX673" s="58"/>
      <c r="PBY673" s="58"/>
      <c r="PBZ673" s="58"/>
      <c r="PCA673" s="58"/>
      <c r="PCB673" s="58"/>
      <c r="PCC673" s="58"/>
      <c r="PCD673" s="58"/>
      <c r="PCE673" s="58"/>
      <c r="PCF673" s="58"/>
      <c r="PCG673" s="58"/>
      <c r="PCH673" s="58"/>
      <c r="PCI673" s="58"/>
      <c r="PCJ673" s="58"/>
      <c r="PCK673" s="58"/>
      <c r="PCL673" s="58"/>
      <c r="PCM673" s="58"/>
      <c r="PCN673" s="58"/>
      <c r="PCO673" s="58"/>
      <c r="PCP673" s="58"/>
      <c r="PCQ673" s="58"/>
      <c r="PCR673" s="58"/>
      <c r="PCS673" s="58"/>
      <c r="PCT673" s="58"/>
      <c r="PCU673" s="58"/>
      <c r="PCV673" s="58"/>
      <c r="PCW673" s="58"/>
      <c r="PCX673" s="58"/>
      <c r="PCY673" s="58"/>
      <c r="PCZ673" s="58"/>
      <c r="PDA673" s="58"/>
      <c r="PDB673" s="58"/>
      <c r="PDC673" s="58"/>
      <c r="PDD673" s="58"/>
      <c r="PDE673" s="58"/>
      <c r="PDF673" s="58"/>
      <c r="PDG673" s="58"/>
      <c r="PDH673" s="58"/>
      <c r="PDI673" s="58"/>
      <c r="PDJ673" s="58"/>
      <c r="PDK673" s="58"/>
      <c r="PDL673" s="58"/>
      <c r="PDM673" s="58"/>
      <c r="PDN673" s="58"/>
      <c r="PDO673" s="58"/>
      <c r="PDP673" s="58"/>
      <c r="PDQ673" s="58"/>
      <c r="PDR673" s="58"/>
      <c r="PDS673" s="58"/>
      <c r="PDT673" s="58"/>
      <c r="PDU673" s="58"/>
      <c r="PDV673" s="58"/>
      <c r="PDW673" s="58"/>
      <c r="PDX673" s="58"/>
      <c r="PDY673" s="58"/>
      <c r="PDZ673" s="58"/>
      <c r="PEA673" s="58"/>
      <c r="PEB673" s="58"/>
      <c r="PEC673" s="58"/>
      <c r="PED673" s="58"/>
      <c r="PEE673" s="58"/>
      <c r="PEF673" s="58"/>
      <c r="PEG673" s="58"/>
      <c r="PEH673" s="58"/>
      <c r="PEI673" s="58"/>
      <c r="PEJ673" s="58"/>
      <c r="PEK673" s="58"/>
      <c r="PEL673" s="58"/>
      <c r="PEM673" s="58"/>
      <c r="PEN673" s="58"/>
      <c r="PEO673" s="58"/>
      <c r="PEP673" s="58"/>
      <c r="PEQ673" s="58"/>
      <c r="PER673" s="58"/>
      <c r="PES673" s="58"/>
      <c r="PET673" s="58"/>
      <c r="PEU673" s="58"/>
      <c r="PEV673" s="58"/>
      <c r="PEW673" s="58"/>
      <c r="PEX673" s="58"/>
      <c r="PEY673" s="58"/>
      <c r="PEZ673" s="58"/>
      <c r="PFA673" s="58"/>
      <c r="PFB673" s="58"/>
      <c r="PFC673" s="58"/>
      <c r="PFD673" s="58"/>
      <c r="PFE673" s="58"/>
      <c r="PFF673" s="58"/>
      <c r="PFG673" s="58"/>
      <c r="PFH673" s="58"/>
      <c r="PFI673" s="58"/>
      <c r="PFJ673" s="58"/>
      <c r="PFK673" s="58"/>
      <c r="PFL673" s="58"/>
      <c r="PFM673" s="58"/>
      <c r="PFN673" s="58"/>
      <c r="PFO673" s="58"/>
      <c r="PFP673" s="58"/>
      <c r="PFQ673" s="58"/>
      <c r="PFR673" s="58"/>
      <c r="PFS673" s="58"/>
      <c r="PFT673" s="58"/>
      <c r="PFU673" s="58"/>
      <c r="PFV673" s="58"/>
      <c r="PFW673" s="58"/>
      <c r="PFX673" s="58"/>
      <c r="PFY673" s="58"/>
      <c r="PFZ673" s="58"/>
      <c r="PGA673" s="58"/>
      <c r="PGB673" s="58"/>
      <c r="PGC673" s="58"/>
      <c r="PGD673" s="58"/>
      <c r="PGE673" s="58"/>
      <c r="PGF673" s="58"/>
      <c r="PGG673" s="58"/>
      <c r="PGH673" s="58"/>
      <c r="PGI673" s="58"/>
      <c r="PGJ673" s="58"/>
      <c r="PGK673" s="58"/>
      <c r="PGL673" s="58"/>
      <c r="PGM673" s="58"/>
      <c r="PGN673" s="58"/>
      <c r="PGO673" s="58"/>
      <c r="PGP673" s="58"/>
      <c r="PGQ673" s="58"/>
      <c r="PGR673" s="58"/>
      <c r="PGS673" s="58"/>
      <c r="PGT673" s="58"/>
      <c r="PGU673" s="58"/>
      <c r="PGV673" s="58"/>
      <c r="PGW673" s="58"/>
      <c r="PGX673" s="58"/>
      <c r="PGY673" s="58"/>
      <c r="PGZ673" s="58"/>
      <c r="PHA673" s="58"/>
      <c r="PHB673" s="58"/>
      <c r="PHC673" s="58"/>
      <c r="PHD673" s="58"/>
      <c r="PHE673" s="58"/>
      <c r="PHF673" s="58"/>
      <c r="PHG673" s="58"/>
      <c r="PHH673" s="58"/>
      <c r="PHI673" s="58"/>
      <c r="PHJ673" s="58"/>
      <c r="PHK673" s="58"/>
      <c r="PHL673" s="58"/>
      <c r="PHM673" s="58"/>
      <c r="PHN673" s="58"/>
      <c r="PHO673" s="58"/>
      <c r="PHP673" s="58"/>
      <c r="PHQ673" s="58"/>
      <c r="PHR673" s="58"/>
      <c r="PHS673" s="58"/>
      <c r="PHT673" s="58"/>
      <c r="PHU673" s="58"/>
      <c r="PHV673" s="58"/>
      <c r="PHW673" s="58"/>
      <c r="PHX673" s="58"/>
      <c r="PHY673" s="58"/>
      <c r="PHZ673" s="58"/>
      <c r="PIA673" s="58"/>
      <c r="PIB673" s="58"/>
      <c r="PIC673" s="58"/>
      <c r="PID673" s="58"/>
      <c r="PIE673" s="58"/>
      <c r="PIF673" s="58"/>
      <c r="PIG673" s="58"/>
      <c r="PIH673" s="58"/>
      <c r="PII673" s="58"/>
      <c r="PIJ673" s="58"/>
      <c r="PIK673" s="58"/>
      <c r="PIL673" s="58"/>
      <c r="PIM673" s="58"/>
      <c r="PIN673" s="58"/>
      <c r="PIO673" s="58"/>
      <c r="PIP673" s="58"/>
      <c r="PIQ673" s="58"/>
      <c r="PIR673" s="58"/>
      <c r="PIS673" s="58"/>
      <c r="PIT673" s="58"/>
      <c r="PIU673" s="58"/>
      <c r="PIV673" s="58"/>
      <c r="PIW673" s="58"/>
      <c r="PIX673" s="58"/>
      <c r="PIY673" s="58"/>
      <c r="PIZ673" s="58"/>
      <c r="PJA673" s="58"/>
      <c r="PJB673" s="58"/>
      <c r="PJC673" s="58"/>
      <c r="PJD673" s="58"/>
      <c r="PJE673" s="58"/>
      <c r="PJF673" s="58"/>
      <c r="PJG673" s="58"/>
      <c r="PJH673" s="58"/>
      <c r="PJI673" s="58"/>
      <c r="PJJ673" s="58"/>
      <c r="PJK673" s="58"/>
      <c r="PJL673" s="58"/>
      <c r="PJM673" s="58"/>
      <c r="PJN673" s="58"/>
      <c r="PJO673" s="58"/>
      <c r="PJP673" s="58"/>
      <c r="PJQ673" s="58"/>
      <c r="PJR673" s="58"/>
      <c r="PJS673" s="58"/>
      <c r="PJT673" s="58"/>
      <c r="PJU673" s="58"/>
      <c r="PJV673" s="58"/>
      <c r="PJW673" s="58"/>
      <c r="PJX673" s="58"/>
      <c r="PJY673" s="58"/>
      <c r="PJZ673" s="58"/>
      <c r="PKA673" s="58"/>
      <c r="PKB673" s="58"/>
      <c r="PKC673" s="58"/>
      <c r="PKD673" s="58"/>
      <c r="PKE673" s="58"/>
      <c r="PKF673" s="58"/>
      <c r="PKG673" s="58"/>
      <c r="PKH673" s="58"/>
      <c r="PKI673" s="58"/>
      <c r="PKJ673" s="58"/>
      <c r="PKK673" s="58"/>
      <c r="PKL673" s="58"/>
      <c r="PKM673" s="58"/>
      <c r="PKN673" s="58"/>
      <c r="PKO673" s="58"/>
      <c r="PKP673" s="58"/>
      <c r="PKQ673" s="58"/>
      <c r="PKR673" s="58"/>
      <c r="PKS673" s="58"/>
      <c r="PKT673" s="58"/>
      <c r="PKU673" s="58"/>
      <c r="PKV673" s="58"/>
      <c r="PKW673" s="58"/>
      <c r="PKX673" s="58"/>
      <c r="PKY673" s="58"/>
      <c r="PKZ673" s="58"/>
      <c r="PLA673" s="58"/>
      <c r="PLB673" s="58"/>
      <c r="PLC673" s="58"/>
      <c r="PLD673" s="58"/>
      <c r="PLE673" s="58"/>
      <c r="PLF673" s="58"/>
      <c r="PLG673" s="58"/>
      <c r="PLH673" s="58"/>
      <c r="PLI673" s="58"/>
      <c r="PLJ673" s="58"/>
      <c r="PLK673" s="58"/>
      <c r="PLL673" s="58"/>
      <c r="PLM673" s="58"/>
      <c r="PLN673" s="58"/>
      <c r="PLO673" s="58"/>
      <c r="PLP673" s="58"/>
      <c r="PLQ673" s="58"/>
      <c r="PLR673" s="58"/>
      <c r="PLS673" s="58"/>
      <c r="PLT673" s="58"/>
      <c r="PLU673" s="58"/>
      <c r="PLV673" s="58"/>
      <c r="PLW673" s="58"/>
      <c r="PLX673" s="58"/>
      <c r="PLY673" s="58"/>
      <c r="PLZ673" s="58"/>
      <c r="PMA673" s="58"/>
      <c r="PMB673" s="58"/>
      <c r="PMC673" s="58"/>
      <c r="PMD673" s="58"/>
      <c r="PME673" s="58"/>
      <c r="PMF673" s="58"/>
      <c r="PMG673" s="58"/>
      <c r="PMH673" s="58"/>
      <c r="PMI673" s="58"/>
      <c r="PMJ673" s="58"/>
      <c r="PMK673" s="58"/>
      <c r="PML673" s="58"/>
      <c r="PMM673" s="58"/>
      <c r="PMN673" s="58"/>
      <c r="PMO673" s="58"/>
      <c r="PMP673" s="58"/>
      <c r="PMQ673" s="58"/>
      <c r="PMR673" s="58"/>
      <c r="PMS673" s="58"/>
      <c r="PMT673" s="58"/>
      <c r="PMU673" s="58"/>
      <c r="PMV673" s="58"/>
      <c r="PMW673" s="58"/>
      <c r="PMX673" s="58"/>
      <c r="PMY673" s="58"/>
      <c r="PMZ673" s="58"/>
      <c r="PNA673" s="58"/>
      <c r="PNB673" s="58"/>
      <c r="PNC673" s="58"/>
      <c r="PND673" s="58"/>
      <c r="PNE673" s="58"/>
      <c r="PNF673" s="58"/>
      <c r="PNG673" s="58"/>
      <c r="PNH673" s="58"/>
      <c r="PNI673" s="58"/>
      <c r="PNJ673" s="58"/>
      <c r="PNK673" s="58"/>
      <c r="PNL673" s="58"/>
      <c r="PNM673" s="58"/>
      <c r="PNN673" s="58"/>
      <c r="PNO673" s="58"/>
      <c r="PNP673" s="58"/>
      <c r="PNQ673" s="58"/>
      <c r="PNR673" s="58"/>
      <c r="PNS673" s="58"/>
      <c r="PNT673" s="58"/>
      <c r="PNU673" s="58"/>
      <c r="PNV673" s="58"/>
      <c r="PNW673" s="58"/>
      <c r="PNX673" s="58"/>
      <c r="PNY673" s="58"/>
      <c r="PNZ673" s="58"/>
      <c r="POA673" s="58"/>
      <c r="POB673" s="58"/>
      <c r="POC673" s="58"/>
      <c r="POD673" s="58"/>
      <c r="POE673" s="58"/>
      <c r="POF673" s="58"/>
      <c r="POG673" s="58"/>
      <c r="POH673" s="58"/>
      <c r="POI673" s="58"/>
      <c r="POJ673" s="58"/>
      <c r="POK673" s="58"/>
      <c r="POL673" s="58"/>
      <c r="POM673" s="58"/>
      <c r="PON673" s="58"/>
      <c r="POO673" s="58"/>
      <c r="POP673" s="58"/>
      <c r="POQ673" s="58"/>
      <c r="POR673" s="58"/>
      <c r="POS673" s="58"/>
      <c r="POT673" s="58"/>
      <c r="POU673" s="58"/>
      <c r="POV673" s="58"/>
      <c r="POW673" s="58"/>
      <c r="POX673" s="58"/>
      <c r="POY673" s="58"/>
      <c r="POZ673" s="58"/>
      <c r="PPA673" s="58"/>
      <c r="PPB673" s="58"/>
      <c r="PPC673" s="58"/>
      <c r="PPD673" s="58"/>
      <c r="PPE673" s="58"/>
      <c r="PPF673" s="58"/>
      <c r="PPG673" s="58"/>
      <c r="PPH673" s="58"/>
      <c r="PPI673" s="58"/>
      <c r="PPJ673" s="58"/>
      <c r="PPK673" s="58"/>
      <c r="PPL673" s="58"/>
      <c r="PPM673" s="58"/>
      <c r="PPN673" s="58"/>
      <c r="PPO673" s="58"/>
      <c r="PPP673" s="58"/>
      <c r="PPQ673" s="58"/>
      <c r="PPR673" s="58"/>
      <c r="PPS673" s="58"/>
      <c r="PPT673" s="58"/>
      <c r="PPU673" s="58"/>
      <c r="PPV673" s="58"/>
      <c r="PPW673" s="58"/>
      <c r="PPX673" s="58"/>
      <c r="PPY673" s="58"/>
      <c r="PPZ673" s="58"/>
      <c r="PQA673" s="58"/>
      <c r="PQB673" s="58"/>
      <c r="PQC673" s="58"/>
      <c r="PQD673" s="58"/>
      <c r="PQE673" s="58"/>
      <c r="PQF673" s="58"/>
      <c r="PQG673" s="58"/>
      <c r="PQH673" s="58"/>
      <c r="PQI673" s="58"/>
      <c r="PQJ673" s="58"/>
      <c r="PQK673" s="58"/>
      <c r="PQL673" s="58"/>
      <c r="PQM673" s="58"/>
      <c r="PQN673" s="58"/>
      <c r="PQO673" s="58"/>
      <c r="PQP673" s="58"/>
      <c r="PQQ673" s="58"/>
      <c r="PQR673" s="58"/>
      <c r="PQS673" s="58"/>
      <c r="PQT673" s="58"/>
      <c r="PQU673" s="58"/>
      <c r="PQV673" s="58"/>
      <c r="PQW673" s="58"/>
      <c r="PQX673" s="58"/>
      <c r="PQY673" s="58"/>
      <c r="PQZ673" s="58"/>
      <c r="PRA673" s="58"/>
      <c r="PRB673" s="58"/>
      <c r="PRC673" s="58"/>
      <c r="PRD673" s="58"/>
      <c r="PRE673" s="58"/>
      <c r="PRF673" s="58"/>
      <c r="PRG673" s="58"/>
      <c r="PRH673" s="58"/>
      <c r="PRI673" s="58"/>
      <c r="PRJ673" s="58"/>
      <c r="PRK673" s="58"/>
      <c r="PRL673" s="58"/>
      <c r="PRM673" s="58"/>
      <c r="PRN673" s="58"/>
      <c r="PRO673" s="58"/>
      <c r="PRP673" s="58"/>
      <c r="PRQ673" s="58"/>
      <c r="PRR673" s="58"/>
      <c r="PRS673" s="58"/>
      <c r="PRT673" s="58"/>
      <c r="PRU673" s="58"/>
      <c r="PRV673" s="58"/>
      <c r="PRW673" s="58"/>
      <c r="PRX673" s="58"/>
      <c r="PRY673" s="58"/>
      <c r="PRZ673" s="58"/>
      <c r="PSA673" s="58"/>
      <c r="PSB673" s="58"/>
      <c r="PSC673" s="58"/>
      <c r="PSD673" s="58"/>
      <c r="PSE673" s="58"/>
      <c r="PSF673" s="58"/>
      <c r="PSG673" s="58"/>
      <c r="PSH673" s="58"/>
      <c r="PSI673" s="58"/>
      <c r="PSJ673" s="58"/>
      <c r="PSK673" s="58"/>
      <c r="PSL673" s="58"/>
      <c r="PSM673" s="58"/>
      <c r="PSN673" s="58"/>
      <c r="PSO673" s="58"/>
      <c r="PSP673" s="58"/>
      <c r="PSQ673" s="58"/>
      <c r="PSR673" s="58"/>
      <c r="PSS673" s="58"/>
      <c r="PST673" s="58"/>
      <c r="PSU673" s="58"/>
      <c r="PSV673" s="58"/>
      <c r="PSW673" s="58"/>
      <c r="PSX673" s="58"/>
      <c r="PSY673" s="58"/>
      <c r="PSZ673" s="58"/>
      <c r="PTA673" s="58"/>
      <c r="PTB673" s="58"/>
      <c r="PTC673" s="58"/>
      <c r="PTD673" s="58"/>
      <c r="PTE673" s="58"/>
      <c r="PTF673" s="58"/>
      <c r="PTG673" s="58"/>
      <c r="PTH673" s="58"/>
      <c r="PTI673" s="58"/>
      <c r="PTJ673" s="58"/>
      <c r="PTK673" s="58"/>
      <c r="PTL673" s="58"/>
      <c r="PTM673" s="58"/>
      <c r="PTN673" s="58"/>
      <c r="PTO673" s="58"/>
      <c r="PTP673" s="58"/>
      <c r="PTQ673" s="58"/>
      <c r="PTR673" s="58"/>
      <c r="PTS673" s="58"/>
      <c r="PTT673" s="58"/>
      <c r="PTU673" s="58"/>
      <c r="PTV673" s="58"/>
      <c r="PTW673" s="58"/>
      <c r="PTX673" s="58"/>
      <c r="PTY673" s="58"/>
      <c r="PTZ673" s="58"/>
      <c r="PUA673" s="58"/>
      <c r="PUB673" s="58"/>
      <c r="PUC673" s="58"/>
      <c r="PUD673" s="58"/>
      <c r="PUE673" s="58"/>
      <c r="PUF673" s="58"/>
      <c r="PUG673" s="58"/>
      <c r="PUH673" s="58"/>
      <c r="PUI673" s="58"/>
      <c r="PUJ673" s="58"/>
      <c r="PUK673" s="58"/>
      <c r="PUL673" s="58"/>
      <c r="PUM673" s="58"/>
      <c r="PUN673" s="58"/>
      <c r="PUO673" s="58"/>
      <c r="PUP673" s="58"/>
      <c r="PUQ673" s="58"/>
      <c r="PUR673" s="58"/>
      <c r="PUS673" s="58"/>
      <c r="PUT673" s="58"/>
      <c r="PUU673" s="58"/>
      <c r="PUV673" s="58"/>
      <c r="PUW673" s="58"/>
      <c r="PUX673" s="58"/>
      <c r="PUY673" s="58"/>
      <c r="PUZ673" s="58"/>
      <c r="PVA673" s="58"/>
      <c r="PVB673" s="58"/>
      <c r="PVC673" s="58"/>
      <c r="PVD673" s="58"/>
      <c r="PVE673" s="58"/>
      <c r="PVF673" s="58"/>
      <c r="PVG673" s="58"/>
      <c r="PVH673" s="58"/>
      <c r="PVI673" s="58"/>
      <c r="PVJ673" s="58"/>
      <c r="PVK673" s="58"/>
      <c r="PVL673" s="58"/>
      <c r="PVM673" s="58"/>
      <c r="PVN673" s="58"/>
      <c r="PVO673" s="58"/>
      <c r="PVP673" s="58"/>
      <c r="PVQ673" s="58"/>
      <c r="PVR673" s="58"/>
      <c r="PVS673" s="58"/>
      <c r="PVT673" s="58"/>
      <c r="PVU673" s="58"/>
      <c r="PVV673" s="58"/>
      <c r="PVW673" s="58"/>
      <c r="PVX673" s="58"/>
      <c r="PVY673" s="58"/>
      <c r="PVZ673" s="58"/>
      <c r="PWA673" s="58"/>
      <c r="PWB673" s="58"/>
      <c r="PWC673" s="58"/>
      <c r="PWD673" s="58"/>
      <c r="PWE673" s="58"/>
      <c r="PWF673" s="58"/>
      <c r="PWG673" s="58"/>
      <c r="PWH673" s="58"/>
      <c r="PWI673" s="58"/>
      <c r="PWJ673" s="58"/>
      <c r="PWK673" s="58"/>
      <c r="PWL673" s="58"/>
      <c r="PWM673" s="58"/>
      <c r="PWN673" s="58"/>
      <c r="PWO673" s="58"/>
      <c r="PWP673" s="58"/>
      <c r="PWQ673" s="58"/>
      <c r="PWR673" s="58"/>
      <c r="PWS673" s="58"/>
      <c r="PWT673" s="58"/>
      <c r="PWU673" s="58"/>
      <c r="PWV673" s="58"/>
      <c r="PWW673" s="58"/>
      <c r="PWX673" s="58"/>
      <c r="PWY673" s="58"/>
      <c r="PWZ673" s="58"/>
      <c r="PXA673" s="58"/>
      <c r="PXB673" s="58"/>
      <c r="PXC673" s="58"/>
      <c r="PXD673" s="58"/>
      <c r="PXE673" s="58"/>
      <c r="PXF673" s="58"/>
      <c r="PXG673" s="58"/>
      <c r="PXH673" s="58"/>
      <c r="PXI673" s="58"/>
      <c r="PXJ673" s="58"/>
      <c r="PXK673" s="58"/>
      <c r="PXL673" s="58"/>
      <c r="PXM673" s="58"/>
      <c r="PXN673" s="58"/>
      <c r="PXO673" s="58"/>
      <c r="PXP673" s="58"/>
      <c r="PXQ673" s="58"/>
      <c r="PXR673" s="58"/>
      <c r="PXS673" s="58"/>
      <c r="PXT673" s="58"/>
      <c r="PXU673" s="58"/>
      <c r="PXV673" s="58"/>
      <c r="PXW673" s="58"/>
      <c r="PXX673" s="58"/>
      <c r="PXY673" s="58"/>
      <c r="PXZ673" s="58"/>
      <c r="PYA673" s="58"/>
      <c r="PYB673" s="58"/>
      <c r="PYC673" s="58"/>
      <c r="PYD673" s="58"/>
      <c r="PYE673" s="58"/>
      <c r="PYF673" s="58"/>
      <c r="PYG673" s="58"/>
      <c r="PYH673" s="58"/>
      <c r="PYI673" s="58"/>
      <c r="PYJ673" s="58"/>
      <c r="PYK673" s="58"/>
      <c r="PYL673" s="58"/>
      <c r="PYM673" s="58"/>
      <c r="PYN673" s="58"/>
      <c r="PYO673" s="58"/>
      <c r="PYP673" s="58"/>
      <c r="PYQ673" s="58"/>
      <c r="PYR673" s="58"/>
      <c r="PYS673" s="58"/>
      <c r="PYT673" s="58"/>
      <c r="PYU673" s="58"/>
      <c r="PYV673" s="58"/>
      <c r="PYW673" s="58"/>
      <c r="PYX673" s="58"/>
      <c r="PYY673" s="58"/>
      <c r="PYZ673" s="58"/>
      <c r="PZA673" s="58"/>
      <c r="PZB673" s="58"/>
      <c r="PZC673" s="58"/>
      <c r="PZD673" s="58"/>
      <c r="PZE673" s="58"/>
      <c r="PZF673" s="58"/>
      <c r="PZG673" s="58"/>
      <c r="PZH673" s="58"/>
      <c r="PZI673" s="58"/>
      <c r="PZJ673" s="58"/>
      <c r="PZK673" s="58"/>
      <c r="PZL673" s="58"/>
      <c r="PZM673" s="58"/>
      <c r="PZN673" s="58"/>
      <c r="PZO673" s="58"/>
      <c r="PZP673" s="58"/>
      <c r="PZQ673" s="58"/>
      <c r="PZR673" s="58"/>
      <c r="PZS673" s="58"/>
      <c r="PZT673" s="58"/>
      <c r="PZU673" s="58"/>
      <c r="PZV673" s="58"/>
      <c r="PZW673" s="58"/>
      <c r="PZX673" s="58"/>
      <c r="PZY673" s="58"/>
      <c r="PZZ673" s="58"/>
      <c r="QAA673" s="58"/>
      <c r="QAB673" s="58"/>
      <c r="QAC673" s="58"/>
      <c r="QAD673" s="58"/>
      <c r="QAE673" s="58"/>
      <c r="QAF673" s="58"/>
      <c r="QAG673" s="58"/>
      <c r="QAH673" s="58"/>
      <c r="QAI673" s="58"/>
      <c r="QAJ673" s="58"/>
      <c r="QAK673" s="58"/>
      <c r="QAL673" s="58"/>
      <c r="QAM673" s="58"/>
      <c r="QAN673" s="58"/>
      <c r="QAO673" s="58"/>
      <c r="QAP673" s="58"/>
      <c r="QAQ673" s="58"/>
      <c r="QAR673" s="58"/>
      <c r="QAS673" s="58"/>
      <c r="QAT673" s="58"/>
      <c r="QAU673" s="58"/>
      <c r="QAV673" s="58"/>
      <c r="QAW673" s="58"/>
      <c r="QAX673" s="58"/>
      <c r="QAY673" s="58"/>
      <c r="QAZ673" s="58"/>
      <c r="QBA673" s="58"/>
      <c r="QBB673" s="58"/>
      <c r="QBC673" s="58"/>
      <c r="QBD673" s="58"/>
      <c r="QBE673" s="58"/>
      <c r="QBF673" s="58"/>
      <c r="QBG673" s="58"/>
      <c r="QBH673" s="58"/>
      <c r="QBI673" s="58"/>
      <c r="QBJ673" s="58"/>
      <c r="QBK673" s="58"/>
      <c r="QBL673" s="58"/>
      <c r="QBM673" s="58"/>
      <c r="QBN673" s="58"/>
      <c r="QBO673" s="58"/>
      <c r="QBP673" s="58"/>
      <c r="QBQ673" s="58"/>
      <c r="QBR673" s="58"/>
      <c r="QBS673" s="58"/>
      <c r="QBT673" s="58"/>
      <c r="QBU673" s="58"/>
      <c r="QBV673" s="58"/>
      <c r="QBW673" s="58"/>
      <c r="QBX673" s="58"/>
      <c r="QBY673" s="58"/>
      <c r="QBZ673" s="58"/>
      <c r="QCA673" s="58"/>
      <c r="QCB673" s="58"/>
      <c r="QCC673" s="58"/>
      <c r="QCD673" s="58"/>
      <c r="QCE673" s="58"/>
      <c r="QCF673" s="58"/>
      <c r="QCG673" s="58"/>
      <c r="QCH673" s="58"/>
      <c r="QCI673" s="58"/>
      <c r="QCJ673" s="58"/>
      <c r="QCK673" s="58"/>
      <c r="QCL673" s="58"/>
      <c r="QCM673" s="58"/>
      <c r="QCN673" s="58"/>
      <c r="QCO673" s="58"/>
      <c r="QCP673" s="58"/>
      <c r="QCQ673" s="58"/>
      <c r="QCR673" s="58"/>
      <c r="QCS673" s="58"/>
      <c r="QCT673" s="58"/>
      <c r="QCU673" s="58"/>
      <c r="QCV673" s="58"/>
      <c r="QCW673" s="58"/>
      <c r="QCX673" s="58"/>
      <c r="QCY673" s="58"/>
      <c r="QCZ673" s="58"/>
      <c r="QDA673" s="58"/>
      <c r="QDB673" s="58"/>
      <c r="QDC673" s="58"/>
      <c r="QDD673" s="58"/>
      <c r="QDE673" s="58"/>
      <c r="QDF673" s="58"/>
      <c r="QDG673" s="58"/>
      <c r="QDH673" s="58"/>
      <c r="QDI673" s="58"/>
      <c r="QDJ673" s="58"/>
      <c r="QDK673" s="58"/>
      <c r="QDL673" s="58"/>
      <c r="QDM673" s="58"/>
      <c r="QDN673" s="58"/>
      <c r="QDO673" s="58"/>
      <c r="QDP673" s="58"/>
      <c r="QDQ673" s="58"/>
      <c r="QDR673" s="58"/>
      <c r="QDS673" s="58"/>
      <c r="QDT673" s="58"/>
      <c r="QDU673" s="58"/>
      <c r="QDV673" s="58"/>
      <c r="QDW673" s="58"/>
      <c r="QDX673" s="58"/>
      <c r="QDY673" s="58"/>
      <c r="QDZ673" s="58"/>
      <c r="QEA673" s="58"/>
      <c r="QEB673" s="58"/>
      <c r="QEC673" s="58"/>
      <c r="QED673" s="58"/>
      <c r="QEE673" s="58"/>
      <c r="QEF673" s="58"/>
      <c r="QEG673" s="58"/>
      <c r="QEH673" s="58"/>
      <c r="QEI673" s="58"/>
      <c r="QEJ673" s="58"/>
      <c r="QEK673" s="58"/>
      <c r="QEL673" s="58"/>
      <c r="QEM673" s="58"/>
      <c r="QEN673" s="58"/>
      <c r="QEO673" s="58"/>
      <c r="QEP673" s="58"/>
      <c r="QEQ673" s="58"/>
      <c r="QER673" s="58"/>
      <c r="QES673" s="58"/>
      <c r="QET673" s="58"/>
      <c r="QEU673" s="58"/>
      <c r="QEV673" s="58"/>
      <c r="QEW673" s="58"/>
      <c r="QEX673" s="58"/>
      <c r="QEY673" s="58"/>
      <c r="QEZ673" s="58"/>
      <c r="QFA673" s="58"/>
      <c r="QFB673" s="58"/>
      <c r="QFC673" s="58"/>
      <c r="QFD673" s="58"/>
      <c r="QFE673" s="58"/>
      <c r="QFF673" s="58"/>
      <c r="QFG673" s="58"/>
      <c r="QFH673" s="58"/>
      <c r="QFI673" s="58"/>
      <c r="QFJ673" s="58"/>
      <c r="QFK673" s="58"/>
      <c r="QFL673" s="58"/>
      <c r="QFM673" s="58"/>
      <c r="QFN673" s="58"/>
      <c r="QFO673" s="58"/>
      <c r="QFP673" s="58"/>
      <c r="QFQ673" s="58"/>
      <c r="QFR673" s="58"/>
      <c r="QFS673" s="58"/>
      <c r="QFT673" s="58"/>
      <c r="QFU673" s="58"/>
      <c r="QFV673" s="58"/>
      <c r="QFW673" s="58"/>
      <c r="QFX673" s="58"/>
      <c r="QFY673" s="58"/>
      <c r="QFZ673" s="58"/>
      <c r="QGA673" s="58"/>
      <c r="QGB673" s="58"/>
      <c r="QGC673" s="58"/>
      <c r="QGD673" s="58"/>
      <c r="QGE673" s="58"/>
      <c r="QGF673" s="58"/>
      <c r="QGG673" s="58"/>
      <c r="QGH673" s="58"/>
      <c r="QGI673" s="58"/>
      <c r="QGJ673" s="58"/>
      <c r="QGK673" s="58"/>
      <c r="QGL673" s="58"/>
      <c r="QGM673" s="58"/>
      <c r="QGN673" s="58"/>
      <c r="QGO673" s="58"/>
      <c r="QGP673" s="58"/>
      <c r="QGQ673" s="58"/>
      <c r="QGR673" s="58"/>
      <c r="QGS673" s="58"/>
      <c r="QGT673" s="58"/>
      <c r="QGU673" s="58"/>
      <c r="QGV673" s="58"/>
      <c r="QGW673" s="58"/>
      <c r="QGX673" s="58"/>
      <c r="QGY673" s="58"/>
      <c r="QGZ673" s="58"/>
      <c r="QHA673" s="58"/>
      <c r="QHB673" s="58"/>
      <c r="QHC673" s="58"/>
      <c r="QHD673" s="58"/>
      <c r="QHE673" s="58"/>
      <c r="QHF673" s="58"/>
      <c r="QHG673" s="58"/>
      <c r="QHH673" s="58"/>
      <c r="QHI673" s="58"/>
      <c r="QHJ673" s="58"/>
      <c r="QHK673" s="58"/>
      <c r="QHL673" s="58"/>
      <c r="QHM673" s="58"/>
      <c r="QHN673" s="58"/>
      <c r="QHO673" s="58"/>
      <c r="QHP673" s="58"/>
      <c r="QHQ673" s="58"/>
      <c r="QHR673" s="58"/>
      <c r="QHS673" s="58"/>
      <c r="QHT673" s="58"/>
      <c r="QHU673" s="58"/>
      <c r="QHV673" s="58"/>
      <c r="QHW673" s="58"/>
      <c r="QHX673" s="58"/>
      <c r="QHY673" s="58"/>
      <c r="QHZ673" s="58"/>
      <c r="QIA673" s="58"/>
      <c r="QIB673" s="58"/>
      <c r="QIC673" s="58"/>
      <c r="QID673" s="58"/>
      <c r="QIE673" s="58"/>
      <c r="QIF673" s="58"/>
      <c r="QIG673" s="58"/>
      <c r="QIH673" s="58"/>
      <c r="QII673" s="58"/>
      <c r="QIJ673" s="58"/>
      <c r="QIK673" s="58"/>
      <c r="QIL673" s="58"/>
      <c r="QIM673" s="58"/>
      <c r="QIN673" s="58"/>
      <c r="QIO673" s="58"/>
      <c r="QIP673" s="58"/>
      <c r="QIQ673" s="58"/>
      <c r="QIR673" s="58"/>
      <c r="QIS673" s="58"/>
      <c r="QIT673" s="58"/>
      <c r="QIU673" s="58"/>
      <c r="QIV673" s="58"/>
      <c r="QIW673" s="58"/>
      <c r="QIX673" s="58"/>
      <c r="QIY673" s="58"/>
      <c r="QIZ673" s="58"/>
      <c r="QJA673" s="58"/>
      <c r="QJB673" s="58"/>
      <c r="QJC673" s="58"/>
      <c r="QJD673" s="58"/>
      <c r="QJE673" s="58"/>
      <c r="QJF673" s="58"/>
      <c r="QJG673" s="58"/>
      <c r="QJH673" s="58"/>
      <c r="QJI673" s="58"/>
      <c r="QJJ673" s="58"/>
      <c r="QJK673" s="58"/>
      <c r="QJL673" s="58"/>
      <c r="QJM673" s="58"/>
      <c r="QJN673" s="58"/>
      <c r="QJO673" s="58"/>
      <c r="QJP673" s="58"/>
      <c r="QJQ673" s="58"/>
      <c r="QJR673" s="58"/>
      <c r="QJS673" s="58"/>
      <c r="QJT673" s="58"/>
      <c r="QJU673" s="58"/>
      <c r="QJV673" s="58"/>
      <c r="QJW673" s="58"/>
      <c r="QJX673" s="58"/>
      <c r="QJY673" s="58"/>
      <c r="QJZ673" s="58"/>
      <c r="QKA673" s="58"/>
      <c r="QKB673" s="58"/>
      <c r="QKC673" s="58"/>
      <c r="QKD673" s="58"/>
      <c r="QKE673" s="58"/>
      <c r="QKF673" s="58"/>
      <c r="QKG673" s="58"/>
      <c r="QKH673" s="58"/>
      <c r="QKI673" s="58"/>
      <c r="QKJ673" s="58"/>
      <c r="QKK673" s="58"/>
      <c r="QKL673" s="58"/>
      <c r="QKM673" s="58"/>
      <c r="QKN673" s="58"/>
      <c r="QKO673" s="58"/>
      <c r="QKP673" s="58"/>
      <c r="QKQ673" s="58"/>
      <c r="QKR673" s="58"/>
      <c r="QKS673" s="58"/>
      <c r="QKT673" s="58"/>
      <c r="QKU673" s="58"/>
      <c r="QKV673" s="58"/>
      <c r="QKW673" s="58"/>
      <c r="QKX673" s="58"/>
      <c r="QKY673" s="58"/>
      <c r="QKZ673" s="58"/>
      <c r="QLA673" s="58"/>
      <c r="QLB673" s="58"/>
      <c r="QLC673" s="58"/>
      <c r="QLD673" s="58"/>
      <c r="QLE673" s="58"/>
      <c r="QLF673" s="58"/>
      <c r="QLG673" s="58"/>
      <c r="QLH673" s="58"/>
      <c r="QLI673" s="58"/>
      <c r="QLJ673" s="58"/>
      <c r="QLK673" s="58"/>
      <c r="QLL673" s="58"/>
      <c r="QLM673" s="58"/>
      <c r="QLN673" s="58"/>
      <c r="QLO673" s="58"/>
      <c r="QLP673" s="58"/>
      <c r="QLQ673" s="58"/>
      <c r="QLR673" s="58"/>
      <c r="QLS673" s="58"/>
      <c r="QLT673" s="58"/>
      <c r="QLU673" s="58"/>
      <c r="QLV673" s="58"/>
      <c r="QLW673" s="58"/>
      <c r="QLX673" s="58"/>
      <c r="QLY673" s="58"/>
      <c r="QLZ673" s="58"/>
      <c r="QMA673" s="58"/>
      <c r="QMB673" s="58"/>
      <c r="QMC673" s="58"/>
      <c r="QMD673" s="58"/>
      <c r="QME673" s="58"/>
      <c r="QMF673" s="58"/>
      <c r="QMG673" s="58"/>
      <c r="QMH673" s="58"/>
      <c r="QMI673" s="58"/>
      <c r="QMJ673" s="58"/>
      <c r="QMK673" s="58"/>
      <c r="QML673" s="58"/>
      <c r="QMM673" s="58"/>
      <c r="QMN673" s="58"/>
      <c r="QMO673" s="58"/>
      <c r="QMP673" s="58"/>
      <c r="QMQ673" s="58"/>
      <c r="QMR673" s="58"/>
      <c r="QMS673" s="58"/>
      <c r="QMT673" s="58"/>
      <c r="QMU673" s="58"/>
      <c r="QMV673" s="58"/>
      <c r="QMW673" s="58"/>
      <c r="QMX673" s="58"/>
      <c r="QMY673" s="58"/>
      <c r="QMZ673" s="58"/>
      <c r="QNA673" s="58"/>
      <c r="QNB673" s="58"/>
      <c r="QNC673" s="58"/>
      <c r="QND673" s="58"/>
      <c r="QNE673" s="58"/>
      <c r="QNF673" s="58"/>
      <c r="QNG673" s="58"/>
      <c r="QNH673" s="58"/>
      <c r="QNI673" s="58"/>
      <c r="QNJ673" s="58"/>
      <c r="QNK673" s="58"/>
      <c r="QNL673" s="58"/>
      <c r="QNM673" s="58"/>
      <c r="QNN673" s="58"/>
      <c r="QNO673" s="58"/>
      <c r="QNP673" s="58"/>
      <c r="QNQ673" s="58"/>
      <c r="QNR673" s="58"/>
      <c r="QNS673" s="58"/>
      <c r="QNT673" s="58"/>
      <c r="QNU673" s="58"/>
      <c r="QNV673" s="58"/>
      <c r="QNW673" s="58"/>
      <c r="QNX673" s="58"/>
      <c r="QNY673" s="58"/>
      <c r="QNZ673" s="58"/>
      <c r="QOA673" s="58"/>
      <c r="QOB673" s="58"/>
      <c r="QOC673" s="58"/>
      <c r="QOD673" s="58"/>
      <c r="QOE673" s="58"/>
      <c r="QOF673" s="58"/>
      <c r="QOG673" s="58"/>
      <c r="QOH673" s="58"/>
      <c r="QOI673" s="58"/>
      <c r="QOJ673" s="58"/>
      <c r="QOK673" s="58"/>
      <c r="QOL673" s="58"/>
      <c r="QOM673" s="58"/>
      <c r="QON673" s="58"/>
      <c r="QOO673" s="58"/>
      <c r="QOP673" s="58"/>
      <c r="QOQ673" s="58"/>
      <c r="QOR673" s="58"/>
      <c r="QOS673" s="58"/>
      <c r="QOT673" s="58"/>
      <c r="QOU673" s="58"/>
      <c r="QOV673" s="58"/>
      <c r="QOW673" s="58"/>
      <c r="QOX673" s="58"/>
      <c r="QOY673" s="58"/>
      <c r="QOZ673" s="58"/>
      <c r="QPA673" s="58"/>
      <c r="QPB673" s="58"/>
      <c r="QPC673" s="58"/>
      <c r="QPD673" s="58"/>
      <c r="QPE673" s="58"/>
      <c r="QPF673" s="58"/>
      <c r="QPG673" s="58"/>
      <c r="QPH673" s="58"/>
      <c r="QPI673" s="58"/>
      <c r="QPJ673" s="58"/>
      <c r="QPK673" s="58"/>
      <c r="QPL673" s="58"/>
      <c r="QPM673" s="58"/>
      <c r="QPN673" s="58"/>
      <c r="QPO673" s="58"/>
      <c r="QPP673" s="58"/>
      <c r="QPQ673" s="58"/>
      <c r="QPR673" s="58"/>
      <c r="QPS673" s="58"/>
      <c r="QPT673" s="58"/>
      <c r="QPU673" s="58"/>
      <c r="QPV673" s="58"/>
      <c r="QPW673" s="58"/>
      <c r="QPX673" s="58"/>
      <c r="QPY673" s="58"/>
      <c r="QPZ673" s="58"/>
      <c r="QQA673" s="58"/>
      <c r="QQB673" s="58"/>
      <c r="QQC673" s="58"/>
      <c r="QQD673" s="58"/>
      <c r="QQE673" s="58"/>
      <c r="QQF673" s="58"/>
      <c r="QQG673" s="58"/>
      <c r="QQH673" s="58"/>
      <c r="QQI673" s="58"/>
      <c r="QQJ673" s="58"/>
      <c r="QQK673" s="58"/>
      <c r="QQL673" s="58"/>
      <c r="QQM673" s="58"/>
      <c r="QQN673" s="58"/>
      <c r="QQO673" s="58"/>
      <c r="QQP673" s="58"/>
      <c r="QQQ673" s="58"/>
      <c r="QQR673" s="58"/>
      <c r="QQS673" s="58"/>
      <c r="QQT673" s="58"/>
      <c r="QQU673" s="58"/>
      <c r="QQV673" s="58"/>
      <c r="QQW673" s="58"/>
      <c r="QQX673" s="58"/>
      <c r="QQY673" s="58"/>
      <c r="QQZ673" s="58"/>
      <c r="QRA673" s="58"/>
      <c r="QRB673" s="58"/>
      <c r="QRC673" s="58"/>
      <c r="QRD673" s="58"/>
      <c r="QRE673" s="58"/>
      <c r="QRF673" s="58"/>
      <c r="QRG673" s="58"/>
      <c r="QRH673" s="58"/>
      <c r="QRI673" s="58"/>
      <c r="QRJ673" s="58"/>
      <c r="QRK673" s="58"/>
      <c r="QRL673" s="58"/>
      <c r="QRM673" s="58"/>
      <c r="QRN673" s="58"/>
      <c r="QRO673" s="58"/>
      <c r="QRP673" s="58"/>
      <c r="QRQ673" s="58"/>
      <c r="QRR673" s="58"/>
      <c r="QRS673" s="58"/>
      <c r="QRT673" s="58"/>
      <c r="QRU673" s="58"/>
      <c r="QRV673" s="58"/>
      <c r="QRW673" s="58"/>
      <c r="QRX673" s="58"/>
      <c r="QRY673" s="58"/>
      <c r="QRZ673" s="58"/>
      <c r="QSA673" s="58"/>
      <c r="QSB673" s="58"/>
      <c r="QSC673" s="58"/>
      <c r="QSD673" s="58"/>
      <c r="QSE673" s="58"/>
      <c r="QSF673" s="58"/>
      <c r="QSG673" s="58"/>
      <c r="QSH673" s="58"/>
      <c r="QSI673" s="58"/>
      <c r="QSJ673" s="58"/>
      <c r="QSK673" s="58"/>
      <c r="QSL673" s="58"/>
      <c r="QSM673" s="58"/>
      <c r="QSN673" s="58"/>
      <c r="QSO673" s="58"/>
      <c r="QSP673" s="58"/>
      <c r="QSQ673" s="58"/>
      <c r="QSR673" s="58"/>
      <c r="QSS673" s="58"/>
      <c r="QST673" s="58"/>
      <c r="QSU673" s="58"/>
      <c r="QSV673" s="58"/>
      <c r="QSW673" s="58"/>
      <c r="QSX673" s="58"/>
      <c r="QSY673" s="58"/>
      <c r="QSZ673" s="58"/>
      <c r="QTA673" s="58"/>
      <c r="QTB673" s="58"/>
      <c r="QTC673" s="58"/>
      <c r="QTD673" s="58"/>
      <c r="QTE673" s="58"/>
      <c r="QTF673" s="58"/>
      <c r="QTG673" s="58"/>
      <c r="QTH673" s="58"/>
      <c r="QTI673" s="58"/>
      <c r="QTJ673" s="58"/>
      <c r="QTK673" s="58"/>
      <c r="QTL673" s="58"/>
      <c r="QTM673" s="58"/>
      <c r="QTN673" s="58"/>
      <c r="QTO673" s="58"/>
      <c r="QTP673" s="58"/>
      <c r="QTQ673" s="58"/>
      <c r="QTR673" s="58"/>
      <c r="QTS673" s="58"/>
      <c r="QTT673" s="58"/>
      <c r="QTU673" s="58"/>
      <c r="QTV673" s="58"/>
      <c r="QTW673" s="58"/>
      <c r="QTX673" s="58"/>
      <c r="QTY673" s="58"/>
      <c r="QTZ673" s="58"/>
      <c r="QUA673" s="58"/>
      <c r="QUB673" s="58"/>
      <c r="QUC673" s="58"/>
      <c r="QUD673" s="58"/>
      <c r="QUE673" s="58"/>
      <c r="QUF673" s="58"/>
      <c r="QUG673" s="58"/>
      <c r="QUH673" s="58"/>
      <c r="QUI673" s="58"/>
      <c r="QUJ673" s="58"/>
      <c r="QUK673" s="58"/>
      <c r="QUL673" s="58"/>
      <c r="QUM673" s="58"/>
      <c r="QUN673" s="58"/>
      <c r="QUO673" s="58"/>
      <c r="QUP673" s="58"/>
      <c r="QUQ673" s="58"/>
      <c r="QUR673" s="58"/>
      <c r="QUS673" s="58"/>
      <c r="QUT673" s="58"/>
      <c r="QUU673" s="58"/>
      <c r="QUV673" s="58"/>
      <c r="QUW673" s="58"/>
      <c r="QUX673" s="58"/>
      <c r="QUY673" s="58"/>
      <c r="QUZ673" s="58"/>
      <c r="QVA673" s="58"/>
      <c r="QVB673" s="58"/>
      <c r="QVC673" s="58"/>
      <c r="QVD673" s="58"/>
      <c r="QVE673" s="58"/>
      <c r="QVF673" s="58"/>
      <c r="QVG673" s="58"/>
      <c r="QVH673" s="58"/>
      <c r="QVI673" s="58"/>
      <c r="QVJ673" s="58"/>
      <c r="QVK673" s="58"/>
      <c r="QVL673" s="58"/>
      <c r="QVM673" s="58"/>
      <c r="QVN673" s="58"/>
      <c r="QVO673" s="58"/>
      <c r="QVP673" s="58"/>
      <c r="QVQ673" s="58"/>
      <c r="QVR673" s="58"/>
      <c r="QVS673" s="58"/>
      <c r="QVT673" s="58"/>
      <c r="QVU673" s="58"/>
      <c r="QVV673" s="58"/>
      <c r="QVW673" s="58"/>
      <c r="QVX673" s="58"/>
      <c r="QVY673" s="58"/>
      <c r="QVZ673" s="58"/>
      <c r="QWA673" s="58"/>
      <c r="QWB673" s="58"/>
      <c r="QWC673" s="58"/>
      <c r="QWD673" s="58"/>
      <c r="QWE673" s="58"/>
      <c r="QWF673" s="58"/>
      <c r="QWG673" s="58"/>
      <c r="QWH673" s="58"/>
      <c r="QWI673" s="58"/>
      <c r="QWJ673" s="58"/>
      <c r="QWK673" s="58"/>
      <c r="QWL673" s="58"/>
      <c r="QWM673" s="58"/>
      <c r="QWN673" s="58"/>
      <c r="QWO673" s="58"/>
      <c r="QWP673" s="58"/>
      <c r="QWQ673" s="58"/>
      <c r="QWR673" s="58"/>
      <c r="QWS673" s="58"/>
      <c r="QWT673" s="58"/>
      <c r="QWU673" s="58"/>
      <c r="QWV673" s="58"/>
      <c r="QWW673" s="58"/>
      <c r="QWX673" s="58"/>
      <c r="QWY673" s="58"/>
      <c r="QWZ673" s="58"/>
      <c r="QXA673" s="58"/>
      <c r="QXB673" s="58"/>
      <c r="QXC673" s="58"/>
      <c r="QXD673" s="58"/>
      <c r="QXE673" s="58"/>
      <c r="QXF673" s="58"/>
      <c r="QXG673" s="58"/>
      <c r="QXH673" s="58"/>
      <c r="QXI673" s="58"/>
      <c r="QXJ673" s="58"/>
      <c r="QXK673" s="58"/>
      <c r="QXL673" s="58"/>
      <c r="QXM673" s="58"/>
      <c r="QXN673" s="58"/>
      <c r="QXO673" s="58"/>
      <c r="QXP673" s="58"/>
      <c r="QXQ673" s="58"/>
      <c r="QXR673" s="58"/>
      <c r="QXS673" s="58"/>
      <c r="QXT673" s="58"/>
      <c r="QXU673" s="58"/>
      <c r="QXV673" s="58"/>
      <c r="QXW673" s="58"/>
      <c r="QXX673" s="58"/>
      <c r="QXY673" s="58"/>
      <c r="QXZ673" s="58"/>
      <c r="QYA673" s="58"/>
      <c r="QYB673" s="58"/>
      <c r="QYC673" s="58"/>
      <c r="QYD673" s="58"/>
      <c r="QYE673" s="58"/>
      <c r="QYF673" s="58"/>
      <c r="QYG673" s="58"/>
      <c r="QYH673" s="58"/>
      <c r="QYI673" s="58"/>
      <c r="QYJ673" s="58"/>
      <c r="QYK673" s="58"/>
      <c r="QYL673" s="58"/>
      <c r="QYM673" s="58"/>
      <c r="QYN673" s="58"/>
      <c r="QYO673" s="58"/>
      <c r="QYP673" s="58"/>
      <c r="QYQ673" s="58"/>
      <c r="QYR673" s="58"/>
      <c r="QYS673" s="58"/>
      <c r="QYT673" s="58"/>
      <c r="QYU673" s="58"/>
      <c r="QYV673" s="58"/>
      <c r="QYW673" s="58"/>
      <c r="QYX673" s="58"/>
      <c r="QYY673" s="58"/>
      <c r="QYZ673" s="58"/>
      <c r="QZA673" s="58"/>
      <c r="QZB673" s="58"/>
      <c r="QZC673" s="58"/>
      <c r="QZD673" s="58"/>
      <c r="QZE673" s="58"/>
      <c r="QZF673" s="58"/>
      <c r="QZG673" s="58"/>
      <c r="QZH673" s="58"/>
      <c r="QZI673" s="58"/>
      <c r="QZJ673" s="58"/>
      <c r="QZK673" s="58"/>
      <c r="QZL673" s="58"/>
      <c r="QZM673" s="58"/>
      <c r="QZN673" s="58"/>
      <c r="QZO673" s="58"/>
      <c r="QZP673" s="58"/>
      <c r="QZQ673" s="58"/>
      <c r="QZR673" s="58"/>
      <c r="QZS673" s="58"/>
      <c r="QZT673" s="58"/>
      <c r="QZU673" s="58"/>
      <c r="QZV673" s="58"/>
      <c r="QZW673" s="58"/>
      <c r="QZX673" s="58"/>
      <c r="QZY673" s="58"/>
      <c r="QZZ673" s="58"/>
      <c r="RAA673" s="58"/>
      <c r="RAB673" s="58"/>
      <c r="RAC673" s="58"/>
      <c r="RAD673" s="58"/>
      <c r="RAE673" s="58"/>
      <c r="RAF673" s="58"/>
      <c r="RAG673" s="58"/>
      <c r="RAH673" s="58"/>
      <c r="RAI673" s="58"/>
      <c r="RAJ673" s="58"/>
      <c r="RAK673" s="58"/>
      <c r="RAL673" s="58"/>
      <c r="RAM673" s="58"/>
      <c r="RAN673" s="58"/>
      <c r="RAO673" s="58"/>
      <c r="RAP673" s="58"/>
      <c r="RAQ673" s="58"/>
      <c r="RAR673" s="58"/>
      <c r="RAS673" s="58"/>
      <c r="RAT673" s="58"/>
      <c r="RAU673" s="58"/>
      <c r="RAV673" s="58"/>
      <c r="RAW673" s="58"/>
      <c r="RAX673" s="58"/>
      <c r="RAY673" s="58"/>
      <c r="RAZ673" s="58"/>
      <c r="RBA673" s="58"/>
      <c r="RBB673" s="58"/>
      <c r="RBC673" s="58"/>
      <c r="RBD673" s="58"/>
      <c r="RBE673" s="58"/>
      <c r="RBF673" s="58"/>
      <c r="RBG673" s="58"/>
      <c r="RBH673" s="58"/>
      <c r="RBI673" s="58"/>
      <c r="RBJ673" s="58"/>
      <c r="RBK673" s="58"/>
      <c r="RBL673" s="58"/>
      <c r="RBM673" s="58"/>
      <c r="RBN673" s="58"/>
      <c r="RBO673" s="58"/>
      <c r="RBP673" s="58"/>
      <c r="RBQ673" s="58"/>
      <c r="RBR673" s="58"/>
      <c r="RBS673" s="58"/>
      <c r="RBT673" s="58"/>
      <c r="RBU673" s="58"/>
      <c r="RBV673" s="58"/>
      <c r="RBW673" s="58"/>
      <c r="RBX673" s="58"/>
      <c r="RBY673" s="58"/>
      <c r="RBZ673" s="58"/>
      <c r="RCA673" s="58"/>
      <c r="RCB673" s="58"/>
      <c r="RCC673" s="58"/>
      <c r="RCD673" s="58"/>
      <c r="RCE673" s="58"/>
      <c r="RCF673" s="58"/>
      <c r="RCG673" s="58"/>
      <c r="RCH673" s="58"/>
      <c r="RCI673" s="58"/>
      <c r="RCJ673" s="58"/>
      <c r="RCK673" s="58"/>
      <c r="RCL673" s="58"/>
      <c r="RCM673" s="58"/>
      <c r="RCN673" s="58"/>
      <c r="RCO673" s="58"/>
      <c r="RCP673" s="58"/>
      <c r="RCQ673" s="58"/>
      <c r="RCR673" s="58"/>
      <c r="RCS673" s="58"/>
      <c r="RCT673" s="58"/>
      <c r="RCU673" s="58"/>
      <c r="RCV673" s="58"/>
      <c r="RCW673" s="58"/>
      <c r="RCX673" s="58"/>
      <c r="RCY673" s="58"/>
      <c r="RCZ673" s="58"/>
      <c r="RDA673" s="58"/>
      <c r="RDB673" s="58"/>
      <c r="RDC673" s="58"/>
      <c r="RDD673" s="58"/>
      <c r="RDE673" s="58"/>
      <c r="RDF673" s="58"/>
      <c r="RDG673" s="58"/>
      <c r="RDH673" s="58"/>
      <c r="RDI673" s="58"/>
      <c r="RDJ673" s="58"/>
      <c r="RDK673" s="58"/>
      <c r="RDL673" s="58"/>
      <c r="RDM673" s="58"/>
      <c r="RDN673" s="58"/>
      <c r="RDO673" s="58"/>
      <c r="RDP673" s="58"/>
      <c r="RDQ673" s="58"/>
      <c r="RDR673" s="58"/>
      <c r="RDS673" s="58"/>
      <c r="RDT673" s="58"/>
      <c r="RDU673" s="58"/>
      <c r="RDV673" s="58"/>
      <c r="RDW673" s="58"/>
      <c r="RDX673" s="58"/>
      <c r="RDY673" s="58"/>
      <c r="RDZ673" s="58"/>
      <c r="REA673" s="58"/>
      <c r="REB673" s="58"/>
      <c r="REC673" s="58"/>
      <c r="RED673" s="58"/>
      <c r="REE673" s="58"/>
      <c r="REF673" s="58"/>
      <c r="REG673" s="58"/>
      <c r="REH673" s="58"/>
      <c r="REI673" s="58"/>
      <c r="REJ673" s="58"/>
      <c r="REK673" s="58"/>
      <c r="REL673" s="58"/>
      <c r="REM673" s="58"/>
      <c r="REN673" s="58"/>
      <c r="REO673" s="58"/>
      <c r="REP673" s="58"/>
      <c r="REQ673" s="58"/>
      <c r="RER673" s="58"/>
      <c r="RES673" s="58"/>
      <c r="RET673" s="58"/>
      <c r="REU673" s="58"/>
      <c r="REV673" s="58"/>
      <c r="REW673" s="58"/>
      <c r="REX673" s="58"/>
      <c r="REY673" s="58"/>
      <c r="REZ673" s="58"/>
      <c r="RFA673" s="58"/>
      <c r="RFB673" s="58"/>
      <c r="RFC673" s="58"/>
      <c r="RFD673" s="58"/>
      <c r="RFE673" s="58"/>
      <c r="RFF673" s="58"/>
      <c r="RFG673" s="58"/>
      <c r="RFH673" s="58"/>
      <c r="RFI673" s="58"/>
      <c r="RFJ673" s="58"/>
      <c r="RFK673" s="58"/>
      <c r="RFL673" s="58"/>
      <c r="RFM673" s="58"/>
      <c r="RFN673" s="58"/>
      <c r="RFO673" s="58"/>
      <c r="RFP673" s="58"/>
      <c r="RFQ673" s="58"/>
      <c r="RFR673" s="58"/>
      <c r="RFS673" s="58"/>
      <c r="RFT673" s="58"/>
      <c r="RFU673" s="58"/>
      <c r="RFV673" s="58"/>
      <c r="RFW673" s="58"/>
      <c r="RFX673" s="58"/>
      <c r="RFY673" s="58"/>
      <c r="RFZ673" s="58"/>
      <c r="RGA673" s="58"/>
      <c r="RGB673" s="58"/>
      <c r="RGC673" s="58"/>
      <c r="RGD673" s="58"/>
      <c r="RGE673" s="58"/>
      <c r="RGF673" s="58"/>
      <c r="RGG673" s="58"/>
      <c r="RGH673" s="58"/>
      <c r="RGI673" s="58"/>
      <c r="RGJ673" s="58"/>
      <c r="RGK673" s="58"/>
      <c r="RGL673" s="58"/>
      <c r="RGM673" s="58"/>
      <c r="RGN673" s="58"/>
      <c r="RGO673" s="58"/>
      <c r="RGP673" s="58"/>
      <c r="RGQ673" s="58"/>
      <c r="RGR673" s="58"/>
      <c r="RGS673" s="58"/>
      <c r="RGT673" s="58"/>
      <c r="RGU673" s="58"/>
      <c r="RGV673" s="58"/>
      <c r="RGW673" s="58"/>
      <c r="RGX673" s="58"/>
      <c r="RGY673" s="58"/>
      <c r="RGZ673" s="58"/>
      <c r="RHA673" s="58"/>
      <c r="RHB673" s="58"/>
      <c r="RHC673" s="58"/>
      <c r="RHD673" s="58"/>
      <c r="RHE673" s="58"/>
      <c r="RHF673" s="58"/>
      <c r="RHG673" s="58"/>
      <c r="RHH673" s="58"/>
      <c r="RHI673" s="58"/>
      <c r="RHJ673" s="58"/>
      <c r="RHK673" s="58"/>
      <c r="RHL673" s="58"/>
      <c r="RHM673" s="58"/>
      <c r="RHN673" s="58"/>
      <c r="RHO673" s="58"/>
      <c r="RHP673" s="58"/>
      <c r="RHQ673" s="58"/>
      <c r="RHR673" s="58"/>
      <c r="RHS673" s="58"/>
      <c r="RHT673" s="58"/>
      <c r="RHU673" s="58"/>
      <c r="RHV673" s="58"/>
      <c r="RHW673" s="58"/>
      <c r="RHX673" s="58"/>
      <c r="RHY673" s="58"/>
      <c r="RHZ673" s="58"/>
      <c r="RIA673" s="58"/>
      <c r="RIB673" s="58"/>
      <c r="RIC673" s="58"/>
      <c r="RID673" s="58"/>
      <c r="RIE673" s="58"/>
      <c r="RIF673" s="58"/>
      <c r="RIG673" s="58"/>
      <c r="RIH673" s="58"/>
      <c r="RII673" s="58"/>
      <c r="RIJ673" s="58"/>
      <c r="RIK673" s="58"/>
      <c r="RIL673" s="58"/>
      <c r="RIM673" s="58"/>
      <c r="RIN673" s="58"/>
      <c r="RIO673" s="58"/>
      <c r="RIP673" s="58"/>
      <c r="RIQ673" s="58"/>
      <c r="RIR673" s="58"/>
      <c r="RIS673" s="58"/>
      <c r="RIT673" s="58"/>
      <c r="RIU673" s="58"/>
      <c r="RIV673" s="58"/>
      <c r="RIW673" s="58"/>
      <c r="RIX673" s="58"/>
      <c r="RIY673" s="58"/>
      <c r="RIZ673" s="58"/>
      <c r="RJA673" s="58"/>
      <c r="RJB673" s="58"/>
      <c r="RJC673" s="58"/>
      <c r="RJD673" s="58"/>
      <c r="RJE673" s="58"/>
      <c r="RJF673" s="58"/>
      <c r="RJG673" s="58"/>
      <c r="RJH673" s="58"/>
      <c r="RJI673" s="58"/>
      <c r="RJJ673" s="58"/>
      <c r="RJK673" s="58"/>
      <c r="RJL673" s="58"/>
      <c r="RJM673" s="58"/>
      <c r="RJN673" s="58"/>
      <c r="RJO673" s="58"/>
      <c r="RJP673" s="58"/>
      <c r="RJQ673" s="58"/>
      <c r="RJR673" s="58"/>
      <c r="RJS673" s="58"/>
      <c r="RJT673" s="58"/>
      <c r="RJU673" s="58"/>
      <c r="RJV673" s="58"/>
      <c r="RJW673" s="58"/>
      <c r="RJX673" s="58"/>
      <c r="RJY673" s="58"/>
      <c r="RJZ673" s="58"/>
      <c r="RKA673" s="58"/>
      <c r="RKB673" s="58"/>
      <c r="RKC673" s="58"/>
      <c r="RKD673" s="58"/>
      <c r="RKE673" s="58"/>
      <c r="RKF673" s="58"/>
      <c r="RKG673" s="58"/>
      <c r="RKH673" s="58"/>
      <c r="RKI673" s="58"/>
      <c r="RKJ673" s="58"/>
      <c r="RKK673" s="58"/>
      <c r="RKL673" s="58"/>
      <c r="RKM673" s="58"/>
      <c r="RKN673" s="58"/>
      <c r="RKO673" s="58"/>
      <c r="RKP673" s="58"/>
      <c r="RKQ673" s="58"/>
      <c r="RKR673" s="58"/>
      <c r="RKS673" s="58"/>
      <c r="RKT673" s="58"/>
      <c r="RKU673" s="58"/>
      <c r="RKV673" s="58"/>
      <c r="RKW673" s="58"/>
      <c r="RKX673" s="58"/>
      <c r="RKY673" s="58"/>
      <c r="RKZ673" s="58"/>
      <c r="RLA673" s="58"/>
      <c r="RLB673" s="58"/>
      <c r="RLC673" s="58"/>
      <c r="RLD673" s="58"/>
      <c r="RLE673" s="58"/>
      <c r="RLF673" s="58"/>
      <c r="RLG673" s="58"/>
      <c r="RLH673" s="58"/>
      <c r="RLI673" s="58"/>
      <c r="RLJ673" s="58"/>
      <c r="RLK673" s="58"/>
      <c r="RLL673" s="58"/>
      <c r="RLM673" s="58"/>
      <c r="RLN673" s="58"/>
      <c r="RLO673" s="58"/>
      <c r="RLP673" s="58"/>
      <c r="RLQ673" s="58"/>
      <c r="RLR673" s="58"/>
      <c r="RLS673" s="58"/>
      <c r="RLT673" s="58"/>
      <c r="RLU673" s="58"/>
      <c r="RLV673" s="58"/>
      <c r="RLW673" s="58"/>
      <c r="RLX673" s="58"/>
      <c r="RLY673" s="58"/>
      <c r="RLZ673" s="58"/>
      <c r="RMA673" s="58"/>
      <c r="RMB673" s="58"/>
      <c r="RMC673" s="58"/>
      <c r="RMD673" s="58"/>
      <c r="RME673" s="58"/>
      <c r="RMF673" s="58"/>
      <c r="RMG673" s="58"/>
      <c r="RMH673" s="58"/>
      <c r="RMI673" s="58"/>
      <c r="RMJ673" s="58"/>
      <c r="RMK673" s="58"/>
      <c r="RML673" s="58"/>
      <c r="RMM673" s="58"/>
      <c r="RMN673" s="58"/>
      <c r="RMO673" s="58"/>
      <c r="RMP673" s="58"/>
      <c r="RMQ673" s="58"/>
      <c r="RMR673" s="58"/>
      <c r="RMS673" s="58"/>
      <c r="RMT673" s="58"/>
      <c r="RMU673" s="58"/>
      <c r="RMV673" s="58"/>
      <c r="RMW673" s="58"/>
      <c r="RMX673" s="58"/>
      <c r="RMY673" s="58"/>
      <c r="RMZ673" s="58"/>
      <c r="RNA673" s="58"/>
      <c r="RNB673" s="58"/>
      <c r="RNC673" s="58"/>
      <c r="RND673" s="58"/>
      <c r="RNE673" s="58"/>
      <c r="RNF673" s="58"/>
      <c r="RNG673" s="58"/>
      <c r="RNH673" s="58"/>
      <c r="RNI673" s="58"/>
      <c r="RNJ673" s="58"/>
      <c r="RNK673" s="58"/>
      <c r="RNL673" s="58"/>
      <c r="RNM673" s="58"/>
      <c r="RNN673" s="58"/>
      <c r="RNO673" s="58"/>
      <c r="RNP673" s="58"/>
      <c r="RNQ673" s="58"/>
      <c r="RNR673" s="58"/>
      <c r="RNS673" s="58"/>
      <c r="RNT673" s="58"/>
      <c r="RNU673" s="58"/>
      <c r="RNV673" s="58"/>
      <c r="RNW673" s="58"/>
      <c r="RNX673" s="58"/>
      <c r="RNY673" s="58"/>
      <c r="RNZ673" s="58"/>
      <c r="ROA673" s="58"/>
      <c r="ROB673" s="58"/>
      <c r="ROC673" s="58"/>
      <c r="ROD673" s="58"/>
      <c r="ROE673" s="58"/>
      <c r="ROF673" s="58"/>
      <c r="ROG673" s="58"/>
      <c r="ROH673" s="58"/>
      <c r="ROI673" s="58"/>
      <c r="ROJ673" s="58"/>
      <c r="ROK673" s="58"/>
      <c r="ROL673" s="58"/>
      <c r="ROM673" s="58"/>
      <c r="RON673" s="58"/>
      <c r="ROO673" s="58"/>
      <c r="ROP673" s="58"/>
      <c r="ROQ673" s="58"/>
      <c r="ROR673" s="58"/>
      <c r="ROS673" s="58"/>
      <c r="ROT673" s="58"/>
      <c r="ROU673" s="58"/>
      <c r="ROV673" s="58"/>
      <c r="ROW673" s="58"/>
      <c r="ROX673" s="58"/>
      <c r="ROY673" s="58"/>
      <c r="ROZ673" s="58"/>
      <c r="RPA673" s="58"/>
      <c r="RPB673" s="58"/>
      <c r="RPC673" s="58"/>
      <c r="RPD673" s="58"/>
      <c r="RPE673" s="58"/>
      <c r="RPF673" s="58"/>
      <c r="RPG673" s="58"/>
      <c r="RPH673" s="58"/>
      <c r="RPI673" s="58"/>
      <c r="RPJ673" s="58"/>
      <c r="RPK673" s="58"/>
      <c r="RPL673" s="58"/>
      <c r="RPM673" s="58"/>
      <c r="RPN673" s="58"/>
      <c r="RPO673" s="58"/>
      <c r="RPP673" s="58"/>
      <c r="RPQ673" s="58"/>
      <c r="RPR673" s="58"/>
      <c r="RPS673" s="58"/>
      <c r="RPT673" s="58"/>
      <c r="RPU673" s="58"/>
      <c r="RPV673" s="58"/>
      <c r="RPW673" s="58"/>
      <c r="RPX673" s="58"/>
      <c r="RPY673" s="58"/>
      <c r="RPZ673" s="58"/>
      <c r="RQA673" s="58"/>
      <c r="RQB673" s="58"/>
      <c r="RQC673" s="58"/>
      <c r="RQD673" s="58"/>
      <c r="RQE673" s="58"/>
      <c r="RQF673" s="58"/>
      <c r="RQG673" s="58"/>
      <c r="RQH673" s="58"/>
      <c r="RQI673" s="58"/>
      <c r="RQJ673" s="58"/>
      <c r="RQK673" s="58"/>
      <c r="RQL673" s="58"/>
      <c r="RQM673" s="58"/>
      <c r="RQN673" s="58"/>
      <c r="RQO673" s="58"/>
      <c r="RQP673" s="58"/>
      <c r="RQQ673" s="58"/>
      <c r="RQR673" s="58"/>
      <c r="RQS673" s="58"/>
      <c r="RQT673" s="58"/>
      <c r="RQU673" s="58"/>
      <c r="RQV673" s="58"/>
      <c r="RQW673" s="58"/>
      <c r="RQX673" s="58"/>
      <c r="RQY673" s="58"/>
      <c r="RQZ673" s="58"/>
      <c r="RRA673" s="58"/>
      <c r="RRB673" s="58"/>
      <c r="RRC673" s="58"/>
      <c r="RRD673" s="58"/>
      <c r="RRE673" s="58"/>
      <c r="RRF673" s="58"/>
      <c r="RRG673" s="58"/>
      <c r="RRH673" s="58"/>
      <c r="RRI673" s="58"/>
      <c r="RRJ673" s="58"/>
      <c r="RRK673" s="58"/>
      <c r="RRL673" s="58"/>
      <c r="RRM673" s="58"/>
      <c r="RRN673" s="58"/>
      <c r="RRO673" s="58"/>
      <c r="RRP673" s="58"/>
      <c r="RRQ673" s="58"/>
      <c r="RRR673" s="58"/>
      <c r="RRS673" s="58"/>
      <c r="RRT673" s="58"/>
      <c r="RRU673" s="58"/>
      <c r="RRV673" s="58"/>
      <c r="RRW673" s="58"/>
      <c r="RRX673" s="58"/>
      <c r="RRY673" s="58"/>
      <c r="RRZ673" s="58"/>
      <c r="RSA673" s="58"/>
      <c r="RSB673" s="58"/>
      <c r="RSC673" s="58"/>
      <c r="RSD673" s="58"/>
      <c r="RSE673" s="58"/>
      <c r="RSF673" s="58"/>
      <c r="RSG673" s="58"/>
      <c r="RSH673" s="58"/>
      <c r="RSI673" s="58"/>
      <c r="RSJ673" s="58"/>
      <c r="RSK673" s="58"/>
      <c r="RSL673" s="58"/>
      <c r="RSM673" s="58"/>
      <c r="RSN673" s="58"/>
      <c r="RSO673" s="58"/>
      <c r="RSP673" s="58"/>
      <c r="RSQ673" s="58"/>
      <c r="RSR673" s="58"/>
      <c r="RSS673" s="58"/>
      <c r="RST673" s="58"/>
      <c r="RSU673" s="58"/>
      <c r="RSV673" s="58"/>
      <c r="RSW673" s="58"/>
      <c r="RSX673" s="58"/>
      <c r="RSY673" s="58"/>
      <c r="RSZ673" s="58"/>
      <c r="RTA673" s="58"/>
      <c r="RTB673" s="58"/>
      <c r="RTC673" s="58"/>
      <c r="RTD673" s="58"/>
      <c r="RTE673" s="58"/>
      <c r="RTF673" s="58"/>
      <c r="RTG673" s="58"/>
      <c r="RTH673" s="58"/>
      <c r="RTI673" s="58"/>
      <c r="RTJ673" s="58"/>
      <c r="RTK673" s="58"/>
      <c r="RTL673" s="58"/>
      <c r="RTM673" s="58"/>
      <c r="RTN673" s="58"/>
      <c r="RTO673" s="58"/>
      <c r="RTP673" s="58"/>
      <c r="RTQ673" s="58"/>
      <c r="RTR673" s="58"/>
      <c r="RTS673" s="58"/>
      <c r="RTT673" s="58"/>
      <c r="RTU673" s="58"/>
      <c r="RTV673" s="58"/>
      <c r="RTW673" s="58"/>
      <c r="RTX673" s="58"/>
      <c r="RTY673" s="58"/>
      <c r="RTZ673" s="58"/>
      <c r="RUA673" s="58"/>
      <c r="RUB673" s="58"/>
      <c r="RUC673" s="58"/>
      <c r="RUD673" s="58"/>
      <c r="RUE673" s="58"/>
      <c r="RUF673" s="58"/>
      <c r="RUG673" s="58"/>
      <c r="RUH673" s="58"/>
      <c r="RUI673" s="58"/>
      <c r="RUJ673" s="58"/>
      <c r="RUK673" s="58"/>
      <c r="RUL673" s="58"/>
      <c r="RUM673" s="58"/>
      <c r="RUN673" s="58"/>
      <c r="RUO673" s="58"/>
      <c r="RUP673" s="58"/>
      <c r="RUQ673" s="58"/>
      <c r="RUR673" s="58"/>
      <c r="RUS673" s="58"/>
      <c r="RUT673" s="58"/>
      <c r="RUU673" s="58"/>
      <c r="RUV673" s="58"/>
      <c r="RUW673" s="58"/>
      <c r="RUX673" s="58"/>
      <c r="RUY673" s="58"/>
      <c r="RUZ673" s="58"/>
      <c r="RVA673" s="58"/>
      <c r="RVB673" s="58"/>
      <c r="RVC673" s="58"/>
      <c r="RVD673" s="58"/>
      <c r="RVE673" s="58"/>
      <c r="RVF673" s="58"/>
      <c r="RVG673" s="58"/>
      <c r="RVH673" s="58"/>
      <c r="RVI673" s="58"/>
      <c r="RVJ673" s="58"/>
      <c r="RVK673" s="58"/>
      <c r="RVL673" s="58"/>
      <c r="RVM673" s="58"/>
      <c r="RVN673" s="58"/>
      <c r="RVO673" s="58"/>
      <c r="RVP673" s="58"/>
      <c r="RVQ673" s="58"/>
      <c r="RVR673" s="58"/>
      <c r="RVS673" s="58"/>
      <c r="RVT673" s="58"/>
      <c r="RVU673" s="58"/>
      <c r="RVV673" s="58"/>
      <c r="RVW673" s="58"/>
      <c r="RVX673" s="58"/>
      <c r="RVY673" s="58"/>
      <c r="RVZ673" s="58"/>
      <c r="RWA673" s="58"/>
      <c r="RWB673" s="58"/>
      <c r="RWC673" s="58"/>
      <c r="RWD673" s="58"/>
      <c r="RWE673" s="58"/>
      <c r="RWF673" s="58"/>
      <c r="RWG673" s="58"/>
      <c r="RWH673" s="58"/>
      <c r="RWI673" s="58"/>
      <c r="RWJ673" s="58"/>
      <c r="RWK673" s="58"/>
      <c r="RWL673" s="58"/>
      <c r="RWM673" s="58"/>
      <c r="RWN673" s="58"/>
      <c r="RWO673" s="58"/>
      <c r="RWP673" s="58"/>
      <c r="RWQ673" s="58"/>
      <c r="RWR673" s="58"/>
      <c r="RWS673" s="58"/>
      <c r="RWT673" s="58"/>
      <c r="RWU673" s="58"/>
      <c r="RWV673" s="58"/>
      <c r="RWW673" s="58"/>
      <c r="RWX673" s="58"/>
      <c r="RWY673" s="58"/>
      <c r="RWZ673" s="58"/>
      <c r="RXA673" s="58"/>
      <c r="RXB673" s="58"/>
      <c r="RXC673" s="58"/>
      <c r="RXD673" s="58"/>
      <c r="RXE673" s="58"/>
      <c r="RXF673" s="58"/>
      <c r="RXG673" s="58"/>
      <c r="RXH673" s="58"/>
      <c r="RXI673" s="58"/>
      <c r="RXJ673" s="58"/>
      <c r="RXK673" s="58"/>
      <c r="RXL673" s="58"/>
      <c r="RXM673" s="58"/>
      <c r="RXN673" s="58"/>
      <c r="RXO673" s="58"/>
      <c r="RXP673" s="58"/>
      <c r="RXQ673" s="58"/>
      <c r="RXR673" s="58"/>
      <c r="RXS673" s="58"/>
      <c r="RXT673" s="58"/>
      <c r="RXU673" s="58"/>
      <c r="RXV673" s="58"/>
      <c r="RXW673" s="58"/>
      <c r="RXX673" s="58"/>
      <c r="RXY673" s="58"/>
      <c r="RXZ673" s="58"/>
      <c r="RYA673" s="58"/>
      <c r="RYB673" s="58"/>
      <c r="RYC673" s="58"/>
      <c r="RYD673" s="58"/>
      <c r="RYE673" s="58"/>
      <c r="RYF673" s="58"/>
      <c r="RYG673" s="58"/>
      <c r="RYH673" s="58"/>
      <c r="RYI673" s="58"/>
      <c r="RYJ673" s="58"/>
      <c r="RYK673" s="58"/>
      <c r="RYL673" s="58"/>
      <c r="RYM673" s="58"/>
      <c r="RYN673" s="58"/>
      <c r="RYO673" s="58"/>
      <c r="RYP673" s="58"/>
      <c r="RYQ673" s="58"/>
      <c r="RYR673" s="58"/>
      <c r="RYS673" s="58"/>
      <c r="RYT673" s="58"/>
      <c r="RYU673" s="58"/>
      <c r="RYV673" s="58"/>
      <c r="RYW673" s="58"/>
      <c r="RYX673" s="58"/>
      <c r="RYY673" s="58"/>
      <c r="RYZ673" s="58"/>
      <c r="RZA673" s="58"/>
      <c r="RZB673" s="58"/>
      <c r="RZC673" s="58"/>
      <c r="RZD673" s="58"/>
      <c r="RZE673" s="58"/>
      <c r="RZF673" s="58"/>
      <c r="RZG673" s="58"/>
      <c r="RZH673" s="58"/>
      <c r="RZI673" s="58"/>
      <c r="RZJ673" s="58"/>
      <c r="RZK673" s="58"/>
      <c r="RZL673" s="58"/>
      <c r="RZM673" s="58"/>
      <c r="RZN673" s="58"/>
      <c r="RZO673" s="58"/>
      <c r="RZP673" s="58"/>
      <c r="RZQ673" s="58"/>
      <c r="RZR673" s="58"/>
      <c r="RZS673" s="58"/>
      <c r="RZT673" s="58"/>
      <c r="RZU673" s="58"/>
      <c r="RZV673" s="58"/>
      <c r="RZW673" s="58"/>
      <c r="RZX673" s="58"/>
      <c r="RZY673" s="58"/>
      <c r="RZZ673" s="58"/>
      <c r="SAA673" s="58"/>
      <c r="SAB673" s="58"/>
      <c r="SAC673" s="58"/>
      <c r="SAD673" s="58"/>
      <c r="SAE673" s="58"/>
      <c r="SAF673" s="58"/>
      <c r="SAG673" s="58"/>
      <c r="SAH673" s="58"/>
      <c r="SAI673" s="58"/>
      <c r="SAJ673" s="58"/>
      <c r="SAK673" s="58"/>
      <c r="SAL673" s="58"/>
      <c r="SAM673" s="58"/>
      <c r="SAN673" s="58"/>
      <c r="SAO673" s="58"/>
      <c r="SAP673" s="58"/>
      <c r="SAQ673" s="58"/>
      <c r="SAR673" s="58"/>
      <c r="SAS673" s="58"/>
      <c r="SAT673" s="58"/>
      <c r="SAU673" s="58"/>
      <c r="SAV673" s="58"/>
      <c r="SAW673" s="58"/>
      <c r="SAX673" s="58"/>
      <c r="SAY673" s="58"/>
      <c r="SAZ673" s="58"/>
      <c r="SBA673" s="58"/>
      <c r="SBB673" s="58"/>
      <c r="SBC673" s="58"/>
      <c r="SBD673" s="58"/>
      <c r="SBE673" s="58"/>
      <c r="SBF673" s="58"/>
      <c r="SBG673" s="58"/>
      <c r="SBH673" s="58"/>
      <c r="SBI673" s="58"/>
      <c r="SBJ673" s="58"/>
      <c r="SBK673" s="58"/>
      <c r="SBL673" s="58"/>
      <c r="SBM673" s="58"/>
      <c r="SBN673" s="58"/>
      <c r="SBO673" s="58"/>
      <c r="SBP673" s="58"/>
      <c r="SBQ673" s="58"/>
      <c r="SBR673" s="58"/>
      <c r="SBS673" s="58"/>
      <c r="SBT673" s="58"/>
      <c r="SBU673" s="58"/>
      <c r="SBV673" s="58"/>
      <c r="SBW673" s="58"/>
      <c r="SBX673" s="58"/>
      <c r="SBY673" s="58"/>
      <c r="SBZ673" s="58"/>
      <c r="SCA673" s="58"/>
      <c r="SCB673" s="58"/>
      <c r="SCC673" s="58"/>
      <c r="SCD673" s="58"/>
      <c r="SCE673" s="58"/>
      <c r="SCF673" s="58"/>
      <c r="SCG673" s="58"/>
      <c r="SCH673" s="58"/>
      <c r="SCI673" s="58"/>
      <c r="SCJ673" s="58"/>
      <c r="SCK673" s="58"/>
      <c r="SCL673" s="58"/>
      <c r="SCM673" s="58"/>
      <c r="SCN673" s="58"/>
      <c r="SCO673" s="58"/>
      <c r="SCP673" s="58"/>
      <c r="SCQ673" s="58"/>
      <c r="SCR673" s="58"/>
      <c r="SCS673" s="58"/>
      <c r="SCT673" s="58"/>
      <c r="SCU673" s="58"/>
      <c r="SCV673" s="58"/>
      <c r="SCW673" s="58"/>
      <c r="SCX673" s="58"/>
      <c r="SCY673" s="58"/>
      <c r="SCZ673" s="58"/>
      <c r="SDA673" s="58"/>
      <c r="SDB673" s="58"/>
      <c r="SDC673" s="58"/>
      <c r="SDD673" s="58"/>
      <c r="SDE673" s="58"/>
      <c r="SDF673" s="58"/>
      <c r="SDG673" s="58"/>
      <c r="SDH673" s="58"/>
      <c r="SDI673" s="58"/>
      <c r="SDJ673" s="58"/>
      <c r="SDK673" s="58"/>
      <c r="SDL673" s="58"/>
      <c r="SDM673" s="58"/>
      <c r="SDN673" s="58"/>
      <c r="SDO673" s="58"/>
      <c r="SDP673" s="58"/>
      <c r="SDQ673" s="58"/>
      <c r="SDR673" s="58"/>
      <c r="SDS673" s="58"/>
      <c r="SDT673" s="58"/>
      <c r="SDU673" s="58"/>
      <c r="SDV673" s="58"/>
      <c r="SDW673" s="58"/>
      <c r="SDX673" s="58"/>
      <c r="SDY673" s="58"/>
      <c r="SDZ673" s="58"/>
      <c r="SEA673" s="58"/>
      <c r="SEB673" s="58"/>
      <c r="SEC673" s="58"/>
      <c r="SED673" s="58"/>
      <c r="SEE673" s="58"/>
      <c r="SEF673" s="58"/>
      <c r="SEG673" s="58"/>
      <c r="SEH673" s="58"/>
      <c r="SEI673" s="58"/>
      <c r="SEJ673" s="58"/>
      <c r="SEK673" s="58"/>
      <c r="SEL673" s="58"/>
      <c r="SEM673" s="58"/>
      <c r="SEN673" s="58"/>
      <c r="SEO673" s="58"/>
      <c r="SEP673" s="58"/>
      <c r="SEQ673" s="58"/>
      <c r="SER673" s="58"/>
      <c r="SES673" s="58"/>
      <c r="SET673" s="58"/>
      <c r="SEU673" s="58"/>
      <c r="SEV673" s="58"/>
      <c r="SEW673" s="58"/>
      <c r="SEX673" s="58"/>
      <c r="SEY673" s="58"/>
      <c r="SEZ673" s="58"/>
      <c r="SFA673" s="58"/>
      <c r="SFB673" s="58"/>
      <c r="SFC673" s="58"/>
      <c r="SFD673" s="58"/>
      <c r="SFE673" s="58"/>
      <c r="SFF673" s="58"/>
      <c r="SFG673" s="58"/>
      <c r="SFH673" s="58"/>
      <c r="SFI673" s="58"/>
      <c r="SFJ673" s="58"/>
      <c r="SFK673" s="58"/>
      <c r="SFL673" s="58"/>
      <c r="SFM673" s="58"/>
      <c r="SFN673" s="58"/>
      <c r="SFO673" s="58"/>
      <c r="SFP673" s="58"/>
      <c r="SFQ673" s="58"/>
      <c r="SFR673" s="58"/>
      <c r="SFS673" s="58"/>
      <c r="SFT673" s="58"/>
      <c r="SFU673" s="58"/>
      <c r="SFV673" s="58"/>
      <c r="SFW673" s="58"/>
      <c r="SFX673" s="58"/>
      <c r="SFY673" s="58"/>
      <c r="SFZ673" s="58"/>
      <c r="SGA673" s="58"/>
      <c r="SGB673" s="58"/>
      <c r="SGC673" s="58"/>
      <c r="SGD673" s="58"/>
      <c r="SGE673" s="58"/>
      <c r="SGF673" s="58"/>
      <c r="SGG673" s="58"/>
      <c r="SGH673" s="58"/>
      <c r="SGI673" s="58"/>
      <c r="SGJ673" s="58"/>
      <c r="SGK673" s="58"/>
      <c r="SGL673" s="58"/>
      <c r="SGM673" s="58"/>
      <c r="SGN673" s="58"/>
      <c r="SGO673" s="58"/>
      <c r="SGP673" s="58"/>
      <c r="SGQ673" s="58"/>
      <c r="SGR673" s="58"/>
      <c r="SGS673" s="58"/>
      <c r="SGT673" s="58"/>
      <c r="SGU673" s="58"/>
      <c r="SGV673" s="58"/>
      <c r="SGW673" s="58"/>
      <c r="SGX673" s="58"/>
      <c r="SGY673" s="58"/>
      <c r="SGZ673" s="58"/>
      <c r="SHA673" s="58"/>
      <c r="SHB673" s="58"/>
      <c r="SHC673" s="58"/>
      <c r="SHD673" s="58"/>
      <c r="SHE673" s="58"/>
      <c r="SHF673" s="58"/>
      <c r="SHG673" s="58"/>
      <c r="SHH673" s="58"/>
      <c r="SHI673" s="58"/>
      <c r="SHJ673" s="58"/>
      <c r="SHK673" s="58"/>
      <c r="SHL673" s="58"/>
      <c r="SHM673" s="58"/>
      <c r="SHN673" s="58"/>
      <c r="SHO673" s="58"/>
      <c r="SHP673" s="58"/>
      <c r="SHQ673" s="58"/>
      <c r="SHR673" s="58"/>
      <c r="SHS673" s="58"/>
      <c r="SHT673" s="58"/>
      <c r="SHU673" s="58"/>
      <c r="SHV673" s="58"/>
      <c r="SHW673" s="58"/>
      <c r="SHX673" s="58"/>
      <c r="SHY673" s="58"/>
      <c r="SHZ673" s="58"/>
      <c r="SIA673" s="58"/>
      <c r="SIB673" s="58"/>
      <c r="SIC673" s="58"/>
      <c r="SID673" s="58"/>
      <c r="SIE673" s="58"/>
      <c r="SIF673" s="58"/>
      <c r="SIG673" s="58"/>
      <c r="SIH673" s="58"/>
      <c r="SII673" s="58"/>
      <c r="SIJ673" s="58"/>
      <c r="SIK673" s="58"/>
      <c r="SIL673" s="58"/>
      <c r="SIM673" s="58"/>
      <c r="SIN673" s="58"/>
      <c r="SIO673" s="58"/>
      <c r="SIP673" s="58"/>
      <c r="SIQ673" s="58"/>
      <c r="SIR673" s="58"/>
      <c r="SIS673" s="58"/>
      <c r="SIT673" s="58"/>
      <c r="SIU673" s="58"/>
      <c r="SIV673" s="58"/>
      <c r="SIW673" s="58"/>
      <c r="SIX673" s="58"/>
      <c r="SIY673" s="58"/>
      <c r="SIZ673" s="58"/>
      <c r="SJA673" s="58"/>
      <c r="SJB673" s="58"/>
      <c r="SJC673" s="58"/>
      <c r="SJD673" s="58"/>
      <c r="SJE673" s="58"/>
      <c r="SJF673" s="58"/>
      <c r="SJG673" s="58"/>
      <c r="SJH673" s="58"/>
      <c r="SJI673" s="58"/>
      <c r="SJJ673" s="58"/>
      <c r="SJK673" s="58"/>
      <c r="SJL673" s="58"/>
      <c r="SJM673" s="58"/>
      <c r="SJN673" s="58"/>
      <c r="SJO673" s="58"/>
      <c r="SJP673" s="58"/>
      <c r="SJQ673" s="58"/>
      <c r="SJR673" s="58"/>
      <c r="SJS673" s="58"/>
      <c r="SJT673" s="58"/>
      <c r="SJU673" s="58"/>
      <c r="SJV673" s="58"/>
      <c r="SJW673" s="58"/>
      <c r="SJX673" s="58"/>
      <c r="SJY673" s="58"/>
      <c r="SJZ673" s="58"/>
      <c r="SKA673" s="58"/>
      <c r="SKB673" s="58"/>
      <c r="SKC673" s="58"/>
      <c r="SKD673" s="58"/>
      <c r="SKE673" s="58"/>
      <c r="SKF673" s="58"/>
      <c r="SKG673" s="58"/>
      <c r="SKH673" s="58"/>
      <c r="SKI673" s="58"/>
      <c r="SKJ673" s="58"/>
      <c r="SKK673" s="58"/>
      <c r="SKL673" s="58"/>
      <c r="SKM673" s="58"/>
      <c r="SKN673" s="58"/>
      <c r="SKO673" s="58"/>
      <c r="SKP673" s="58"/>
      <c r="SKQ673" s="58"/>
      <c r="SKR673" s="58"/>
      <c r="SKS673" s="58"/>
      <c r="SKT673" s="58"/>
      <c r="SKU673" s="58"/>
      <c r="SKV673" s="58"/>
      <c r="SKW673" s="58"/>
      <c r="SKX673" s="58"/>
      <c r="SKY673" s="58"/>
      <c r="SKZ673" s="58"/>
      <c r="SLA673" s="58"/>
      <c r="SLB673" s="58"/>
      <c r="SLC673" s="58"/>
      <c r="SLD673" s="58"/>
      <c r="SLE673" s="58"/>
      <c r="SLF673" s="58"/>
      <c r="SLG673" s="58"/>
      <c r="SLH673" s="58"/>
      <c r="SLI673" s="58"/>
      <c r="SLJ673" s="58"/>
      <c r="SLK673" s="58"/>
      <c r="SLL673" s="58"/>
      <c r="SLM673" s="58"/>
      <c r="SLN673" s="58"/>
      <c r="SLO673" s="58"/>
      <c r="SLP673" s="58"/>
      <c r="SLQ673" s="58"/>
      <c r="SLR673" s="58"/>
      <c r="SLS673" s="58"/>
      <c r="SLT673" s="58"/>
      <c r="SLU673" s="58"/>
      <c r="SLV673" s="58"/>
      <c r="SLW673" s="58"/>
      <c r="SLX673" s="58"/>
      <c r="SLY673" s="58"/>
      <c r="SLZ673" s="58"/>
      <c r="SMA673" s="58"/>
      <c r="SMB673" s="58"/>
      <c r="SMC673" s="58"/>
      <c r="SMD673" s="58"/>
      <c r="SME673" s="58"/>
      <c r="SMF673" s="58"/>
      <c r="SMG673" s="58"/>
      <c r="SMH673" s="58"/>
      <c r="SMI673" s="58"/>
      <c r="SMJ673" s="58"/>
      <c r="SMK673" s="58"/>
      <c r="SML673" s="58"/>
      <c r="SMM673" s="58"/>
      <c r="SMN673" s="58"/>
      <c r="SMO673" s="58"/>
      <c r="SMP673" s="58"/>
      <c r="SMQ673" s="58"/>
      <c r="SMR673" s="58"/>
      <c r="SMS673" s="58"/>
      <c r="SMT673" s="58"/>
      <c r="SMU673" s="58"/>
      <c r="SMV673" s="58"/>
      <c r="SMW673" s="58"/>
      <c r="SMX673" s="58"/>
      <c r="SMY673" s="58"/>
      <c r="SMZ673" s="58"/>
      <c r="SNA673" s="58"/>
      <c r="SNB673" s="58"/>
      <c r="SNC673" s="58"/>
      <c r="SND673" s="58"/>
      <c r="SNE673" s="58"/>
      <c r="SNF673" s="58"/>
      <c r="SNG673" s="58"/>
      <c r="SNH673" s="58"/>
      <c r="SNI673" s="58"/>
      <c r="SNJ673" s="58"/>
      <c r="SNK673" s="58"/>
      <c r="SNL673" s="58"/>
      <c r="SNM673" s="58"/>
      <c r="SNN673" s="58"/>
      <c r="SNO673" s="58"/>
      <c r="SNP673" s="58"/>
      <c r="SNQ673" s="58"/>
      <c r="SNR673" s="58"/>
      <c r="SNS673" s="58"/>
      <c r="SNT673" s="58"/>
      <c r="SNU673" s="58"/>
      <c r="SNV673" s="58"/>
      <c r="SNW673" s="58"/>
      <c r="SNX673" s="58"/>
      <c r="SNY673" s="58"/>
      <c r="SNZ673" s="58"/>
      <c r="SOA673" s="58"/>
      <c r="SOB673" s="58"/>
      <c r="SOC673" s="58"/>
      <c r="SOD673" s="58"/>
      <c r="SOE673" s="58"/>
      <c r="SOF673" s="58"/>
      <c r="SOG673" s="58"/>
      <c r="SOH673" s="58"/>
      <c r="SOI673" s="58"/>
      <c r="SOJ673" s="58"/>
      <c r="SOK673" s="58"/>
      <c r="SOL673" s="58"/>
      <c r="SOM673" s="58"/>
      <c r="SON673" s="58"/>
      <c r="SOO673" s="58"/>
      <c r="SOP673" s="58"/>
      <c r="SOQ673" s="58"/>
      <c r="SOR673" s="58"/>
      <c r="SOS673" s="58"/>
      <c r="SOT673" s="58"/>
      <c r="SOU673" s="58"/>
      <c r="SOV673" s="58"/>
      <c r="SOW673" s="58"/>
      <c r="SOX673" s="58"/>
      <c r="SOY673" s="58"/>
      <c r="SOZ673" s="58"/>
      <c r="SPA673" s="58"/>
      <c r="SPB673" s="58"/>
      <c r="SPC673" s="58"/>
      <c r="SPD673" s="58"/>
      <c r="SPE673" s="58"/>
      <c r="SPF673" s="58"/>
      <c r="SPG673" s="58"/>
      <c r="SPH673" s="58"/>
      <c r="SPI673" s="58"/>
      <c r="SPJ673" s="58"/>
      <c r="SPK673" s="58"/>
      <c r="SPL673" s="58"/>
      <c r="SPM673" s="58"/>
      <c r="SPN673" s="58"/>
      <c r="SPO673" s="58"/>
      <c r="SPP673" s="58"/>
      <c r="SPQ673" s="58"/>
      <c r="SPR673" s="58"/>
      <c r="SPS673" s="58"/>
      <c r="SPT673" s="58"/>
      <c r="SPU673" s="58"/>
      <c r="SPV673" s="58"/>
      <c r="SPW673" s="58"/>
      <c r="SPX673" s="58"/>
      <c r="SPY673" s="58"/>
      <c r="SPZ673" s="58"/>
      <c r="SQA673" s="58"/>
      <c r="SQB673" s="58"/>
      <c r="SQC673" s="58"/>
      <c r="SQD673" s="58"/>
      <c r="SQE673" s="58"/>
      <c r="SQF673" s="58"/>
      <c r="SQG673" s="58"/>
      <c r="SQH673" s="58"/>
      <c r="SQI673" s="58"/>
      <c r="SQJ673" s="58"/>
      <c r="SQK673" s="58"/>
      <c r="SQL673" s="58"/>
      <c r="SQM673" s="58"/>
      <c r="SQN673" s="58"/>
      <c r="SQO673" s="58"/>
      <c r="SQP673" s="58"/>
      <c r="SQQ673" s="58"/>
      <c r="SQR673" s="58"/>
      <c r="SQS673" s="58"/>
      <c r="SQT673" s="58"/>
      <c r="SQU673" s="58"/>
      <c r="SQV673" s="58"/>
      <c r="SQW673" s="58"/>
      <c r="SQX673" s="58"/>
      <c r="SQY673" s="58"/>
      <c r="SQZ673" s="58"/>
      <c r="SRA673" s="58"/>
      <c r="SRB673" s="58"/>
      <c r="SRC673" s="58"/>
      <c r="SRD673" s="58"/>
      <c r="SRE673" s="58"/>
      <c r="SRF673" s="58"/>
      <c r="SRG673" s="58"/>
      <c r="SRH673" s="58"/>
      <c r="SRI673" s="58"/>
      <c r="SRJ673" s="58"/>
      <c r="SRK673" s="58"/>
      <c r="SRL673" s="58"/>
      <c r="SRM673" s="58"/>
      <c r="SRN673" s="58"/>
      <c r="SRO673" s="58"/>
      <c r="SRP673" s="58"/>
      <c r="SRQ673" s="58"/>
      <c r="SRR673" s="58"/>
      <c r="SRS673" s="58"/>
      <c r="SRT673" s="58"/>
      <c r="SRU673" s="58"/>
      <c r="SRV673" s="58"/>
      <c r="SRW673" s="58"/>
      <c r="SRX673" s="58"/>
      <c r="SRY673" s="58"/>
      <c r="SRZ673" s="58"/>
      <c r="SSA673" s="58"/>
      <c r="SSB673" s="58"/>
      <c r="SSC673" s="58"/>
      <c r="SSD673" s="58"/>
      <c r="SSE673" s="58"/>
      <c r="SSF673" s="58"/>
      <c r="SSG673" s="58"/>
      <c r="SSH673" s="58"/>
      <c r="SSI673" s="58"/>
      <c r="SSJ673" s="58"/>
      <c r="SSK673" s="58"/>
      <c r="SSL673" s="58"/>
      <c r="SSM673" s="58"/>
      <c r="SSN673" s="58"/>
      <c r="SSO673" s="58"/>
      <c r="SSP673" s="58"/>
      <c r="SSQ673" s="58"/>
      <c r="SSR673" s="58"/>
      <c r="SSS673" s="58"/>
      <c r="SST673" s="58"/>
      <c r="SSU673" s="58"/>
      <c r="SSV673" s="58"/>
      <c r="SSW673" s="58"/>
      <c r="SSX673" s="58"/>
      <c r="SSY673" s="58"/>
      <c r="SSZ673" s="58"/>
      <c r="STA673" s="58"/>
      <c r="STB673" s="58"/>
      <c r="STC673" s="58"/>
      <c r="STD673" s="58"/>
      <c r="STE673" s="58"/>
      <c r="STF673" s="58"/>
      <c r="STG673" s="58"/>
      <c r="STH673" s="58"/>
      <c r="STI673" s="58"/>
      <c r="STJ673" s="58"/>
      <c r="STK673" s="58"/>
      <c r="STL673" s="58"/>
      <c r="STM673" s="58"/>
      <c r="STN673" s="58"/>
      <c r="STO673" s="58"/>
      <c r="STP673" s="58"/>
      <c r="STQ673" s="58"/>
      <c r="STR673" s="58"/>
      <c r="STS673" s="58"/>
      <c r="STT673" s="58"/>
      <c r="STU673" s="58"/>
      <c r="STV673" s="58"/>
      <c r="STW673" s="58"/>
      <c r="STX673" s="58"/>
      <c r="STY673" s="58"/>
      <c r="STZ673" s="58"/>
      <c r="SUA673" s="58"/>
      <c r="SUB673" s="58"/>
      <c r="SUC673" s="58"/>
      <c r="SUD673" s="58"/>
      <c r="SUE673" s="58"/>
      <c r="SUF673" s="58"/>
      <c r="SUG673" s="58"/>
      <c r="SUH673" s="58"/>
      <c r="SUI673" s="58"/>
      <c r="SUJ673" s="58"/>
      <c r="SUK673" s="58"/>
      <c r="SUL673" s="58"/>
      <c r="SUM673" s="58"/>
      <c r="SUN673" s="58"/>
      <c r="SUO673" s="58"/>
      <c r="SUP673" s="58"/>
      <c r="SUQ673" s="58"/>
      <c r="SUR673" s="58"/>
      <c r="SUS673" s="58"/>
      <c r="SUT673" s="58"/>
      <c r="SUU673" s="58"/>
      <c r="SUV673" s="58"/>
      <c r="SUW673" s="58"/>
      <c r="SUX673" s="58"/>
      <c r="SUY673" s="58"/>
      <c r="SUZ673" s="58"/>
      <c r="SVA673" s="58"/>
      <c r="SVB673" s="58"/>
      <c r="SVC673" s="58"/>
      <c r="SVD673" s="58"/>
      <c r="SVE673" s="58"/>
      <c r="SVF673" s="58"/>
      <c r="SVG673" s="58"/>
      <c r="SVH673" s="58"/>
      <c r="SVI673" s="58"/>
      <c r="SVJ673" s="58"/>
      <c r="SVK673" s="58"/>
      <c r="SVL673" s="58"/>
      <c r="SVM673" s="58"/>
      <c r="SVN673" s="58"/>
      <c r="SVO673" s="58"/>
      <c r="SVP673" s="58"/>
      <c r="SVQ673" s="58"/>
      <c r="SVR673" s="58"/>
      <c r="SVS673" s="58"/>
      <c r="SVT673" s="58"/>
      <c r="SVU673" s="58"/>
      <c r="SVV673" s="58"/>
      <c r="SVW673" s="58"/>
      <c r="SVX673" s="58"/>
      <c r="SVY673" s="58"/>
      <c r="SVZ673" s="58"/>
      <c r="SWA673" s="58"/>
      <c r="SWB673" s="58"/>
      <c r="SWC673" s="58"/>
      <c r="SWD673" s="58"/>
      <c r="SWE673" s="58"/>
      <c r="SWF673" s="58"/>
      <c r="SWG673" s="58"/>
      <c r="SWH673" s="58"/>
      <c r="SWI673" s="58"/>
      <c r="SWJ673" s="58"/>
      <c r="SWK673" s="58"/>
      <c r="SWL673" s="58"/>
      <c r="SWM673" s="58"/>
      <c r="SWN673" s="58"/>
      <c r="SWO673" s="58"/>
      <c r="SWP673" s="58"/>
      <c r="SWQ673" s="58"/>
      <c r="SWR673" s="58"/>
      <c r="SWS673" s="58"/>
      <c r="SWT673" s="58"/>
      <c r="SWU673" s="58"/>
      <c r="SWV673" s="58"/>
      <c r="SWW673" s="58"/>
      <c r="SWX673" s="58"/>
      <c r="SWY673" s="58"/>
      <c r="SWZ673" s="58"/>
      <c r="SXA673" s="58"/>
      <c r="SXB673" s="58"/>
      <c r="SXC673" s="58"/>
      <c r="SXD673" s="58"/>
      <c r="SXE673" s="58"/>
      <c r="SXF673" s="58"/>
      <c r="SXG673" s="58"/>
      <c r="SXH673" s="58"/>
      <c r="SXI673" s="58"/>
      <c r="SXJ673" s="58"/>
      <c r="SXK673" s="58"/>
      <c r="SXL673" s="58"/>
      <c r="SXM673" s="58"/>
      <c r="SXN673" s="58"/>
      <c r="SXO673" s="58"/>
      <c r="SXP673" s="58"/>
      <c r="SXQ673" s="58"/>
      <c r="SXR673" s="58"/>
      <c r="SXS673" s="58"/>
      <c r="SXT673" s="58"/>
      <c r="SXU673" s="58"/>
      <c r="SXV673" s="58"/>
      <c r="SXW673" s="58"/>
      <c r="SXX673" s="58"/>
      <c r="SXY673" s="58"/>
      <c r="SXZ673" s="58"/>
      <c r="SYA673" s="58"/>
      <c r="SYB673" s="58"/>
      <c r="SYC673" s="58"/>
      <c r="SYD673" s="58"/>
      <c r="SYE673" s="58"/>
      <c r="SYF673" s="58"/>
      <c r="SYG673" s="58"/>
      <c r="SYH673" s="58"/>
      <c r="SYI673" s="58"/>
      <c r="SYJ673" s="58"/>
      <c r="SYK673" s="58"/>
      <c r="SYL673" s="58"/>
      <c r="SYM673" s="58"/>
      <c r="SYN673" s="58"/>
      <c r="SYO673" s="58"/>
      <c r="SYP673" s="58"/>
      <c r="SYQ673" s="58"/>
      <c r="SYR673" s="58"/>
      <c r="SYS673" s="58"/>
      <c r="SYT673" s="58"/>
      <c r="SYU673" s="58"/>
      <c r="SYV673" s="58"/>
      <c r="SYW673" s="58"/>
      <c r="SYX673" s="58"/>
      <c r="SYY673" s="58"/>
      <c r="SYZ673" s="58"/>
      <c r="SZA673" s="58"/>
      <c r="SZB673" s="58"/>
      <c r="SZC673" s="58"/>
      <c r="SZD673" s="58"/>
      <c r="SZE673" s="58"/>
      <c r="SZF673" s="58"/>
      <c r="SZG673" s="58"/>
      <c r="SZH673" s="58"/>
      <c r="SZI673" s="58"/>
      <c r="SZJ673" s="58"/>
      <c r="SZK673" s="58"/>
      <c r="SZL673" s="58"/>
      <c r="SZM673" s="58"/>
      <c r="SZN673" s="58"/>
      <c r="SZO673" s="58"/>
      <c r="SZP673" s="58"/>
      <c r="SZQ673" s="58"/>
      <c r="SZR673" s="58"/>
      <c r="SZS673" s="58"/>
      <c r="SZT673" s="58"/>
      <c r="SZU673" s="58"/>
      <c r="SZV673" s="58"/>
      <c r="SZW673" s="58"/>
      <c r="SZX673" s="58"/>
      <c r="SZY673" s="58"/>
      <c r="SZZ673" s="58"/>
      <c r="TAA673" s="58"/>
      <c r="TAB673" s="58"/>
      <c r="TAC673" s="58"/>
      <c r="TAD673" s="58"/>
      <c r="TAE673" s="58"/>
      <c r="TAF673" s="58"/>
      <c r="TAG673" s="58"/>
      <c r="TAH673" s="58"/>
      <c r="TAI673" s="58"/>
      <c r="TAJ673" s="58"/>
      <c r="TAK673" s="58"/>
      <c r="TAL673" s="58"/>
      <c r="TAM673" s="58"/>
      <c r="TAN673" s="58"/>
      <c r="TAO673" s="58"/>
      <c r="TAP673" s="58"/>
      <c r="TAQ673" s="58"/>
      <c r="TAR673" s="58"/>
      <c r="TAS673" s="58"/>
      <c r="TAT673" s="58"/>
      <c r="TAU673" s="58"/>
      <c r="TAV673" s="58"/>
      <c r="TAW673" s="58"/>
      <c r="TAX673" s="58"/>
      <c r="TAY673" s="58"/>
      <c r="TAZ673" s="58"/>
      <c r="TBA673" s="58"/>
      <c r="TBB673" s="58"/>
      <c r="TBC673" s="58"/>
      <c r="TBD673" s="58"/>
      <c r="TBE673" s="58"/>
      <c r="TBF673" s="58"/>
      <c r="TBG673" s="58"/>
      <c r="TBH673" s="58"/>
      <c r="TBI673" s="58"/>
      <c r="TBJ673" s="58"/>
      <c r="TBK673" s="58"/>
      <c r="TBL673" s="58"/>
      <c r="TBM673" s="58"/>
      <c r="TBN673" s="58"/>
      <c r="TBO673" s="58"/>
      <c r="TBP673" s="58"/>
      <c r="TBQ673" s="58"/>
      <c r="TBR673" s="58"/>
      <c r="TBS673" s="58"/>
      <c r="TBT673" s="58"/>
      <c r="TBU673" s="58"/>
      <c r="TBV673" s="58"/>
      <c r="TBW673" s="58"/>
      <c r="TBX673" s="58"/>
      <c r="TBY673" s="58"/>
      <c r="TBZ673" s="58"/>
      <c r="TCA673" s="58"/>
      <c r="TCB673" s="58"/>
      <c r="TCC673" s="58"/>
      <c r="TCD673" s="58"/>
      <c r="TCE673" s="58"/>
      <c r="TCF673" s="58"/>
      <c r="TCG673" s="58"/>
      <c r="TCH673" s="58"/>
      <c r="TCI673" s="58"/>
      <c r="TCJ673" s="58"/>
      <c r="TCK673" s="58"/>
      <c r="TCL673" s="58"/>
      <c r="TCM673" s="58"/>
      <c r="TCN673" s="58"/>
      <c r="TCO673" s="58"/>
      <c r="TCP673" s="58"/>
      <c r="TCQ673" s="58"/>
      <c r="TCR673" s="58"/>
      <c r="TCS673" s="58"/>
      <c r="TCT673" s="58"/>
      <c r="TCU673" s="58"/>
      <c r="TCV673" s="58"/>
      <c r="TCW673" s="58"/>
      <c r="TCX673" s="58"/>
      <c r="TCY673" s="58"/>
      <c r="TCZ673" s="58"/>
      <c r="TDA673" s="58"/>
      <c r="TDB673" s="58"/>
      <c r="TDC673" s="58"/>
      <c r="TDD673" s="58"/>
      <c r="TDE673" s="58"/>
      <c r="TDF673" s="58"/>
      <c r="TDG673" s="58"/>
      <c r="TDH673" s="58"/>
      <c r="TDI673" s="58"/>
      <c r="TDJ673" s="58"/>
      <c r="TDK673" s="58"/>
      <c r="TDL673" s="58"/>
      <c r="TDM673" s="58"/>
      <c r="TDN673" s="58"/>
      <c r="TDO673" s="58"/>
      <c r="TDP673" s="58"/>
      <c r="TDQ673" s="58"/>
      <c r="TDR673" s="58"/>
      <c r="TDS673" s="58"/>
      <c r="TDT673" s="58"/>
      <c r="TDU673" s="58"/>
      <c r="TDV673" s="58"/>
      <c r="TDW673" s="58"/>
      <c r="TDX673" s="58"/>
      <c r="TDY673" s="58"/>
      <c r="TDZ673" s="58"/>
      <c r="TEA673" s="58"/>
      <c r="TEB673" s="58"/>
      <c r="TEC673" s="58"/>
      <c r="TED673" s="58"/>
      <c r="TEE673" s="58"/>
      <c r="TEF673" s="58"/>
      <c r="TEG673" s="58"/>
      <c r="TEH673" s="58"/>
      <c r="TEI673" s="58"/>
      <c r="TEJ673" s="58"/>
      <c r="TEK673" s="58"/>
      <c r="TEL673" s="58"/>
      <c r="TEM673" s="58"/>
      <c r="TEN673" s="58"/>
      <c r="TEO673" s="58"/>
      <c r="TEP673" s="58"/>
      <c r="TEQ673" s="58"/>
      <c r="TER673" s="58"/>
      <c r="TES673" s="58"/>
      <c r="TET673" s="58"/>
      <c r="TEU673" s="58"/>
      <c r="TEV673" s="58"/>
      <c r="TEW673" s="58"/>
      <c r="TEX673" s="58"/>
      <c r="TEY673" s="58"/>
      <c r="TEZ673" s="58"/>
      <c r="TFA673" s="58"/>
      <c r="TFB673" s="58"/>
      <c r="TFC673" s="58"/>
      <c r="TFD673" s="58"/>
      <c r="TFE673" s="58"/>
      <c r="TFF673" s="58"/>
      <c r="TFG673" s="58"/>
      <c r="TFH673" s="58"/>
      <c r="TFI673" s="58"/>
      <c r="TFJ673" s="58"/>
      <c r="TFK673" s="58"/>
      <c r="TFL673" s="58"/>
      <c r="TFM673" s="58"/>
      <c r="TFN673" s="58"/>
      <c r="TFO673" s="58"/>
      <c r="TFP673" s="58"/>
      <c r="TFQ673" s="58"/>
      <c r="TFR673" s="58"/>
      <c r="TFS673" s="58"/>
      <c r="TFT673" s="58"/>
      <c r="TFU673" s="58"/>
      <c r="TFV673" s="58"/>
      <c r="TFW673" s="58"/>
      <c r="TFX673" s="58"/>
      <c r="TFY673" s="58"/>
      <c r="TFZ673" s="58"/>
      <c r="TGA673" s="58"/>
      <c r="TGB673" s="58"/>
      <c r="TGC673" s="58"/>
      <c r="TGD673" s="58"/>
      <c r="TGE673" s="58"/>
      <c r="TGF673" s="58"/>
      <c r="TGG673" s="58"/>
      <c r="TGH673" s="58"/>
      <c r="TGI673" s="58"/>
      <c r="TGJ673" s="58"/>
      <c r="TGK673" s="58"/>
      <c r="TGL673" s="58"/>
      <c r="TGM673" s="58"/>
      <c r="TGN673" s="58"/>
      <c r="TGO673" s="58"/>
      <c r="TGP673" s="58"/>
      <c r="TGQ673" s="58"/>
      <c r="TGR673" s="58"/>
      <c r="TGS673" s="58"/>
      <c r="TGT673" s="58"/>
      <c r="TGU673" s="58"/>
      <c r="TGV673" s="58"/>
      <c r="TGW673" s="58"/>
      <c r="TGX673" s="58"/>
      <c r="TGY673" s="58"/>
      <c r="TGZ673" s="58"/>
      <c r="THA673" s="58"/>
      <c r="THB673" s="58"/>
      <c r="THC673" s="58"/>
      <c r="THD673" s="58"/>
      <c r="THE673" s="58"/>
      <c r="THF673" s="58"/>
      <c r="THG673" s="58"/>
      <c r="THH673" s="58"/>
      <c r="THI673" s="58"/>
      <c r="THJ673" s="58"/>
      <c r="THK673" s="58"/>
      <c r="THL673" s="58"/>
      <c r="THM673" s="58"/>
      <c r="THN673" s="58"/>
      <c r="THO673" s="58"/>
      <c r="THP673" s="58"/>
      <c r="THQ673" s="58"/>
      <c r="THR673" s="58"/>
      <c r="THS673" s="58"/>
      <c r="THT673" s="58"/>
      <c r="THU673" s="58"/>
      <c r="THV673" s="58"/>
      <c r="THW673" s="58"/>
      <c r="THX673" s="58"/>
      <c r="THY673" s="58"/>
      <c r="THZ673" s="58"/>
      <c r="TIA673" s="58"/>
      <c r="TIB673" s="58"/>
      <c r="TIC673" s="58"/>
      <c r="TID673" s="58"/>
      <c r="TIE673" s="58"/>
      <c r="TIF673" s="58"/>
      <c r="TIG673" s="58"/>
      <c r="TIH673" s="58"/>
      <c r="TII673" s="58"/>
      <c r="TIJ673" s="58"/>
      <c r="TIK673" s="58"/>
      <c r="TIL673" s="58"/>
      <c r="TIM673" s="58"/>
      <c r="TIN673" s="58"/>
      <c r="TIO673" s="58"/>
      <c r="TIP673" s="58"/>
      <c r="TIQ673" s="58"/>
      <c r="TIR673" s="58"/>
      <c r="TIS673" s="58"/>
      <c r="TIT673" s="58"/>
      <c r="TIU673" s="58"/>
      <c r="TIV673" s="58"/>
      <c r="TIW673" s="58"/>
      <c r="TIX673" s="58"/>
      <c r="TIY673" s="58"/>
      <c r="TIZ673" s="58"/>
      <c r="TJA673" s="58"/>
      <c r="TJB673" s="58"/>
      <c r="TJC673" s="58"/>
      <c r="TJD673" s="58"/>
      <c r="TJE673" s="58"/>
      <c r="TJF673" s="58"/>
      <c r="TJG673" s="58"/>
      <c r="TJH673" s="58"/>
      <c r="TJI673" s="58"/>
      <c r="TJJ673" s="58"/>
      <c r="TJK673" s="58"/>
      <c r="TJL673" s="58"/>
      <c r="TJM673" s="58"/>
      <c r="TJN673" s="58"/>
      <c r="TJO673" s="58"/>
      <c r="TJP673" s="58"/>
      <c r="TJQ673" s="58"/>
      <c r="TJR673" s="58"/>
      <c r="TJS673" s="58"/>
      <c r="TJT673" s="58"/>
      <c r="TJU673" s="58"/>
      <c r="TJV673" s="58"/>
      <c r="TJW673" s="58"/>
      <c r="TJX673" s="58"/>
      <c r="TJY673" s="58"/>
      <c r="TJZ673" s="58"/>
      <c r="TKA673" s="58"/>
      <c r="TKB673" s="58"/>
      <c r="TKC673" s="58"/>
      <c r="TKD673" s="58"/>
      <c r="TKE673" s="58"/>
      <c r="TKF673" s="58"/>
      <c r="TKG673" s="58"/>
      <c r="TKH673" s="58"/>
      <c r="TKI673" s="58"/>
      <c r="TKJ673" s="58"/>
      <c r="TKK673" s="58"/>
      <c r="TKL673" s="58"/>
      <c r="TKM673" s="58"/>
      <c r="TKN673" s="58"/>
      <c r="TKO673" s="58"/>
      <c r="TKP673" s="58"/>
      <c r="TKQ673" s="58"/>
      <c r="TKR673" s="58"/>
      <c r="TKS673" s="58"/>
      <c r="TKT673" s="58"/>
      <c r="TKU673" s="58"/>
      <c r="TKV673" s="58"/>
      <c r="TKW673" s="58"/>
      <c r="TKX673" s="58"/>
      <c r="TKY673" s="58"/>
      <c r="TKZ673" s="58"/>
      <c r="TLA673" s="58"/>
      <c r="TLB673" s="58"/>
      <c r="TLC673" s="58"/>
      <c r="TLD673" s="58"/>
      <c r="TLE673" s="58"/>
      <c r="TLF673" s="58"/>
      <c r="TLG673" s="58"/>
      <c r="TLH673" s="58"/>
      <c r="TLI673" s="58"/>
      <c r="TLJ673" s="58"/>
      <c r="TLK673" s="58"/>
      <c r="TLL673" s="58"/>
      <c r="TLM673" s="58"/>
      <c r="TLN673" s="58"/>
      <c r="TLO673" s="58"/>
      <c r="TLP673" s="58"/>
      <c r="TLQ673" s="58"/>
      <c r="TLR673" s="58"/>
      <c r="TLS673" s="58"/>
      <c r="TLT673" s="58"/>
      <c r="TLU673" s="58"/>
      <c r="TLV673" s="58"/>
      <c r="TLW673" s="58"/>
      <c r="TLX673" s="58"/>
      <c r="TLY673" s="58"/>
      <c r="TLZ673" s="58"/>
      <c r="TMA673" s="58"/>
      <c r="TMB673" s="58"/>
      <c r="TMC673" s="58"/>
      <c r="TMD673" s="58"/>
      <c r="TME673" s="58"/>
      <c r="TMF673" s="58"/>
      <c r="TMG673" s="58"/>
      <c r="TMH673" s="58"/>
      <c r="TMI673" s="58"/>
      <c r="TMJ673" s="58"/>
      <c r="TMK673" s="58"/>
      <c r="TML673" s="58"/>
      <c r="TMM673" s="58"/>
      <c r="TMN673" s="58"/>
      <c r="TMO673" s="58"/>
      <c r="TMP673" s="58"/>
      <c r="TMQ673" s="58"/>
      <c r="TMR673" s="58"/>
      <c r="TMS673" s="58"/>
      <c r="TMT673" s="58"/>
      <c r="TMU673" s="58"/>
      <c r="TMV673" s="58"/>
      <c r="TMW673" s="58"/>
      <c r="TMX673" s="58"/>
      <c r="TMY673" s="58"/>
      <c r="TMZ673" s="58"/>
      <c r="TNA673" s="58"/>
      <c r="TNB673" s="58"/>
      <c r="TNC673" s="58"/>
      <c r="TND673" s="58"/>
      <c r="TNE673" s="58"/>
      <c r="TNF673" s="58"/>
      <c r="TNG673" s="58"/>
      <c r="TNH673" s="58"/>
      <c r="TNI673" s="58"/>
      <c r="TNJ673" s="58"/>
      <c r="TNK673" s="58"/>
      <c r="TNL673" s="58"/>
      <c r="TNM673" s="58"/>
      <c r="TNN673" s="58"/>
      <c r="TNO673" s="58"/>
      <c r="TNP673" s="58"/>
      <c r="TNQ673" s="58"/>
      <c r="TNR673" s="58"/>
      <c r="TNS673" s="58"/>
      <c r="TNT673" s="58"/>
      <c r="TNU673" s="58"/>
      <c r="TNV673" s="58"/>
      <c r="TNW673" s="58"/>
      <c r="TNX673" s="58"/>
      <c r="TNY673" s="58"/>
      <c r="TNZ673" s="58"/>
      <c r="TOA673" s="58"/>
      <c r="TOB673" s="58"/>
      <c r="TOC673" s="58"/>
      <c r="TOD673" s="58"/>
      <c r="TOE673" s="58"/>
      <c r="TOF673" s="58"/>
      <c r="TOG673" s="58"/>
      <c r="TOH673" s="58"/>
      <c r="TOI673" s="58"/>
      <c r="TOJ673" s="58"/>
      <c r="TOK673" s="58"/>
      <c r="TOL673" s="58"/>
      <c r="TOM673" s="58"/>
      <c r="TON673" s="58"/>
      <c r="TOO673" s="58"/>
      <c r="TOP673" s="58"/>
      <c r="TOQ673" s="58"/>
      <c r="TOR673" s="58"/>
      <c r="TOS673" s="58"/>
      <c r="TOT673" s="58"/>
      <c r="TOU673" s="58"/>
      <c r="TOV673" s="58"/>
      <c r="TOW673" s="58"/>
      <c r="TOX673" s="58"/>
      <c r="TOY673" s="58"/>
      <c r="TOZ673" s="58"/>
      <c r="TPA673" s="58"/>
      <c r="TPB673" s="58"/>
      <c r="TPC673" s="58"/>
      <c r="TPD673" s="58"/>
      <c r="TPE673" s="58"/>
      <c r="TPF673" s="58"/>
      <c r="TPG673" s="58"/>
      <c r="TPH673" s="58"/>
      <c r="TPI673" s="58"/>
      <c r="TPJ673" s="58"/>
      <c r="TPK673" s="58"/>
      <c r="TPL673" s="58"/>
      <c r="TPM673" s="58"/>
      <c r="TPN673" s="58"/>
      <c r="TPO673" s="58"/>
      <c r="TPP673" s="58"/>
      <c r="TPQ673" s="58"/>
      <c r="TPR673" s="58"/>
      <c r="TPS673" s="58"/>
      <c r="TPT673" s="58"/>
      <c r="TPU673" s="58"/>
      <c r="TPV673" s="58"/>
      <c r="TPW673" s="58"/>
      <c r="TPX673" s="58"/>
      <c r="TPY673" s="58"/>
      <c r="TPZ673" s="58"/>
      <c r="TQA673" s="58"/>
      <c r="TQB673" s="58"/>
      <c r="TQC673" s="58"/>
      <c r="TQD673" s="58"/>
      <c r="TQE673" s="58"/>
      <c r="TQF673" s="58"/>
      <c r="TQG673" s="58"/>
      <c r="TQH673" s="58"/>
      <c r="TQI673" s="58"/>
      <c r="TQJ673" s="58"/>
      <c r="TQK673" s="58"/>
      <c r="TQL673" s="58"/>
      <c r="TQM673" s="58"/>
      <c r="TQN673" s="58"/>
      <c r="TQO673" s="58"/>
      <c r="TQP673" s="58"/>
      <c r="TQQ673" s="58"/>
      <c r="TQR673" s="58"/>
      <c r="TQS673" s="58"/>
      <c r="TQT673" s="58"/>
      <c r="TQU673" s="58"/>
      <c r="TQV673" s="58"/>
      <c r="TQW673" s="58"/>
      <c r="TQX673" s="58"/>
      <c r="TQY673" s="58"/>
      <c r="TQZ673" s="58"/>
      <c r="TRA673" s="58"/>
      <c r="TRB673" s="58"/>
      <c r="TRC673" s="58"/>
      <c r="TRD673" s="58"/>
      <c r="TRE673" s="58"/>
      <c r="TRF673" s="58"/>
      <c r="TRG673" s="58"/>
      <c r="TRH673" s="58"/>
      <c r="TRI673" s="58"/>
      <c r="TRJ673" s="58"/>
      <c r="TRK673" s="58"/>
      <c r="TRL673" s="58"/>
      <c r="TRM673" s="58"/>
      <c r="TRN673" s="58"/>
      <c r="TRO673" s="58"/>
      <c r="TRP673" s="58"/>
      <c r="TRQ673" s="58"/>
      <c r="TRR673" s="58"/>
      <c r="TRS673" s="58"/>
      <c r="TRT673" s="58"/>
      <c r="TRU673" s="58"/>
      <c r="TRV673" s="58"/>
      <c r="TRW673" s="58"/>
      <c r="TRX673" s="58"/>
      <c r="TRY673" s="58"/>
      <c r="TRZ673" s="58"/>
      <c r="TSA673" s="58"/>
      <c r="TSB673" s="58"/>
      <c r="TSC673" s="58"/>
      <c r="TSD673" s="58"/>
      <c r="TSE673" s="58"/>
      <c r="TSF673" s="58"/>
      <c r="TSG673" s="58"/>
      <c r="TSH673" s="58"/>
      <c r="TSI673" s="58"/>
      <c r="TSJ673" s="58"/>
      <c r="TSK673" s="58"/>
      <c r="TSL673" s="58"/>
      <c r="TSM673" s="58"/>
      <c r="TSN673" s="58"/>
      <c r="TSO673" s="58"/>
      <c r="TSP673" s="58"/>
      <c r="TSQ673" s="58"/>
      <c r="TSR673" s="58"/>
      <c r="TSS673" s="58"/>
      <c r="TST673" s="58"/>
      <c r="TSU673" s="58"/>
      <c r="TSV673" s="58"/>
      <c r="TSW673" s="58"/>
      <c r="TSX673" s="58"/>
      <c r="TSY673" s="58"/>
      <c r="TSZ673" s="58"/>
      <c r="TTA673" s="58"/>
      <c r="TTB673" s="58"/>
      <c r="TTC673" s="58"/>
      <c r="TTD673" s="58"/>
      <c r="TTE673" s="58"/>
      <c r="TTF673" s="58"/>
      <c r="TTG673" s="58"/>
      <c r="TTH673" s="58"/>
      <c r="TTI673" s="58"/>
      <c r="TTJ673" s="58"/>
      <c r="TTK673" s="58"/>
      <c r="TTL673" s="58"/>
      <c r="TTM673" s="58"/>
      <c r="TTN673" s="58"/>
      <c r="TTO673" s="58"/>
      <c r="TTP673" s="58"/>
      <c r="TTQ673" s="58"/>
      <c r="TTR673" s="58"/>
      <c r="TTS673" s="58"/>
      <c r="TTT673" s="58"/>
      <c r="TTU673" s="58"/>
      <c r="TTV673" s="58"/>
      <c r="TTW673" s="58"/>
      <c r="TTX673" s="58"/>
      <c r="TTY673" s="58"/>
      <c r="TTZ673" s="58"/>
      <c r="TUA673" s="58"/>
      <c r="TUB673" s="58"/>
      <c r="TUC673" s="58"/>
      <c r="TUD673" s="58"/>
      <c r="TUE673" s="58"/>
      <c r="TUF673" s="58"/>
      <c r="TUG673" s="58"/>
      <c r="TUH673" s="58"/>
      <c r="TUI673" s="58"/>
      <c r="TUJ673" s="58"/>
      <c r="TUK673" s="58"/>
      <c r="TUL673" s="58"/>
      <c r="TUM673" s="58"/>
      <c r="TUN673" s="58"/>
      <c r="TUO673" s="58"/>
      <c r="TUP673" s="58"/>
      <c r="TUQ673" s="58"/>
      <c r="TUR673" s="58"/>
      <c r="TUS673" s="58"/>
      <c r="TUT673" s="58"/>
      <c r="TUU673" s="58"/>
      <c r="TUV673" s="58"/>
      <c r="TUW673" s="58"/>
      <c r="TUX673" s="58"/>
      <c r="TUY673" s="58"/>
      <c r="TUZ673" s="58"/>
      <c r="TVA673" s="58"/>
      <c r="TVB673" s="58"/>
      <c r="TVC673" s="58"/>
      <c r="TVD673" s="58"/>
      <c r="TVE673" s="58"/>
      <c r="TVF673" s="58"/>
      <c r="TVG673" s="58"/>
      <c r="TVH673" s="58"/>
      <c r="TVI673" s="58"/>
      <c r="TVJ673" s="58"/>
      <c r="TVK673" s="58"/>
      <c r="TVL673" s="58"/>
      <c r="TVM673" s="58"/>
      <c r="TVN673" s="58"/>
      <c r="TVO673" s="58"/>
      <c r="TVP673" s="58"/>
      <c r="TVQ673" s="58"/>
      <c r="TVR673" s="58"/>
      <c r="TVS673" s="58"/>
      <c r="TVT673" s="58"/>
      <c r="TVU673" s="58"/>
      <c r="TVV673" s="58"/>
      <c r="TVW673" s="58"/>
      <c r="TVX673" s="58"/>
      <c r="TVY673" s="58"/>
      <c r="TVZ673" s="58"/>
      <c r="TWA673" s="58"/>
      <c r="TWB673" s="58"/>
      <c r="TWC673" s="58"/>
      <c r="TWD673" s="58"/>
      <c r="TWE673" s="58"/>
      <c r="TWF673" s="58"/>
      <c r="TWG673" s="58"/>
      <c r="TWH673" s="58"/>
      <c r="TWI673" s="58"/>
      <c r="TWJ673" s="58"/>
      <c r="TWK673" s="58"/>
      <c r="TWL673" s="58"/>
      <c r="TWM673" s="58"/>
      <c r="TWN673" s="58"/>
      <c r="TWO673" s="58"/>
      <c r="TWP673" s="58"/>
      <c r="TWQ673" s="58"/>
      <c r="TWR673" s="58"/>
      <c r="TWS673" s="58"/>
      <c r="TWT673" s="58"/>
      <c r="TWU673" s="58"/>
      <c r="TWV673" s="58"/>
      <c r="TWW673" s="58"/>
      <c r="TWX673" s="58"/>
      <c r="TWY673" s="58"/>
      <c r="TWZ673" s="58"/>
      <c r="TXA673" s="58"/>
      <c r="TXB673" s="58"/>
      <c r="TXC673" s="58"/>
      <c r="TXD673" s="58"/>
      <c r="TXE673" s="58"/>
      <c r="TXF673" s="58"/>
      <c r="TXG673" s="58"/>
      <c r="TXH673" s="58"/>
      <c r="TXI673" s="58"/>
      <c r="TXJ673" s="58"/>
      <c r="TXK673" s="58"/>
      <c r="TXL673" s="58"/>
      <c r="TXM673" s="58"/>
      <c r="TXN673" s="58"/>
      <c r="TXO673" s="58"/>
      <c r="TXP673" s="58"/>
      <c r="TXQ673" s="58"/>
      <c r="TXR673" s="58"/>
      <c r="TXS673" s="58"/>
      <c r="TXT673" s="58"/>
      <c r="TXU673" s="58"/>
      <c r="TXV673" s="58"/>
      <c r="TXW673" s="58"/>
      <c r="TXX673" s="58"/>
      <c r="TXY673" s="58"/>
      <c r="TXZ673" s="58"/>
      <c r="TYA673" s="58"/>
      <c r="TYB673" s="58"/>
      <c r="TYC673" s="58"/>
      <c r="TYD673" s="58"/>
      <c r="TYE673" s="58"/>
      <c r="TYF673" s="58"/>
      <c r="TYG673" s="58"/>
      <c r="TYH673" s="58"/>
      <c r="TYI673" s="58"/>
      <c r="TYJ673" s="58"/>
      <c r="TYK673" s="58"/>
      <c r="TYL673" s="58"/>
      <c r="TYM673" s="58"/>
      <c r="TYN673" s="58"/>
      <c r="TYO673" s="58"/>
      <c r="TYP673" s="58"/>
      <c r="TYQ673" s="58"/>
      <c r="TYR673" s="58"/>
      <c r="TYS673" s="58"/>
      <c r="TYT673" s="58"/>
      <c r="TYU673" s="58"/>
      <c r="TYV673" s="58"/>
      <c r="TYW673" s="58"/>
      <c r="TYX673" s="58"/>
      <c r="TYY673" s="58"/>
      <c r="TYZ673" s="58"/>
      <c r="TZA673" s="58"/>
      <c r="TZB673" s="58"/>
      <c r="TZC673" s="58"/>
      <c r="TZD673" s="58"/>
      <c r="TZE673" s="58"/>
      <c r="TZF673" s="58"/>
      <c r="TZG673" s="58"/>
      <c r="TZH673" s="58"/>
      <c r="TZI673" s="58"/>
      <c r="TZJ673" s="58"/>
      <c r="TZK673" s="58"/>
      <c r="TZL673" s="58"/>
      <c r="TZM673" s="58"/>
      <c r="TZN673" s="58"/>
      <c r="TZO673" s="58"/>
      <c r="TZP673" s="58"/>
      <c r="TZQ673" s="58"/>
      <c r="TZR673" s="58"/>
      <c r="TZS673" s="58"/>
      <c r="TZT673" s="58"/>
      <c r="TZU673" s="58"/>
      <c r="TZV673" s="58"/>
      <c r="TZW673" s="58"/>
      <c r="TZX673" s="58"/>
      <c r="TZY673" s="58"/>
      <c r="TZZ673" s="58"/>
      <c r="UAA673" s="58"/>
      <c r="UAB673" s="58"/>
      <c r="UAC673" s="58"/>
      <c r="UAD673" s="58"/>
      <c r="UAE673" s="58"/>
      <c r="UAF673" s="58"/>
      <c r="UAG673" s="58"/>
      <c r="UAH673" s="58"/>
      <c r="UAI673" s="58"/>
      <c r="UAJ673" s="58"/>
      <c r="UAK673" s="58"/>
      <c r="UAL673" s="58"/>
      <c r="UAM673" s="58"/>
      <c r="UAN673" s="58"/>
      <c r="UAO673" s="58"/>
      <c r="UAP673" s="58"/>
      <c r="UAQ673" s="58"/>
      <c r="UAR673" s="58"/>
      <c r="UAS673" s="58"/>
      <c r="UAT673" s="58"/>
      <c r="UAU673" s="58"/>
      <c r="UAV673" s="58"/>
      <c r="UAW673" s="58"/>
      <c r="UAX673" s="58"/>
      <c r="UAY673" s="58"/>
      <c r="UAZ673" s="58"/>
      <c r="UBA673" s="58"/>
      <c r="UBB673" s="58"/>
      <c r="UBC673" s="58"/>
      <c r="UBD673" s="58"/>
      <c r="UBE673" s="58"/>
      <c r="UBF673" s="58"/>
      <c r="UBG673" s="58"/>
      <c r="UBH673" s="58"/>
      <c r="UBI673" s="58"/>
      <c r="UBJ673" s="58"/>
      <c r="UBK673" s="58"/>
      <c r="UBL673" s="58"/>
      <c r="UBM673" s="58"/>
      <c r="UBN673" s="58"/>
      <c r="UBO673" s="58"/>
      <c r="UBP673" s="58"/>
      <c r="UBQ673" s="58"/>
      <c r="UBR673" s="58"/>
      <c r="UBS673" s="58"/>
      <c r="UBT673" s="58"/>
      <c r="UBU673" s="58"/>
      <c r="UBV673" s="58"/>
      <c r="UBW673" s="58"/>
      <c r="UBX673" s="58"/>
      <c r="UBY673" s="58"/>
      <c r="UBZ673" s="58"/>
      <c r="UCA673" s="58"/>
      <c r="UCB673" s="58"/>
      <c r="UCC673" s="58"/>
      <c r="UCD673" s="58"/>
      <c r="UCE673" s="58"/>
      <c r="UCF673" s="58"/>
      <c r="UCG673" s="58"/>
      <c r="UCH673" s="58"/>
      <c r="UCI673" s="58"/>
      <c r="UCJ673" s="58"/>
      <c r="UCK673" s="58"/>
      <c r="UCL673" s="58"/>
      <c r="UCM673" s="58"/>
      <c r="UCN673" s="58"/>
      <c r="UCO673" s="58"/>
      <c r="UCP673" s="58"/>
      <c r="UCQ673" s="58"/>
      <c r="UCR673" s="58"/>
      <c r="UCS673" s="58"/>
      <c r="UCT673" s="58"/>
      <c r="UCU673" s="58"/>
      <c r="UCV673" s="58"/>
      <c r="UCW673" s="58"/>
      <c r="UCX673" s="58"/>
      <c r="UCY673" s="58"/>
      <c r="UCZ673" s="58"/>
      <c r="UDA673" s="58"/>
      <c r="UDB673" s="58"/>
      <c r="UDC673" s="58"/>
      <c r="UDD673" s="58"/>
      <c r="UDE673" s="58"/>
      <c r="UDF673" s="58"/>
      <c r="UDG673" s="58"/>
      <c r="UDH673" s="58"/>
      <c r="UDI673" s="58"/>
      <c r="UDJ673" s="58"/>
      <c r="UDK673" s="58"/>
      <c r="UDL673" s="58"/>
      <c r="UDM673" s="58"/>
      <c r="UDN673" s="58"/>
      <c r="UDO673" s="58"/>
      <c r="UDP673" s="58"/>
      <c r="UDQ673" s="58"/>
      <c r="UDR673" s="58"/>
      <c r="UDS673" s="58"/>
      <c r="UDT673" s="58"/>
      <c r="UDU673" s="58"/>
      <c r="UDV673" s="58"/>
      <c r="UDW673" s="58"/>
      <c r="UDX673" s="58"/>
      <c r="UDY673" s="58"/>
      <c r="UDZ673" s="58"/>
      <c r="UEA673" s="58"/>
      <c r="UEB673" s="58"/>
      <c r="UEC673" s="58"/>
      <c r="UED673" s="58"/>
      <c r="UEE673" s="58"/>
      <c r="UEF673" s="58"/>
      <c r="UEG673" s="58"/>
      <c r="UEH673" s="58"/>
      <c r="UEI673" s="58"/>
      <c r="UEJ673" s="58"/>
      <c r="UEK673" s="58"/>
      <c r="UEL673" s="58"/>
      <c r="UEM673" s="58"/>
      <c r="UEN673" s="58"/>
      <c r="UEO673" s="58"/>
      <c r="UEP673" s="58"/>
      <c r="UEQ673" s="58"/>
      <c r="UER673" s="58"/>
      <c r="UES673" s="58"/>
      <c r="UET673" s="58"/>
      <c r="UEU673" s="58"/>
      <c r="UEV673" s="58"/>
      <c r="UEW673" s="58"/>
      <c r="UEX673" s="58"/>
      <c r="UEY673" s="58"/>
      <c r="UEZ673" s="58"/>
      <c r="UFA673" s="58"/>
      <c r="UFB673" s="58"/>
      <c r="UFC673" s="58"/>
      <c r="UFD673" s="58"/>
      <c r="UFE673" s="58"/>
      <c r="UFF673" s="58"/>
      <c r="UFG673" s="58"/>
      <c r="UFH673" s="58"/>
      <c r="UFI673" s="58"/>
      <c r="UFJ673" s="58"/>
      <c r="UFK673" s="58"/>
      <c r="UFL673" s="58"/>
      <c r="UFM673" s="58"/>
      <c r="UFN673" s="58"/>
      <c r="UFO673" s="58"/>
      <c r="UFP673" s="58"/>
      <c r="UFQ673" s="58"/>
      <c r="UFR673" s="58"/>
      <c r="UFS673" s="58"/>
      <c r="UFT673" s="58"/>
      <c r="UFU673" s="58"/>
      <c r="UFV673" s="58"/>
      <c r="UFW673" s="58"/>
      <c r="UFX673" s="58"/>
      <c r="UFY673" s="58"/>
      <c r="UFZ673" s="58"/>
      <c r="UGA673" s="58"/>
      <c r="UGB673" s="58"/>
      <c r="UGC673" s="58"/>
      <c r="UGD673" s="58"/>
      <c r="UGE673" s="58"/>
      <c r="UGF673" s="58"/>
      <c r="UGG673" s="58"/>
      <c r="UGH673" s="58"/>
      <c r="UGI673" s="58"/>
      <c r="UGJ673" s="58"/>
      <c r="UGK673" s="58"/>
      <c r="UGL673" s="58"/>
      <c r="UGM673" s="58"/>
      <c r="UGN673" s="58"/>
      <c r="UGO673" s="58"/>
      <c r="UGP673" s="58"/>
      <c r="UGQ673" s="58"/>
      <c r="UGR673" s="58"/>
      <c r="UGS673" s="58"/>
      <c r="UGT673" s="58"/>
      <c r="UGU673" s="58"/>
      <c r="UGV673" s="58"/>
      <c r="UGW673" s="58"/>
      <c r="UGX673" s="58"/>
      <c r="UGY673" s="58"/>
      <c r="UGZ673" s="58"/>
      <c r="UHA673" s="58"/>
      <c r="UHB673" s="58"/>
      <c r="UHC673" s="58"/>
      <c r="UHD673" s="58"/>
      <c r="UHE673" s="58"/>
      <c r="UHF673" s="58"/>
      <c r="UHG673" s="58"/>
      <c r="UHH673" s="58"/>
      <c r="UHI673" s="58"/>
      <c r="UHJ673" s="58"/>
      <c r="UHK673" s="58"/>
      <c r="UHL673" s="58"/>
      <c r="UHM673" s="58"/>
      <c r="UHN673" s="58"/>
      <c r="UHO673" s="58"/>
      <c r="UHP673" s="58"/>
      <c r="UHQ673" s="58"/>
      <c r="UHR673" s="58"/>
      <c r="UHS673" s="58"/>
      <c r="UHT673" s="58"/>
      <c r="UHU673" s="58"/>
      <c r="UHV673" s="58"/>
      <c r="UHW673" s="58"/>
      <c r="UHX673" s="58"/>
      <c r="UHY673" s="58"/>
      <c r="UHZ673" s="58"/>
      <c r="UIA673" s="58"/>
      <c r="UIB673" s="58"/>
      <c r="UIC673" s="58"/>
      <c r="UID673" s="58"/>
      <c r="UIE673" s="58"/>
      <c r="UIF673" s="58"/>
      <c r="UIG673" s="58"/>
      <c r="UIH673" s="58"/>
      <c r="UII673" s="58"/>
      <c r="UIJ673" s="58"/>
      <c r="UIK673" s="58"/>
      <c r="UIL673" s="58"/>
      <c r="UIM673" s="58"/>
      <c r="UIN673" s="58"/>
      <c r="UIO673" s="58"/>
      <c r="UIP673" s="58"/>
      <c r="UIQ673" s="58"/>
      <c r="UIR673" s="58"/>
      <c r="UIS673" s="58"/>
      <c r="UIT673" s="58"/>
      <c r="UIU673" s="58"/>
      <c r="UIV673" s="58"/>
      <c r="UIW673" s="58"/>
      <c r="UIX673" s="58"/>
      <c r="UIY673" s="58"/>
      <c r="UIZ673" s="58"/>
      <c r="UJA673" s="58"/>
      <c r="UJB673" s="58"/>
      <c r="UJC673" s="58"/>
      <c r="UJD673" s="58"/>
      <c r="UJE673" s="58"/>
      <c r="UJF673" s="58"/>
      <c r="UJG673" s="58"/>
      <c r="UJH673" s="58"/>
      <c r="UJI673" s="58"/>
      <c r="UJJ673" s="58"/>
      <c r="UJK673" s="58"/>
      <c r="UJL673" s="58"/>
      <c r="UJM673" s="58"/>
      <c r="UJN673" s="58"/>
      <c r="UJO673" s="58"/>
      <c r="UJP673" s="58"/>
      <c r="UJQ673" s="58"/>
      <c r="UJR673" s="58"/>
      <c r="UJS673" s="58"/>
      <c r="UJT673" s="58"/>
      <c r="UJU673" s="58"/>
      <c r="UJV673" s="58"/>
      <c r="UJW673" s="58"/>
      <c r="UJX673" s="58"/>
      <c r="UJY673" s="58"/>
      <c r="UJZ673" s="58"/>
      <c r="UKA673" s="58"/>
      <c r="UKB673" s="58"/>
      <c r="UKC673" s="58"/>
      <c r="UKD673" s="58"/>
      <c r="UKE673" s="58"/>
      <c r="UKF673" s="58"/>
      <c r="UKG673" s="58"/>
      <c r="UKH673" s="58"/>
      <c r="UKI673" s="58"/>
      <c r="UKJ673" s="58"/>
      <c r="UKK673" s="58"/>
      <c r="UKL673" s="58"/>
      <c r="UKM673" s="58"/>
      <c r="UKN673" s="58"/>
      <c r="UKO673" s="58"/>
      <c r="UKP673" s="58"/>
      <c r="UKQ673" s="58"/>
      <c r="UKR673" s="58"/>
      <c r="UKS673" s="58"/>
      <c r="UKT673" s="58"/>
      <c r="UKU673" s="58"/>
      <c r="UKV673" s="58"/>
      <c r="UKW673" s="58"/>
      <c r="UKX673" s="58"/>
      <c r="UKY673" s="58"/>
      <c r="UKZ673" s="58"/>
      <c r="ULA673" s="58"/>
      <c r="ULB673" s="58"/>
      <c r="ULC673" s="58"/>
      <c r="ULD673" s="58"/>
      <c r="ULE673" s="58"/>
      <c r="ULF673" s="58"/>
      <c r="ULG673" s="58"/>
      <c r="ULH673" s="58"/>
      <c r="ULI673" s="58"/>
      <c r="ULJ673" s="58"/>
      <c r="ULK673" s="58"/>
      <c r="ULL673" s="58"/>
      <c r="ULM673" s="58"/>
      <c r="ULN673" s="58"/>
      <c r="ULO673" s="58"/>
      <c r="ULP673" s="58"/>
      <c r="ULQ673" s="58"/>
      <c r="ULR673" s="58"/>
      <c r="ULS673" s="58"/>
      <c r="ULT673" s="58"/>
      <c r="ULU673" s="58"/>
      <c r="ULV673" s="58"/>
      <c r="ULW673" s="58"/>
      <c r="ULX673" s="58"/>
      <c r="ULY673" s="58"/>
      <c r="ULZ673" s="58"/>
      <c r="UMA673" s="58"/>
      <c r="UMB673" s="58"/>
      <c r="UMC673" s="58"/>
      <c r="UMD673" s="58"/>
      <c r="UME673" s="58"/>
      <c r="UMF673" s="58"/>
      <c r="UMG673" s="58"/>
      <c r="UMH673" s="58"/>
      <c r="UMI673" s="58"/>
      <c r="UMJ673" s="58"/>
      <c r="UMK673" s="58"/>
      <c r="UML673" s="58"/>
      <c r="UMM673" s="58"/>
      <c r="UMN673" s="58"/>
      <c r="UMO673" s="58"/>
      <c r="UMP673" s="58"/>
      <c r="UMQ673" s="58"/>
      <c r="UMR673" s="58"/>
      <c r="UMS673" s="58"/>
      <c r="UMT673" s="58"/>
      <c r="UMU673" s="58"/>
      <c r="UMV673" s="58"/>
      <c r="UMW673" s="58"/>
      <c r="UMX673" s="58"/>
      <c r="UMY673" s="58"/>
      <c r="UMZ673" s="58"/>
      <c r="UNA673" s="58"/>
      <c r="UNB673" s="58"/>
      <c r="UNC673" s="58"/>
      <c r="UND673" s="58"/>
      <c r="UNE673" s="58"/>
      <c r="UNF673" s="58"/>
      <c r="UNG673" s="58"/>
      <c r="UNH673" s="58"/>
      <c r="UNI673" s="58"/>
      <c r="UNJ673" s="58"/>
      <c r="UNK673" s="58"/>
      <c r="UNL673" s="58"/>
      <c r="UNM673" s="58"/>
      <c r="UNN673" s="58"/>
      <c r="UNO673" s="58"/>
      <c r="UNP673" s="58"/>
      <c r="UNQ673" s="58"/>
      <c r="UNR673" s="58"/>
      <c r="UNS673" s="58"/>
      <c r="UNT673" s="58"/>
      <c r="UNU673" s="58"/>
      <c r="UNV673" s="58"/>
      <c r="UNW673" s="58"/>
      <c r="UNX673" s="58"/>
      <c r="UNY673" s="58"/>
      <c r="UNZ673" s="58"/>
      <c r="UOA673" s="58"/>
      <c r="UOB673" s="58"/>
      <c r="UOC673" s="58"/>
      <c r="UOD673" s="58"/>
      <c r="UOE673" s="58"/>
      <c r="UOF673" s="58"/>
      <c r="UOG673" s="58"/>
      <c r="UOH673" s="58"/>
      <c r="UOI673" s="58"/>
      <c r="UOJ673" s="58"/>
      <c r="UOK673" s="58"/>
      <c r="UOL673" s="58"/>
      <c r="UOM673" s="58"/>
      <c r="UON673" s="58"/>
      <c r="UOO673" s="58"/>
      <c r="UOP673" s="58"/>
      <c r="UOQ673" s="58"/>
      <c r="UOR673" s="58"/>
      <c r="UOS673" s="58"/>
      <c r="UOT673" s="58"/>
      <c r="UOU673" s="58"/>
      <c r="UOV673" s="58"/>
      <c r="UOW673" s="58"/>
      <c r="UOX673" s="58"/>
      <c r="UOY673" s="58"/>
      <c r="UOZ673" s="58"/>
      <c r="UPA673" s="58"/>
      <c r="UPB673" s="58"/>
      <c r="UPC673" s="58"/>
      <c r="UPD673" s="58"/>
      <c r="UPE673" s="58"/>
      <c r="UPF673" s="58"/>
      <c r="UPG673" s="58"/>
      <c r="UPH673" s="58"/>
      <c r="UPI673" s="58"/>
      <c r="UPJ673" s="58"/>
      <c r="UPK673" s="58"/>
      <c r="UPL673" s="58"/>
      <c r="UPM673" s="58"/>
      <c r="UPN673" s="58"/>
      <c r="UPO673" s="58"/>
      <c r="UPP673" s="58"/>
      <c r="UPQ673" s="58"/>
      <c r="UPR673" s="58"/>
      <c r="UPS673" s="58"/>
      <c r="UPT673" s="58"/>
      <c r="UPU673" s="58"/>
      <c r="UPV673" s="58"/>
      <c r="UPW673" s="58"/>
      <c r="UPX673" s="58"/>
      <c r="UPY673" s="58"/>
      <c r="UPZ673" s="58"/>
      <c r="UQA673" s="58"/>
      <c r="UQB673" s="58"/>
      <c r="UQC673" s="58"/>
      <c r="UQD673" s="58"/>
      <c r="UQE673" s="58"/>
      <c r="UQF673" s="58"/>
      <c r="UQG673" s="58"/>
      <c r="UQH673" s="58"/>
      <c r="UQI673" s="58"/>
      <c r="UQJ673" s="58"/>
      <c r="UQK673" s="58"/>
      <c r="UQL673" s="58"/>
      <c r="UQM673" s="58"/>
      <c r="UQN673" s="58"/>
      <c r="UQO673" s="58"/>
      <c r="UQP673" s="58"/>
      <c r="UQQ673" s="58"/>
      <c r="UQR673" s="58"/>
      <c r="UQS673" s="58"/>
      <c r="UQT673" s="58"/>
      <c r="UQU673" s="58"/>
      <c r="UQV673" s="58"/>
      <c r="UQW673" s="58"/>
      <c r="UQX673" s="58"/>
      <c r="UQY673" s="58"/>
      <c r="UQZ673" s="58"/>
      <c r="URA673" s="58"/>
      <c r="URB673" s="58"/>
      <c r="URC673" s="58"/>
      <c r="URD673" s="58"/>
      <c r="URE673" s="58"/>
      <c r="URF673" s="58"/>
      <c r="URG673" s="58"/>
      <c r="URH673" s="58"/>
      <c r="URI673" s="58"/>
      <c r="URJ673" s="58"/>
      <c r="URK673" s="58"/>
      <c r="URL673" s="58"/>
      <c r="URM673" s="58"/>
      <c r="URN673" s="58"/>
      <c r="URO673" s="58"/>
      <c r="URP673" s="58"/>
      <c r="URQ673" s="58"/>
      <c r="URR673" s="58"/>
      <c r="URS673" s="58"/>
      <c r="URT673" s="58"/>
      <c r="URU673" s="58"/>
      <c r="URV673" s="58"/>
      <c r="URW673" s="58"/>
      <c r="URX673" s="58"/>
      <c r="URY673" s="58"/>
      <c r="URZ673" s="58"/>
      <c r="USA673" s="58"/>
      <c r="USB673" s="58"/>
      <c r="USC673" s="58"/>
      <c r="USD673" s="58"/>
      <c r="USE673" s="58"/>
      <c r="USF673" s="58"/>
      <c r="USG673" s="58"/>
      <c r="USH673" s="58"/>
      <c r="USI673" s="58"/>
      <c r="USJ673" s="58"/>
      <c r="USK673" s="58"/>
      <c r="USL673" s="58"/>
      <c r="USM673" s="58"/>
      <c r="USN673" s="58"/>
      <c r="USO673" s="58"/>
      <c r="USP673" s="58"/>
      <c r="USQ673" s="58"/>
      <c r="USR673" s="58"/>
      <c r="USS673" s="58"/>
      <c r="UST673" s="58"/>
      <c r="USU673" s="58"/>
      <c r="USV673" s="58"/>
      <c r="USW673" s="58"/>
      <c r="USX673" s="58"/>
      <c r="USY673" s="58"/>
      <c r="USZ673" s="58"/>
      <c r="UTA673" s="58"/>
      <c r="UTB673" s="58"/>
      <c r="UTC673" s="58"/>
      <c r="UTD673" s="58"/>
      <c r="UTE673" s="58"/>
      <c r="UTF673" s="58"/>
      <c r="UTG673" s="58"/>
      <c r="UTH673" s="58"/>
      <c r="UTI673" s="58"/>
      <c r="UTJ673" s="58"/>
      <c r="UTK673" s="58"/>
      <c r="UTL673" s="58"/>
      <c r="UTM673" s="58"/>
      <c r="UTN673" s="58"/>
      <c r="UTO673" s="58"/>
      <c r="UTP673" s="58"/>
      <c r="UTQ673" s="58"/>
      <c r="UTR673" s="58"/>
      <c r="UTS673" s="58"/>
      <c r="UTT673" s="58"/>
      <c r="UTU673" s="58"/>
      <c r="UTV673" s="58"/>
      <c r="UTW673" s="58"/>
      <c r="UTX673" s="58"/>
      <c r="UTY673" s="58"/>
      <c r="UTZ673" s="58"/>
      <c r="UUA673" s="58"/>
      <c r="UUB673" s="58"/>
      <c r="UUC673" s="58"/>
      <c r="UUD673" s="58"/>
      <c r="UUE673" s="58"/>
      <c r="UUF673" s="58"/>
      <c r="UUG673" s="58"/>
      <c r="UUH673" s="58"/>
      <c r="UUI673" s="58"/>
      <c r="UUJ673" s="58"/>
      <c r="UUK673" s="58"/>
      <c r="UUL673" s="58"/>
      <c r="UUM673" s="58"/>
      <c r="UUN673" s="58"/>
      <c r="UUO673" s="58"/>
      <c r="UUP673" s="58"/>
      <c r="UUQ673" s="58"/>
      <c r="UUR673" s="58"/>
      <c r="UUS673" s="58"/>
      <c r="UUT673" s="58"/>
      <c r="UUU673" s="58"/>
      <c r="UUV673" s="58"/>
      <c r="UUW673" s="58"/>
      <c r="UUX673" s="58"/>
      <c r="UUY673" s="58"/>
      <c r="UUZ673" s="58"/>
      <c r="UVA673" s="58"/>
      <c r="UVB673" s="58"/>
      <c r="UVC673" s="58"/>
      <c r="UVD673" s="58"/>
      <c r="UVE673" s="58"/>
      <c r="UVF673" s="58"/>
      <c r="UVG673" s="58"/>
      <c r="UVH673" s="58"/>
      <c r="UVI673" s="58"/>
      <c r="UVJ673" s="58"/>
      <c r="UVK673" s="58"/>
      <c r="UVL673" s="58"/>
      <c r="UVM673" s="58"/>
      <c r="UVN673" s="58"/>
      <c r="UVO673" s="58"/>
      <c r="UVP673" s="58"/>
      <c r="UVQ673" s="58"/>
      <c r="UVR673" s="58"/>
      <c r="UVS673" s="58"/>
      <c r="UVT673" s="58"/>
      <c r="UVU673" s="58"/>
      <c r="UVV673" s="58"/>
      <c r="UVW673" s="58"/>
      <c r="UVX673" s="58"/>
      <c r="UVY673" s="58"/>
      <c r="UVZ673" s="58"/>
      <c r="UWA673" s="58"/>
      <c r="UWB673" s="58"/>
      <c r="UWC673" s="58"/>
      <c r="UWD673" s="58"/>
      <c r="UWE673" s="58"/>
      <c r="UWF673" s="58"/>
      <c r="UWG673" s="58"/>
      <c r="UWH673" s="58"/>
      <c r="UWI673" s="58"/>
      <c r="UWJ673" s="58"/>
      <c r="UWK673" s="58"/>
      <c r="UWL673" s="58"/>
      <c r="UWM673" s="58"/>
      <c r="UWN673" s="58"/>
      <c r="UWO673" s="58"/>
      <c r="UWP673" s="58"/>
      <c r="UWQ673" s="58"/>
      <c r="UWR673" s="58"/>
      <c r="UWS673" s="58"/>
      <c r="UWT673" s="58"/>
      <c r="UWU673" s="58"/>
      <c r="UWV673" s="58"/>
      <c r="UWW673" s="58"/>
      <c r="UWX673" s="58"/>
      <c r="UWY673" s="58"/>
      <c r="UWZ673" s="58"/>
      <c r="UXA673" s="58"/>
      <c r="UXB673" s="58"/>
      <c r="UXC673" s="58"/>
      <c r="UXD673" s="58"/>
      <c r="UXE673" s="58"/>
      <c r="UXF673" s="58"/>
      <c r="UXG673" s="58"/>
      <c r="UXH673" s="58"/>
      <c r="UXI673" s="58"/>
      <c r="UXJ673" s="58"/>
      <c r="UXK673" s="58"/>
      <c r="UXL673" s="58"/>
      <c r="UXM673" s="58"/>
      <c r="UXN673" s="58"/>
      <c r="UXO673" s="58"/>
      <c r="UXP673" s="58"/>
      <c r="UXQ673" s="58"/>
      <c r="UXR673" s="58"/>
      <c r="UXS673" s="58"/>
      <c r="UXT673" s="58"/>
      <c r="UXU673" s="58"/>
      <c r="UXV673" s="58"/>
      <c r="UXW673" s="58"/>
      <c r="UXX673" s="58"/>
      <c r="UXY673" s="58"/>
      <c r="UXZ673" s="58"/>
      <c r="UYA673" s="58"/>
      <c r="UYB673" s="58"/>
      <c r="UYC673" s="58"/>
      <c r="UYD673" s="58"/>
      <c r="UYE673" s="58"/>
      <c r="UYF673" s="58"/>
      <c r="UYG673" s="58"/>
      <c r="UYH673" s="58"/>
      <c r="UYI673" s="58"/>
      <c r="UYJ673" s="58"/>
      <c r="UYK673" s="58"/>
      <c r="UYL673" s="58"/>
      <c r="UYM673" s="58"/>
      <c r="UYN673" s="58"/>
      <c r="UYO673" s="58"/>
      <c r="UYP673" s="58"/>
      <c r="UYQ673" s="58"/>
      <c r="UYR673" s="58"/>
      <c r="UYS673" s="58"/>
      <c r="UYT673" s="58"/>
      <c r="UYU673" s="58"/>
      <c r="UYV673" s="58"/>
      <c r="UYW673" s="58"/>
      <c r="UYX673" s="58"/>
      <c r="UYY673" s="58"/>
      <c r="UYZ673" s="58"/>
      <c r="UZA673" s="58"/>
      <c r="UZB673" s="58"/>
      <c r="UZC673" s="58"/>
      <c r="UZD673" s="58"/>
      <c r="UZE673" s="58"/>
      <c r="UZF673" s="58"/>
      <c r="UZG673" s="58"/>
      <c r="UZH673" s="58"/>
      <c r="UZI673" s="58"/>
      <c r="UZJ673" s="58"/>
      <c r="UZK673" s="58"/>
      <c r="UZL673" s="58"/>
      <c r="UZM673" s="58"/>
      <c r="UZN673" s="58"/>
      <c r="UZO673" s="58"/>
      <c r="UZP673" s="58"/>
      <c r="UZQ673" s="58"/>
      <c r="UZR673" s="58"/>
      <c r="UZS673" s="58"/>
      <c r="UZT673" s="58"/>
      <c r="UZU673" s="58"/>
      <c r="UZV673" s="58"/>
      <c r="UZW673" s="58"/>
      <c r="UZX673" s="58"/>
      <c r="UZY673" s="58"/>
      <c r="UZZ673" s="58"/>
      <c r="VAA673" s="58"/>
      <c r="VAB673" s="58"/>
      <c r="VAC673" s="58"/>
      <c r="VAD673" s="58"/>
      <c r="VAE673" s="58"/>
      <c r="VAF673" s="58"/>
      <c r="VAG673" s="58"/>
      <c r="VAH673" s="58"/>
      <c r="VAI673" s="58"/>
      <c r="VAJ673" s="58"/>
      <c r="VAK673" s="58"/>
      <c r="VAL673" s="58"/>
      <c r="VAM673" s="58"/>
      <c r="VAN673" s="58"/>
      <c r="VAO673" s="58"/>
      <c r="VAP673" s="58"/>
      <c r="VAQ673" s="58"/>
      <c r="VAR673" s="58"/>
      <c r="VAS673" s="58"/>
      <c r="VAT673" s="58"/>
      <c r="VAU673" s="58"/>
      <c r="VAV673" s="58"/>
      <c r="VAW673" s="58"/>
      <c r="VAX673" s="58"/>
      <c r="VAY673" s="58"/>
      <c r="VAZ673" s="58"/>
      <c r="VBA673" s="58"/>
      <c r="VBB673" s="58"/>
      <c r="VBC673" s="58"/>
      <c r="VBD673" s="58"/>
      <c r="VBE673" s="58"/>
      <c r="VBF673" s="58"/>
      <c r="VBG673" s="58"/>
      <c r="VBH673" s="58"/>
      <c r="VBI673" s="58"/>
      <c r="VBJ673" s="58"/>
      <c r="VBK673" s="58"/>
      <c r="VBL673" s="58"/>
      <c r="VBM673" s="58"/>
      <c r="VBN673" s="58"/>
      <c r="VBO673" s="58"/>
      <c r="VBP673" s="58"/>
      <c r="VBQ673" s="58"/>
      <c r="VBR673" s="58"/>
      <c r="VBS673" s="58"/>
      <c r="VBT673" s="58"/>
      <c r="VBU673" s="58"/>
      <c r="VBV673" s="58"/>
      <c r="VBW673" s="58"/>
      <c r="VBX673" s="58"/>
      <c r="VBY673" s="58"/>
      <c r="VBZ673" s="58"/>
      <c r="VCA673" s="58"/>
      <c r="VCB673" s="58"/>
      <c r="VCC673" s="58"/>
      <c r="VCD673" s="58"/>
      <c r="VCE673" s="58"/>
      <c r="VCF673" s="58"/>
      <c r="VCG673" s="58"/>
      <c r="VCH673" s="58"/>
      <c r="VCI673" s="58"/>
      <c r="VCJ673" s="58"/>
      <c r="VCK673" s="58"/>
      <c r="VCL673" s="58"/>
      <c r="VCM673" s="58"/>
      <c r="VCN673" s="58"/>
      <c r="VCO673" s="58"/>
      <c r="VCP673" s="58"/>
      <c r="VCQ673" s="58"/>
      <c r="VCR673" s="58"/>
      <c r="VCS673" s="58"/>
      <c r="VCT673" s="58"/>
      <c r="VCU673" s="58"/>
      <c r="VCV673" s="58"/>
      <c r="VCW673" s="58"/>
      <c r="VCX673" s="58"/>
      <c r="VCY673" s="58"/>
      <c r="VCZ673" s="58"/>
      <c r="VDA673" s="58"/>
      <c r="VDB673" s="58"/>
      <c r="VDC673" s="58"/>
      <c r="VDD673" s="58"/>
      <c r="VDE673" s="58"/>
      <c r="VDF673" s="58"/>
      <c r="VDG673" s="58"/>
      <c r="VDH673" s="58"/>
      <c r="VDI673" s="58"/>
      <c r="VDJ673" s="58"/>
      <c r="VDK673" s="58"/>
      <c r="VDL673" s="58"/>
      <c r="VDM673" s="58"/>
      <c r="VDN673" s="58"/>
      <c r="VDO673" s="58"/>
      <c r="VDP673" s="58"/>
      <c r="VDQ673" s="58"/>
      <c r="VDR673" s="58"/>
      <c r="VDS673" s="58"/>
      <c r="VDT673" s="58"/>
      <c r="VDU673" s="58"/>
      <c r="VDV673" s="58"/>
      <c r="VDW673" s="58"/>
      <c r="VDX673" s="58"/>
      <c r="VDY673" s="58"/>
      <c r="VDZ673" s="58"/>
      <c r="VEA673" s="58"/>
      <c r="VEB673" s="58"/>
      <c r="VEC673" s="58"/>
      <c r="VED673" s="58"/>
      <c r="VEE673" s="58"/>
      <c r="VEF673" s="58"/>
      <c r="VEG673" s="58"/>
      <c r="VEH673" s="58"/>
      <c r="VEI673" s="58"/>
      <c r="VEJ673" s="58"/>
      <c r="VEK673" s="58"/>
      <c r="VEL673" s="58"/>
      <c r="VEM673" s="58"/>
      <c r="VEN673" s="58"/>
      <c r="VEO673" s="58"/>
      <c r="VEP673" s="58"/>
      <c r="VEQ673" s="58"/>
      <c r="VER673" s="58"/>
      <c r="VES673" s="58"/>
      <c r="VET673" s="58"/>
      <c r="VEU673" s="58"/>
      <c r="VEV673" s="58"/>
      <c r="VEW673" s="58"/>
      <c r="VEX673" s="58"/>
      <c r="VEY673" s="58"/>
      <c r="VEZ673" s="58"/>
      <c r="VFA673" s="58"/>
      <c r="VFB673" s="58"/>
      <c r="VFC673" s="58"/>
      <c r="VFD673" s="58"/>
      <c r="VFE673" s="58"/>
      <c r="VFF673" s="58"/>
      <c r="VFG673" s="58"/>
      <c r="VFH673" s="58"/>
      <c r="VFI673" s="58"/>
      <c r="VFJ673" s="58"/>
      <c r="VFK673" s="58"/>
      <c r="VFL673" s="58"/>
      <c r="VFM673" s="58"/>
      <c r="VFN673" s="58"/>
      <c r="VFO673" s="58"/>
      <c r="VFP673" s="58"/>
      <c r="VFQ673" s="58"/>
      <c r="VFR673" s="58"/>
      <c r="VFS673" s="58"/>
      <c r="VFT673" s="58"/>
      <c r="VFU673" s="58"/>
      <c r="VFV673" s="58"/>
      <c r="VFW673" s="58"/>
      <c r="VFX673" s="58"/>
      <c r="VFY673" s="58"/>
      <c r="VFZ673" s="58"/>
      <c r="VGA673" s="58"/>
      <c r="VGB673" s="58"/>
      <c r="VGC673" s="58"/>
      <c r="VGD673" s="58"/>
      <c r="VGE673" s="58"/>
      <c r="VGF673" s="58"/>
      <c r="VGG673" s="58"/>
      <c r="VGH673" s="58"/>
      <c r="VGI673" s="58"/>
      <c r="VGJ673" s="58"/>
      <c r="VGK673" s="58"/>
      <c r="VGL673" s="58"/>
      <c r="VGM673" s="58"/>
      <c r="VGN673" s="58"/>
      <c r="VGO673" s="58"/>
      <c r="VGP673" s="58"/>
      <c r="VGQ673" s="58"/>
      <c r="VGR673" s="58"/>
      <c r="VGS673" s="58"/>
      <c r="VGT673" s="58"/>
      <c r="VGU673" s="58"/>
      <c r="VGV673" s="58"/>
      <c r="VGW673" s="58"/>
      <c r="VGX673" s="58"/>
      <c r="VGY673" s="58"/>
      <c r="VGZ673" s="58"/>
      <c r="VHA673" s="58"/>
      <c r="VHB673" s="58"/>
      <c r="VHC673" s="58"/>
      <c r="VHD673" s="58"/>
      <c r="VHE673" s="58"/>
      <c r="VHF673" s="58"/>
      <c r="VHG673" s="58"/>
      <c r="VHH673" s="58"/>
      <c r="VHI673" s="58"/>
      <c r="VHJ673" s="58"/>
      <c r="VHK673" s="58"/>
      <c r="VHL673" s="58"/>
      <c r="VHM673" s="58"/>
      <c r="VHN673" s="58"/>
      <c r="VHO673" s="58"/>
      <c r="VHP673" s="58"/>
      <c r="VHQ673" s="58"/>
      <c r="VHR673" s="58"/>
      <c r="VHS673" s="58"/>
      <c r="VHT673" s="58"/>
      <c r="VHU673" s="58"/>
      <c r="VHV673" s="58"/>
      <c r="VHW673" s="58"/>
      <c r="VHX673" s="58"/>
      <c r="VHY673" s="58"/>
      <c r="VHZ673" s="58"/>
      <c r="VIA673" s="58"/>
      <c r="VIB673" s="58"/>
      <c r="VIC673" s="58"/>
      <c r="VID673" s="58"/>
      <c r="VIE673" s="58"/>
      <c r="VIF673" s="58"/>
      <c r="VIG673" s="58"/>
      <c r="VIH673" s="58"/>
      <c r="VII673" s="58"/>
      <c r="VIJ673" s="58"/>
      <c r="VIK673" s="58"/>
      <c r="VIL673" s="58"/>
      <c r="VIM673" s="58"/>
      <c r="VIN673" s="58"/>
      <c r="VIO673" s="58"/>
      <c r="VIP673" s="58"/>
      <c r="VIQ673" s="58"/>
      <c r="VIR673" s="58"/>
      <c r="VIS673" s="58"/>
      <c r="VIT673" s="58"/>
      <c r="VIU673" s="58"/>
      <c r="VIV673" s="58"/>
      <c r="VIW673" s="58"/>
      <c r="VIX673" s="58"/>
      <c r="VIY673" s="58"/>
      <c r="VIZ673" s="58"/>
      <c r="VJA673" s="58"/>
      <c r="VJB673" s="58"/>
      <c r="VJC673" s="58"/>
      <c r="VJD673" s="58"/>
      <c r="VJE673" s="58"/>
      <c r="VJF673" s="58"/>
      <c r="VJG673" s="58"/>
      <c r="VJH673" s="58"/>
      <c r="VJI673" s="58"/>
      <c r="VJJ673" s="58"/>
      <c r="VJK673" s="58"/>
      <c r="VJL673" s="58"/>
      <c r="VJM673" s="58"/>
      <c r="VJN673" s="58"/>
      <c r="VJO673" s="58"/>
      <c r="VJP673" s="58"/>
      <c r="VJQ673" s="58"/>
      <c r="VJR673" s="58"/>
      <c r="VJS673" s="58"/>
      <c r="VJT673" s="58"/>
      <c r="VJU673" s="58"/>
      <c r="VJV673" s="58"/>
      <c r="VJW673" s="58"/>
      <c r="VJX673" s="58"/>
      <c r="VJY673" s="58"/>
      <c r="VJZ673" s="58"/>
      <c r="VKA673" s="58"/>
      <c r="VKB673" s="58"/>
      <c r="VKC673" s="58"/>
      <c r="VKD673" s="58"/>
      <c r="VKE673" s="58"/>
      <c r="VKF673" s="58"/>
      <c r="VKG673" s="58"/>
      <c r="VKH673" s="58"/>
      <c r="VKI673" s="58"/>
      <c r="VKJ673" s="58"/>
      <c r="VKK673" s="58"/>
      <c r="VKL673" s="58"/>
      <c r="VKM673" s="58"/>
      <c r="VKN673" s="58"/>
      <c r="VKO673" s="58"/>
      <c r="VKP673" s="58"/>
      <c r="VKQ673" s="58"/>
      <c r="VKR673" s="58"/>
      <c r="VKS673" s="58"/>
      <c r="VKT673" s="58"/>
      <c r="VKU673" s="58"/>
      <c r="VKV673" s="58"/>
      <c r="VKW673" s="58"/>
      <c r="VKX673" s="58"/>
      <c r="VKY673" s="58"/>
      <c r="VKZ673" s="58"/>
      <c r="VLA673" s="58"/>
      <c r="VLB673" s="58"/>
      <c r="VLC673" s="58"/>
      <c r="VLD673" s="58"/>
      <c r="VLE673" s="58"/>
      <c r="VLF673" s="58"/>
      <c r="VLG673" s="58"/>
      <c r="VLH673" s="58"/>
      <c r="VLI673" s="58"/>
      <c r="VLJ673" s="58"/>
      <c r="VLK673" s="58"/>
      <c r="VLL673" s="58"/>
      <c r="VLM673" s="58"/>
      <c r="VLN673" s="58"/>
      <c r="VLO673" s="58"/>
      <c r="VLP673" s="58"/>
      <c r="VLQ673" s="58"/>
      <c r="VLR673" s="58"/>
      <c r="VLS673" s="58"/>
      <c r="VLT673" s="58"/>
      <c r="VLU673" s="58"/>
      <c r="VLV673" s="58"/>
      <c r="VLW673" s="58"/>
      <c r="VLX673" s="58"/>
      <c r="VLY673" s="58"/>
      <c r="VLZ673" s="58"/>
      <c r="VMA673" s="58"/>
      <c r="VMB673" s="58"/>
      <c r="VMC673" s="58"/>
      <c r="VMD673" s="58"/>
      <c r="VME673" s="58"/>
      <c r="VMF673" s="58"/>
      <c r="VMG673" s="58"/>
      <c r="VMH673" s="58"/>
      <c r="VMI673" s="58"/>
      <c r="VMJ673" s="58"/>
      <c r="VMK673" s="58"/>
      <c r="VML673" s="58"/>
      <c r="VMM673" s="58"/>
      <c r="VMN673" s="58"/>
      <c r="VMO673" s="58"/>
      <c r="VMP673" s="58"/>
      <c r="VMQ673" s="58"/>
      <c r="VMR673" s="58"/>
      <c r="VMS673" s="58"/>
      <c r="VMT673" s="58"/>
      <c r="VMU673" s="58"/>
      <c r="VMV673" s="58"/>
      <c r="VMW673" s="58"/>
      <c r="VMX673" s="58"/>
      <c r="VMY673" s="58"/>
      <c r="VMZ673" s="58"/>
      <c r="VNA673" s="58"/>
      <c r="VNB673" s="58"/>
      <c r="VNC673" s="58"/>
      <c r="VND673" s="58"/>
      <c r="VNE673" s="58"/>
      <c r="VNF673" s="58"/>
      <c r="VNG673" s="58"/>
      <c r="VNH673" s="58"/>
      <c r="VNI673" s="58"/>
      <c r="VNJ673" s="58"/>
      <c r="VNK673" s="58"/>
      <c r="VNL673" s="58"/>
      <c r="VNM673" s="58"/>
      <c r="VNN673" s="58"/>
      <c r="VNO673" s="58"/>
      <c r="VNP673" s="58"/>
      <c r="VNQ673" s="58"/>
      <c r="VNR673" s="58"/>
      <c r="VNS673" s="58"/>
      <c r="VNT673" s="58"/>
      <c r="VNU673" s="58"/>
      <c r="VNV673" s="58"/>
      <c r="VNW673" s="58"/>
      <c r="VNX673" s="58"/>
      <c r="VNY673" s="58"/>
      <c r="VNZ673" s="58"/>
      <c r="VOA673" s="58"/>
      <c r="VOB673" s="58"/>
      <c r="VOC673" s="58"/>
      <c r="VOD673" s="58"/>
      <c r="VOE673" s="58"/>
      <c r="VOF673" s="58"/>
      <c r="VOG673" s="58"/>
      <c r="VOH673" s="58"/>
      <c r="VOI673" s="58"/>
      <c r="VOJ673" s="58"/>
      <c r="VOK673" s="58"/>
      <c r="VOL673" s="58"/>
      <c r="VOM673" s="58"/>
      <c r="VON673" s="58"/>
      <c r="VOO673" s="58"/>
      <c r="VOP673" s="58"/>
      <c r="VOQ673" s="58"/>
      <c r="VOR673" s="58"/>
      <c r="VOS673" s="58"/>
      <c r="VOT673" s="58"/>
      <c r="VOU673" s="58"/>
      <c r="VOV673" s="58"/>
      <c r="VOW673" s="58"/>
      <c r="VOX673" s="58"/>
      <c r="VOY673" s="58"/>
      <c r="VOZ673" s="58"/>
      <c r="VPA673" s="58"/>
      <c r="VPB673" s="58"/>
      <c r="VPC673" s="58"/>
      <c r="VPD673" s="58"/>
      <c r="VPE673" s="58"/>
      <c r="VPF673" s="58"/>
      <c r="VPG673" s="58"/>
      <c r="VPH673" s="58"/>
      <c r="VPI673" s="58"/>
      <c r="VPJ673" s="58"/>
      <c r="VPK673" s="58"/>
      <c r="VPL673" s="58"/>
      <c r="VPM673" s="58"/>
      <c r="VPN673" s="58"/>
      <c r="VPO673" s="58"/>
      <c r="VPP673" s="58"/>
      <c r="VPQ673" s="58"/>
      <c r="VPR673" s="58"/>
      <c r="VPS673" s="58"/>
      <c r="VPT673" s="58"/>
      <c r="VPU673" s="58"/>
      <c r="VPV673" s="58"/>
      <c r="VPW673" s="58"/>
      <c r="VPX673" s="58"/>
      <c r="VPY673" s="58"/>
      <c r="VPZ673" s="58"/>
      <c r="VQA673" s="58"/>
      <c r="VQB673" s="58"/>
      <c r="VQC673" s="58"/>
      <c r="VQD673" s="58"/>
      <c r="VQE673" s="58"/>
      <c r="VQF673" s="58"/>
      <c r="VQG673" s="58"/>
      <c r="VQH673" s="58"/>
      <c r="VQI673" s="58"/>
      <c r="VQJ673" s="58"/>
      <c r="VQK673" s="58"/>
      <c r="VQL673" s="58"/>
      <c r="VQM673" s="58"/>
      <c r="VQN673" s="58"/>
      <c r="VQO673" s="58"/>
      <c r="VQP673" s="58"/>
      <c r="VQQ673" s="58"/>
      <c r="VQR673" s="58"/>
      <c r="VQS673" s="58"/>
      <c r="VQT673" s="58"/>
      <c r="VQU673" s="58"/>
      <c r="VQV673" s="58"/>
      <c r="VQW673" s="58"/>
      <c r="VQX673" s="58"/>
      <c r="VQY673" s="58"/>
      <c r="VQZ673" s="58"/>
      <c r="VRA673" s="58"/>
      <c r="VRB673" s="58"/>
      <c r="VRC673" s="58"/>
      <c r="VRD673" s="58"/>
      <c r="VRE673" s="58"/>
      <c r="VRF673" s="58"/>
      <c r="VRG673" s="58"/>
      <c r="VRH673" s="58"/>
      <c r="VRI673" s="58"/>
      <c r="VRJ673" s="58"/>
      <c r="VRK673" s="58"/>
      <c r="VRL673" s="58"/>
      <c r="VRM673" s="58"/>
      <c r="VRN673" s="58"/>
      <c r="VRO673" s="58"/>
      <c r="VRP673" s="58"/>
      <c r="VRQ673" s="58"/>
      <c r="VRR673" s="58"/>
      <c r="VRS673" s="58"/>
      <c r="VRT673" s="58"/>
      <c r="VRU673" s="58"/>
      <c r="VRV673" s="58"/>
      <c r="VRW673" s="58"/>
      <c r="VRX673" s="58"/>
      <c r="VRY673" s="58"/>
      <c r="VRZ673" s="58"/>
      <c r="VSA673" s="58"/>
      <c r="VSB673" s="58"/>
      <c r="VSC673" s="58"/>
      <c r="VSD673" s="58"/>
      <c r="VSE673" s="58"/>
      <c r="VSF673" s="58"/>
      <c r="VSG673" s="58"/>
      <c r="VSH673" s="58"/>
      <c r="VSI673" s="58"/>
      <c r="VSJ673" s="58"/>
      <c r="VSK673" s="58"/>
      <c r="VSL673" s="58"/>
      <c r="VSM673" s="58"/>
      <c r="VSN673" s="58"/>
      <c r="VSO673" s="58"/>
      <c r="VSP673" s="58"/>
      <c r="VSQ673" s="58"/>
      <c r="VSR673" s="58"/>
      <c r="VSS673" s="58"/>
      <c r="VST673" s="58"/>
      <c r="VSU673" s="58"/>
      <c r="VSV673" s="58"/>
      <c r="VSW673" s="58"/>
      <c r="VSX673" s="58"/>
      <c r="VSY673" s="58"/>
      <c r="VSZ673" s="58"/>
      <c r="VTA673" s="58"/>
      <c r="VTB673" s="58"/>
      <c r="VTC673" s="58"/>
      <c r="VTD673" s="58"/>
      <c r="VTE673" s="58"/>
      <c r="VTF673" s="58"/>
      <c r="VTG673" s="58"/>
      <c r="VTH673" s="58"/>
      <c r="VTI673" s="58"/>
      <c r="VTJ673" s="58"/>
      <c r="VTK673" s="58"/>
      <c r="VTL673" s="58"/>
      <c r="VTM673" s="58"/>
      <c r="VTN673" s="58"/>
      <c r="VTO673" s="58"/>
      <c r="VTP673" s="58"/>
      <c r="VTQ673" s="58"/>
      <c r="VTR673" s="58"/>
      <c r="VTS673" s="58"/>
      <c r="VTT673" s="58"/>
      <c r="VTU673" s="58"/>
      <c r="VTV673" s="58"/>
      <c r="VTW673" s="58"/>
      <c r="VTX673" s="58"/>
      <c r="VTY673" s="58"/>
      <c r="VTZ673" s="58"/>
      <c r="VUA673" s="58"/>
      <c r="VUB673" s="58"/>
      <c r="VUC673" s="58"/>
      <c r="VUD673" s="58"/>
      <c r="VUE673" s="58"/>
      <c r="VUF673" s="58"/>
      <c r="VUG673" s="58"/>
      <c r="VUH673" s="58"/>
      <c r="VUI673" s="58"/>
      <c r="VUJ673" s="58"/>
      <c r="VUK673" s="58"/>
      <c r="VUL673" s="58"/>
      <c r="VUM673" s="58"/>
      <c r="VUN673" s="58"/>
      <c r="VUO673" s="58"/>
      <c r="VUP673" s="58"/>
      <c r="VUQ673" s="58"/>
      <c r="VUR673" s="58"/>
      <c r="VUS673" s="58"/>
      <c r="VUT673" s="58"/>
      <c r="VUU673" s="58"/>
      <c r="VUV673" s="58"/>
      <c r="VUW673" s="58"/>
      <c r="VUX673" s="58"/>
      <c r="VUY673" s="58"/>
      <c r="VUZ673" s="58"/>
      <c r="VVA673" s="58"/>
      <c r="VVB673" s="58"/>
      <c r="VVC673" s="58"/>
      <c r="VVD673" s="58"/>
      <c r="VVE673" s="58"/>
      <c r="VVF673" s="58"/>
      <c r="VVG673" s="58"/>
      <c r="VVH673" s="58"/>
      <c r="VVI673" s="58"/>
      <c r="VVJ673" s="58"/>
      <c r="VVK673" s="58"/>
      <c r="VVL673" s="58"/>
      <c r="VVM673" s="58"/>
      <c r="VVN673" s="58"/>
      <c r="VVO673" s="58"/>
      <c r="VVP673" s="58"/>
      <c r="VVQ673" s="58"/>
      <c r="VVR673" s="58"/>
      <c r="VVS673" s="58"/>
      <c r="VVT673" s="58"/>
      <c r="VVU673" s="58"/>
      <c r="VVV673" s="58"/>
      <c r="VVW673" s="58"/>
      <c r="VVX673" s="58"/>
      <c r="VVY673" s="58"/>
      <c r="VVZ673" s="58"/>
      <c r="VWA673" s="58"/>
      <c r="VWB673" s="58"/>
      <c r="VWC673" s="58"/>
      <c r="VWD673" s="58"/>
      <c r="VWE673" s="58"/>
      <c r="VWF673" s="58"/>
      <c r="VWG673" s="58"/>
      <c r="VWH673" s="58"/>
      <c r="VWI673" s="58"/>
      <c r="VWJ673" s="58"/>
      <c r="VWK673" s="58"/>
      <c r="VWL673" s="58"/>
      <c r="VWM673" s="58"/>
      <c r="VWN673" s="58"/>
      <c r="VWO673" s="58"/>
      <c r="VWP673" s="58"/>
      <c r="VWQ673" s="58"/>
      <c r="VWR673" s="58"/>
      <c r="VWS673" s="58"/>
      <c r="VWT673" s="58"/>
      <c r="VWU673" s="58"/>
      <c r="VWV673" s="58"/>
      <c r="VWW673" s="58"/>
      <c r="VWX673" s="58"/>
      <c r="VWY673" s="58"/>
      <c r="VWZ673" s="58"/>
      <c r="VXA673" s="58"/>
      <c r="VXB673" s="58"/>
      <c r="VXC673" s="58"/>
      <c r="VXD673" s="58"/>
      <c r="VXE673" s="58"/>
      <c r="VXF673" s="58"/>
      <c r="VXG673" s="58"/>
      <c r="VXH673" s="58"/>
      <c r="VXI673" s="58"/>
      <c r="VXJ673" s="58"/>
      <c r="VXK673" s="58"/>
      <c r="VXL673" s="58"/>
      <c r="VXM673" s="58"/>
      <c r="VXN673" s="58"/>
      <c r="VXO673" s="58"/>
      <c r="VXP673" s="58"/>
      <c r="VXQ673" s="58"/>
      <c r="VXR673" s="58"/>
      <c r="VXS673" s="58"/>
      <c r="VXT673" s="58"/>
      <c r="VXU673" s="58"/>
      <c r="VXV673" s="58"/>
      <c r="VXW673" s="58"/>
      <c r="VXX673" s="58"/>
      <c r="VXY673" s="58"/>
      <c r="VXZ673" s="58"/>
      <c r="VYA673" s="58"/>
      <c r="VYB673" s="58"/>
      <c r="VYC673" s="58"/>
      <c r="VYD673" s="58"/>
      <c r="VYE673" s="58"/>
      <c r="VYF673" s="58"/>
      <c r="VYG673" s="58"/>
      <c r="VYH673" s="58"/>
      <c r="VYI673" s="58"/>
      <c r="VYJ673" s="58"/>
      <c r="VYK673" s="58"/>
      <c r="VYL673" s="58"/>
      <c r="VYM673" s="58"/>
      <c r="VYN673" s="58"/>
      <c r="VYO673" s="58"/>
      <c r="VYP673" s="58"/>
      <c r="VYQ673" s="58"/>
      <c r="VYR673" s="58"/>
      <c r="VYS673" s="58"/>
      <c r="VYT673" s="58"/>
      <c r="VYU673" s="58"/>
      <c r="VYV673" s="58"/>
      <c r="VYW673" s="58"/>
      <c r="VYX673" s="58"/>
      <c r="VYY673" s="58"/>
      <c r="VYZ673" s="58"/>
      <c r="VZA673" s="58"/>
      <c r="VZB673" s="58"/>
      <c r="VZC673" s="58"/>
      <c r="VZD673" s="58"/>
      <c r="VZE673" s="58"/>
      <c r="VZF673" s="58"/>
      <c r="VZG673" s="58"/>
      <c r="VZH673" s="58"/>
      <c r="VZI673" s="58"/>
      <c r="VZJ673" s="58"/>
      <c r="VZK673" s="58"/>
      <c r="VZL673" s="58"/>
      <c r="VZM673" s="58"/>
      <c r="VZN673" s="58"/>
      <c r="VZO673" s="58"/>
      <c r="VZP673" s="58"/>
      <c r="VZQ673" s="58"/>
      <c r="VZR673" s="58"/>
      <c r="VZS673" s="58"/>
      <c r="VZT673" s="58"/>
      <c r="VZU673" s="58"/>
      <c r="VZV673" s="58"/>
      <c r="VZW673" s="58"/>
      <c r="VZX673" s="58"/>
      <c r="VZY673" s="58"/>
      <c r="VZZ673" s="58"/>
      <c r="WAA673" s="58"/>
      <c r="WAB673" s="58"/>
      <c r="WAC673" s="58"/>
      <c r="WAD673" s="58"/>
      <c r="WAE673" s="58"/>
      <c r="WAF673" s="58"/>
      <c r="WAG673" s="58"/>
      <c r="WAH673" s="58"/>
      <c r="WAI673" s="58"/>
      <c r="WAJ673" s="58"/>
      <c r="WAK673" s="58"/>
      <c r="WAL673" s="58"/>
      <c r="WAM673" s="58"/>
      <c r="WAN673" s="58"/>
      <c r="WAO673" s="58"/>
      <c r="WAP673" s="58"/>
      <c r="WAQ673" s="58"/>
      <c r="WAR673" s="58"/>
      <c r="WAS673" s="58"/>
      <c r="WAT673" s="58"/>
      <c r="WAU673" s="58"/>
      <c r="WAV673" s="58"/>
      <c r="WAW673" s="58"/>
      <c r="WAX673" s="58"/>
      <c r="WAY673" s="58"/>
      <c r="WAZ673" s="58"/>
      <c r="WBA673" s="58"/>
      <c r="WBB673" s="58"/>
      <c r="WBC673" s="58"/>
      <c r="WBD673" s="58"/>
      <c r="WBE673" s="58"/>
      <c r="WBF673" s="58"/>
      <c r="WBG673" s="58"/>
      <c r="WBH673" s="58"/>
      <c r="WBI673" s="58"/>
      <c r="WBJ673" s="58"/>
      <c r="WBK673" s="58"/>
      <c r="WBL673" s="58"/>
      <c r="WBM673" s="58"/>
      <c r="WBN673" s="58"/>
      <c r="WBO673" s="58"/>
      <c r="WBP673" s="58"/>
      <c r="WBQ673" s="58"/>
      <c r="WBR673" s="58"/>
      <c r="WBS673" s="58"/>
      <c r="WBT673" s="58"/>
      <c r="WBU673" s="58"/>
      <c r="WBV673" s="58"/>
      <c r="WBW673" s="58"/>
      <c r="WBX673" s="58"/>
      <c r="WBY673" s="58"/>
      <c r="WBZ673" s="58"/>
      <c r="WCA673" s="58"/>
      <c r="WCB673" s="58"/>
      <c r="WCC673" s="58"/>
      <c r="WCD673" s="58"/>
      <c r="WCE673" s="58"/>
      <c r="WCF673" s="58"/>
      <c r="WCG673" s="58"/>
      <c r="WCH673" s="58"/>
      <c r="WCI673" s="58"/>
      <c r="WCJ673" s="58"/>
      <c r="WCK673" s="58"/>
      <c r="WCL673" s="58"/>
      <c r="WCM673" s="58"/>
      <c r="WCN673" s="58"/>
      <c r="WCO673" s="58"/>
      <c r="WCP673" s="58"/>
      <c r="WCQ673" s="58"/>
      <c r="WCR673" s="58"/>
      <c r="WCS673" s="58"/>
      <c r="WCT673" s="58"/>
      <c r="WCU673" s="58"/>
      <c r="WCV673" s="58"/>
      <c r="WCW673" s="58"/>
      <c r="WCX673" s="58"/>
      <c r="WCY673" s="58"/>
      <c r="WCZ673" s="58"/>
      <c r="WDA673" s="58"/>
      <c r="WDB673" s="58"/>
      <c r="WDC673" s="58"/>
      <c r="WDD673" s="58"/>
      <c r="WDE673" s="58"/>
      <c r="WDF673" s="58"/>
      <c r="WDG673" s="58"/>
      <c r="WDH673" s="58"/>
      <c r="WDI673" s="58"/>
      <c r="WDJ673" s="58"/>
      <c r="WDK673" s="58"/>
      <c r="WDL673" s="58"/>
      <c r="WDM673" s="58"/>
      <c r="WDN673" s="58"/>
      <c r="WDO673" s="58"/>
      <c r="WDP673" s="58"/>
      <c r="WDQ673" s="58"/>
      <c r="WDR673" s="58"/>
      <c r="WDS673" s="58"/>
      <c r="WDT673" s="58"/>
      <c r="WDU673" s="58"/>
      <c r="WDV673" s="58"/>
      <c r="WDW673" s="58"/>
      <c r="WDX673" s="58"/>
      <c r="WDY673" s="58"/>
      <c r="WDZ673" s="58"/>
      <c r="WEA673" s="58"/>
      <c r="WEB673" s="58"/>
      <c r="WEC673" s="58"/>
      <c r="WED673" s="58"/>
      <c r="WEE673" s="58"/>
      <c r="WEF673" s="58"/>
      <c r="WEG673" s="58"/>
      <c r="WEH673" s="58"/>
      <c r="WEI673" s="58"/>
      <c r="WEJ673" s="58"/>
      <c r="WEK673" s="58"/>
      <c r="WEL673" s="58"/>
      <c r="WEM673" s="58"/>
      <c r="WEN673" s="58"/>
      <c r="WEO673" s="58"/>
      <c r="WEP673" s="58"/>
      <c r="WEQ673" s="58"/>
      <c r="WER673" s="58"/>
      <c r="WES673" s="58"/>
      <c r="WET673" s="58"/>
      <c r="WEU673" s="58"/>
      <c r="WEV673" s="58"/>
      <c r="WEW673" s="58"/>
      <c r="WEX673" s="58"/>
      <c r="WEY673" s="58"/>
      <c r="WEZ673" s="58"/>
      <c r="WFA673" s="58"/>
      <c r="WFB673" s="58"/>
      <c r="WFC673" s="58"/>
      <c r="WFD673" s="58"/>
      <c r="WFE673" s="58"/>
      <c r="WFF673" s="58"/>
      <c r="WFG673" s="58"/>
      <c r="WFH673" s="58"/>
      <c r="WFI673" s="58"/>
      <c r="WFJ673" s="58"/>
      <c r="WFK673" s="58"/>
      <c r="WFL673" s="58"/>
      <c r="WFM673" s="58"/>
      <c r="WFN673" s="58"/>
      <c r="WFO673" s="58"/>
      <c r="WFP673" s="58"/>
      <c r="WFQ673" s="58"/>
      <c r="WFR673" s="58"/>
      <c r="WFS673" s="58"/>
      <c r="WFT673" s="58"/>
      <c r="WFU673" s="58"/>
      <c r="WFV673" s="58"/>
      <c r="WFW673" s="58"/>
      <c r="WFX673" s="58"/>
      <c r="WFY673" s="58"/>
      <c r="WFZ673" s="58"/>
      <c r="WGA673" s="58"/>
      <c r="WGB673" s="58"/>
      <c r="WGC673" s="58"/>
      <c r="WGD673" s="58"/>
      <c r="WGE673" s="58"/>
      <c r="WGF673" s="58"/>
      <c r="WGG673" s="58"/>
      <c r="WGH673" s="58"/>
      <c r="WGI673" s="58"/>
      <c r="WGJ673" s="58"/>
      <c r="WGK673" s="58"/>
      <c r="WGL673" s="58"/>
      <c r="WGM673" s="58"/>
      <c r="WGN673" s="58"/>
      <c r="WGO673" s="58"/>
      <c r="WGP673" s="58"/>
      <c r="WGQ673" s="58"/>
      <c r="WGR673" s="58"/>
      <c r="WGS673" s="58"/>
      <c r="WGT673" s="58"/>
      <c r="WGU673" s="58"/>
      <c r="WGV673" s="58"/>
      <c r="WGW673" s="58"/>
      <c r="WGX673" s="58"/>
      <c r="WGY673" s="58"/>
      <c r="WGZ673" s="58"/>
      <c r="WHA673" s="58"/>
      <c r="WHB673" s="58"/>
      <c r="WHC673" s="58"/>
      <c r="WHD673" s="58"/>
      <c r="WHE673" s="58"/>
      <c r="WHF673" s="58"/>
      <c r="WHG673" s="58"/>
      <c r="WHH673" s="58"/>
      <c r="WHI673" s="58"/>
      <c r="WHJ673" s="58"/>
      <c r="WHK673" s="58"/>
      <c r="WHL673" s="58"/>
      <c r="WHM673" s="58"/>
      <c r="WHN673" s="58"/>
      <c r="WHO673" s="58"/>
      <c r="WHP673" s="58"/>
      <c r="WHQ673" s="58"/>
      <c r="WHR673" s="58"/>
      <c r="WHS673" s="58"/>
      <c r="WHT673" s="58"/>
      <c r="WHU673" s="58"/>
      <c r="WHV673" s="58"/>
      <c r="WHW673" s="58"/>
      <c r="WHX673" s="58"/>
      <c r="WHY673" s="58"/>
      <c r="WHZ673" s="58"/>
      <c r="WIA673" s="58"/>
      <c r="WIB673" s="58"/>
      <c r="WIC673" s="58"/>
      <c r="WID673" s="58"/>
      <c r="WIE673" s="58"/>
      <c r="WIF673" s="58"/>
      <c r="WIG673" s="58"/>
      <c r="WIH673" s="58"/>
      <c r="WII673" s="58"/>
      <c r="WIJ673" s="58"/>
      <c r="WIK673" s="58"/>
      <c r="WIL673" s="58"/>
      <c r="WIM673" s="58"/>
      <c r="WIN673" s="58"/>
      <c r="WIO673" s="58"/>
      <c r="WIP673" s="58"/>
      <c r="WIQ673" s="58"/>
      <c r="WIR673" s="58"/>
      <c r="WIS673" s="58"/>
      <c r="WIT673" s="58"/>
      <c r="WIU673" s="58"/>
      <c r="WIV673" s="58"/>
      <c r="WIW673" s="58"/>
      <c r="WIX673" s="58"/>
      <c r="WIY673" s="58"/>
      <c r="WIZ673" s="58"/>
      <c r="WJA673" s="58"/>
      <c r="WJB673" s="58"/>
      <c r="WJC673" s="58"/>
      <c r="WJD673" s="58"/>
      <c r="WJE673" s="58"/>
      <c r="WJF673" s="58"/>
      <c r="WJG673" s="58"/>
      <c r="WJH673" s="58"/>
      <c r="WJI673" s="58"/>
      <c r="WJJ673" s="58"/>
      <c r="WJK673" s="58"/>
      <c r="WJL673" s="58"/>
      <c r="WJM673" s="58"/>
      <c r="WJN673" s="58"/>
      <c r="WJO673" s="58"/>
      <c r="WJP673" s="58"/>
      <c r="WJQ673" s="58"/>
      <c r="WJR673" s="58"/>
      <c r="WJS673" s="58"/>
      <c r="WJT673" s="58"/>
      <c r="WJU673" s="58"/>
      <c r="WJV673" s="58"/>
      <c r="WJW673" s="58"/>
      <c r="WJX673" s="58"/>
      <c r="WJY673" s="58"/>
      <c r="WJZ673" s="58"/>
      <c r="WKA673" s="58"/>
      <c r="WKB673" s="58"/>
      <c r="WKC673" s="58"/>
      <c r="WKD673" s="58"/>
      <c r="WKE673" s="58"/>
      <c r="WKF673" s="58"/>
      <c r="WKG673" s="58"/>
      <c r="WKH673" s="58"/>
      <c r="WKI673" s="58"/>
      <c r="WKJ673" s="58"/>
      <c r="WKK673" s="58"/>
      <c r="WKL673" s="58"/>
      <c r="WKM673" s="58"/>
      <c r="WKN673" s="58"/>
      <c r="WKO673" s="58"/>
      <c r="WKP673" s="58"/>
      <c r="WKQ673" s="58"/>
      <c r="WKR673" s="58"/>
      <c r="WKS673" s="58"/>
      <c r="WKT673" s="58"/>
      <c r="WKU673" s="58"/>
      <c r="WKV673" s="58"/>
      <c r="WKW673" s="58"/>
      <c r="WKX673" s="58"/>
      <c r="WKY673" s="58"/>
      <c r="WKZ673" s="58"/>
      <c r="WLA673" s="58"/>
      <c r="WLB673" s="58"/>
      <c r="WLC673" s="58"/>
      <c r="WLD673" s="58"/>
      <c r="WLE673" s="58"/>
      <c r="WLF673" s="58"/>
      <c r="WLG673" s="58"/>
      <c r="WLH673" s="58"/>
      <c r="WLI673" s="58"/>
      <c r="WLJ673" s="58"/>
      <c r="WLK673" s="58"/>
      <c r="WLL673" s="58"/>
      <c r="WLM673" s="58"/>
      <c r="WLN673" s="58"/>
      <c r="WLO673" s="58"/>
      <c r="WLP673" s="58"/>
      <c r="WLQ673" s="58"/>
      <c r="WLR673" s="58"/>
      <c r="WLS673" s="58"/>
      <c r="WLT673" s="58"/>
      <c r="WLU673" s="58"/>
      <c r="WLV673" s="58"/>
      <c r="WLW673" s="58"/>
      <c r="WLX673" s="58"/>
      <c r="WLY673" s="58"/>
      <c r="WLZ673" s="58"/>
      <c r="WMA673" s="58"/>
      <c r="WMB673" s="58"/>
      <c r="WMC673" s="58"/>
      <c r="WMD673" s="58"/>
      <c r="WME673" s="58"/>
      <c r="WMF673" s="58"/>
      <c r="WMG673" s="58"/>
      <c r="WMH673" s="58"/>
      <c r="WMI673" s="58"/>
      <c r="WMJ673" s="58"/>
      <c r="WMK673" s="58"/>
      <c r="WML673" s="58"/>
      <c r="WMM673" s="58"/>
      <c r="WMN673" s="58"/>
      <c r="WMO673" s="58"/>
      <c r="WMP673" s="58"/>
      <c r="WMQ673" s="58"/>
      <c r="WMR673" s="58"/>
      <c r="WMS673" s="58"/>
      <c r="WMT673" s="58"/>
      <c r="WMU673" s="58"/>
      <c r="WMV673" s="58"/>
      <c r="WMW673" s="58"/>
      <c r="WMX673" s="58"/>
      <c r="WMY673" s="58"/>
      <c r="WMZ673" s="58"/>
      <c r="WNA673" s="58"/>
      <c r="WNB673" s="58"/>
      <c r="WNC673" s="58"/>
      <c r="WND673" s="58"/>
      <c r="WNE673" s="58"/>
      <c r="WNF673" s="58"/>
      <c r="WNG673" s="58"/>
      <c r="WNH673" s="58"/>
      <c r="WNI673" s="58"/>
      <c r="WNJ673" s="58"/>
      <c r="WNK673" s="58"/>
      <c r="WNL673" s="58"/>
      <c r="WNM673" s="58"/>
      <c r="WNN673" s="58"/>
      <c r="WNO673" s="58"/>
      <c r="WNP673" s="58"/>
      <c r="WNQ673" s="58"/>
      <c r="WNR673" s="58"/>
      <c r="WNS673" s="58"/>
      <c r="WNT673" s="58"/>
      <c r="WNU673" s="58"/>
      <c r="WNV673" s="58"/>
      <c r="WNW673" s="58"/>
      <c r="WNX673" s="58"/>
      <c r="WNY673" s="58"/>
      <c r="WNZ673" s="58"/>
      <c r="WOA673" s="58"/>
      <c r="WOB673" s="58"/>
      <c r="WOC673" s="58"/>
      <c r="WOD673" s="58"/>
      <c r="WOE673" s="58"/>
      <c r="WOF673" s="58"/>
      <c r="WOG673" s="58"/>
      <c r="WOH673" s="58"/>
      <c r="WOI673" s="58"/>
      <c r="WOJ673" s="58"/>
      <c r="WOK673" s="58"/>
      <c r="WOL673" s="58"/>
      <c r="WOM673" s="58"/>
      <c r="WON673" s="58"/>
      <c r="WOO673" s="58"/>
      <c r="WOP673" s="58"/>
      <c r="WOQ673" s="58"/>
      <c r="WOR673" s="58"/>
      <c r="WOS673" s="58"/>
      <c r="WOT673" s="58"/>
      <c r="WOU673" s="58"/>
      <c r="WOV673" s="58"/>
      <c r="WOW673" s="58"/>
      <c r="WOX673" s="58"/>
      <c r="WOY673" s="58"/>
      <c r="WOZ673" s="58"/>
      <c r="WPA673" s="58"/>
      <c r="WPB673" s="58"/>
      <c r="WPC673" s="58"/>
      <c r="WPD673" s="58"/>
      <c r="WPE673" s="58"/>
      <c r="WPF673" s="58"/>
      <c r="WPG673" s="58"/>
      <c r="WPH673" s="58"/>
      <c r="WPI673" s="58"/>
      <c r="WPJ673" s="58"/>
      <c r="WPK673" s="58"/>
      <c r="WPL673" s="58"/>
      <c r="WPM673" s="58"/>
      <c r="WPN673" s="58"/>
      <c r="WPO673" s="58"/>
      <c r="WPP673" s="58"/>
      <c r="WPQ673" s="58"/>
      <c r="WPR673" s="58"/>
      <c r="WPS673" s="58"/>
      <c r="WPT673" s="58"/>
      <c r="WPU673" s="58"/>
      <c r="WPV673" s="58"/>
      <c r="WPW673" s="58"/>
      <c r="WPX673" s="58"/>
      <c r="WPY673" s="58"/>
      <c r="WPZ673" s="58"/>
      <c r="WQA673" s="58"/>
      <c r="WQB673" s="58"/>
      <c r="WQC673" s="58"/>
      <c r="WQD673" s="58"/>
      <c r="WQE673" s="58"/>
      <c r="WQF673" s="58"/>
      <c r="WQG673" s="58"/>
      <c r="WQH673" s="58"/>
      <c r="WQI673" s="58"/>
      <c r="WQJ673" s="58"/>
      <c r="WQK673" s="58"/>
      <c r="WQL673" s="58"/>
      <c r="WQM673" s="58"/>
      <c r="WQN673" s="58"/>
      <c r="WQO673" s="58"/>
      <c r="WQP673" s="58"/>
      <c r="WQQ673" s="58"/>
      <c r="WQR673" s="58"/>
      <c r="WQS673" s="58"/>
      <c r="WQT673" s="58"/>
      <c r="WQU673" s="58"/>
      <c r="WQV673" s="58"/>
      <c r="WQW673" s="58"/>
      <c r="WQX673" s="58"/>
      <c r="WQY673" s="58"/>
      <c r="WQZ673" s="58"/>
      <c r="WRA673" s="58"/>
      <c r="WRB673" s="58"/>
      <c r="WRC673" s="58"/>
      <c r="WRD673" s="58"/>
      <c r="WRE673" s="58"/>
      <c r="WRF673" s="58"/>
      <c r="WRG673" s="58"/>
      <c r="WRH673" s="58"/>
      <c r="WRI673" s="58"/>
      <c r="WRJ673" s="58"/>
      <c r="WRK673" s="58"/>
      <c r="WRL673" s="58"/>
      <c r="WRM673" s="58"/>
      <c r="WRN673" s="58"/>
      <c r="WRO673" s="58"/>
      <c r="WRP673" s="58"/>
      <c r="WRQ673" s="58"/>
      <c r="WRR673" s="58"/>
      <c r="WRS673" s="58"/>
      <c r="WRT673" s="58"/>
      <c r="WRU673" s="58"/>
      <c r="WRV673" s="58"/>
      <c r="WRW673" s="58"/>
      <c r="WRX673" s="58"/>
      <c r="WRY673" s="58"/>
      <c r="WRZ673" s="58"/>
      <c r="WSA673" s="58"/>
      <c r="WSB673" s="58"/>
      <c r="WSC673" s="58"/>
      <c r="WSD673" s="58"/>
      <c r="WSE673" s="58"/>
      <c r="WSF673" s="58"/>
      <c r="WSG673" s="58"/>
      <c r="WSH673" s="58"/>
      <c r="WSI673" s="58"/>
      <c r="WSJ673" s="58"/>
      <c r="WSK673" s="58"/>
      <c r="WSL673" s="58"/>
      <c r="WSM673" s="58"/>
      <c r="WSN673" s="58"/>
      <c r="WSO673" s="58"/>
      <c r="WSP673" s="58"/>
      <c r="WSQ673" s="58"/>
      <c r="WSR673" s="58"/>
      <c r="WSS673" s="58"/>
      <c r="WST673" s="58"/>
      <c r="WSU673" s="58"/>
      <c r="WSV673" s="58"/>
      <c r="WSW673" s="58"/>
      <c r="WSX673" s="58"/>
      <c r="WSY673" s="58"/>
      <c r="WSZ673" s="58"/>
      <c r="WTA673" s="58"/>
      <c r="WTB673" s="58"/>
      <c r="WTC673" s="58"/>
      <c r="WTD673" s="58"/>
      <c r="WTE673" s="58"/>
      <c r="WTF673" s="58"/>
      <c r="WTG673" s="58"/>
      <c r="WTH673" s="58"/>
      <c r="WTI673" s="58"/>
      <c r="WTJ673" s="58"/>
      <c r="WTK673" s="58"/>
      <c r="WTL673" s="58"/>
      <c r="WTM673" s="58"/>
      <c r="WTN673" s="58"/>
      <c r="WTO673" s="58"/>
      <c r="WTP673" s="58"/>
      <c r="WTQ673" s="58"/>
      <c r="WTR673" s="58"/>
      <c r="WTS673" s="58"/>
      <c r="WTT673" s="58"/>
      <c r="WTU673" s="58"/>
      <c r="WTV673" s="58"/>
      <c r="WTW673" s="58"/>
      <c r="WTX673" s="58"/>
      <c r="WTY673" s="58"/>
      <c r="WTZ673" s="58"/>
      <c r="WUA673" s="58"/>
      <c r="WUB673" s="58"/>
      <c r="WUC673" s="58"/>
      <c r="WUD673" s="58"/>
      <c r="WUE673" s="58"/>
      <c r="WUF673" s="58"/>
      <c r="WUG673" s="58"/>
      <c r="WUH673" s="58"/>
      <c r="WUI673" s="58"/>
      <c r="WUJ673" s="58"/>
      <c r="WUK673" s="58"/>
      <c r="WUL673" s="58"/>
      <c r="WUM673" s="58"/>
      <c r="WUN673" s="58"/>
      <c r="WUO673" s="58"/>
      <c r="WUP673" s="58"/>
      <c r="WUQ673" s="58"/>
      <c r="WUR673" s="58"/>
      <c r="WUS673" s="58"/>
      <c r="WUT673" s="58"/>
      <c r="WUU673" s="58"/>
      <c r="WUV673" s="58"/>
      <c r="WUW673" s="58"/>
      <c r="WUX673" s="58"/>
      <c r="WUY673" s="58"/>
      <c r="WUZ673" s="58"/>
      <c r="WVA673" s="58"/>
      <c r="WVB673" s="58"/>
      <c r="WVC673" s="58"/>
      <c r="WVD673" s="58"/>
      <c r="WVE673" s="58"/>
      <c r="WVF673" s="58"/>
      <c r="WVG673" s="58"/>
      <c r="WVH673" s="58"/>
      <c r="WVI673" s="58"/>
      <c r="WVJ673" s="58"/>
      <c r="WVK673" s="58"/>
      <c r="WVL673" s="58"/>
      <c r="WVM673" s="58"/>
      <c r="WVN673" s="58"/>
      <c r="WVO673" s="58"/>
      <c r="WVP673" s="58"/>
      <c r="WVQ673" s="58"/>
      <c r="WVR673" s="58"/>
      <c r="WVS673" s="58"/>
      <c r="WVT673" s="58"/>
      <c r="WVU673" s="58"/>
      <c r="WVV673" s="58"/>
      <c r="WVW673" s="58"/>
      <c r="WVX673" s="58"/>
      <c r="WVY673" s="58"/>
      <c r="WVZ673" s="58"/>
      <c r="WWA673" s="58"/>
      <c r="WWB673" s="58"/>
      <c r="WWC673" s="58"/>
      <c r="WWD673" s="58"/>
      <c r="WWE673" s="58"/>
      <c r="WWF673" s="58"/>
      <c r="WWG673" s="58"/>
      <c r="WWH673" s="58"/>
      <c r="WWI673" s="58"/>
      <c r="WWJ673" s="58"/>
      <c r="WWK673" s="58"/>
      <c r="WWL673" s="58"/>
      <c r="WWM673" s="58"/>
      <c r="WWN673" s="58"/>
      <c r="WWO673" s="58"/>
      <c r="WWP673" s="58"/>
      <c r="WWQ673" s="58"/>
      <c r="WWR673" s="58"/>
      <c r="WWS673" s="58"/>
      <c r="WWT673" s="58"/>
      <c r="WWU673" s="58"/>
      <c r="WWV673" s="58"/>
      <c r="WWW673" s="58"/>
      <c r="WWX673" s="58"/>
      <c r="WWY673" s="58"/>
      <c r="WWZ673" s="58"/>
      <c r="WXA673" s="58"/>
      <c r="WXB673" s="58"/>
      <c r="WXC673" s="58"/>
      <c r="WXD673" s="58"/>
      <c r="WXE673" s="58"/>
      <c r="WXF673" s="58"/>
      <c r="WXG673" s="58"/>
      <c r="WXH673" s="58"/>
      <c r="WXI673" s="58"/>
      <c r="WXJ673" s="58"/>
      <c r="WXK673" s="58"/>
      <c r="WXL673" s="58"/>
      <c r="WXM673" s="58"/>
      <c r="WXN673" s="58"/>
      <c r="WXO673" s="58"/>
      <c r="WXP673" s="58"/>
      <c r="WXQ673" s="58"/>
      <c r="WXR673" s="58"/>
      <c r="WXS673" s="58"/>
      <c r="WXT673" s="58"/>
      <c r="WXU673" s="58"/>
      <c r="WXV673" s="58"/>
      <c r="WXW673" s="58"/>
      <c r="WXX673" s="58"/>
      <c r="WXY673" s="58"/>
      <c r="WXZ673" s="58"/>
      <c r="WYA673" s="58"/>
      <c r="WYB673" s="58"/>
      <c r="WYC673" s="58"/>
      <c r="WYD673" s="58"/>
      <c r="WYE673" s="58"/>
      <c r="WYF673" s="58"/>
      <c r="WYG673" s="58"/>
      <c r="WYH673" s="58"/>
      <c r="WYI673" s="58"/>
      <c r="WYJ673" s="58"/>
      <c r="WYK673" s="58"/>
      <c r="WYL673" s="58"/>
      <c r="WYM673" s="58"/>
      <c r="WYN673" s="58"/>
      <c r="WYO673" s="58"/>
      <c r="WYP673" s="58"/>
      <c r="WYQ673" s="58"/>
      <c r="WYR673" s="58"/>
      <c r="WYS673" s="58"/>
      <c r="WYT673" s="58"/>
      <c r="WYU673" s="58"/>
      <c r="WYV673" s="58"/>
      <c r="WYW673" s="58"/>
      <c r="WYX673" s="58"/>
      <c r="WYY673" s="58"/>
      <c r="WYZ673" s="58"/>
      <c r="WZA673" s="58"/>
      <c r="WZB673" s="58"/>
      <c r="WZC673" s="58"/>
      <c r="WZD673" s="58"/>
      <c r="WZE673" s="58"/>
      <c r="WZF673" s="58"/>
      <c r="WZG673" s="58"/>
      <c r="WZH673" s="58"/>
      <c r="WZI673" s="58"/>
      <c r="WZJ673" s="58"/>
      <c r="WZK673" s="58"/>
      <c r="WZL673" s="58"/>
      <c r="WZM673" s="58"/>
      <c r="WZN673" s="58"/>
      <c r="WZO673" s="58"/>
      <c r="WZP673" s="58"/>
      <c r="WZQ673" s="58"/>
      <c r="WZR673" s="58"/>
      <c r="WZS673" s="58"/>
      <c r="WZT673" s="58"/>
      <c r="WZU673" s="58"/>
      <c r="WZV673" s="58"/>
      <c r="WZW673" s="58"/>
      <c r="WZX673" s="58"/>
      <c r="WZY673" s="58"/>
      <c r="WZZ673" s="58"/>
      <c r="XAA673" s="58"/>
      <c r="XAB673" s="58"/>
      <c r="XAC673" s="58"/>
      <c r="XAD673" s="58"/>
      <c r="XAE673" s="58"/>
      <c r="XAF673" s="58"/>
      <c r="XAG673" s="58"/>
      <c r="XAH673" s="58"/>
      <c r="XAI673" s="58"/>
      <c r="XAJ673" s="58"/>
      <c r="XAK673" s="58"/>
      <c r="XAL673" s="58"/>
      <c r="XAM673" s="58"/>
      <c r="XAN673" s="58"/>
      <c r="XAO673" s="58"/>
      <c r="XAP673" s="58"/>
      <c r="XAQ673" s="58"/>
      <c r="XAR673" s="58"/>
      <c r="XAS673" s="58"/>
      <c r="XAT673" s="58"/>
      <c r="XAU673" s="58"/>
      <c r="XAV673" s="58"/>
      <c r="XAW673" s="58"/>
      <c r="XAX673" s="58"/>
      <c r="XAY673" s="58"/>
      <c r="XAZ673" s="58"/>
      <c r="XBA673" s="58"/>
      <c r="XBB673" s="58"/>
      <c r="XBC673" s="58"/>
      <c r="XBD673" s="58"/>
      <c r="XBE673" s="58"/>
      <c r="XBF673" s="58"/>
      <c r="XBG673" s="58"/>
      <c r="XBH673" s="58"/>
      <c r="XBI673" s="58"/>
      <c r="XBJ673" s="58"/>
      <c r="XBK673" s="58"/>
      <c r="XBL673" s="58"/>
      <c r="XBM673" s="58"/>
      <c r="XBN673" s="58"/>
      <c r="XBO673" s="58"/>
      <c r="XBP673" s="58"/>
      <c r="XBQ673" s="58"/>
      <c r="XBR673" s="58"/>
      <c r="XBS673" s="58"/>
      <c r="XBT673" s="58"/>
      <c r="XBU673" s="58"/>
      <c r="XBV673" s="58"/>
      <c r="XBW673" s="58"/>
      <c r="XBX673" s="58"/>
      <c r="XBY673" s="58"/>
      <c r="XBZ673" s="58"/>
      <c r="XCA673" s="58"/>
      <c r="XCB673" s="58"/>
      <c r="XCC673" s="58"/>
      <c r="XCD673" s="58"/>
      <c r="XCE673" s="58"/>
      <c r="XCF673" s="58"/>
      <c r="XCG673" s="58"/>
      <c r="XCH673" s="58"/>
      <c r="XCI673" s="58"/>
      <c r="XCJ673" s="58"/>
      <c r="XCK673" s="58"/>
      <c r="XCL673" s="58"/>
      <c r="XCM673" s="58"/>
      <c r="XCN673" s="58"/>
      <c r="XCO673" s="58"/>
      <c r="XCP673" s="58"/>
      <c r="XCQ673" s="58"/>
      <c r="XCR673" s="58"/>
      <c r="XCS673" s="58"/>
      <c r="XCT673" s="58"/>
      <c r="XCU673" s="58"/>
      <c r="XCV673" s="58"/>
      <c r="XCW673" s="58"/>
      <c r="XCX673" s="58"/>
      <c r="XCY673" s="58"/>
      <c r="XCZ673" s="58"/>
      <c r="XDA673" s="58"/>
      <c r="XDB673" s="58"/>
      <c r="XDC673" s="58"/>
      <c r="XDD673" s="58"/>
      <c r="XDE673" s="58"/>
      <c r="XDF673" s="58"/>
      <c r="XDG673" s="58"/>
      <c r="XDH673" s="58"/>
      <c r="XDI673" s="58"/>
      <c r="XDJ673" s="58"/>
      <c r="XDK673" s="58"/>
      <c r="XDL673" s="58"/>
      <c r="XDM673" s="58"/>
      <c r="XDN673" s="58"/>
      <c r="XDO673" s="58"/>
      <c r="XDP673" s="58"/>
      <c r="XDQ673" s="58"/>
      <c r="XDR673" s="58"/>
      <c r="XDS673" s="58"/>
      <c r="XDT673" s="58"/>
      <c r="XDU673" s="58"/>
      <c r="XDV673" s="58"/>
      <c r="XDW673" s="58"/>
      <c r="XDX673" s="58"/>
      <c r="XDY673" s="58"/>
      <c r="XDZ673" s="58"/>
      <c r="XEA673" s="58"/>
      <c r="XEB673" s="58"/>
      <c r="XEC673" s="58"/>
      <c r="XED673" s="58"/>
      <c r="XEE673" s="58"/>
      <c r="XEF673" s="58"/>
      <c r="XEG673" s="58"/>
      <c r="XEH673" s="58"/>
      <c r="XEI673" s="58"/>
      <c r="XEJ673" s="58"/>
      <c r="XEK673" s="58"/>
      <c r="XEL673" s="58"/>
      <c r="XEM673" s="58"/>
      <c r="XEN673" s="58"/>
      <c r="XEO673" s="58"/>
      <c r="XEP673" s="58"/>
      <c r="XEQ673" s="58"/>
      <c r="XER673" s="58"/>
      <c r="XES673" s="58"/>
      <c r="XET673" s="58"/>
      <c r="XEU673" s="58"/>
      <c r="XEV673" s="58"/>
      <c r="XEW673" s="58"/>
      <c r="XEX673" s="58"/>
      <c r="XEY673" s="58"/>
      <c r="XEZ673" s="79"/>
    </row>
    <row r="674" s="5" customFormat="1" spans="3:9 16380:16380">
      <c r="C674" s="5" t="s">
        <v>1872</v>
      </c>
      <c r="D674" s="5" t="s">
        <v>1873</v>
      </c>
      <c r="E674" s="73" t="s">
        <v>1874</v>
      </c>
      <c r="F674" s="5">
        <v>1970</v>
      </c>
      <c r="G674" s="56"/>
      <c r="H674" s="44">
        <v>5</v>
      </c>
      <c r="I674" s="56" t="s">
        <v>1875</v>
      </c>
    </row>
    <row r="675" s="5" customFormat="1" spans="3:9 16380:16380">
      <c r="C675" s="5" t="s">
        <v>1872</v>
      </c>
      <c r="D675" s="5" t="s">
        <v>1876</v>
      </c>
      <c r="E675" s="73" t="s">
        <v>1877</v>
      </c>
      <c r="F675" s="5">
        <v>823</v>
      </c>
      <c r="G675" s="56"/>
      <c r="H675" s="44">
        <v>5</v>
      </c>
      <c r="I675" s="56" t="s">
        <v>1878</v>
      </c>
    </row>
    <row r="676" s="5" customFormat="1" spans="3:9 16380:16380">
      <c r="C676" s="5" t="s">
        <v>1872</v>
      </c>
      <c r="D676" s="5" t="s">
        <v>1876</v>
      </c>
      <c r="E676" s="44" t="s">
        <v>1879</v>
      </c>
      <c r="F676" s="5">
        <v>684</v>
      </c>
      <c r="G676" s="5"/>
      <c r="H676" s="44">
        <v>5</v>
      </c>
      <c r="I676" s="5" t="s">
        <v>1880</v>
      </c>
    </row>
    <row r="677" s="5" customFormat="1" spans="3:9 16380:16380">
      <c r="C677" s="5" t="s">
        <v>1881</v>
      </c>
      <c r="D677" s="5" t="s">
        <v>1882</v>
      </c>
      <c r="E677" s="73" t="s">
        <v>1837</v>
      </c>
      <c r="F677" s="5">
        <v>630</v>
      </c>
      <c r="G677" s="56"/>
      <c r="H677" s="44">
        <v>5</v>
      </c>
      <c r="I677" s="56" t="s">
        <v>1883</v>
      </c>
    </row>
    <row r="678" s="5" customFormat="1" spans="3:9 16380:16380">
      <c r="C678" s="5" t="s">
        <v>1881</v>
      </c>
      <c r="D678" s="5" t="s">
        <v>1882</v>
      </c>
      <c r="E678" s="73" t="s">
        <v>1884</v>
      </c>
      <c r="F678" s="5">
        <v>520</v>
      </c>
      <c r="G678" s="56"/>
      <c r="H678" s="44">
        <v>5</v>
      </c>
      <c r="I678" s="56" t="s">
        <v>1885</v>
      </c>
    </row>
    <row r="679" s="5" customFormat="1" spans="3:9 16380:16380">
      <c r="C679" s="5" t="s">
        <v>1881</v>
      </c>
      <c r="D679" s="5" t="s">
        <v>1886</v>
      </c>
      <c r="E679" s="73" t="s">
        <v>1887</v>
      </c>
      <c r="F679" s="5">
        <v>1170</v>
      </c>
      <c r="G679" s="56"/>
      <c r="H679" s="44">
        <v>5</v>
      </c>
      <c r="I679" s="56" t="s">
        <v>1888</v>
      </c>
    </row>
    <row r="680" s="58" customFormat="1" spans="3:9 16380:16380">
      <c r="C680" s="58" t="s">
        <v>1827</v>
      </c>
      <c r="D680" s="58" t="s">
        <v>1889</v>
      </c>
      <c r="E680" s="59" t="s">
        <v>1890</v>
      </c>
      <c r="F680" s="58">
        <v>0</v>
      </c>
      <c r="G680" s="58">
        <v>753</v>
      </c>
      <c r="H680" s="58">
        <v>10</v>
      </c>
      <c r="I680" s="62" t="s">
        <v>1891</v>
      </c>
      <c r="XEZ680" s="79"/>
    </row>
    <row r="681" s="5" customFormat="1" spans="3:9 16380:16380">
      <c r="C681" s="5" t="s">
        <v>1827</v>
      </c>
      <c r="D681" s="5" t="s">
        <v>1892</v>
      </c>
      <c r="E681" s="73" t="s">
        <v>1893</v>
      </c>
      <c r="F681" s="5">
        <v>1730</v>
      </c>
      <c r="G681" s="56"/>
      <c r="H681" s="44">
        <v>5</v>
      </c>
      <c r="I681" s="56" t="s">
        <v>1894</v>
      </c>
    </row>
    <row r="682" s="5" customFormat="1" spans="3:9 16380:16380">
      <c r="C682" s="5" t="s">
        <v>1895</v>
      </c>
      <c r="D682" s="5" t="s">
        <v>1896</v>
      </c>
      <c r="E682" s="73" t="s">
        <v>1897</v>
      </c>
      <c r="F682" s="5">
        <v>550</v>
      </c>
      <c r="G682" s="56"/>
      <c r="H682" s="44">
        <v>5</v>
      </c>
      <c r="I682" s="56" t="s">
        <v>1898</v>
      </c>
    </row>
    <row r="683" s="5" customFormat="1" spans="3:9 16380:16380">
      <c r="C683" s="5" t="s">
        <v>1899</v>
      </c>
      <c r="D683" s="5" t="s">
        <v>1896</v>
      </c>
      <c r="E683" s="73" t="s">
        <v>1897</v>
      </c>
      <c r="F683" s="5">
        <v>550</v>
      </c>
      <c r="G683" s="56"/>
      <c r="H683" s="44">
        <v>5</v>
      </c>
      <c r="I683" s="56" t="s">
        <v>1900</v>
      </c>
    </row>
    <row r="684" s="5" customFormat="1" spans="3:9 16380:16380">
      <c r="C684" s="5" t="s">
        <v>636</v>
      </c>
      <c r="D684" s="5" t="s">
        <v>1901</v>
      </c>
      <c r="E684" s="73" t="s">
        <v>1902</v>
      </c>
      <c r="F684" s="5">
        <v>1480</v>
      </c>
      <c r="G684" s="56"/>
      <c r="H684" s="44">
        <v>5</v>
      </c>
      <c r="I684" s="56" t="s">
        <v>1903</v>
      </c>
    </row>
    <row r="685" s="5" customFormat="1" spans="3:9 16380:16380">
      <c r="C685" s="5" t="s">
        <v>1095</v>
      </c>
      <c r="D685" s="5" t="s">
        <v>1904</v>
      </c>
      <c r="E685" s="73" t="s">
        <v>1905</v>
      </c>
      <c r="F685" s="5">
        <v>893</v>
      </c>
      <c r="G685" s="56"/>
      <c r="H685" s="44">
        <v>5</v>
      </c>
      <c r="I685" s="56" t="s">
        <v>1906</v>
      </c>
    </row>
    <row r="686" s="5" customFormat="1" spans="3:9 16380:16380">
      <c r="C686" s="5" t="s">
        <v>1831</v>
      </c>
      <c r="D686" s="5" t="s">
        <v>1907</v>
      </c>
      <c r="E686" s="73" t="s">
        <v>1908</v>
      </c>
      <c r="F686" s="5">
        <v>970</v>
      </c>
      <c r="G686" s="56"/>
      <c r="H686" s="44">
        <v>5</v>
      </c>
      <c r="I686" s="56" t="s">
        <v>1909</v>
      </c>
    </row>
    <row r="687" s="5" customFormat="1" spans="3:9 16380:16380">
      <c r="C687" s="5" t="s">
        <v>1089</v>
      </c>
      <c r="D687" s="5" t="s">
        <v>1910</v>
      </c>
      <c r="E687" s="73" t="s">
        <v>1911</v>
      </c>
      <c r="F687" s="5">
        <v>1024</v>
      </c>
      <c r="G687" s="56"/>
      <c r="H687" s="44">
        <v>5</v>
      </c>
      <c r="I687" s="56" t="s">
        <v>1912</v>
      </c>
    </row>
    <row r="688" s="5" customFormat="1" spans="3:9 16380:16380">
      <c r="C688" s="5" t="s">
        <v>1197</v>
      </c>
      <c r="D688" s="5" t="s">
        <v>1913</v>
      </c>
      <c r="E688" s="73" t="s">
        <v>1914</v>
      </c>
      <c r="F688" s="5">
        <v>773</v>
      </c>
      <c r="G688" s="56"/>
      <c r="H688" s="44">
        <v>5</v>
      </c>
      <c r="I688" s="56" t="s">
        <v>1915</v>
      </c>
    </row>
    <row r="689" s="5" customFormat="1" spans="2:9">
      <c r="C689" s="5" t="s">
        <v>874</v>
      </c>
      <c r="D689" s="5" t="s">
        <v>1916</v>
      </c>
      <c r="E689" s="73" t="s">
        <v>1917</v>
      </c>
      <c r="F689" s="5">
        <v>1130</v>
      </c>
      <c r="G689" s="56"/>
      <c r="H689" s="44">
        <v>5</v>
      </c>
      <c r="I689" s="56" t="s">
        <v>1918</v>
      </c>
    </row>
    <row r="690" s="5" customFormat="1" spans="2:9">
      <c r="C690" s="5" t="s">
        <v>878</v>
      </c>
      <c r="D690" s="5" t="s">
        <v>1916</v>
      </c>
      <c r="E690" s="73" t="s">
        <v>1917</v>
      </c>
      <c r="F690" s="5">
        <v>1130</v>
      </c>
      <c r="G690" s="56"/>
      <c r="H690" s="44">
        <v>5</v>
      </c>
      <c r="I690" s="56" t="s">
        <v>1919</v>
      </c>
    </row>
    <row r="691" s="5" customFormat="1" spans="2:9">
      <c r="C691" s="5" t="s">
        <v>1093</v>
      </c>
      <c r="D691" s="5" t="s">
        <v>1916</v>
      </c>
      <c r="E691" s="73" t="s">
        <v>1917</v>
      </c>
      <c r="F691" s="5">
        <v>1130</v>
      </c>
      <c r="G691" s="56"/>
      <c r="H691" s="44">
        <v>5</v>
      </c>
      <c r="I691" s="56" t="s">
        <v>1920</v>
      </c>
    </row>
    <row r="692" s="5" customFormat="1" spans="2:9">
      <c r="C692" s="5" t="s">
        <v>414</v>
      </c>
      <c r="D692" s="5" t="s">
        <v>1921</v>
      </c>
      <c r="E692" s="73" t="s">
        <v>1922</v>
      </c>
      <c r="F692" s="5">
        <v>870</v>
      </c>
      <c r="G692" s="56"/>
      <c r="H692" s="56">
        <v>5</v>
      </c>
      <c r="I692" s="56" t="s">
        <v>1923</v>
      </c>
    </row>
    <row r="693" s="5" customFormat="1" spans="2:9">
      <c r="E693" s="73"/>
      <c r="G693" s="56"/>
      <c r="H693" s="56"/>
      <c r="I693" s="56"/>
    </row>
    <row r="694" s="5" customFormat="1" spans="2:9">
      <c r="E694" s="73"/>
      <c r="F694" s="5"/>
      <c r="G694" s="56"/>
      <c r="H694" s="56"/>
      <c r="I694" s="56"/>
    </row>
    <row r="695" s="5" customFormat="1" spans="2:9">
      <c r="E695" s="73"/>
      <c r="G695" s="56"/>
      <c r="H695" s="56"/>
      <c r="I695" s="56"/>
    </row>
    <row r="696" s="5" customFormat="1" spans="2:9">
      <c r="E696" s="73"/>
      <c r="G696" s="56"/>
      <c r="H696" s="56"/>
      <c r="I696" s="56"/>
    </row>
    <row r="697" s="5" customFormat="1" spans="2:9">
      <c r="E697" s="73"/>
      <c r="G697" s="56"/>
      <c r="H697" s="56"/>
      <c r="I697" s="56"/>
    </row>
    <row r="698" spans="2:9">
      <c r="B698" s="5">
        <v>21</v>
      </c>
      <c r="F698" s="56"/>
      <c r="G698" s="56"/>
      <c r="H698" s="56"/>
      <c r="I698" s="56"/>
    </row>
    <row r="699" spans="2:9">
      <c r="B699" s="4" t="s">
        <v>1924</v>
      </c>
      <c r="C699" s="4"/>
      <c r="D699" s="4"/>
      <c r="E699" s="4"/>
      <c r="F699" s="72">
        <f>SUM(F9:F697)</f>
        <v>611557</v>
      </c>
      <c r="G699" s="72">
        <f>SUM(G9:G698)</f>
        <v>38156</v>
      </c>
      <c r="H699" s="72">
        <f>SUM(H9:H698)</f>
        <v>4110</v>
      </c>
      <c r="I699" s="72">
        <v>0</v>
      </c>
    </row>
    <row r="700" spans="2:9">
      <c r="B700" s="4" t="s">
        <v>1925</v>
      </c>
      <c r="C700" s="4"/>
      <c r="D700" s="4"/>
      <c r="E700" s="4"/>
      <c r="F700" s="72">
        <f ca="1">SUM(F699:G699:H699)</f>
        <v>653823</v>
      </c>
      <c r="G700" s="72"/>
      <c r="H700" s="72"/>
      <c r="I700" s="72"/>
    </row>
  </sheetData>
  <sheetProtection formatCells="0" formatColumns="0" formatRows="0" insertRows="0" insertColumns="0" insertHyperlinks="0" deleteColumns="0" deleteRows="0" sort="0" autoFilter="0" pivotTables="0"/>
  <autoFilter xmlns:etc="http://www.wps.cn/officeDocument/2017/etCustomData" ref="A8:I700" etc:filterBottomFollowUsedRange="0">
    <extLst/>
  </autoFilter>
  <mergeCells count="5">
    <mergeCell ref="B3:I3"/>
    <mergeCell ref="F5:G5"/>
    <mergeCell ref="B699:E699"/>
    <mergeCell ref="B700:E700"/>
    <mergeCell ref="F700:I700"/>
  </mergeCells>
  <pageMargins left="0.75" right="0.75" top="1" bottom="1" header="0.5" footer="0.5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06"/>
  <sheetViews>
    <sheetView tabSelected="1" topLeftCell="A97" workbookViewId="0">
      <selection activeCell="J8" sqref="J8:J9"/>
    </sheetView>
  </sheetViews>
  <sheetFormatPr defaultColWidth="13.3796296296296" defaultRowHeight="14.4"/>
  <cols>
    <col min="1" max="1" width="18.25" style="3" customWidth="1"/>
    <col min="2" max="2" width="17.1296296296296" style="3" customWidth="1"/>
    <col min="3" max="3" width="13.3796296296296" style="3" customWidth="1"/>
    <col min="4" max="4" width="54.5" style="3" customWidth="1"/>
    <col min="5" max="7" width="13.3796296296296" style="3" customWidth="1"/>
    <col min="8" max="8" width="19" style="3" customWidth="1"/>
    <col min="9" max="16381" width="13.3796296296296" style="3" customWidth="1"/>
    <col min="16382" max="16384" width="13.3796296296296" style="3"/>
  </cols>
  <sheetData>
    <row r="1" ht="15.6" spans="1:12">
      <c r="A1" s="4" t="s">
        <v>1</v>
      </c>
      <c r="B1" s="4"/>
      <c r="C1" s="4"/>
      <c r="D1" s="4"/>
      <c r="E1" s="4"/>
      <c r="F1" s="4"/>
      <c r="G1" s="4"/>
      <c r="H1" s="4"/>
      <c r="I1" s="4"/>
      <c r="J1" s="4"/>
      <c r="K1" s="4"/>
    </row>
    <row r="2" ht="15.6" spans="1:12">
      <c r="A2" s="5"/>
      <c r="B2" s="5"/>
      <c r="C2" s="5"/>
      <c r="D2" s="5" t="s">
        <v>0</v>
      </c>
      <c r="E2" s="5"/>
      <c r="F2" s="5"/>
      <c r="G2" s="5"/>
      <c r="H2" s="5"/>
      <c r="I2" s="5"/>
      <c r="J2" s="5"/>
      <c r="K2" s="5"/>
    </row>
    <row r="3" ht="15.6" spans="1:12">
      <c r="A3" s="5"/>
      <c r="B3" s="5"/>
      <c r="C3" s="5"/>
      <c r="D3" s="5" t="s">
        <v>2</v>
      </c>
      <c r="F3" s="5"/>
      <c r="G3" s="5"/>
      <c r="H3" s="5"/>
      <c r="I3" s="5"/>
      <c r="J3" s="5"/>
      <c r="K3" s="5"/>
      <c r="L3" s="5"/>
    </row>
    <row r="4" ht="15.6" spans="1:12">
      <c r="A4" s="5"/>
      <c r="C4" s="5" t="s">
        <v>3</v>
      </c>
      <c r="D4" s="6" t="s">
        <v>4</v>
      </c>
    </row>
    <row r="6" ht="15.6" spans="1:12">
      <c r="A6" s="4" t="s">
        <v>1</v>
      </c>
      <c r="B6" s="4"/>
      <c r="C6" s="4"/>
      <c r="D6" s="4"/>
      <c r="E6" s="4"/>
      <c r="F6" s="4"/>
      <c r="G6" s="4"/>
      <c r="H6" s="4"/>
      <c r="I6" s="4"/>
      <c r="J6" s="4"/>
      <c r="K6" s="4"/>
    </row>
    <row r="7" ht="15.6" spans="1:12">
      <c r="A7" s="5"/>
      <c r="B7" s="5"/>
      <c r="C7" s="5"/>
      <c r="D7" s="5"/>
      <c r="E7" s="5"/>
      <c r="F7" s="5"/>
      <c r="G7" s="5"/>
      <c r="H7" s="5"/>
      <c r="I7" s="5"/>
      <c r="J7" s="5"/>
      <c r="K7" s="5"/>
    </row>
    <row r="8" ht="15.6" spans="1:12">
      <c r="A8" s="5"/>
      <c r="B8" s="7" t="s">
        <v>33</v>
      </c>
      <c r="C8" s="7"/>
      <c r="D8" s="8" t="s">
        <v>1926</v>
      </c>
      <c r="E8" s="9">
        <v>990</v>
      </c>
      <c r="F8" s="9"/>
      <c r="G8" s="7">
        <v>0</v>
      </c>
      <c r="H8" s="10" t="s">
        <v>1927</v>
      </c>
      <c r="I8" s="11" t="s">
        <v>1928</v>
      </c>
      <c r="J8" s="12" t="str">
        <f>_xlfn.DISPIMG("ID_1770DCF6F4CB4740B0B0B037BCB0D91C",1)</f>
        <v>=DISPIMG("ID_1770DCF6F4CB4740B0B0B037BCB0D91C",1)</v>
      </c>
      <c r="K8" s="13" t="s">
        <v>1929</v>
      </c>
      <c r="L8" s="7">
        <v>10.28</v>
      </c>
    </row>
    <row r="9" ht="15.6" spans="1:12">
      <c r="A9" s="5"/>
      <c r="B9" s="7" t="s">
        <v>37</v>
      </c>
      <c r="C9" s="7"/>
      <c r="D9" s="8" t="s">
        <v>1926</v>
      </c>
      <c r="E9" s="9">
        <v>990</v>
      </c>
      <c r="F9" s="9"/>
      <c r="G9" s="7">
        <v>0</v>
      </c>
      <c r="H9" s="10" t="s">
        <v>1930</v>
      </c>
      <c r="I9" s="11" t="s">
        <v>1928</v>
      </c>
      <c r="J9" s="14"/>
      <c r="K9" s="15"/>
      <c r="L9" s="7">
        <v>10.28</v>
      </c>
    </row>
    <row r="10" ht="15.6" spans="1:12">
      <c r="B10" s="16" t="s">
        <v>130</v>
      </c>
      <c r="C10" s="16"/>
      <c r="D10" s="17" t="s">
        <v>1931</v>
      </c>
      <c r="E10" s="18">
        <v>570</v>
      </c>
      <c r="F10" s="18">
        <v>-420</v>
      </c>
      <c r="G10" s="16">
        <v>0</v>
      </c>
      <c r="H10" s="17" t="s">
        <v>1932</v>
      </c>
      <c r="I10" s="16" t="s">
        <v>1928</v>
      </c>
      <c r="J10" s="19" t="str">
        <f>_xlfn.DISPIMG("ID_3675C0C828B94175AD60B82E627E36DA",1)</f>
        <v>=DISPIMG("ID_3675C0C828B94175AD60B82E627E36DA",1)</v>
      </c>
      <c r="K10" s="20" t="s">
        <v>1929</v>
      </c>
      <c r="L10" s="16">
        <v>11.3</v>
      </c>
    </row>
    <row r="11" ht="15.6" spans="1:12">
      <c r="B11" s="16" t="s">
        <v>134</v>
      </c>
      <c r="C11" s="16"/>
      <c r="D11" s="17" t="s">
        <v>1931</v>
      </c>
      <c r="E11" s="18">
        <v>570</v>
      </c>
      <c r="F11" s="18">
        <v>-420</v>
      </c>
      <c r="G11" s="16">
        <v>0</v>
      </c>
      <c r="H11" s="17" t="s">
        <v>1933</v>
      </c>
      <c r="I11" s="16" t="s">
        <v>1928</v>
      </c>
      <c r="J11" s="21"/>
      <c r="K11" s="22"/>
      <c r="L11" s="16">
        <v>11.3</v>
      </c>
    </row>
    <row r="12" ht="78.95" spans="1:12">
      <c r="B12" s="7" t="s">
        <v>189</v>
      </c>
      <c r="C12" s="7"/>
      <c r="D12" s="8" t="s">
        <v>1934</v>
      </c>
      <c r="E12" s="9">
        <v>1000</v>
      </c>
      <c r="F12" s="9"/>
      <c r="G12" s="7">
        <v>0</v>
      </c>
      <c r="H12" s="10" t="s">
        <v>1935</v>
      </c>
      <c r="I12" s="11" t="s">
        <v>1928</v>
      </c>
      <c r="J12" s="11" t="str">
        <f>_xlfn.DISPIMG("ID_E06AD9BBC8104FE5A49C68A2C82B894E",1)</f>
        <v>=DISPIMG("ID_E06AD9BBC8104FE5A49C68A2C82B894E",1)</v>
      </c>
      <c r="K12" s="11" t="s">
        <v>1929</v>
      </c>
      <c r="L12" s="7">
        <v>11.4</v>
      </c>
    </row>
    <row r="13" ht="74.65" spans="1:12">
      <c r="B13" s="7" t="s">
        <v>243</v>
      </c>
      <c r="C13" s="7"/>
      <c r="D13" s="8" t="s">
        <v>1936</v>
      </c>
      <c r="E13" s="9">
        <v>568</v>
      </c>
      <c r="F13" s="9"/>
      <c r="G13" s="7">
        <v>0</v>
      </c>
      <c r="H13" s="10" t="s">
        <v>1937</v>
      </c>
      <c r="I13" s="11" t="s">
        <v>1928</v>
      </c>
      <c r="J13" s="11" t="str">
        <f>_xlfn.DISPIMG("ID_E3459E88FCFC4BB2939D4E9BD8890F51",1)</f>
        <v>=DISPIMG("ID_E3459E88FCFC4BB2939D4E9BD8890F51",1)</v>
      </c>
      <c r="K13" s="11" t="s">
        <v>1929</v>
      </c>
      <c r="L13" s="7">
        <v>11.4</v>
      </c>
    </row>
    <row r="14" ht="15.6" spans="1:12">
      <c r="B14" s="7" t="s">
        <v>1938</v>
      </c>
      <c r="C14" s="7"/>
      <c r="D14" s="8" t="s">
        <v>1939</v>
      </c>
      <c r="E14" s="9">
        <v>840</v>
      </c>
      <c r="F14" s="9"/>
      <c r="G14" s="7">
        <v>0</v>
      </c>
      <c r="H14" s="10" t="s">
        <v>1940</v>
      </c>
      <c r="I14" s="11" t="s">
        <v>1928</v>
      </c>
      <c r="J14" s="12" t="str">
        <f>_xlfn.DISPIMG("ID_86D7FA4BBA3B4B439DA71EF13496A056",1)</f>
        <v>=DISPIMG("ID_86D7FA4BBA3B4B439DA71EF13496A056",1)</v>
      </c>
      <c r="K14" s="13" t="s">
        <v>1929</v>
      </c>
      <c r="L14" s="7">
        <v>11.4</v>
      </c>
    </row>
    <row r="15" ht="15.6" spans="1:12">
      <c r="B15" s="7" t="s">
        <v>1941</v>
      </c>
      <c r="C15" s="7"/>
      <c r="D15" s="8" t="s">
        <v>1939</v>
      </c>
      <c r="E15" s="9">
        <v>840</v>
      </c>
      <c r="F15" s="9"/>
      <c r="G15" s="7">
        <v>0</v>
      </c>
      <c r="H15" s="10" t="s">
        <v>1942</v>
      </c>
      <c r="I15" s="11" t="s">
        <v>1928</v>
      </c>
      <c r="J15" s="23"/>
      <c r="K15" s="24"/>
      <c r="L15" s="7">
        <v>11.4</v>
      </c>
    </row>
    <row r="16" ht="15.6" spans="1:12">
      <c r="B16" s="7" t="s">
        <v>1941</v>
      </c>
      <c r="C16" s="7"/>
      <c r="D16" s="8" t="s">
        <v>1943</v>
      </c>
      <c r="E16" s="9">
        <v>271</v>
      </c>
      <c r="F16" s="9"/>
      <c r="G16" s="7">
        <v>0</v>
      </c>
      <c r="H16" s="10"/>
      <c r="I16" s="11" t="s">
        <v>1928</v>
      </c>
      <c r="J16" s="23"/>
      <c r="K16" s="24"/>
      <c r="L16" s="7">
        <v>11.15</v>
      </c>
    </row>
    <row r="17" ht="15.6" spans="2:12">
      <c r="B17" s="7" t="s">
        <v>1944</v>
      </c>
      <c r="C17" s="7"/>
      <c r="D17" s="8" t="s">
        <v>1939</v>
      </c>
      <c r="E17" s="9">
        <v>840</v>
      </c>
      <c r="F17" s="9"/>
      <c r="G17" s="7">
        <v>0</v>
      </c>
      <c r="H17" s="10" t="s">
        <v>1945</v>
      </c>
      <c r="I17" s="11" t="s">
        <v>1928</v>
      </c>
      <c r="J17" s="14"/>
      <c r="K17" s="15"/>
      <c r="L17" s="7">
        <v>11.4</v>
      </c>
    </row>
    <row r="18" ht="15.6" spans="2:12">
      <c r="B18" s="7" t="s">
        <v>1938</v>
      </c>
      <c r="C18" s="7"/>
      <c r="D18" s="8" t="s">
        <v>1946</v>
      </c>
      <c r="E18" s="9">
        <v>890</v>
      </c>
      <c r="F18" s="9"/>
      <c r="G18" s="7">
        <v>0</v>
      </c>
      <c r="H18" s="10" t="s">
        <v>1947</v>
      </c>
      <c r="I18" s="11" t="s">
        <v>1928</v>
      </c>
      <c r="J18" s="12" t="str">
        <f>_xlfn.DISPIMG("ID_CD844608EA4B4FE18F13C727F8493C52",1)</f>
        <v>=DISPIMG("ID_CD844608EA4B4FE18F13C727F8493C52",1)</v>
      </c>
      <c r="K18" s="13" t="s">
        <v>1929</v>
      </c>
      <c r="L18" s="7">
        <v>11.4</v>
      </c>
    </row>
    <row r="19" ht="15.6" spans="2:12">
      <c r="B19" s="7" t="s">
        <v>1941</v>
      </c>
      <c r="C19" s="7"/>
      <c r="D19" s="8" t="s">
        <v>1946</v>
      </c>
      <c r="E19" s="9">
        <v>890</v>
      </c>
      <c r="F19" s="9"/>
      <c r="G19" s="7">
        <v>0</v>
      </c>
      <c r="H19" s="10" t="s">
        <v>1948</v>
      </c>
      <c r="I19" s="11" t="s">
        <v>1928</v>
      </c>
      <c r="J19" s="23"/>
      <c r="K19" s="24"/>
      <c r="L19" s="7">
        <v>11.4</v>
      </c>
    </row>
    <row r="20" ht="15.6" spans="2:12">
      <c r="B20" s="7" t="s">
        <v>1944</v>
      </c>
      <c r="C20" s="7"/>
      <c r="D20" s="8" t="s">
        <v>1946</v>
      </c>
      <c r="E20" s="9">
        <v>890</v>
      </c>
      <c r="F20" s="9"/>
      <c r="G20" s="7">
        <v>0</v>
      </c>
      <c r="H20" s="10" t="s">
        <v>1949</v>
      </c>
      <c r="I20" s="11" t="s">
        <v>1928</v>
      </c>
      <c r="J20" s="14"/>
      <c r="K20" s="15"/>
      <c r="L20" s="7">
        <v>11.4</v>
      </c>
    </row>
    <row r="21" ht="78.7" spans="2:12">
      <c r="B21" s="16" t="s">
        <v>354</v>
      </c>
      <c r="C21" s="16"/>
      <c r="D21" s="17" t="s">
        <v>1950</v>
      </c>
      <c r="E21" s="16">
        <v>1670</v>
      </c>
      <c r="F21" s="16">
        <v>-1670</v>
      </c>
      <c r="G21" s="16">
        <v>0</v>
      </c>
      <c r="H21" s="17" t="s">
        <v>1951</v>
      </c>
      <c r="I21" s="16" t="s">
        <v>1928</v>
      </c>
      <c r="J21" s="16" t="str">
        <f>_xlfn.DISPIMG("ID_3B6857B50C9E47618662C4FCBB486FCD",1)</f>
        <v>=DISPIMG("ID_3B6857B50C9E47618662C4FCBB486FCD",1)</v>
      </c>
      <c r="K21" s="16" t="s">
        <v>1952</v>
      </c>
      <c r="L21" s="16">
        <v>11.5</v>
      </c>
    </row>
    <row r="22" ht="15.6" spans="2:12">
      <c r="B22" s="16" t="s">
        <v>361</v>
      </c>
      <c r="C22" s="16"/>
      <c r="D22" s="17" t="s">
        <v>1950</v>
      </c>
      <c r="E22" s="16">
        <v>600</v>
      </c>
      <c r="F22" s="16">
        <v>-600</v>
      </c>
      <c r="G22" s="16">
        <v>0</v>
      </c>
      <c r="H22" s="17" t="s">
        <v>1953</v>
      </c>
      <c r="I22" s="16" t="s">
        <v>1928</v>
      </c>
      <c r="J22" s="19" t="str">
        <f>_xlfn.DISPIMG("ID_9E44EB30DC1D458CA2C68390465F5A2E",1)</f>
        <v>=DISPIMG("ID_9E44EB30DC1D458CA2C68390465F5A2E",1)</v>
      </c>
      <c r="K22" s="16" t="s">
        <v>1952</v>
      </c>
      <c r="L22" s="16">
        <v>11.5</v>
      </c>
    </row>
    <row r="23" ht="15.6" spans="2:12">
      <c r="B23" s="16" t="s">
        <v>365</v>
      </c>
      <c r="C23" s="16"/>
      <c r="D23" s="17" t="s">
        <v>1950</v>
      </c>
      <c r="E23" s="16">
        <v>600</v>
      </c>
      <c r="F23" s="16">
        <v>-600</v>
      </c>
      <c r="G23" s="16">
        <v>0</v>
      </c>
      <c r="H23" s="17" t="s">
        <v>1954</v>
      </c>
      <c r="I23" s="16" t="s">
        <v>1928</v>
      </c>
      <c r="J23" s="25"/>
      <c r="K23" s="16" t="s">
        <v>1952</v>
      </c>
      <c r="L23" s="16">
        <v>11.5</v>
      </c>
    </row>
    <row r="24" ht="15.6" spans="2:12">
      <c r="B24" s="16" t="s">
        <v>367</v>
      </c>
      <c r="C24" s="16"/>
      <c r="D24" s="17" t="s">
        <v>1950</v>
      </c>
      <c r="E24" s="16">
        <v>600</v>
      </c>
      <c r="F24" s="16">
        <v>-600</v>
      </c>
      <c r="G24" s="16">
        <v>0</v>
      </c>
      <c r="H24" s="17" t="s">
        <v>1955</v>
      </c>
      <c r="I24" s="16" t="s">
        <v>1928</v>
      </c>
      <c r="J24" s="21"/>
      <c r="K24" s="16" t="s">
        <v>1952</v>
      </c>
      <c r="L24" s="16">
        <v>11.5</v>
      </c>
    </row>
    <row r="25" ht="76.3" spans="2:12">
      <c r="B25" s="7" t="s">
        <v>385</v>
      </c>
      <c r="C25" s="7"/>
      <c r="D25" s="8" t="s">
        <v>1956</v>
      </c>
      <c r="E25" s="9">
        <v>780</v>
      </c>
      <c r="F25" s="9"/>
      <c r="G25" s="7">
        <v>0</v>
      </c>
      <c r="H25" s="10" t="s">
        <v>1957</v>
      </c>
      <c r="I25" s="11" t="s">
        <v>1928</v>
      </c>
      <c r="J25" s="11" t="str">
        <f>_xlfn.DISPIMG("ID_7A754DA1022248A1BFEB0E120C54CDA5",1)</f>
        <v>=DISPIMG("ID_7A754DA1022248A1BFEB0E120C54CDA5",1)</v>
      </c>
      <c r="K25" s="11" t="s">
        <v>1929</v>
      </c>
      <c r="L25" s="7">
        <v>11.5</v>
      </c>
    </row>
    <row r="26" ht="15.6" spans="2:12">
      <c r="B26" s="7" t="s">
        <v>428</v>
      </c>
      <c r="C26" s="7"/>
      <c r="D26" s="8" t="s">
        <v>1939</v>
      </c>
      <c r="E26" s="9">
        <v>720</v>
      </c>
      <c r="F26" s="9"/>
      <c r="G26" s="7">
        <v>0</v>
      </c>
      <c r="H26" s="10" t="s">
        <v>1958</v>
      </c>
      <c r="I26" s="11" t="s">
        <v>1928</v>
      </c>
      <c r="J26" s="12" t="str">
        <f>_xlfn.DISPIMG("ID_78F8D5FEF74F42F5A9FFCACC83B92AB6",1)</f>
        <v>=DISPIMG("ID_78F8D5FEF74F42F5A9FFCACC83B92AB6",1)</v>
      </c>
      <c r="K26" s="13" t="s">
        <v>1929</v>
      </c>
      <c r="L26" s="7">
        <v>11.5</v>
      </c>
    </row>
    <row r="27" ht="15.6" spans="2:12">
      <c r="B27" s="7" t="s">
        <v>432</v>
      </c>
      <c r="C27" s="7"/>
      <c r="D27" s="8" t="s">
        <v>1939</v>
      </c>
      <c r="E27" s="9">
        <v>720</v>
      </c>
      <c r="F27" s="9"/>
      <c r="G27" s="7">
        <v>0</v>
      </c>
      <c r="H27" s="10" t="s">
        <v>1959</v>
      </c>
      <c r="I27" s="11" t="s">
        <v>1928</v>
      </c>
      <c r="J27" s="14"/>
      <c r="K27" s="15"/>
      <c r="L27" s="7">
        <v>11.5</v>
      </c>
    </row>
    <row r="28" ht="15.6" spans="2:12">
      <c r="B28" s="7" t="s">
        <v>435</v>
      </c>
      <c r="C28" s="7"/>
      <c r="D28" s="8" t="s">
        <v>1960</v>
      </c>
      <c r="E28" s="9">
        <v>630</v>
      </c>
      <c r="F28" s="9"/>
      <c r="G28" s="7">
        <v>0</v>
      </c>
      <c r="H28" s="10" t="s">
        <v>1961</v>
      </c>
      <c r="I28" s="11" t="s">
        <v>1928</v>
      </c>
      <c r="J28" s="12" t="str">
        <f>_xlfn.DISPIMG("ID_430B98A082804B85969FE6D0A3CF22BA",1)</f>
        <v>=DISPIMG("ID_430B98A082804B85969FE6D0A3CF22BA",1)</v>
      </c>
      <c r="K28" s="13" t="s">
        <v>1929</v>
      </c>
      <c r="L28" s="7">
        <v>11.5</v>
      </c>
    </row>
    <row r="29" ht="15.6" spans="2:12">
      <c r="B29" s="7" t="s">
        <v>439</v>
      </c>
      <c r="C29" s="7"/>
      <c r="D29" s="8" t="s">
        <v>1960</v>
      </c>
      <c r="E29" s="9">
        <v>630</v>
      </c>
      <c r="F29" s="9"/>
      <c r="G29" s="7">
        <v>0</v>
      </c>
      <c r="H29" s="10" t="s">
        <v>1962</v>
      </c>
      <c r="I29" s="11" t="s">
        <v>1928</v>
      </c>
      <c r="J29" s="14"/>
      <c r="K29" s="15"/>
      <c r="L29" s="7">
        <v>11.5</v>
      </c>
    </row>
    <row r="30" ht="15.6" spans="2:12">
      <c r="B30" s="16" t="s">
        <v>549</v>
      </c>
      <c r="C30" s="16"/>
      <c r="D30" s="17" t="s">
        <v>1963</v>
      </c>
      <c r="E30" s="16">
        <v>650</v>
      </c>
      <c r="F30" s="16">
        <v>-650</v>
      </c>
      <c r="G30" s="16">
        <v>0</v>
      </c>
      <c r="H30" s="17" t="s">
        <v>1964</v>
      </c>
      <c r="I30" s="16" t="s">
        <v>1928</v>
      </c>
      <c r="J30" s="19" t="str">
        <f>_xlfn.DISPIMG("ID_5A6C80DE552F41DCA72137A3A51D7273",1)</f>
        <v>=DISPIMG("ID_5A6C80DE552F41DCA72137A3A51D7273",1)</v>
      </c>
      <c r="K30" s="16" t="s">
        <v>1952</v>
      </c>
      <c r="L30" s="16">
        <v>11.6</v>
      </c>
    </row>
    <row r="31" ht="15.6" spans="2:12">
      <c r="B31" s="16" t="s">
        <v>553</v>
      </c>
      <c r="C31" s="16"/>
      <c r="D31" s="17" t="s">
        <v>1963</v>
      </c>
      <c r="E31" s="16">
        <v>650</v>
      </c>
      <c r="F31" s="16">
        <v>-650</v>
      </c>
      <c r="G31" s="16">
        <v>0</v>
      </c>
      <c r="H31" s="17" t="s">
        <v>1965</v>
      </c>
      <c r="I31" s="16" t="s">
        <v>1928</v>
      </c>
      <c r="J31" s="21"/>
      <c r="K31" s="16" t="s">
        <v>1952</v>
      </c>
      <c r="L31" s="16">
        <v>11.6</v>
      </c>
    </row>
    <row r="32" ht="15.6" spans="2:12">
      <c r="B32" s="16" t="s">
        <v>555</v>
      </c>
      <c r="C32" s="16"/>
      <c r="D32" s="17" t="s">
        <v>1963</v>
      </c>
      <c r="E32" s="16">
        <v>650</v>
      </c>
      <c r="F32" s="16">
        <v>-650</v>
      </c>
      <c r="G32" s="16">
        <v>0</v>
      </c>
      <c r="H32" s="17" t="s">
        <v>1966</v>
      </c>
      <c r="I32" s="16" t="s">
        <v>1928</v>
      </c>
      <c r="J32" s="19" t="str">
        <f>_xlfn.DISPIMG("ID_144CA6FB78C64E479E0922B21712DF8D",1)</f>
        <v>=DISPIMG("ID_144CA6FB78C64E479E0922B21712DF8D",1)</v>
      </c>
      <c r="K32" s="16" t="s">
        <v>1952</v>
      </c>
      <c r="L32" s="16">
        <v>11.6</v>
      </c>
    </row>
    <row r="33" ht="15.6" spans="2:12">
      <c r="B33" s="16" t="s">
        <v>558</v>
      </c>
      <c r="C33" s="16"/>
      <c r="D33" s="17" t="s">
        <v>1963</v>
      </c>
      <c r="E33" s="16">
        <v>650</v>
      </c>
      <c r="F33" s="16">
        <v>-650</v>
      </c>
      <c r="G33" s="16">
        <v>0</v>
      </c>
      <c r="H33" s="17" t="s">
        <v>1967</v>
      </c>
      <c r="I33" s="16" t="s">
        <v>1928</v>
      </c>
      <c r="J33" s="21"/>
      <c r="K33" s="16" t="s">
        <v>1952</v>
      </c>
      <c r="L33" s="16">
        <v>11.6</v>
      </c>
    </row>
    <row r="34" ht="73.2" spans="2:12">
      <c r="B34" s="7" t="s">
        <v>1968</v>
      </c>
      <c r="C34" s="7"/>
      <c r="D34" s="8" t="s">
        <v>1969</v>
      </c>
      <c r="E34" s="9">
        <v>745</v>
      </c>
      <c r="F34" s="26"/>
      <c r="G34" s="7">
        <v>0</v>
      </c>
      <c r="H34" s="27" t="s">
        <v>1970</v>
      </c>
      <c r="I34" s="11" t="s">
        <v>1928</v>
      </c>
      <c r="J34" s="11" t="str">
        <f>_xlfn.DISPIMG("ID_0874FA7F85004863AB168FF9CE22780B",1)</f>
        <v>=DISPIMG("ID_0874FA7F85004863AB168FF9CE22780B",1)</v>
      </c>
      <c r="K34" s="11" t="s">
        <v>1929</v>
      </c>
      <c r="L34" s="7">
        <v>11.7</v>
      </c>
    </row>
    <row r="35" ht="78.8" spans="2:12">
      <c r="B35" s="7" t="s">
        <v>1968</v>
      </c>
      <c r="C35" s="7"/>
      <c r="D35" s="8" t="s">
        <v>1971</v>
      </c>
      <c r="E35" s="7">
        <v>820</v>
      </c>
      <c r="G35" s="7">
        <v>0</v>
      </c>
      <c r="H35" s="27" t="s">
        <v>1972</v>
      </c>
      <c r="I35" s="11" t="s">
        <v>1928</v>
      </c>
      <c r="J35" s="11" t="str">
        <f>_xlfn.DISPIMG("ID_5BEEE999468248AF99DC65AE83ADD163",1)</f>
        <v>=DISPIMG("ID_5BEEE999468248AF99DC65AE83ADD163",1)</v>
      </c>
      <c r="K35" s="28" t="s">
        <v>1973</v>
      </c>
      <c r="L35" s="7">
        <v>11.7</v>
      </c>
    </row>
    <row r="36" ht="74" spans="2:12">
      <c r="B36" s="7" t="s">
        <v>643</v>
      </c>
      <c r="C36" s="7"/>
      <c r="D36" s="8" t="s">
        <v>1974</v>
      </c>
      <c r="E36" s="9">
        <v>680</v>
      </c>
      <c r="F36" s="26"/>
      <c r="G36" s="7">
        <v>0</v>
      </c>
      <c r="H36" s="27"/>
      <c r="I36" s="11" t="s">
        <v>1928</v>
      </c>
      <c r="J36" s="11" t="str">
        <f>_xlfn.DISPIMG("ID_DBDCE7CB14394BEDBBBE09A12DE21461",1)</f>
        <v>=DISPIMG("ID_DBDCE7CB14394BEDBBBE09A12DE21461",1)</v>
      </c>
      <c r="K36" s="11" t="s">
        <v>1929</v>
      </c>
      <c r="L36" s="7">
        <v>11.7</v>
      </c>
    </row>
    <row r="37" ht="15.6" spans="2:12">
      <c r="B37" s="7" t="s">
        <v>679</v>
      </c>
      <c r="C37" s="7"/>
      <c r="D37" s="8" t="s">
        <v>1975</v>
      </c>
      <c r="E37" s="9">
        <v>790</v>
      </c>
      <c r="F37" s="26"/>
      <c r="G37" s="7">
        <v>0</v>
      </c>
      <c r="H37" s="27" t="s">
        <v>1976</v>
      </c>
      <c r="I37" s="11" t="s">
        <v>1928</v>
      </c>
      <c r="J37" s="12" t="str">
        <f>_xlfn.DISPIMG("ID_D96DB0913B1942B4A843ADCE181CA3E6",1)</f>
        <v>=DISPIMG("ID_D96DB0913B1942B4A843ADCE181CA3E6",1)</v>
      </c>
      <c r="K37" s="13" t="s">
        <v>1929</v>
      </c>
      <c r="L37" s="7">
        <v>11.7</v>
      </c>
    </row>
    <row r="38" ht="15.6" spans="2:12">
      <c r="B38" s="7" t="s">
        <v>683</v>
      </c>
      <c r="C38" s="7"/>
      <c r="D38" s="8" t="s">
        <v>1975</v>
      </c>
      <c r="E38" s="9">
        <v>790</v>
      </c>
      <c r="F38" s="26"/>
      <c r="G38" s="7">
        <v>0</v>
      </c>
      <c r="H38" s="27" t="s">
        <v>1977</v>
      </c>
      <c r="I38" s="11" t="s">
        <v>1928</v>
      </c>
      <c r="J38" s="14"/>
      <c r="K38" s="15"/>
      <c r="L38" s="7">
        <v>11.7</v>
      </c>
    </row>
    <row r="39" ht="76.3" spans="2:12">
      <c r="B39" s="7" t="s">
        <v>696</v>
      </c>
      <c r="C39" s="7"/>
      <c r="D39" s="8" t="s">
        <v>1969</v>
      </c>
      <c r="E39" s="9">
        <v>745</v>
      </c>
      <c r="F39" s="26"/>
      <c r="G39" s="7">
        <v>0</v>
      </c>
      <c r="H39" s="27" t="s">
        <v>1978</v>
      </c>
      <c r="I39" s="11" t="s">
        <v>1928</v>
      </c>
      <c r="J39" s="11" t="str">
        <f>_xlfn.DISPIMG("ID_A3C1C484B2404FE297889DC0C858CEE3",1)</f>
        <v>=DISPIMG("ID_A3C1C484B2404FE297889DC0C858CEE3",1)</v>
      </c>
      <c r="K39" s="11" t="s">
        <v>1929</v>
      </c>
      <c r="L39" s="7">
        <v>11.7</v>
      </c>
    </row>
    <row r="40" ht="74.35" spans="2:12">
      <c r="B40" s="7" t="s">
        <v>1979</v>
      </c>
      <c r="C40" s="7"/>
      <c r="D40" s="8" t="s">
        <v>1980</v>
      </c>
      <c r="E40" s="9">
        <v>840</v>
      </c>
      <c r="F40" s="26"/>
      <c r="G40" s="7">
        <v>0</v>
      </c>
      <c r="H40" s="27"/>
      <c r="I40" s="11" t="s">
        <v>1928</v>
      </c>
      <c r="J40" s="11" t="str">
        <f>_xlfn.DISPIMG("ID_5862A32A95234C50A0BC2FECD35911FD",1)</f>
        <v>=DISPIMG("ID_5862A32A95234C50A0BC2FECD35911FD",1)</v>
      </c>
      <c r="K40" s="11" t="s">
        <v>1929</v>
      </c>
      <c r="L40" s="7">
        <v>11.7</v>
      </c>
    </row>
    <row r="41" ht="75.7" spans="2:12">
      <c r="B41" s="7" t="s">
        <v>1979</v>
      </c>
      <c r="C41" s="7"/>
      <c r="D41" s="8" t="s">
        <v>1981</v>
      </c>
      <c r="E41" s="9">
        <v>1180</v>
      </c>
      <c r="F41" s="26"/>
      <c r="G41" s="7">
        <v>0</v>
      </c>
      <c r="H41" s="27"/>
      <c r="I41" s="11" t="s">
        <v>1928</v>
      </c>
      <c r="J41" s="11" t="str">
        <f>_xlfn.DISPIMG("ID_931097F2C31E4509AA1A7FBAB3818459",1)</f>
        <v>=DISPIMG("ID_931097F2C31E4509AA1A7FBAB3818459",1)</v>
      </c>
      <c r="K41" s="11" t="s">
        <v>1929</v>
      </c>
      <c r="L41" s="7">
        <v>11.7</v>
      </c>
    </row>
    <row r="42" ht="76.1" spans="2:12">
      <c r="B42" s="7" t="s">
        <v>754</v>
      </c>
      <c r="C42" s="7"/>
      <c r="D42" s="8" t="s">
        <v>1982</v>
      </c>
      <c r="E42" s="9">
        <v>590</v>
      </c>
      <c r="F42" s="26"/>
      <c r="G42" s="7">
        <v>0</v>
      </c>
      <c r="H42" s="27" t="s">
        <v>1983</v>
      </c>
      <c r="I42" s="11" t="s">
        <v>1928</v>
      </c>
      <c r="J42" s="11" t="str">
        <f>_xlfn.DISPIMG("ID_1804CB5F9189419AB9D4B6FA10E6E3EC",1)</f>
        <v>=DISPIMG("ID_1804CB5F9189419AB9D4B6FA10E6E3EC",1)</v>
      </c>
      <c r="K42" s="11" t="s">
        <v>1929</v>
      </c>
      <c r="L42" s="7">
        <v>11.7</v>
      </c>
    </row>
    <row r="43" ht="74.95" spans="2:12">
      <c r="B43" s="7" t="s">
        <v>775</v>
      </c>
      <c r="C43" s="7"/>
      <c r="D43" s="8" t="s">
        <v>1982</v>
      </c>
      <c r="E43" s="9">
        <v>590</v>
      </c>
      <c r="F43" s="26"/>
      <c r="G43" s="7">
        <v>0</v>
      </c>
      <c r="H43" s="27" t="s">
        <v>1984</v>
      </c>
      <c r="I43" s="11" t="s">
        <v>1928</v>
      </c>
      <c r="J43" s="11" t="str">
        <f>_xlfn.DISPIMG("ID_D1E43EF943EE48629B18BD8E8E4313E8",1)</f>
        <v>=DISPIMG("ID_D1E43EF943EE48629B18BD8E8E4313E8",1)</v>
      </c>
      <c r="K43" s="11" t="s">
        <v>1929</v>
      </c>
      <c r="L43" s="7">
        <v>11.7</v>
      </c>
    </row>
    <row r="44" ht="81.9" spans="2:12">
      <c r="B44" s="7" t="s">
        <v>1985</v>
      </c>
      <c r="C44" s="7"/>
      <c r="D44" s="8" t="s">
        <v>1926</v>
      </c>
      <c r="E44" s="9">
        <v>890</v>
      </c>
      <c r="F44" s="26"/>
      <c r="G44" s="7">
        <v>0</v>
      </c>
      <c r="H44" s="27" t="s">
        <v>1986</v>
      </c>
      <c r="I44" s="11" t="s">
        <v>1928</v>
      </c>
      <c r="J44" s="11" t="str">
        <f>_xlfn.DISPIMG("ID_AFF97E26B3764F1CAF92B5E7F80509AA",1)</f>
        <v>=DISPIMG("ID_AFF97E26B3764F1CAF92B5E7F80509AA",1)</v>
      </c>
      <c r="K44" s="11" t="s">
        <v>1929</v>
      </c>
      <c r="L44" s="7">
        <v>11.7</v>
      </c>
    </row>
    <row r="45" ht="73.6" spans="2:12">
      <c r="B45" s="7" t="s">
        <v>1985</v>
      </c>
      <c r="C45" s="7"/>
      <c r="D45" s="8" t="s">
        <v>1987</v>
      </c>
      <c r="E45" s="9">
        <v>1135</v>
      </c>
      <c r="F45" s="26"/>
      <c r="G45" s="7">
        <v>0</v>
      </c>
      <c r="H45" s="27" t="s">
        <v>1988</v>
      </c>
      <c r="I45" s="11" t="s">
        <v>1928</v>
      </c>
      <c r="J45" s="11" t="str">
        <f>_xlfn.DISPIMG("ID_9A61FA65182B4758B051DFE3AFAE3BE8",1)</f>
        <v>=DISPIMG("ID_9A61FA65182B4758B051DFE3AFAE3BE8",1)</v>
      </c>
      <c r="K45" s="11" t="s">
        <v>1929</v>
      </c>
      <c r="L45" s="7">
        <v>11.7</v>
      </c>
    </row>
    <row r="46" ht="15.6" spans="2:12">
      <c r="B46" s="7" t="s">
        <v>795</v>
      </c>
      <c r="C46" s="7"/>
      <c r="D46" s="8" t="s">
        <v>1989</v>
      </c>
      <c r="E46" s="9">
        <v>850</v>
      </c>
      <c r="F46" s="26"/>
      <c r="G46" s="7">
        <v>0</v>
      </c>
      <c r="H46" s="27" t="s">
        <v>1990</v>
      </c>
      <c r="I46" s="11" t="s">
        <v>1928</v>
      </c>
      <c r="J46" s="12" t="str">
        <f>_xlfn.DISPIMG("ID_2C815247971A47889F76B374D780991F",1)</f>
        <v>=DISPIMG("ID_2C815247971A47889F76B374D780991F",1)</v>
      </c>
      <c r="K46" s="13" t="s">
        <v>1929</v>
      </c>
      <c r="L46" s="7">
        <v>11.7</v>
      </c>
    </row>
    <row r="47" ht="15.6" spans="2:12">
      <c r="B47" s="7" t="s">
        <v>795</v>
      </c>
      <c r="C47" s="7"/>
      <c r="D47" s="8" t="s">
        <v>1987</v>
      </c>
      <c r="E47" s="9">
        <v>363</v>
      </c>
      <c r="F47" s="26"/>
      <c r="G47" s="7">
        <v>0</v>
      </c>
      <c r="H47" s="27" t="s">
        <v>1991</v>
      </c>
      <c r="I47" s="11" t="s">
        <v>1992</v>
      </c>
      <c r="J47" s="14"/>
      <c r="K47" s="15"/>
      <c r="L47" s="7">
        <v>11.9</v>
      </c>
    </row>
    <row r="48" ht="79.95" spans="2:12">
      <c r="B48" s="7" t="s">
        <v>810</v>
      </c>
      <c r="C48" s="7"/>
      <c r="D48" s="8" t="s">
        <v>1993</v>
      </c>
      <c r="E48" s="9">
        <v>850</v>
      </c>
      <c r="F48" s="26"/>
      <c r="G48" s="7">
        <v>0</v>
      </c>
      <c r="H48" s="27" t="s">
        <v>1994</v>
      </c>
      <c r="I48" s="11" t="s">
        <v>1928</v>
      </c>
      <c r="J48" s="11" t="str">
        <f>_xlfn.DISPIMG("ID_228DF85CF736464A8D8E4F0FF9903266",1)</f>
        <v>=DISPIMG("ID_228DF85CF736464A8D8E4F0FF9903266",1)</v>
      </c>
      <c r="K48" s="11" t="s">
        <v>1929</v>
      </c>
      <c r="L48" s="7">
        <v>11.7</v>
      </c>
    </row>
    <row r="49" ht="79.85" spans="2:12">
      <c r="B49" s="7" t="s">
        <v>1995</v>
      </c>
      <c r="C49" s="7"/>
      <c r="D49" s="8" t="s">
        <v>1996</v>
      </c>
      <c r="E49" s="9">
        <v>710</v>
      </c>
      <c r="F49" s="26"/>
      <c r="G49" s="7">
        <v>0</v>
      </c>
      <c r="H49" s="27" t="s">
        <v>1997</v>
      </c>
      <c r="I49" s="11" t="s">
        <v>1928</v>
      </c>
      <c r="J49" s="11" t="str">
        <f>_xlfn.DISPIMG("ID_1A7DDBF6FD9E4D31BDCE8BB2EFA4420E",1)</f>
        <v>=DISPIMG("ID_1A7DDBF6FD9E4D31BDCE8BB2EFA4420E",1)</v>
      </c>
      <c r="K49" s="11" t="s">
        <v>1929</v>
      </c>
      <c r="L49" s="7">
        <v>11.7</v>
      </c>
    </row>
    <row r="50" ht="74.7" spans="2:12">
      <c r="B50" s="7" t="s">
        <v>1995</v>
      </c>
      <c r="C50" s="7"/>
      <c r="D50" s="8" t="s">
        <v>1998</v>
      </c>
      <c r="E50" s="9">
        <v>780</v>
      </c>
      <c r="F50" s="26"/>
      <c r="G50" s="7">
        <v>0</v>
      </c>
      <c r="H50" s="27" t="s">
        <v>1999</v>
      </c>
      <c r="I50" s="11" t="s">
        <v>1928</v>
      </c>
      <c r="J50" s="11" t="str">
        <f>_xlfn.DISPIMG("ID_E5DED7B78E8C479BBCE6618759FC967A",1)</f>
        <v>=DISPIMG("ID_E5DED7B78E8C479BBCE6618759FC967A",1)</v>
      </c>
      <c r="K50" s="11" t="s">
        <v>1929</v>
      </c>
      <c r="L50" s="7">
        <v>11.7</v>
      </c>
    </row>
    <row r="51" ht="75.55" spans="2:12">
      <c r="B51" s="7" t="s">
        <v>842</v>
      </c>
      <c r="C51" s="7"/>
      <c r="D51" s="8" t="s">
        <v>2000</v>
      </c>
      <c r="E51" s="9">
        <v>720</v>
      </c>
      <c r="F51" s="26"/>
      <c r="G51" s="7">
        <v>0</v>
      </c>
      <c r="H51" s="27" t="s">
        <v>2001</v>
      </c>
      <c r="I51" s="11" t="s">
        <v>1928</v>
      </c>
      <c r="J51" s="11" t="str">
        <f>_xlfn.DISPIMG("ID_CB66A78A1E754C34925294FDA976D4F9",1)</f>
        <v>=DISPIMG("ID_CB66A78A1E754C34925294FDA976D4F9",1)</v>
      </c>
      <c r="K51" s="11" t="s">
        <v>1929</v>
      </c>
      <c r="L51" s="7">
        <v>11.7</v>
      </c>
    </row>
    <row r="52" s="1" customFormat="1" ht="15.6" spans="2:12">
      <c r="B52" s="16" t="s">
        <v>853</v>
      </c>
      <c r="C52" s="16"/>
      <c r="D52" s="17" t="s">
        <v>2002</v>
      </c>
      <c r="E52" s="18">
        <v>670</v>
      </c>
      <c r="F52" s="29">
        <v>-250</v>
      </c>
      <c r="G52" s="16">
        <v>0</v>
      </c>
      <c r="H52" s="30" t="s">
        <v>2003</v>
      </c>
      <c r="I52" s="16" t="s">
        <v>1928</v>
      </c>
      <c r="J52" s="19" t="str">
        <f>_xlfn.DISPIMG("ID_1BAC8FF2A7694364BF9A1BCF180CD0BD",1)</f>
        <v>=DISPIMG("ID_1BAC8FF2A7694364BF9A1BCF180CD0BD",1)</v>
      </c>
      <c r="K52" s="20" t="s">
        <v>1929</v>
      </c>
      <c r="L52" s="16">
        <v>11.8</v>
      </c>
    </row>
    <row r="53" ht="15.6" spans="2:12">
      <c r="B53" s="7" t="s">
        <v>857</v>
      </c>
      <c r="C53" s="7"/>
      <c r="D53" s="8" t="s">
        <v>2002</v>
      </c>
      <c r="E53" s="9">
        <v>670</v>
      </c>
      <c r="F53" s="26"/>
      <c r="G53" s="7">
        <v>0</v>
      </c>
      <c r="H53" s="27" t="s">
        <v>2004</v>
      </c>
      <c r="I53" s="11" t="s">
        <v>1928</v>
      </c>
      <c r="J53" s="21"/>
      <c r="K53" s="22"/>
      <c r="L53" s="7">
        <v>11.8</v>
      </c>
    </row>
    <row r="54" ht="73.2" spans="2:12">
      <c r="B54" s="7" t="s">
        <v>2005</v>
      </c>
      <c r="C54" s="7"/>
      <c r="D54" s="8" t="s">
        <v>2002</v>
      </c>
      <c r="E54" s="9">
        <v>670</v>
      </c>
      <c r="F54" s="26"/>
      <c r="G54" s="7">
        <v>0</v>
      </c>
      <c r="H54" s="27" t="s">
        <v>2006</v>
      </c>
      <c r="I54" s="11" t="s">
        <v>1928</v>
      </c>
      <c r="J54" s="11" t="str">
        <f>_xlfn.DISPIMG("ID_05CA72F2E16C4B1BB71D87B9D5349D6F",1)</f>
        <v>=DISPIMG("ID_05CA72F2E16C4B1BB71D87B9D5349D6F",1)</v>
      </c>
      <c r="K54" s="11" t="s">
        <v>1929</v>
      </c>
      <c r="L54" s="7">
        <v>11.8</v>
      </c>
    </row>
    <row r="55" ht="15.6" spans="2:12">
      <c r="B55" s="16" t="s">
        <v>899</v>
      </c>
      <c r="C55" s="16"/>
      <c r="D55" s="17" t="s">
        <v>1996</v>
      </c>
      <c r="E55" s="18">
        <v>840</v>
      </c>
      <c r="F55" s="29">
        <v>-147</v>
      </c>
      <c r="G55" s="16">
        <v>0</v>
      </c>
      <c r="H55" s="30" t="s">
        <v>2007</v>
      </c>
      <c r="I55" s="16" t="s">
        <v>1928</v>
      </c>
      <c r="J55" s="19" t="str">
        <f>_xlfn.DISPIMG("ID_D7A8CA711E5D49849107CDEFB513DE26",1)</f>
        <v>=DISPIMG("ID_D7A8CA711E5D49849107CDEFB513DE26",1)</v>
      </c>
      <c r="K55" s="20" t="s">
        <v>1929</v>
      </c>
      <c r="L55" s="16">
        <v>11.9</v>
      </c>
    </row>
    <row r="56" ht="15.6" spans="2:12">
      <c r="B56" s="16" t="s">
        <v>905</v>
      </c>
      <c r="C56" s="16"/>
      <c r="D56" s="17" t="s">
        <v>1996</v>
      </c>
      <c r="E56" s="18">
        <v>840</v>
      </c>
      <c r="F56" s="29">
        <v>-147</v>
      </c>
      <c r="G56" s="16">
        <v>0</v>
      </c>
      <c r="H56" s="30" t="s">
        <v>2008</v>
      </c>
      <c r="I56" s="16" t="s">
        <v>1928</v>
      </c>
      <c r="J56" s="21"/>
      <c r="K56" s="22"/>
      <c r="L56" s="16">
        <v>11.9</v>
      </c>
    </row>
    <row r="57" ht="78.5" spans="2:12">
      <c r="B57" s="16" t="s">
        <v>903</v>
      </c>
      <c r="C57" s="16"/>
      <c r="D57" s="17" t="s">
        <v>1996</v>
      </c>
      <c r="E57" s="18">
        <v>840</v>
      </c>
      <c r="F57" s="29">
        <v>-147</v>
      </c>
      <c r="G57" s="16">
        <v>0</v>
      </c>
      <c r="H57" s="30" t="s">
        <v>2009</v>
      </c>
      <c r="I57" s="16" t="s">
        <v>1928</v>
      </c>
      <c r="J57" s="16" t="str">
        <f>_xlfn.DISPIMG("ID_0074FAC6C2734AB294CAF4AF5A0080B5",1)</f>
        <v>=DISPIMG("ID_0074FAC6C2734AB294CAF4AF5A0080B5",1)</v>
      </c>
      <c r="K57" s="16" t="s">
        <v>1929</v>
      </c>
      <c r="L57" s="16">
        <v>11.9</v>
      </c>
    </row>
    <row r="58" ht="73.65" spans="2:12">
      <c r="B58" s="7" t="s">
        <v>903</v>
      </c>
      <c r="C58" s="7"/>
      <c r="D58" s="8" t="s">
        <v>2010</v>
      </c>
      <c r="E58" s="9">
        <v>840</v>
      </c>
      <c r="F58" s="26"/>
      <c r="G58" s="7">
        <v>0</v>
      </c>
      <c r="H58" s="27" t="s">
        <v>2011</v>
      </c>
      <c r="I58" s="11" t="s">
        <v>1928</v>
      </c>
      <c r="J58" s="11" t="str">
        <f>_xlfn.DISPIMG("ID_152FDF3B9465426980C9BD88628E4D48",1)</f>
        <v>=DISPIMG("ID_152FDF3B9465426980C9BD88628E4D48",1)</v>
      </c>
      <c r="K58" s="11" t="s">
        <v>1929</v>
      </c>
      <c r="L58" s="7">
        <v>11.9</v>
      </c>
    </row>
    <row r="59" ht="15.6" spans="2:12">
      <c r="B59" s="7" t="s">
        <v>2012</v>
      </c>
      <c r="C59" s="7"/>
      <c r="D59" s="8" t="s">
        <v>2013</v>
      </c>
      <c r="E59" s="9">
        <v>790</v>
      </c>
      <c r="F59" s="26"/>
      <c r="G59" s="7">
        <v>0</v>
      </c>
      <c r="H59" s="27" t="s">
        <v>2014</v>
      </c>
      <c r="I59" s="11" t="s">
        <v>1928</v>
      </c>
      <c r="J59" s="12" t="str">
        <f>_xlfn.DISPIMG("ID_E327CBDEFCD94687A6B7A8944DCF935E",1)</f>
        <v>=DISPIMG("ID_E327CBDEFCD94687A6B7A8944DCF935E",1)</v>
      </c>
      <c r="K59" s="13" t="s">
        <v>1929</v>
      </c>
      <c r="L59" s="7">
        <v>11.9</v>
      </c>
    </row>
    <row r="60" ht="15.6" spans="2:12">
      <c r="B60" s="7" t="s">
        <v>2015</v>
      </c>
      <c r="C60" s="7"/>
      <c r="D60" s="8" t="s">
        <v>2013</v>
      </c>
      <c r="E60" s="9">
        <v>790</v>
      </c>
      <c r="F60" s="26"/>
      <c r="G60" s="7">
        <v>0</v>
      </c>
      <c r="H60" s="27" t="s">
        <v>2016</v>
      </c>
      <c r="I60" s="11" t="s">
        <v>1928</v>
      </c>
      <c r="J60" s="23"/>
      <c r="K60" s="24"/>
      <c r="L60" s="7">
        <v>11.9</v>
      </c>
    </row>
    <row r="61" ht="15.6" spans="2:12">
      <c r="B61" s="7" t="s">
        <v>2017</v>
      </c>
      <c r="C61" s="7"/>
      <c r="D61" s="8" t="s">
        <v>2013</v>
      </c>
      <c r="E61" s="9">
        <v>790</v>
      </c>
      <c r="F61" s="26"/>
      <c r="G61" s="7">
        <v>0</v>
      </c>
      <c r="H61" s="27" t="s">
        <v>2018</v>
      </c>
      <c r="I61" s="11" t="s">
        <v>1928</v>
      </c>
      <c r="J61" s="14"/>
      <c r="K61" s="15"/>
      <c r="L61" s="7">
        <v>11.9</v>
      </c>
    </row>
    <row r="62" ht="15.6" spans="2:12">
      <c r="B62" s="7" t="s">
        <v>2012</v>
      </c>
      <c r="C62" s="7"/>
      <c r="D62" s="8" t="s">
        <v>2019</v>
      </c>
      <c r="E62" s="9">
        <v>910</v>
      </c>
      <c r="F62" s="31"/>
      <c r="G62" s="7">
        <v>0</v>
      </c>
      <c r="H62" s="27" t="s">
        <v>2020</v>
      </c>
      <c r="I62" s="11" t="s">
        <v>1928</v>
      </c>
      <c r="J62" s="12" t="str">
        <f>_xlfn.DISPIMG("ID_7182C3575B7348DAA6F2BA9078EDBBA9",1)</f>
        <v>=DISPIMG("ID_7182C3575B7348DAA6F2BA9078EDBBA9",1)</v>
      </c>
      <c r="K62" s="32" t="s">
        <v>1929</v>
      </c>
      <c r="L62" s="7">
        <v>11.9</v>
      </c>
    </row>
    <row r="63" ht="15.6" spans="2:12">
      <c r="B63" s="7" t="s">
        <v>2015</v>
      </c>
      <c r="C63" s="7"/>
      <c r="D63" s="8" t="s">
        <v>2019</v>
      </c>
      <c r="E63" s="9">
        <v>910</v>
      </c>
      <c r="F63" s="26"/>
      <c r="G63" s="7">
        <v>0</v>
      </c>
      <c r="H63" s="27" t="s">
        <v>2021</v>
      </c>
      <c r="I63" s="11" t="s">
        <v>1928</v>
      </c>
      <c r="J63" s="23"/>
      <c r="K63" s="33"/>
      <c r="L63" s="7">
        <v>11.9</v>
      </c>
    </row>
    <row r="64" ht="15.6" spans="2:12">
      <c r="B64" s="7" t="s">
        <v>2017</v>
      </c>
      <c r="C64" s="7"/>
      <c r="D64" s="8" t="s">
        <v>2019</v>
      </c>
      <c r="E64" s="9">
        <v>910</v>
      </c>
      <c r="F64" s="26"/>
      <c r="G64" s="7">
        <v>0</v>
      </c>
      <c r="H64" s="27" t="s">
        <v>2022</v>
      </c>
      <c r="I64" s="11" t="s">
        <v>1928</v>
      </c>
      <c r="J64" s="14"/>
      <c r="K64" s="34"/>
      <c r="L64" s="7">
        <v>11.9</v>
      </c>
    </row>
    <row r="65" ht="15.6" spans="2:12">
      <c r="B65" s="7" t="s">
        <v>549</v>
      </c>
      <c r="C65" s="7"/>
      <c r="D65" s="8" t="s">
        <v>2023</v>
      </c>
      <c r="E65" s="9">
        <v>470</v>
      </c>
      <c r="F65" s="26"/>
      <c r="G65" s="7">
        <v>0</v>
      </c>
      <c r="H65" s="27" t="s">
        <v>2024</v>
      </c>
      <c r="I65" s="11" t="s">
        <v>1928</v>
      </c>
      <c r="J65" s="12" t="str">
        <f>_xlfn.DISPIMG("ID_3EA66D28237D433CB22C7D094D187666",1)</f>
        <v>=DISPIMG("ID_3EA66D28237D433CB22C7D094D187666",1)</v>
      </c>
      <c r="K65" s="13" t="s">
        <v>1929</v>
      </c>
      <c r="L65" s="7">
        <v>11.9</v>
      </c>
    </row>
    <row r="66" ht="15.6" spans="2:12">
      <c r="B66" s="7" t="s">
        <v>553</v>
      </c>
      <c r="C66" s="7"/>
      <c r="D66" s="8" t="s">
        <v>2023</v>
      </c>
      <c r="E66" s="9">
        <v>470</v>
      </c>
      <c r="F66" s="26"/>
      <c r="G66" s="7">
        <v>0</v>
      </c>
      <c r="H66" s="27" t="s">
        <v>2025</v>
      </c>
      <c r="I66" s="11" t="s">
        <v>1928</v>
      </c>
      <c r="J66" s="14"/>
      <c r="K66" s="15"/>
      <c r="L66" s="7">
        <v>11.9</v>
      </c>
    </row>
    <row r="67" ht="15.6" spans="2:12">
      <c r="B67" s="7" t="s">
        <v>558</v>
      </c>
      <c r="C67" s="7"/>
      <c r="D67" s="8" t="s">
        <v>2023</v>
      </c>
      <c r="E67" s="9">
        <v>470</v>
      </c>
      <c r="F67" s="26"/>
      <c r="G67" s="7">
        <v>0</v>
      </c>
      <c r="H67" s="28" t="s">
        <v>2026</v>
      </c>
      <c r="I67" s="11" t="s">
        <v>1928</v>
      </c>
      <c r="J67" s="12" t="str">
        <f>_xlfn.DISPIMG("ID_C20F8704623F44B9A6C2EE1C19401037",1)</f>
        <v>=DISPIMG("ID_C20F8704623F44B9A6C2EE1C19401037",1)</v>
      </c>
      <c r="K67" s="13" t="s">
        <v>1929</v>
      </c>
      <c r="L67" s="7">
        <v>11.9</v>
      </c>
    </row>
    <row r="68" ht="15.6" spans="2:12">
      <c r="B68" s="7" t="s">
        <v>555</v>
      </c>
      <c r="C68" s="7"/>
      <c r="D68" s="8" t="s">
        <v>2023</v>
      </c>
      <c r="E68" s="9">
        <v>470</v>
      </c>
      <c r="F68" s="26"/>
      <c r="G68" s="7">
        <v>0</v>
      </c>
      <c r="H68" s="27" t="s">
        <v>2027</v>
      </c>
      <c r="I68" s="11" t="s">
        <v>1928</v>
      </c>
      <c r="J68" s="14"/>
      <c r="K68" s="15"/>
      <c r="L68" s="7">
        <v>11.9</v>
      </c>
    </row>
    <row r="69" ht="74.65" spans="2:12">
      <c r="B69" s="7" t="s">
        <v>935</v>
      </c>
      <c r="C69" s="7"/>
      <c r="D69" s="8" t="s">
        <v>2028</v>
      </c>
      <c r="E69" s="9">
        <v>790</v>
      </c>
      <c r="F69" s="26"/>
      <c r="G69" s="7">
        <v>0</v>
      </c>
      <c r="H69" s="27" t="s">
        <v>2029</v>
      </c>
      <c r="I69" s="11" t="s">
        <v>1928</v>
      </c>
      <c r="J69" s="11" t="str">
        <f>_xlfn.DISPIMG("ID_BD7C8024D92C4CF898C3AA3266CB5DCA",1)</f>
        <v>=DISPIMG("ID_BD7C8024D92C4CF898C3AA3266CB5DCA",1)</v>
      </c>
      <c r="K69" s="11" t="s">
        <v>1929</v>
      </c>
      <c r="L69" s="7">
        <v>11.9</v>
      </c>
    </row>
    <row r="70" ht="82.4" spans="2:12">
      <c r="B70" s="7" t="s">
        <v>946</v>
      </c>
      <c r="C70" s="7"/>
      <c r="D70" s="8" t="s">
        <v>2030</v>
      </c>
      <c r="E70" s="9">
        <v>645</v>
      </c>
      <c r="F70" s="26"/>
      <c r="G70" s="7">
        <v>0</v>
      </c>
      <c r="H70" s="27" t="s">
        <v>2031</v>
      </c>
      <c r="I70" s="11" t="s">
        <v>1928</v>
      </c>
      <c r="J70" s="11" t="str">
        <f>_xlfn.DISPIMG("ID_478D32E49C6842BB954B13B43460F003",1)</f>
        <v>=DISPIMG("ID_478D32E49C6842BB954B13B43460F003",1)</v>
      </c>
      <c r="K70" s="11" t="s">
        <v>1929</v>
      </c>
      <c r="L70" s="7">
        <v>11.9</v>
      </c>
    </row>
    <row r="71" ht="73.5" spans="2:12">
      <c r="B71" s="7" t="s">
        <v>949</v>
      </c>
      <c r="C71" s="7"/>
      <c r="D71" s="8" t="s">
        <v>2032</v>
      </c>
      <c r="E71" s="9">
        <v>760</v>
      </c>
      <c r="F71" s="26"/>
      <c r="G71" s="7">
        <v>0</v>
      </c>
      <c r="H71" s="27" t="s">
        <v>2033</v>
      </c>
      <c r="I71" s="11" t="s">
        <v>1928</v>
      </c>
      <c r="J71" s="11" t="str">
        <f>_xlfn.DISPIMG("ID_43B70FF2B605474197E0DA1C15992DD9",1)</f>
        <v>=DISPIMG("ID_43B70FF2B605474197E0DA1C15992DD9",1)</v>
      </c>
      <c r="K71" s="11" t="s">
        <v>1929</v>
      </c>
      <c r="L71" s="7">
        <v>11.9</v>
      </c>
    </row>
    <row r="72" ht="79.5" spans="2:12">
      <c r="B72" s="7" t="s">
        <v>960</v>
      </c>
      <c r="C72" s="7"/>
      <c r="D72" s="8" t="s">
        <v>2034</v>
      </c>
      <c r="E72" s="9">
        <v>560</v>
      </c>
      <c r="F72" s="26"/>
      <c r="G72" s="7">
        <v>0</v>
      </c>
      <c r="H72" s="27" t="s">
        <v>2035</v>
      </c>
      <c r="I72" s="11" t="s">
        <v>1928</v>
      </c>
      <c r="J72" s="11" t="str">
        <f>_xlfn.DISPIMG("ID_73834F5DCDF54EE584407B717B6C696A",1)</f>
        <v>=DISPIMG("ID_73834F5DCDF54EE584407B717B6C696A",1)</v>
      </c>
      <c r="K72" s="11" t="s">
        <v>1929</v>
      </c>
      <c r="L72" s="7">
        <v>11.9</v>
      </c>
    </row>
    <row r="73" ht="15.6" spans="2:12">
      <c r="B73" s="7" t="s">
        <v>381</v>
      </c>
      <c r="C73" s="7"/>
      <c r="D73" s="8" t="s">
        <v>2036</v>
      </c>
      <c r="E73" s="9">
        <v>970</v>
      </c>
      <c r="F73" s="26"/>
      <c r="G73" s="7">
        <v>0</v>
      </c>
      <c r="H73" s="28" t="s">
        <v>2037</v>
      </c>
      <c r="I73" s="11" t="s">
        <v>1928</v>
      </c>
      <c r="J73" s="12" t="str">
        <f>_xlfn.DISPIMG("ID_BE1E84BF6E934E9DA8C7213618A41DF8",1)</f>
        <v>=DISPIMG("ID_BE1E84BF6E934E9DA8C7213618A41DF8",1)</v>
      </c>
      <c r="K73" s="13" t="s">
        <v>1929</v>
      </c>
      <c r="L73" s="7">
        <v>11.9</v>
      </c>
    </row>
    <row r="74" ht="15.6" spans="2:12">
      <c r="B74" s="7" t="s">
        <v>560</v>
      </c>
      <c r="C74" s="7"/>
      <c r="D74" s="8" t="s">
        <v>2036</v>
      </c>
      <c r="E74" s="9">
        <v>970</v>
      </c>
      <c r="F74" s="26"/>
      <c r="G74" s="7">
        <v>0</v>
      </c>
      <c r="H74" s="27" t="s">
        <v>2038</v>
      </c>
      <c r="I74" s="11" t="s">
        <v>1928</v>
      </c>
      <c r="J74" s="14"/>
      <c r="K74" s="15"/>
      <c r="L74" s="7">
        <v>11.9</v>
      </c>
    </row>
    <row r="75" ht="15.6" spans="2:12">
      <c r="B75" s="7" t="s">
        <v>995</v>
      </c>
      <c r="C75" s="7"/>
      <c r="D75" s="8" t="s">
        <v>2023</v>
      </c>
      <c r="E75" s="9">
        <v>470</v>
      </c>
      <c r="F75" s="26"/>
      <c r="G75" s="7">
        <v>0</v>
      </c>
      <c r="H75" s="27" t="s">
        <v>2039</v>
      </c>
      <c r="I75" s="11" t="s">
        <v>1928</v>
      </c>
      <c r="J75" s="12" t="str">
        <f>_xlfn.DISPIMG("ID_08569D2A933B4392ACAB6A806CF934E0",1)</f>
        <v>=DISPIMG("ID_08569D2A933B4392ACAB6A806CF934E0",1)</v>
      </c>
      <c r="K75" s="13" t="s">
        <v>1929</v>
      </c>
      <c r="L75" s="7">
        <v>11.9</v>
      </c>
    </row>
    <row r="76" ht="15.6" spans="2:12">
      <c r="B76" s="7" t="s">
        <v>998</v>
      </c>
      <c r="C76" s="7"/>
      <c r="D76" s="8" t="s">
        <v>2023</v>
      </c>
      <c r="E76" s="9">
        <v>470</v>
      </c>
      <c r="F76" s="26"/>
      <c r="G76" s="7">
        <v>0</v>
      </c>
      <c r="H76" s="27" t="s">
        <v>2040</v>
      </c>
      <c r="I76" s="11" t="s">
        <v>1928</v>
      </c>
      <c r="J76" s="14"/>
      <c r="K76" s="15"/>
      <c r="L76" s="7">
        <v>11.9</v>
      </c>
    </row>
    <row r="77" ht="15.6" spans="2:12">
      <c r="B77" s="7" t="s">
        <v>1359</v>
      </c>
      <c r="C77" s="7"/>
      <c r="D77" s="8" t="s">
        <v>2041</v>
      </c>
      <c r="E77" s="9">
        <v>390</v>
      </c>
      <c r="F77" s="26"/>
      <c r="G77" s="7">
        <v>0</v>
      </c>
      <c r="H77" s="27" t="s">
        <v>2042</v>
      </c>
      <c r="I77" s="11" t="s">
        <v>1928</v>
      </c>
      <c r="J77" s="12" t="str">
        <f>_xlfn.DISPIMG("ID_FC3F8765434F484EABBF9013D78B40B8",1)</f>
        <v>=DISPIMG("ID_FC3F8765434F484EABBF9013D78B40B8",1)</v>
      </c>
      <c r="K77" s="35" t="s">
        <v>1929</v>
      </c>
      <c r="L77" s="36" t="s">
        <v>2043</v>
      </c>
    </row>
    <row r="78" ht="15.6" spans="2:12">
      <c r="B78" s="7" t="s">
        <v>1363</v>
      </c>
      <c r="C78" s="7"/>
      <c r="D78" s="8" t="s">
        <v>2041</v>
      </c>
      <c r="E78" s="9">
        <v>390</v>
      </c>
      <c r="F78" s="26"/>
      <c r="G78" s="7">
        <v>0</v>
      </c>
      <c r="H78" s="27" t="s">
        <v>2044</v>
      </c>
      <c r="I78" s="11" t="s">
        <v>1928</v>
      </c>
      <c r="J78" s="14"/>
      <c r="K78" s="37"/>
      <c r="L78" s="36" t="s">
        <v>2043</v>
      </c>
    </row>
    <row r="79" ht="74.2" spans="2:12">
      <c r="B79" s="7" t="s">
        <v>1368</v>
      </c>
      <c r="C79" s="7"/>
      <c r="D79" s="8" t="s">
        <v>2045</v>
      </c>
      <c r="E79" s="9">
        <v>540</v>
      </c>
      <c r="F79" s="26"/>
      <c r="G79" s="7">
        <v>0</v>
      </c>
      <c r="H79" s="27" t="s">
        <v>2046</v>
      </c>
      <c r="I79" s="11" t="s">
        <v>1928</v>
      </c>
      <c r="J79" s="11" t="str">
        <f>_xlfn.DISPIMG("ID_B1FCBE4CB1AD4D3489CA6A5D1A56BA5C",1)</f>
        <v>=DISPIMG("ID_B1FCBE4CB1AD4D3489CA6A5D1A56BA5C",1)</v>
      </c>
      <c r="K79" s="11" t="s">
        <v>1929</v>
      </c>
      <c r="L79" s="36" t="s">
        <v>2043</v>
      </c>
    </row>
    <row r="80" ht="73.65" spans="2:12">
      <c r="B80" s="7" t="s">
        <v>1394</v>
      </c>
      <c r="C80" s="7"/>
      <c r="D80" s="8" t="s">
        <v>2047</v>
      </c>
      <c r="E80" s="9">
        <v>960</v>
      </c>
      <c r="F80" s="26"/>
      <c r="G80" s="7">
        <v>0</v>
      </c>
      <c r="H80" s="27" t="s">
        <v>2048</v>
      </c>
      <c r="I80" s="11" t="s">
        <v>1928</v>
      </c>
      <c r="J80" s="11" t="str">
        <f>_xlfn.DISPIMG("ID_922205329D5C4F53BF230CB2F26C6CFB",1)</f>
        <v>=DISPIMG("ID_922205329D5C4F53BF230CB2F26C6CFB",1)</v>
      </c>
      <c r="K80" s="11" t="s">
        <v>1929</v>
      </c>
      <c r="L80" s="36" t="s">
        <v>2043</v>
      </c>
    </row>
    <row r="81" ht="79.05" spans="2:12">
      <c r="B81" s="38" t="s">
        <v>791</v>
      </c>
      <c r="C81" s="38"/>
      <c r="D81" s="39" t="s">
        <v>2049</v>
      </c>
      <c r="E81" s="40">
        <v>1000</v>
      </c>
      <c r="F81" s="41"/>
      <c r="G81" s="38">
        <v>0</v>
      </c>
      <c r="H81" s="42" t="s">
        <v>2050</v>
      </c>
      <c r="I81" s="11" t="s">
        <v>1928</v>
      </c>
      <c r="J81" s="11" t="str">
        <f>_xlfn.DISPIMG("ID_7C4FD2C7725C4195B71A1FCA1D966245",1)</f>
        <v>=DISPIMG("ID_7C4FD2C7725C4195B71A1FCA1D966245",1)</v>
      </c>
      <c r="K81" s="43" t="s">
        <v>1929</v>
      </c>
      <c r="L81" s="36" t="s">
        <v>2043</v>
      </c>
    </row>
    <row r="82" ht="15.6" spans="2:12">
      <c r="B82" s="7" t="s">
        <v>1511</v>
      </c>
      <c r="C82" s="7"/>
      <c r="D82" s="39" t="s">
        <v>1996</v>
      </c>
      <c r="E82" s="9">
        <v>879</v>
      </c>
      <c r="F82" s="26"/>
      <c r="G82" s="7">
        <v>0</v>
      </c>
      <c r="H82" s="27" t="s">
        <v>2051</v>
      </c>
      <c r="I82" s="11" t="s">
        <v>1928</v>
      </c>
      <c r="J82" s="12" t="str">
        <f>_xlfn.DISPIMG("ID_AB25A8E3B83649D8B2BC3555AFDCEA13",1)</f>
        <v>=DISPIMG("ID_AB25A8E3B83649D8B2BC3555AFDCEA13",1)</v>
      </c>
      <c r="K82" s="35" t="s">
        <v>1929</v>
      </c>
      <c r="L82" s="36" t="s">
        <v>2043</v>
      </c>
    </row>
    <row r="83" ht="15.6" spans="2:12">
      <c r="B83" s="7" t="s">
        <v>1514</v>
      </c>
      <c r="C83" s="7"/>
      <c r="D83" s="39" t="s">
        <v>1996</v>
      </c>
      <c r="E83" s="9">
        <v>879</v>
      </c>
      <c r="F83" s="26"/>
      <c r="G83" s="7">
        <v>0</v>
      </c>
      <c r="H83" s="27" t="s">
        <v>2052</v>
      </c>
      <c r="I83" s="11" t="s">
        <v>1928</v>
      </c>
      <c r="J83" s="14"/>
      <c r="K83" s="37"/>
      <c r="L83" s="36" t="s">
        <v>2043</v>
      </c>
    </row>
    <row r="84" ht="78.9" spans="2:12">
      <c r="B84" s="7" t="s">
        <v>2053</v>
      </c>
      <c r="C84" s="7"/>
      <c r="D84" s="39" t="s">
        <v>2054</v>
      </c>
      <c r="E84" s="9">
        <v>700</v>
      </c>
      <c r="F84" s="26"/>
      <c r="G84" s="27">
        <v>0</v>
      </c>
      <c r="H84" s="27" t="s">
        <v>2055</v>
      </c>
      <c r="I84" s="11" t="s">
        <v>1928</v>
      </c>
      <c r="J84" s="11" t="str">
        <f>_xlfn.DISPIMG("ID_DC62716AC81741EBABF02A8F4DA1DF09",1)</f>
        <v>=DISPIMG("ID_DC62716AC81741EBABF02A8F4DA1DF09",1)</v>
      </c>
      <c r="K84" s="43" t="s">
        <v>1929</v>
      </c>
      <c r="L84" s="36" t="s">
        <v>2056</v>
      </c>
    </row>
    <row r="85" ht="78.35" spans="2:12">
      <c r="B85" s="7" t="s">
        <v>2053</v>
      </c>
      <c r="C85" s="7"/>
      <c r="D85" s="8" t="s">
        <v>2057</v>
      </c>
      <c r="E85" s="9">
        <v>700</v>
      </c>
      <c r="F85" s="26"/>
      <c r="G85" s="27">
        <v>0</v>
      </c>
      <c r="H85" s="27" t="s">
        <v>2058</v>
      </c>
      <c r="I85" s="11" t="s">
        <v>1928</v>
      </c>
      <c r="J85" s="11" t="str">
        <f>_xlfn.DISPIMG("ID_53DFF33CD8F3482ABA9B5D1912EB94E5",1)</f>
        <v>=DISPIMG("ID_53DFF33CD8F3482ABA9B5D1912EB94E5",1)</v>
      </c>
      <c r="K85" s="43" t="s">
        <v>1929</v>
      </c>
      <c r="L85" s="36" t="s">
        <v>2056</v>
      </c>
    </row>
    <row r="86" ht="75.35" spans="2:12">
      <c r="B86" s="44" t="s">
        <v>111</v>
      </c>
      <c r="C86" s="44"/>
      <c r="D86" s="43" t="s">
        <v>2059</v>
      </c>
      <c r="E86" s="45">
        <v>980</v>
      </c>
      <c r="F86" s="46"/>
      <c r="G86" s="47">
        <v>0</v>
      </c>
      <c r="H86" s="47" t="s">
        <v>2060</v>
      </c>
      <c r="I86" s="11" t="s">
        <v>1928</v>
      </c>
      <c r="J86" s="11" t="str">
        <f>_xlfn.DISPIMG("ID_424E388D959F4FB29A3AC2A7E37FB63B",1)</f>
        <v>=DISPIMG("ID_424E388D959F4FB29A3AC2A7E37FB63B",1)</v>
      </c>
      <c r="K86" s="43" t="s">
        <v>1929</v>
      </c>
      <c r="L86" s="36" t="s">
        <v>2056</v>
      </c>
    </row>
    <row r="87" ht="15.6" spans="2:12">
      <c r="B87" s="48" t="s">
        <v>2061</v>
      </c>
      <c r="C87" s="49"/>
      <c r="D87" s="50" t="s">
        <v>1950</v>
      </c>
      <c r="E87" s="51">
        <v>570</v>
      </c>
      <c r="F87" s="52"/>
      <c r="G87" s="53">
        <v>0</v>
      </c>
      <c r="H87" s="53" t="s">
        <v>2062</v>
      </c>
      <c r="I87" s="11" t="s">
        <v>1928</v>
      </c>
      <c r="J87" s="12" t="str">
        <f>_xlfn.DISPIMG("ID_793013C22AAF402F8041A6FCD5BF3919",1)</f>
        <v>=DISPIMG("ID_793013C22AAF402F8041A6FCD5BF3919",1)</v>
      </c>
      <c r="K87" s="43" t="s">
        <v>1929</v>
      </c>
      <c r="L87" s="36" t="s">
        <v>2063</v>
      </c>
    </row>
    <row r="88" ht="15.6" spans="2:12">
      <c r="B88" s="48" t="s">
        <v>2061</v>
      </c>
      <c r="C88" s="49"/>
      <c r="D88" s="50" t="s">
        <v>2064</v>
      </c>
      <c r="E88" s="51">
        <v>0</v>
      </c>
      <c r="F88" s="52"/>
      <c r="G88" s="53">
        <v>0</v>
      </c>
      <c r="H88" s="53"/>
      <c r="I88" s="11" t="s">
        <v>1928</v>
      </c>
      <c r="J88" s="14"/>
      <c r="K88" s="43" t="s">
        <v>1929</v>
      </c>
      <c r="L88" s="36" t="s">
        <v>2065</v>
      </c>
    </row>
    <row r="89" ht="76.1" spans="2:12">
      <c r="B89" s="48" t="s">
        <v>2061</v>
      </c>
      <c r="C89" s="49"/>
      <c r="D89" s="50" t="s">
        <v>2066</v>
      </c>
      <c r="E89" s="51">
        <v>635</v>
      </c>
      <c r="F89" s="52"/>
      <c r="G89" s="53">
        <v>0</v>
      </c>
      <c r="H89" s="53" t="s">
        <v>2067</v>
      </c>
      <c r="I89" s="11" t="s">
        <v>1928</v>
      </c>
      <c r="J89" s="11" t="str">
        <f>_xlfn.DISPIMG("ID_83F6640764E7484D8B023F3146B760E0",1)</f>
        <v>=DISPIMG("ID_83F6640764E7484D8B023F3146B760E0",1)</v>
      </c>
      <c r="K89" s="43" t="s">
        <v>1929</v>
      </c>
      <c r="L89" s="36" t="s">
        <v>2063</v>
      </c>
    </row>
    <row r="90" ht="77.25" spans="2:12">
      <c r="B90" s="5" t="s">
        <v>1816</v>
      </c>
      <c r="C90" s="5"/>
      <c r="D90" s="50" t="s">
        <v>2068</v>
      </c>
      <c r="E90" s="54">
        <v>620</v>
      </c>
      <c r="F90" s="55"/>
      <c r="G90" s="56">
        <v>0</v>
      </c>
      <c r="H90" s="56" t="s">
        <v>2069</v>
      </c>
      <c r="I90" s="44" t="s">
        <v>1928</v>
      </c>
      <c r="J90" s="44" t="str">
        <f>_xlfn.DISPIMG("ID_49727EF0D82842638C9A7DFC7132E836",1)</f>
        <v>=DISPIMG("ID_49727EF0D82842638C9A7DFC7132E836",1)</v>
      </c>
      <c r="K90" s="43" t="s">
        <v>1929</v>
      </c>
      <c r="L90" s="57" t="s">
        <v>2065</v>
      </c>
    </row>
    <row r="91" s="1" customFormat="1" ht="77.65" spans="2:12">
      <c r="B91" s="58" t="s">
        <v>636</v>
      </c>
      <c r="C91" s="58"/>
      <c r="D91" s="59" t="s">
        <v>2070</v>
      </c>
      <c r="E91" s="60">
        <v>1030</v>
      </c>
      <c r="F91" s="61">
        <v>-454</v>
      </c>
      <c r="G91" s="58">
        <v>0</v>
      </c>
      <c r="H91" s="62" t="s">
        <v>2071</v>
      </c>
      <c r="I91" s="58" t="s">
        <v>1928</v>
      </c>
      <c r="J91" s="58" t="str">
        <f>_xlfn.DISPIMG("ID_D021FDFDDC4C4A99919E6549EB461D99",1)</f>
        <v>=DISPIMG("ID_D021FDFDDC4C4A99919E6549EB461D99",1)</v>
      </c>
      <c r="K91" s="63" t="s">
        <v>1929</v>
      </c>
      <c r="L91" s="58">
        <v>11.17</v>
      </c>
    </row>
    <row r="92" ht="15.6" spans="2:12">
      <c r="B92" s="5" t="s">
        <v>555</v>
      </c>
      <c r="C92" s="64"/>
      <c r="D92" s="8" t="s">
        <v>2072</v>
      </c>
      <c r="E92" s="65">
        <v>540</v>
      </c>
      <c r="F92" s="66"/>
      <c r="G92" s="5">
        <v>0</v>
      </c>
      <c r="H92" s="64" t="s">
        <v>2073</v>
      </c>
      <c r="I92" s="44" t="s">
        <v>1928</v>
      </c>
      <c r="J92" s="67" t="str">
        <f>_xlfn.DISPIMG("ID_8A48CE36404B47CF91FC4C6AFEF1B0A2",1)</f>
        <v>=DISPIMG("ID_8A48CE36404B47CF91FC4C6AFEF1B0A2",1)</v>
      </c>
      <c r="K92" s="35" t="s">
        <v>1929</v>
      </c>
      <c r="L92" s="5">
        <v>11.19</v>
      </c>
    </row>
    <row r="93" ht="15.6" spans="2:12">
      <c r="B93" s="5" t="s">
        <v>558</v>
      </c>
      <c r="C93" s="64"/>
      <c r="D93" s="8" t="s">
        <v>2072</v>
      </c>
      <c r="E93" s="65">
        <v>540</v>
      </c>
      <c r="F93" s="66"/>
      <c r="G93" s="5">
        <v>0</v>
      </c>
      <c r="H93" s="64" t="s">
        <v>2074</v>
      </c>
      <c r="I93" s="44" t="s">
        <v>1928</v>
      </c>
      <c r="J93" s="68"/>
      <c r="K93" s="37"/>
      <c r="L93" s="5">
        <v>11.19</v>
      </c>
    </row>
    <row r="94" ht="75.85" spans="2:12">
      <c r="B94" s="64" t="s">
        <v>90</v>
      </c>
      <c r="C94" s="64"/>
      <c r="D94" s="50" t="s">
        <v>2075</v>
      </c>
      <c r="E94" s="65">
        <v>710</v>
      </c>
      <c r="F94" s="66"/>
      <c r="G94" s="5">
        <v>0</v>
      </c>
      <c r="H94" s="64" t="s">
        <v>2076</v>
      </c>
      <c r="I94" s="44" t="s">
        <v>1928</v>
      </c>
      <c r="J94" s="44" t="str">
        <f>_xlfn.DISPIMG("ID_551598A9C3634E20AE48E43D10E2D61F",1)</f>
        <v>=DISPIMG("ID_551598A9C3634E20AE48E43D10E2D61F",1)</v>
      </c>
      <c r="K94" s="43" t="s">
        <v>1929</v>
      </c>
      <c r="L94" s="36" t="s">
        <v>2077</v>
      </c>
    </row>
    <row r="95" s="2" customFormat="1" ht="76.55" spans="2:12">
      <c r="B95" s="69" t="s">
        <v>1322</v>
      </c>
      <c r="C95" s="69"/>
      <c r="D95" s="8" t="s">
        <v>2078</v>
      </c>
      <c r="E95" s="65">
        <v>650</v>
      </c>
      <c r="F95" s="65"/>
      <c r="G95" s="5">
        <v>0</v>
      </c>
      <c r="H95" s="69" t="s">
        <v>2079</v>
      </c>
      <c r="I95" s="44" t="s">
        <v>1928</v>
      </c>
      <c r="J95" s="44" t="str">
        <f>_xlfn.DISPIMG("ID_C3270E0C71C642B1A71130EF8B1D741B",1)</f>
        <v>=DISPIMG("ID_C3270E0C71C642B1A71130EF8B1D741B",1)</v>
      </c>
      <c r="K95" s="43" t="s">
        <v>1929</v>
      </c>
      <c r="L95" s="36" t="s">
        <v>2077</v>
      </c>
    </row>
    <row r="96" ht="170.95" spans="2:12">
      <c r="B96" s="43" t="s">
        <v>1445</v>
      </c>
      <c r="C96" s="64"/>
      <c r="D96" s="8" t="s">
        <v>2080</v>
      </c>
      <c r="E96" s="65">
        <v>2250</v>
      </c>
      <c r="F96" s="66"/>
      <c r="G96" s="5">
        <v>0</v>
      </c>
      <c r="H96" s="43" t="s">
        <v>2081</v>
      </c>
      <c r="I96" s="44" t="s">
        <v>1928</v>
      </c>
      <c r="J96" s="44" t="str">
        <f>_xlfn.DISPIMG("ID_C5C403E7020E47CCB8D9135FE6DBC299",1)</f>
        <v>=DISPIMG("ID_C5C403E7020E47CCB8D9135FE6DBC299",1)</v>
      </c>
      <c r="K96" s="43" t="s">
        <v>1929</v>
      </c>
      <c r="L96" s="36" t="s">
        <v>2082</v>
      </c>
    </row>
    <row r="97" ht="170.95" spans="1:12">
      <c r="B97" s="64" t="s">
        <v>1455</v>
      </c>
      <c r="C97" s="64"/>
      <c r="D97" s="8" t="s">
        <v>2080</v>
      </c>
      <c r="E97" s="65">
        <v>920</v>
      </c>
      <c r="F97" s="66"/>
      <c r="G97" s="5">
        <v>0</v>
      </c>
      <c r="H97" s="43" t="s">
        <v>2083</v>
      </c>
      <c r="I97" s="44" t="s">
        <v>1928</v>
      </c>
      <c r="J97" s="44" t="str">
        <f>_xlfn.DISPIMG("ID_0C9124C224BE4FD2958AEF091122DEA9",1)</f>
        <v>=DISPIMG("ID_0C9124C224BE4FD2958AEF091122DEA9",1)</v>
      </c>
      <c r="K97" s="43" t="s">
        <v>1929</v>
      </c>
      <c r="L97" s="36" t="s">
        <v>2082</v>
      </c>
    </row>
    <row r="98" ht="74.85" spans="1:12">
      <c r="B98" s="64" t="s">
        <v>428</v>
      </c>
      <c r="D98" s="8" t="s">
        <v>2084</v>
      </c>
      <c r="E98" s="70">
        <v>990</v>
      </c>
      <c r="F98" s="31"/>
      <c r="G98" s="5">
        <v>0</v>
      </c>
      <c r="H98" s="64" t="s">
        <v>2085</v>
      </c>
      <c r="I98" s="44" t="s">
        <v>1928</v>
      </c>
      <c r="J98" s="44" t="str">
        <f>_xlfn.DISPIMG("ID_4B924521555A48FCB1B2629CB4BD26E7",1)</f>
        <v>=DISPIMG("ID_4B924521555A48FCB1B2629CB4BD26E7",1)</v>
      </c>
      <c r="K98" s="71" t="s">
        <v>1929</v>
      </c>
      <c r="L98" s="36" t="s">
        <v>2086</v>
      </c>
    </row>
    <row r="103" ht="15.6" spans="1:12">
      <c r="A103" s="5"/>
      <c r="B103" s="5"/>
      <c r="C103" s="5"/>
      <c r="D103" s="5"/>
      <c r="E103" s="56"/>
      <c r="F103" s="56"/>
      <c r="G103" s="56"/>
      <c r="H103" s="56"/>
      <c r="I103" s="5"/>
      <c r="J103" s="5"/>
      <c r="K103" s="5"/>
    </row>
    <row r="104" ht="15.6" spans="1:12">
      <c r="A104" s="4" t="s">
        <v>1924</v>
      </c>
      <c r="B104" s="4"/>
      <c r="C104" s="4"/>
      <c r="D104" s="4"/>
      <c r="E104" s="72">
        <f>SUM(E8:E98)</f>
        <v>68625</v>
      </c>
      <c r="F104" s="72">
        <f>SUM(F8:F99)</f>
        <v>-8055</v>
      </c>
      <c r="G104" s="72">
        <f>SUM(G8:G101)</f>
        <v>0</v>
      </c>
      <c r="H104" s="72">
        <v>0</v>
      </c>
      <c r="I104" s="72">
        <v>0</v>
      </c>
      <c r="J104" s="72"/>
      <c r="K104" s="72">
        <v>0</v>
      </c>
    </row>
    <row r="105" ht="15.6" spans="1:12">
      <c r="A105" s="4" t="s">
        <v>1925</v>
      </c>
      <c r="B105" s="4"/>
      <c r="C105" s="4"/>
      <c r="D105" s="4"/>
      <c r="E105" s="72">
        <f ca="1">SUM(E104:F104:G104)</f>
        <v>60570</v>
      </c>
      <c r="F105" s="72"/>
      <c r="G105" s="72"/>
      <c r="H105" s="72"/>
      <c r="I105" s="72"/>
      <c r="J105" s="72"/>
      <c r="K105" s="72"/>
    </row>
    <row r="106" ht="15.6" spans="1:1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</row>
  </sheetData>
  <sheetProtection formatCells="0" formatColumns="0" formatRows="0" insertRows="0" insertColumns="0" insertHyperlinks="0" deleteColumns="0" deleteRows="0" sort="0" autoFilter="0" pivotTables="0"/>
  <autoFilter xmlns:etc="http://www.wps.cn/officeDocument/2017/etCustomData" ref="A7:I106" etc:filterBottomFollowUsedRange="1">
    <extLst/>
  </autoFilter>
  <mergeCells count="47">
    <mergeCell ref="A1:K1"/>
    <mergeCell ref="A6:K6"/>
    <mergeCell ref="A104:D104"/>
    <mergeCell ref="A105:D105"/>
    <mergeCell ref="E105:K105"/>
    <mergeCell ref="J8:J9"/>
    <mergeCell ref="J10:J11"/>
    <mergeCell ref="J14:J17"/>
    <mergeCell ref="J18:J20"/>
    <mergeCell ref="J22:J24"/>
    <mergeCell ref="J26:J27"/>
    <mergeCell ref="J28:J29"/>
    <mergeCell ref="J30:J31"/>
    <mergeCell ref="J32:J33"/>
    <mergeCell ref="J37:J38"/>
    <mergeCell ref="J46:J47"/>
    <mergeCell ref="J52:J53"/>
    <mergeCell ref="J55:J56"/>
    <mergeCell ref="J59:J61"/>
    <mergeCell ref="J62:J64"/>
    <mergeCell ref="J65:J66"/>
    <mergeCell ref="J67:J68"/>
    <mergeCell ref="J73:J74"/>
    <mergeCell ref="J75:J76"/>
    <mergeCell ref="J77:J78"/>
    <mergeCell ref="J82:J83"/>
    <mergeCell ref="J87:J88"/>
    <mergeCell ref="J92:J93"/>
    <mergeCell ref="K8:K9"/>
    <mergeCell ref="K10:K11"/>
    <mergeCell ref="K14:K17"/>
    <mergeCell ref="K18:K20"/>
    <mergeCell ref="K26:K27"/>
    <mergeCell ref="K28:K29"/>
    <mergeCell ref="K37:K38"/>
    <mergeCell ref="K46:K47"/>
    <mergeCell ref="K52:K53"/>
    <mergeCell ref="K55:K56"/>
    <mergeCell ref="K59:K61"/>
    <mergeCell ref="K62:K64"/>
    <mergeCell ref="K65:K66"/>
    <mergeCell ref="K67:K68"/>
    <mergeCell ref="K73:K74"/>
    <mergeCell ref="K75:K76"/>
    <mergeCell ref="K77:K78"/>
    <mergeCell ref="K82:K83"/>
    <mergeCell ref="K92:K93"/>
  </mergeCells>
  <pageMargins left="0.75" right="0.75" top="1" bottom="1" header="0.5" footer="0.5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4"/>
  <sheetData/>
  <sheetProtection formatCells="0" formatColumns="0" formatRows="0" insertRows="0" insertColumns="0" insertHyperlinks="0" deleteColumns="0" deleteRows="0" sort="0" autoFilter="0" pivotTables="0"/>
  <pageMargins left="0.75" right="0.75" top="1" bottom="1" header="0.5" footer="0.5"/>
  <headerFooter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��< ? x m l   v e r s i o n = " 1 . 0 "   s t a n d a l o n e = " y e s " ? > < p i x e l a t o r s   x m l n s = " h t t p s : / / w e b . w p s . c n / e t / 2 0 1 8 / m a i n "   x m l n s : s = " h t t p : / / s c h e m a s . o p e n x m l f o r m a t s . o r g / s p r e a d s h e e t m l / 2 0 0 6 / m a i n " > < p i x e l a t o r L i s t   s h e e t S t i d = " 1 " / > < p i x e l a t o r L i s t   s h e e t S t i d = " 2 " / > < p i x e l a t o r L i s t   s h e e t S t i d = " 4 " / > < p i x e l a t o r L i s t   s h e e t S t i d = " 5 " / > < p i x e l a t o r L i s t   s h e e t S t i d = " 3 " / > < / p i x e l a t o r s > 
</file>

<file path=customXml/item2.xml>��< ? x m l   v e r s i o n = " 1 . 0 "   s t a n d a l o n e = " y e s " ? > < w o P r o p s   x m l n s = " h t t p s : / / w e b . w p s . c n / e t / 2 0 1 8 / m a i n "   x m l n s : s = " h t t p : / / s c h e m a s . o p e n x m l f o r m a t s . o r g / s p r e a d s h e e t m l / 2 0 0 6 / m a i n " > < w o S h e e t s P r o p s > < w o S h e e t P r o p s   s h e e t S t i d = " 1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2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4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5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/ w o S h e e t s P r o p s > < w o B o o k P r o p s > < b o o k S e t t i n g s   f i l e I d = " 4 6 1 9 5 5 6 3 5 0 5 4 "   i s F i l t e r S h a r e d = " 1 "   w o E t M t c E n a b l e d = " 0 "   c o r e C o n q u e r U s e r I d = " "   i s A u t o U p d a t e P a u s e d = " 0 "   f i l t e r T y p e = " c o n n "   i s M e r g e T a s k s A u t o U p d a t e = " 0 "   i s I n s e r P i c A s A t t a c h m e n t = " 0 "   s u p p o r t D b F m l a D i s p = " 0 " / > < / w o B o o k P r o p s > < / w o P r o p s > 
</file>

<file path=customXml/itemProps1.xml><?xml version="1.0" encoding="utf-8"?>
<ds:datastoreItem xmlns:ds="http://schemas.openxmlformats.org/officeDocument/2006/customXml" ds:itemID="{224D003E-15C9-4FFE-AB16-9E66474EAE4E}">
  <ds:schemaRefs/>
</ds:datastoreItem>
</file>

<file path=customXml/itemProps2.xml><?xml version="1.0" encoding="utf-8"?>
<ds:datastoreItem xmlns:ds="http://schemas.openxmlformats.org/officeDocument/2006/customXml" ds:itemID="{06C82605-B75B-4693-9329-32AAD527C69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Office WWO_wpscloud_20251126231433-e37bccecd3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1</vt:lpstr>
      <vt:lpstr>携程</vt:lpstr>
      <vt:lpstr>WpsReserved_CellImgList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微信用户</cp:lastModifiedBy>
  <dcterms:created xsi:type="dcterms:W3CDTF">2022-04-03T09:21:00Z</dcterms:created>
  <dcterms:modified xsi:type="dcterms:W3CDTF">2025-12-10T04:05:46Z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A1C0C3B618374946BF92FAEDDEE54CB5_13</vt:lpwstr>
  </property>
  <property fmtid="{D5CDD505-2E9C-101B-9397-08002B2CF9AE}" pid="3" name="KSOProductBuildVer">
    <vt:lpwstr>2052-12.1.0.23542</vt:lpwstr>
  </property>
  <property fmtid="{D5CDD505-2E9C-101B-9397-08002B2CF9AE}" pid="4" name="CalculationRule">
    <vt:i4>0</vt:i4>
  </property>
</Properties>
</file>