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.26-1.28 默克 深圳/"/>
    </mc:Choice>
  </mc:AlternateContent>
  <xr:revisionPtr revIDLastSave="0" documentId="13_ncr:1_{007D16C0-CA8C-164F-8AD2-83AE147AEC7B}" xr6:coauthVersionLast="47" xr6:coauthVersionMax="47" xr10:uidLastSave="{00000000-0000-0000-0000-000000000000}"/>
  <bookViews>
    <workbookView xWindow="0" yWindow="740" windowWidth="29400" windowHeight="18380" activeTab="1" xr2:uid="{00000000-000D-0000-FFFF-FFFF00000000}"/>
  </bookViews>
  <sheets>
    <sheet name="结算" sheetId="6" r:id="rId1"/>
    <sheet name="结算 (抵扣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H14" i="7"/>
  <c r="H3" i="7"/>
  <c r="A45" i="7"/>
  <c r="H40" i="7"/>
  <c r="H39" i="7"/>
  <c r="H38" i="7"/>
  <c r="H32" i="7"/>
  <c r="H31" i="7"/>
  <c r="H30" i="7"/>
  <c r="H29" i="7"/>
  <c r="H28" i="7"/>
  <c r="H27" i="7"/>
  <c r="H26" i="7"/>
  <c r="H25" i="7"/>
  <c r="H24" i="7"/>
  <c r="H23" i="7"/>
  <c r="H22" i="7"/>
  <c r="H21" i="7"/>
  <c r="H33" i="7" s="1"/>
  <c r="H19" i="7"/>
  <c r="H18" i="7"/>
  <c r="H17" i="7"/>
  <c r="H16" i="7"/>
  <c r="H13" i="7"/>
  <c r="H12" i="7"/>
  <c r="H11" i="7"/>
  <c r="H9" i="7"/>
  <c r="H8" i="7"/>
  <c r="H7" i="7"/>
  <c r="H5" i="7"/>
  <c r="H4" i="7"/>
  <c r="H33" i="6"/>
  <c r="H35" i="6" s="1"/>
  <c r="A45" i="6"/>
  <c r="H40" i="6"/>
  <c r="H39" i="6"/>
  <c r="H38" i="6"/>
  <c r="H36" i="6"/>
  <c r="H34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0" i="7" l="1"/>
  <c r="H6" i="7"/>
  <c r="H10" i="7"/>
  <c r="H34" i="7"/>
  <c r="H36" i="7" s="1"/>
  <c r="H35" i="7"/>
  <c r="H37" i="7" s="1"/>
  <c r="H37" i="6"/>
  <c r="H41" i="6" s="1"/>
  <c r="H41" i="7" l="1"/>
  <c r="H42" i="6"/>
  <c r="H43" i="6" s="1"/>
  <c r="H42" i="7" l="1"/>
  <c r="H43" i="7" s="1"/>
</calcChain>
</file>

<file path=xl/sharedStrings.xml><?xml version="1.0" encoding="utf-8"?>
<sst xmlns="http://schemas.openxmlformats.org/spreadsheetml/2006/main" count="264" uniqueCount="87">
  <si>
    <t>深圳会议结算单</t>
  </si>
  <si>
    <t>项目</t>
  </si>
  <si>
    <t>规格</t>
  </si>
  <si>
    <t>数量</t>
  </si>
  <si>
    <t>单位</t>
  </si>
  <si>
    <t>单价</t>
  </si>
  <si>
    <t>总价</t>
  </si>
  <si>
    <t>备注</t>
  </si>
  <si>
    <t>房间&amp;会场
深圳彭年万丽酒店</t>
  </si>
  <si>
    <t>1.26-1.27 公付大床房</t>
  </si>
  <si>
    <t>间</t>
  </si>
  <si>
    <t>晚</t>
  </si>
  <si>
    <t>1.27 行政酒廊会议厅</t>
  </si>
  <si>
    <t>时</t>
  </si>
  <si>
    <t>按4小时预计，前两小时免费，超时付费</t>
  </si>
  <si>
    <t>1.28 会议室（含投影仪）</t>
  </si>
  <si>
    <t>个</t>
  </si>
  <si>
    <t>天</t>
  </si>
  <si>
    <t>总计</t>
  </si>
  <si>
    <t>用餐
深圳彭年万丽酒店</t>
  </si>
  <si>
    <t>1.27 茶歇</t>
  </si>
  <si>
    <t>人</t>
  </si>
  <si>
    <t>餐</t>
  </si>
  <si>
    <t>1.27 午餐 简餐</t>
  </si>
  <si>
    <t>1.28 午餐 简餐</t>
  </si>
  <si>
    <t>用餐
社会餐厅</t>
  </si>
  <si>
    <t>社会餐厅 1.26 晚餐</t>
  </si>
  <si>
    <t>外出就餐</t>
  </si>
  <si>
    <t>社会餐厅 1.27 晚餐</t>
  </si>
  <si>
    <t>社会餐厅 1.28 晚餐</t>
  </si>
  <si>
    <t>深圳、别克商务GL8，接机</t>
  </si>
  <si>
    <t>辆</t>
  </si>
  <si>
    <t>趟</t>
  </si>
  <si>
    <t>1.26 深圳接机</t>
  </si>
  <si>
    <t>深圳、考斯特，外出用餐</t>
  </si>
  <si>
    <t>半天</t>
  </si>
  <si>
    <t>1.26外出用餐</t>
  </si>
  <si>
    <t>深圳、1辆大巴，全天包车</t>
  </si>
  <si>
    <t>1.27 按全天包车预计，8小时100公里，超时120元/小时，超公里15元/公里</t>
  </si>
  <si>
    <t>深圳、5座小轿车，送机</t>
  </si>
  <si>
    <t>1.28 深圳送机</t>
  </si>
  <si>
    <t>其他</t>
  </si>
  <si>
    <t>餐饮物料-白酒</t>
  </si>
  <si>
    <t>箱</t>
  </si>
  <si>
    <t>次</t>
  </si>
  <si>
    <t>餐饮物料-饮料</t>
  </si>
  <si>
    <t>提</t>
  </si>
  <si>
    <t>餐饮物料-矿泉水</t>
  </si>
  <si>
    <t>会议物料-3M 77胶</t>
  </si>
  <si>
    <t>支</t>
  </si>
  <si>
    <t>会议物料-得力马克笔</t>
  </si>
  <si>
    <t>盒</t>
  </si>
  <si>
    <t>会议物料-晨光马克笔</t>
  </si>
  <si>
    <t>会议物料-圆点贴纸</t>
  </si>
  <si>
    <t>本</t>
  </si>
  <si>
    <t>会议物料-马利粉笔</t>
  </si>
  <si>
    <t>会议物料-A5便利贴</t>
  </si>
  <si>
    <t>会议物料-多功能蓝粘胶</t>
  </si>
  <si>
    <t>保险</t>
  </si>
  <si>
    <t>地接代打出租</t>
  </si>
  <si>
    <t>1.27劲总打车</t>
  </si>
  <si>
    <t>深圳 1.28 外采茶歇</t>
  </si>
  <si>
    <t>外采茶歇</t>
  </si>
  <si>
    <t>酒店内小计</t>
  </si>
  <si>
    <t>酒店外小计</t>
  </si>
  <si>
    <t>服务费</t>
  </si>
  <si>
    <t>酒店内服务费</t>
  </si>
  <si>
    <t>项</t>
  </si>
  <si>
    <t>酒店外服务费</t>
  </si>
  <si>
    <t>工作人员</t>
  </si>
  <si>
    <t>1.26-28深圳</t>
  </si>
  <si>
    <t>工作时长10小时，超时80元/小时</t>
  </si>
  <si>
    <t>超时</t>
  </si>
  <si>
    <t>小时</t>
  </si>
  <si>
    <t>1.27(7:33-21:30 超时4小时)  1.28(7:18-18:32 超时1小时)</t>
  </si>
  <si>
    <t>导游</t>
  </si>
  <si>
    <t>未税合计</t>
  </si>
  <si>
    <t>税费6%</t>
  </si>
  <si>
    <t>1.27(7:33-21:30 超时4小时)  1.28(7:18-18:32 超时1小时)</t>
    <phoneticPr fontId="9" type="noConversion"/>
  </si>
  <si>
    <t>会议物料-3M 77胶</t>
    <phoneticPr fontId="9" type="noConversion"/>
  </si>
  <si>
    <t>会议物料-得力马克笔</t>
    <phoneticPr fontId="9" type="noConversion"/>
  </si>
  <si>
    <t>会议物料-晨光马克笔</t>
    <phoneticPr fontId="9" type="noConversion"/>
  </si>
  <si>
    <t>会议物料-圆点贴纸</t>
    <phoneticPr fontId="9" type="noConversion"/>
  </si>
  <si>
    <t>会议物料-马利粉笔</t>
    <phoneticPr fontId="9" type="noConversion"/>
  </si>
  <si>
    <t>会议物料-A5便利贴</t>
    <phoneticPr fontId="9" type="noConversion"/>
  </si>
  <si>
    <t>会议物料-多功能蓝粘胶</t>
    <phoneticPr fontId="9" type="noConversion"/>
  </si>
  <si>
    <t>地接代打出租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</si>
</sst>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0"/>
      <color theme="1"/>
      <name val="华文宋体"/>
      <family val="1"/>
      <charset val="134"/>
    </font>
    <font>
      <b/>
      <sz val="14"/>
      <name val="华文宋体"/>
      <family val="1"/>
      <charset val="134"/>
    </font>
    <font>
      <b/>
      <sz val="10"/>
      <name val="华文宋体"/>
      <family val="1"/>
      <charset val="134"/>
    </font>
    <font>
      <sz val="10"/>
      <color rgb="FFFF0000"/>
      <name val="华文宋体"/>
      <family val="1"/>
      <charset val="134"/>
    </font>
    <font>
      <sz val="10"/>
      <name val="华文宋体"/>
      <family val="1"/>
      <charset val="134"/>
    </font>
    <font>
      <sz val="10"/>
      <color indexed="51"/>
      <name val="华文宋体"/>
      <family val="1"/>
      <charset val="134"/>
    </font>
    <font>
      <b/>
      <sz val="10"/>
      <color indexed="8"/>
      <name val="华文宋体"/>
      <family val="1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58" fontId="1" fillId="2" borderId="1" xfId="2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 wrapText="1"/>
    </xf>
    <xf numFmtId="176" fontId="1" fillId="2" borderId="1" xfId="2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176" fontId="3" fillId="4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76" fontId="1" fillId="0" borderId="1" xfId="2" applyNumberFormat="1" applyFont="1" applyBorder="1" applyAlignment="1">
      <alignment horizontal="center" vertical="center" wrapText="1"/>
    </xf>
    <xf numFmtId="58" fontId="5" fillId="2" borderId="1" xfId="2" applyNumberFormat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58" fontId="5" fillId="0" borderId="1" xfId="2" applyNumberFormat="1" applyFont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176" fontId="3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3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1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 wrapText="1"/>
    </xf>
    <xf numFmtId="176" fontId="3" fillId="2" borderId="0" xfId="2" applyNumberFormat="1" applyFont="1" applyFill="1" applyAlignment="1">
      <alignment vertical="center" wrapText="1"/>
    </xf>
    <xf numFmtId="176" fontId="3" fillId="2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center" vertical="center" wrapText="1"/>
    </xf>
    <xf numFmtId="176" fontId="7" fillId="2" borderId="0" xfId="2" applyNumberFormat="1" applyFont="1" applyFill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1" fillId="5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176" fontId="3" fillId="3" borderId="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176" fontId="3" fillId="2" borderId="0" xfId="2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76" fontId="3" fillId="2" borderId="0" xfId="0" applyNumberFormat="1" applyFont="1" applyFill="1" applyAlignment="1">
      <alignment vertical="center" wrapText="1"/>
    </xf>
    <xf numFmtId="58" fontId="3" fillId="4" borderId="4" xfId="2" applyNumberFormat="1" applyFont="1" applyFill="1" applyBorder="1" applyAlignment="1">
      <alignment horizontal="right" vertical="center" wrapText="1"/>
    </xf>
    <xf numFmtId="58" fontId="3" fillId="4" borderId="5" xfId="2" applyNumberFormat="1" applyFont="1" applyFill="1" applyBorder="1" applyAlignment="1">
      <alignment horizontal="right" vertical="center" wrapText="1"/>
    </xf>
    <xf numFmtId="176" fontId="3" fillId="4" borderId="6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opLeftCell="A14" zoomScale="104" zoomScaleNormal="104" workbookViewId="0">
      <selection activeCell="H34" sqref="H34"/>
    </sheetView>
  </sheetViews>
  <sheetFormatPr baseColWidth="10" defaultColWidth="9" defaultRowHeight="14"/>
  <cols>
    <col min="1" max="1" width="19.6640625" style="1" customWidth="1"/>
    <col min="2" max="2" width="29.1640625" style="1" customWidth="1"/>
    <col min="3" max="5" width="5" style="2" customWidth="1"/>
    <col min="6" max="6" width="6.83203125" style="2" customWidth="1"/>
    <col min="7" max="7" width="9.83203125" style="3"/>
    <col min="8" max="8" width="14" style="3" customWidth="1"/>
    <col min="9" max="9" width="62.5" style="1" customWidth="1"/>
    <col min="10" max="16384" width="9" style="1"/>
  </cols>
  <sheetData>
    <row r="1" spans="1:9" ht="37" customHeight="1">
      <c r="A1" s="66" t="s">
        <v>0</v>
      </c>
      <c r="B1" s="66"/>
      <c r="C1" s="66"/>
      <c r="D1" s="66"/>
      <c r="E1" s="66"/>
      <c r="F1" s="66"/>
      <c r="G1" s="67"/>
      <c r="H1" s="67"/>
      <c r="I1" s="66"/>
    </row>
    <row r="2" spans="1:9" ht="18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4</v>
      </c>
      <c r="G2" s="5" t="s">
        <v>5</v>
      </c>
      <c r="H2" s="5" t="s">
        <v>6</v>
      </c>
      <c r="I2" s="4" t="s">
        <v>7</v>
      </c>
    </row>
    <row r="3" spans="1:9" ht="20" customHeight="1">
      <c r="A3" s="52" t="s">
        <v>8</v>
      </c>
      <c r="B3" s="6" t="s">
        <v>9</v>
      </c>
      <c r="C3" s="7">
        <v>1</v>
      </c>
      <c r="D3" s="7" t="s">
        <v>10</v>
      </c>
      <c r="E3" s="7">
        <v>2</v>
      </c>
      <c r="F3" s="7" t="s">
        <v>11</v>
      </c>
      <c r="G3" s="8">
        <v>700</v>
      </c>
      <c r="H3" s="8">
        <f t="shared" ref="H3:H9" si="0">C3*E3*G3</f>
        <v>1400</v>
      </c>
      <c r="I3" s="9"/>
    </row>
    <row r="4" spans="1:9" ht="20" customHeight="1">
      <c r="A4" s="52"/>
      <c r="B4" s="6" t="s">
        <v>12</v>
      </c>
      <c r="C4" s="7">
        <v>1</v>
      </c>
      <c r="D4" s="7" t="s">
        <v>10</v>
      </c>
      <c r="E4" s="7">
        <v>1</v>
      </c>
      <c r="F4" s="7" t="s">
        <v>13</v>
      </c>
      <c r="G4" s="8">
        <v>500</v>
      </c>
      <c r="H4" s="8">
        <f t="shared" si="0"/>
        <v>500</v>
      </c>
      <c r="I4" s="9" t="s">
        <v>14</v>
      </c>
    </row>
    <row r="5" spans="1:9" ht="20" customHeight="1">
      <c r="A5" s="52"/>
      <c r="B5" s="6" t="s">
        <v>15</v>
      </c>
      <c r="C5" s="7">
        <v>1</v>
      </c>
      <c r="D5" s="7" t="s">
        <v>16</v>
      </c>
      <c r="E5" s="7">
        <v>1</v>
      </c>
      <c r="F5" s="7" t="s">
        <v>17</v>
      </c>
      <c r="G5" s="8">
        <v>6500</v>
      </c>
      <c r="H5" s="8">
        <f t="shared" si="0"/>
        <v>6500</v>
      </c>
      <c r="I5" s="9"/>
    </row>
    <row r="6" spans="1:9" ht="20" customHeight="1">
      <c r="A6" s="53"/>
      <c r="B6" s="63" t="s">
        <v>18</v>
      </c>
      <c r="C6" s="64"/>
      <c r="D6" s="64"/>
      <c r="E6" s="64"/>
      <c r="F6" s="64"/>
      <c r="G6" s="65"/>
      <c r="H6" s="10">
        <f>SUM(H3:H5)</f>
        <v>8400</v>
      </c>
      <c r="I6" s="11"/>
    </row>
    <row r="7" spans="1:9" ht="20" customHeight="1">
      <c r="A7" s="52" t="s">
        <v>19</v>
      </c>
      <c r="B7" s="6" t="s">
        <v>20</v>
      </c>
      <c r="C7" s="7">
        <v>8</v>
      </c>
      <c r="D7" s="7" t="s">
        <v>21</v>
      </c>
      <c r="E7" s="7">
        <v>1</v>
      </c>
      <c r="F7" s="7" t="s">
        <v>22</v>
      </c>
      <c r="G7" s="8">
        <v>80</v>
      </c>
      <c r="H7" s="12">
        <f t="shared" si="0"/>
        <v>640</v>
      </c>
      <c r="I7" s="9"/>
    </row>
    <row r="8" spans="1:9" ht="20" customHeight="1">
      <c r="A8" s="52"/>
      <c r="B8" s="13" t="s">
        <v>23</v>
      </c>
      <c r="C8" s="14">
        <v>16</v>
      </c>
      <c r="D8" s="14" t="s">
        <v>21</v>
      </c>
      <c r="E8" s="14">
        <v>1</v>
      </c>
      <c r="F8" s="14" t="s">
        <v>22</v>
      </c>
      <c r="G8" s="15">
        <v>68</v>
      </c>
      <c r="H8" s="12">
        <f t="shared" si="0"/>
        <v>1088</v>
      </c>
      <c r="I8" s="9"/>
    </row>
    <row r="9" spans="1:9" ht="20" customHeight="1">
      <c r="A9" s="52"/>
      <c r="B9" s="13" t="s">
        <v>24</v>
      </c>
      <c r="C9" s="14">
        <v>31</v>
      </c>
      <c r="D9" s="14" t="s">
        <v>21</v>
      </c>
      <c r="E9" s="14">
        <v>1</v>
      </c>
      <c r="F9" s="14" t="s">
        <v>22</v>
      </c>
      <c r="G9" s="15">
        <v>68</v>
      </c>
      <c r="H9" s="12">
        <f t="shared" si="0"/>
        <v>2108</v>
      </c>
      <c r="I9" s="16"/>
    </row>
    <row r="10" spans="1:9" ht="20" customHeight="1">
      <c r="A10" s="53"/>
      <c r="B10" s="63" t="s">
        <v>18</v>
      </c>
      <c r="C10" s="64"/>
      <c r="D10" s="64"/>
      <c r="E10" s="64"/>
      <c r="F10" s="64"/>
      <c r="G10" s="65"/>
      <c r="H10" s="10">
        <f>SUM(H7:H9)</f>
        <v>3836</v>
      </c>
      <c r="I10" s="11"/>
    </row>
    <row r="11" spans="1:9" ht="18" customHeight="1">
      <c r="A11" s="54" t="s">
        <v>25</v>
      </c>
      <c r="B11" s="13" t="s">
        <v>26</v>
      </c>
      <c r="C11" s="14">
        <v>8</v>
      </c>
      <c r="D11" s="14" t="s">
        <v>21</v>
      </c>
      <c r="E11" s="14">
        <v>1</v>
      </c>
      <c r="F11" s="14" t="s">
        <v>22</v>
      </c>
      <c r="G11" s="15">
        <v>1177</v>
      </c>
      <c r="H11" s="12">
        <f>G11</f>
        <v>1177</v>
      </c>
      <c r="I11" s="16" t="s">
        <v>27</v>
      </c>
    </row>
    <row r="12" spans="1:9" ht="18" customHeight="1">
      <c r="A12" s="52"/>
      <c r="B12" s="13" t="s">
        <v>28</v>
      </c>
      <c r="C12" s="14">
        <v>38</v>
      </c>
      <c r="D12" s="14" t="s">
        <v>21</v>
      </c>
      <c r="E12" s="14">
        <v>1</v>
      </c>
      <c r="F12" s="14" t="s">
        <v>22</v>
      </c>
      <c r="G12" s="15">
        <v>3585</v>
      </c>
      <c r="H12" s="12">
        <f>G12</f>
        <v>3585</v>
      </c>
      <c r="I12" s="16" t="s">
        <v>27</v>
      </c>
    </row>
    <row r="13" spans="1:9" ht="18" customHeight="1">
      <c r="A13" s="52"/>
      <c r="B13" s="13" t="s">
        <v>29</v>
      </c>
      <c r="C13" s="14">
        <v>15</v>
      </c>
      <c r="D13" s="14" t="s">
        <v>21</v>
      </c>
      <c r="E13" s="14">
        <v>1</v>
      </c>
      <c r="F13" s="14" t="s">
        <v>22</v>
      </c>
      <c r="G13" s="15">
        <v>1706</v>
      </c>
      <c r="H13" s="12">
        <f>G13</f>
        <v>1706</v>
      </c>
      <c r="I13" s="16" t="s">
        <v>27</v>
      </c>
    </row>
    <row r="14" spans="1:9" ht="18" customHeight="1">
      <c r="A14" s="53"/>
      <c r="B14" s="63" t="s">
        <v>18</v>
      </c>
      <c r="C14" s="64"/>
      <c r="D14" s="64"/>
      <c r="E14" s="64"/>
      <c r="F14" s="64"/>
      <c r="G14" s="65"/>
      <c r="H14" s="10">
        <f>SUM(H11:H13)</f>
        <v>6468</v>
      </c>
      <c r="I14" s="17"/>
    </row>
    <row r="15" spans="1:9" ht="18" customHeight="1">
      <c r="A15" s="55"/>
      <c r="B15" s="16" t="s">
        <v>30</v>
      </c>
      <c r="C15" s="18">
        <v>1</v>
      </c>
      <c r="D15" s="18" t="s">
        <v>31</v>
      </c>
      <c r="E15" s="18">
        <v>1</v>
      </c>
      <c r="F15" s="18" t="s">
        <v>32</v>
      </c>
      <c r="G15" s="19">
        <v>342</v>
      </c>
      <c r="H15" s="8">
        <f>C15*E15*G15</f>
        <v>342</v>
      </c>
      <c r="I15" s="20" t="s">
        <v>33</v>
      </c>
    </row>
    <row r="16" spans="1:9" ht="18" customHeight="1">
      <c r="A16" s="55"/>
      <c r="B16" s="16" t="s">
        <v>34</v>
      </c>
      <c r="C16" s="18">
        <v>1</v>
      </c>
      <c r="D16" s="18" t="s">
        <v>31</v>
      </c>
      <c r="E16" s="18">
        <v>1</v>
      </c>
      <c r="F16" s="18" t="s">
        <v>35</v>
      </c>
      <c r="G16" s="19">
        <v>913.5</v>
      </c>
      <c r="H16" s="8">
        <f>C16*E16*G16</f>
        <v>913.5</v>
      </c>
      <c r="I16" s="20" t="s">
        <v>36</v>
      </c>
    </row>
    <row r="17" spans="1:9" ht="18" customHeight="1">
      <c r="A17" s="55"/>
      <c r="B17" s="16" t="s">
        <v>37</v>
      </c>
      <c r="C17" s="18">
        <v>1</v>
      </c>
      <c r="D17" s="18" t="s">
        <v>31</v>
      </c>
      <c r="E17" s="18">
        <v>1</v>
      </c>
      <c r="F17" s="18" t="s">
        <v>17</v>
      </c>
      <c r="G17" s="19">
        <v>1600</v>
      </c>
      <c r="H17" s="8">
        <f>C17*E17*G17</f>
        <v>1600</v>
      </c>
      <c r="I17" s="20" t="s">
        <v>38</v>
      </c>
    </row>
    <row r="18" spans="1:9" ht="18" customHeight="1">
      <c r="A18" s="55"/>
      <c r="B18" s="16" t="s">
        <v>39</v>
      </c>
      <c r="C18" s="18">
        <v>1</v>
      </c>
      <c r="D18" s="18" t="s">
        <v>31</v>
      </c>
      <c r="E18" s="18">
        <v>1</v>
      </c>
      <c r="F18" s="18" t="s">
        <v>32</v>
      </c>
      <c r="G18" s="19">
        <v>330</v>
      </c>
      <c r="H18" s="8">
        <f>C18*E18*G18</f>
        <v>330</v>
      </c>
      <c r="I18" s="20" t="s">
        <v>40</v>
      </c>
    </row>
    <row r="19" spans="1:9" ht="18" customHeight="1">
      <c r="A19" s="56"/>
      <c r="B19" s="63" t="s">
        <v>18</v>
      </c>
      <c r="C19" s="64"/>
      <c r="D19" s="64"/>
      <c r="E19" s="64"/>
      <c r="F19" s="64"/>
      <c r="G19" s="65"/>
      <c r="H19" s="10">
        <f>SUM(H15:H18)</f>
        <v>3185.5</v>
      </c>
      <c r="I19" s="20"/>
    </row>
    <row r="20" spans="1:9" ht="18" customHeight="1">
      <c r="A20" s="55" t="s">
        <v>41</v>
      </c>
      <c r="B20" s="20" t="s">
        <v>42</v>
      </c>
      <c r="C20" s="14">
        <v>1</v>
      </c>
      <c r="D20" s="14" t="s">
        <v>43</v>
      </c>
      <c r="E20" s="14">
        <v>1</v>
      </c>
      <c r="F20" s="14" t="s">
        <v>44</v>
      </c>
      <c r="G20" s="15">
        <v>1161.3699999999999</v>
      </c>
      <c r="H20" s="8">
        <f>C20*E20*G20</f>
        <v>1161.3699999999999</v>
      </c>
      <c r="I20" s="20"/>
    </row>
    <row r="21" spans="1:9" ht="18" customHeight="1">
      <c r="A21" s="55"/>
      <c r="B21" s="21" t="s">
        <v>45</v>
      </c>
      <c r="C21" s="18">
        <v>3</v>
      </c>
      <c r="D21" s="18" t="s">
        <v>46</v>
      </c>
      <c r="E21" s="18">
        <v>1</v>
      </c>
      <c r="F21" s="18" t="s">
        <v>44</v>
      </c>
      <c r="G21" s="19">
        <v>12.2</v>
      </c>
      <c r="H21" s="8">
        <f t="shared" ref="H21:H24" si="1">C21*E21*G21</f>
        <v>36.6</v>
      </c>
      <c r="I21" s="16"/>
    </row>
    <row r="22" spans="1:9" ht="18" customHeight="1">
      <c r="A22" s="55"/>
      <c r="B22" s="21" t="s">
        <v>47</v>
      </c>
      <c r="C22" s="18">
        <v>3</v>
      </c>
      <c r="D22" s="18" t="s">
        <v>46</v>
      </c>
      <c r="E22" s="18">
        <v>1</v>
      </c>
      <c r="F22" s="18" t="s">
        <v>44</v>
      </c>
      <c r="G22" s="19">
        <v>14.7</v>
      </c>
      <c r="H22" s="8">
        <f>G22</f>
        <v>14.7</v>
      </c>
      <c r="I22" s="16"/>
    </row>
    <row r="23" spans="1:9" ht="18" customHeight="1">
      <c r="A23" s="55"/>
      <c r="B23" s="21" t="s">
        <v>48</v>
      </c>
      <c r="C23" s="18">
        <v>1</v>
      </c>
      <c r="D23" s="18" t="s">
        <v>49</v>
      </c>
      <c r="E23" s="18">
        <v>1</v>
      </c>
      <c r="F23" s="18" t="s">
        <v>44</v>
      </c>
      <c r="G23" s="19">
        <v>22.8</v>
      </c>
      <c r="H23" s="8">
        <f t="shared" si="1"/>
        <v>22.8</v>
      </c>
      <c r="I23" s="16"/>
    </row>
    <row r="24" spans="1:9" ht="18" customHeight="1">
      <c r="A24" s="55"/>
      <c r="B24" s="21" t="s">
        <v>50</v>
      </c>
      <c r="C24" s="18">
        <v>1</v>
      </c>
      <c r="D24" s="18" t="s">
        <v>51</v>
      </c>
      <c r="E24" s="18">
        <v>1</v>
      </c>
      <c r="F24" s="18" t="s">
        <v>44</v>
      </c>
      <c r="G24" s="19">
        <v>20.6</v>
      </c>
      <c r="H24" s="8">
        <f t="shared" si="1"/>
        <v>20.6</v>
      </c>
      <c r="I24" s="16"/>
    </row>
    <row r="25" spans="1:9" ht="18" customHeight="1">
      <c r="A25" s="55"/>
      <c r="B25" s="21" t="s">
        <v>52</v>
      </c>
      <c r="C25" s="18">
        <v>4</v>
      </c>
      <c r="D25" s="18" t="s">
        <v>51</v>
      </c>
      <c r="E25" s="18">
        <v>1</v>
      </c>
      <c r="F25" s="18" t="s">
        <v>44</v>
      </c>
      <c r="G25" s="19">
        <v>39.6</v>
      </c>
      <c r="H25" s="8">
        <f>G25</f>
        <v>39.6</v>
      </c>
      <c r="I25" s="16"/>
    </row>
    <row r="26" spans="1:9" ht="18" customHeight="1">
      <c r="A26" s="55"/>
      <c r="B26" s="21" t="s">
        <v>53</v>
      </c>
      <c r="C26" s="18">
        <v>2</v>
      </c>
      <c r="D26" s="18" t="s">
        <v>54</v>
      </c>
      <c r="E26" s="18">
        <v>1</v>
      </c>
      <c r="F26" s="18" t="s">
        <v>44</v>
      </c>
      <c r="G26" s="19">
        <v>28.56</v>
      </c>
      <c r="H26" s="8">
        <f>G26</f>
        <v>28.56</v>
      </c>
      <c r="I26" s="16"/>
    </row>
    <row r="27" spans="1:9" ht="18" customHeight="1">
      <c r="A27" s="55"/>
      <c r="B27" s="21" t="s">
        <v>55</v>
      </c>
      <c r="C27" s="18">
        <v>1</v>
      </c>
      <c r="D27" s="18" t="s">
        <v>51</v>
      </c>
      <c r="E27" s="18">
        <v>1</v>
      </c>
      <c r="F27" s="18" t="s">
        <v>44</v>
      </c>
      <c r="G27" s="19">
        <v>35.700000000000003</v>
      </c>
      <c r="H27" s="8">
        <f>C27*E27*G27</f>
        <v>35.700000000000003</v>
      </c>
      <c r="I27" s="16"/>
    </row>
    <row r="28" spans="1:9" ht="18" customHeight="1">
      <c r="A28" s="55"/>
      <c r="B28" s="21" t="s">
        <v>56</v>
      </c>
      <c r="C28" s="18">
        <v>6</v>
      </c>
      <c r="D28" s="18" t="s">
        <v>54</v>
      </c>
      <c r="E28" s="18">
        <v>1</v>
      </c>
      <c r="F28" s="18" t="s">
        <v>44</v>
      </c>
      <c r="G28" s="19">
        <v>60.7</v>
      </c>
      <c r="H28" s="8">
        <f>G28</f>
        <v>60.7</v>
      </c>
      <c r="I28" s="16"/>
    </row>
    <row r="29" spans="1:9" ht="18" customHeight="1">
      <c r="A29" s="55"/>
      <c r="B29" s="21" t="s">
        <v>57</v>
      </c>
      <c r="C29" s="18">
        <v>1</v>
      </c>
      <c r="D29" s="18" t="s">
        <v>51</v>
      </c>
      <c r="E29" s="18">
        <v>1</v>
      </c>
      <c r="F29" s="18" t="s">
        <v>44</v>
      </c>
      <c r="G29" s="19">
        <v>16.66</v>
      </c>
      <c r="H29" s="8">
        <f>C29*E29*G29</f>
        <v>16.66</v>
      </c>
      <c r="I29" s="16"/>
    </row>
    <row r="30" spans="1:9" ht="18" customHeight="1">
      <c r="A30" s="55"/>
      <c r="B30" s="21" t="s">
        <v>58</v>
      </c>
      <c r="C30" s="18">
        <v>29</v>
      </c>
      <c r="D30" s="18" t="s">
        <v>21</v>
      </c>
      <c r="E30" s="18">
        <v>1</v>
      </c>
      <c r="F30" s="18" t="s">
        <v>44</v>
      </c>
      <c r="G30" s="19">
        <v>5</v>
      </c>
      <c r="H30" s="8">
        <f>C30*E30*G30</f>
        <v>145</v>
      </c>
      <c r="I30" s="16"/>
    </row>
    <row r="31" spans="1:9" ht="18" customHeight="1">
      <c r="A31" s="55"/>
      <c r="B31" s="21" t="s">
        <v>59</v>
      </c>
      <c r="C31" s="18">
        <v>1</v>
      </c>
      <c r="D31" s="18" t="s">
        <v>44</v>
      </c>
      <c r="E31" s="18">
        <v>1</v>
      </c>
      <c r="F31" s="18" t="s">
        <v>44</v>
      </c>
      <c r="G31" s="19">
        <v>40.5</v>
      </c>
      <c r="H31" s="8">
        <f>C31*E31*G31</f>
        <v>40.5</v>
      </c>
      <c r="I31" s="16" t="s">
        <v>60</v>
      </c>
    </row>
    <row r="32" spans="1:9" ht="18" customHeight="1">
      <c r="A32" s="55"/>
      <c r="B32" s="21" t="s">
        <v>61</v>
      </c>
      <c r="C32" s="18">
        <v>1</v>
      </c>
      <c r="D32" s="18" t="s">
        <v>22</v>
      </c>
      <c r="E32" s="18">
        <v>1</v>
      </c>
      <c r="F32" s="18" t="s">
        <v>17</v>
      </c>
      <c r="G32" s="19">
        <v>987</v>
      </c>
      <c r="H32" s="12">
        <f>C32*E32*G32</f>
        <v>987</v>
      </c>
      <c r="I32" s="16" t="s">
        <v>62</v>
      </c>
    </row>
    <row r="33" spans="1:9" ht="18" customHeight="1">
      <c r="A33" s="56"/>
      <c r="B33" s="63" t="s">
        <v>18</v>
      </c>
      <c r="C33" s="64"/>
      <c r="D33" s="64"/>
      <c r="E33" s="64"/>
      <c r="F33" s="64"/>
      <c r="G33" s="65"/>
      <c r="H33" s="10">
        <f>SUM(H20:H32)</f>
        <v>2609.79</v>
      </c>
      <c r="I33" s="20"/>
    </row>
    <row r="34" spans="1:9" ht="18" customHeight="1">
      <c r="A34" s="57" t="s">
        <v>63</v>
      </c>
      <c r="B34" s="57"/>
      <c r="C34" s="57"/>
      <c r="D34" s="57"/>
      <c r="E34" s="57"/>
      <c r="F34" s="57"/>
      <c r="G34" s="58"/>
      <c r="H34" s="23">
        <f>H6+H10</f>
        <v>12236</v>
      </c>
      <c r="I34" s="24"/>
    </row>
    <row r="35" spans="1:9" ht="18" customHeight="1">
      <c r="A35" s="57" t="s">
        <v>64</v>
      </c>
      <c r="B35" s="57"/>
      <c r="C35" s="57"/>
      <c r="D35" s="57"/>
      <c r="E35" s="57"/>
      <c r="F35" s="57"/>
      <c r="G35" s="58"/>
      <c r="H35" s="23">
        <f>H14+H19+H33</f>
        <v>12263.29</v>
      </c>
      <c r="I35" s="24"/>
    </row>
    <row r="36" spans="1:9" ht="18" customHeight="1">
      <c r="A36" s="57" t="s">
        <v>65</v>
      </c>
      <c r="B36" s="25" t="s">
        <v>66</v>
      </c>
      <c r="C36" s="22">
        <v>1</v>
      </c>
      <c r="D36" s="22" t="s">
        <v>67</v>
      </c>
      <c r="E36" s="22">
        <v>1</v>
      </c>
      <c r="F36" s="22" t="s">
        <v>44</v>
      </c>
      <c r="G36" s="23">
        <v>7.0000000000000007E-2</v>
      </c>
      <c r="H36" s="23">
        <f>H34*G36</f>
        <v>856.52</v>
      </c>
      <c r="I36" s="26"/>
    </row>
    <row r="37" spans="1:9" ht="18" customHeight="1">
      <c r="A37" s="57"/>
      <c r="B37" s="27" t="s">
        <v>68</v>
      </c>
      <c r="C37" s="22">
        <v>1</v>
      </c>
      <c r="D37" s="22" t="s">
        <v>67</v>
      </c>
      <c r="E37" s="22">
        <v>1</v>
      </c>
      <c r="F37" s="22" t="s">
        <v>44</v>
      </c>
      <c r="G37" s="23">
        <v>0.09</v>
      </c>
      <c r="H37" s="23">
        <f>H35*G37</f>
        <v>1103.6961000000001</v>
      </c>
      <c r="I37" s="28"/>
    </row>
    <row r="38" spans="1:9" ht="18" customHeight="1">
      <c r="A38" s="54" t="s">
        <v>69</v>
      </c>
      <c r="B38" s="29" t="s">
        <v>70</v>
      </c>
      <c r="C38" s="14">
        <v>1</v>
      </c>
      <c r="D38" s="14" t="s">
        <v>21</v>
      </c>
      <c r="E38" s="14">
        <v>3</v>
      </c>
      <c r="F38" s="14" t="s">
        <v>17</v>
      </c>
      <c r="G38" s="15">
        <v>500</v>
      </c>
      <c r="H38" s="8">
        <f t="shared" ref="H38:H40" si="2">G38*E38*C38</f>
        <v>1500</v>
      </c>
      <c r="I38" s="20" t="s">
        <v>71</v>
      </c>
    </row>
    <row r="39" spans="1:9" ht="18" customHeight="1">
      <c r="A39" s="52"/>
      <c r="B39" s="29" t="s">
        <v>72</v>
      </c>
      <c r="C39" s="14">
        <v>1</v>
      </c>
      <c r="D39" s="14" t="s">
        <v>21</v>
      </c>
      <c r="E39" s="14">
        <v>5</v>
      </c>
      <c r="F39" s="14" t="s">
        <v>73</v>
      </c>
      <c r="G39" s="15">
        <v>80</v>
      </c>
      <c r="H39" s="8">
        <f t="shared" si="2"/>
        <v>400</v>
      </c>
      <c r="I39" s="20" t="s">
        <v>74</v>
      </c>
    </row>
    <row r="40" spans="1:9" ht="18" customHeight="1">
      <c r="A40" s="53"/>
      <c r="B40" s="17" t="s">
        <v>75</v>
      </c>
      <c r="C40" s="14">
        <v>1</v>
      </c>
      <c r="D40" s="14" t="s">
        <v>21</v>
      </c>
      <c r="E40" s="14">
        <v>1</v>
      </c>
      <c r="F40" s="14" t="s">
        <v>17</v>
      </c>
      <c r="G40" s="15">
        <v>800</v>
      </c>
      <c r="H40" s="8">
        <f t="shared" si="2"/>
        <v>800</v>
      </c>
      <c r="I40" s="20" t="s">
        <v>71</v>
      </c>
    </row>
    <row r="41" spans="1:9" ht="18" customHeight="1">
      <c r="A41" s="57" t="s">
        <v>76</v>
      </c>
      <c r="B41" s="57"/>
      <c r="C41" s="57"/>
      <c r="D41" s="57"/>
      <c r="E41" s="57"/>
      <c r="F41" s="57"/>
      <c r="G41" s="58"/>
      <c r="H41" s="23">
        <f>SUM(H34:H40)</f>
        <v>29159.506100000002</v>
      </c>
      <c r="I41" s="27"/>
    </row>
    <row r="42" spans="1:9" ht="18" customHeight="1">
      <c r="A42" s="57" t="s">
        <v>77</v>
      </c>
      <c r="B42" s="57"/>
      <c r="C42" s="57"/>
      <c r="D42" s="57"/>
      <c r="E42" s="57"/>
      <c r="F42" s="57"/>
      <c r="G42" s="58"/>
      <c r="H42" s="23">
        <f>H41*6%</f>
        <v>1749.5703660000001</v>
      </c>
      <c r="I42" s="27"/>
    </row>
    <row r="43" spans="1:9" ht="18" customHeight="1">
      <c r="A43" s="57" t="s">
        <v>18</v>
      </c>
      <c r="B43" s="57"/>
      <c r="C43" s="57"/>
      <c r="D43" s="57"/>
      <c r="E43" s="57"/>
      <c r="F43" s="57"/>
      <c r="G43" s="58"/>
      <c r="H43" s="23">
        <f>SUM(H41:H42)</f>
        <v>30909.076466000002</v>
      </c>
      <c r="I43" s="27"/>
    </row>
    <row r="44" spans="1:9">
      <c r="A44" s="30"/>
      <c r="B44" s="30"/>
      <c r="C44" s="30"/>
      <c r="D44" s="30"/>
      <c r="E44" s="30"/>
      <c r="F44" s="30"/>
      <c r="G44" s="31"/>
      <c r="H44" s="32"/>
      <c r="I44" s="30"/>
    </row>
    <row r="45" spans="1:9">
      <c r="A45" s="59">
        <f>H44*0.1</f>
        <v>0</v>
      </c>
      <c r="B45" s="59"/>
      <c r="C45" s="59"/>
      <c r="D45" s="59"/>
      <c r="E45" s="59"/>
      <c r="F45" s="59"/>
      <c r="G45" s="60"/>
      <c r="H45" s="60"/>
      <c r="I45" s="59"/>
    </row>
    <row r="46" spans="1:9" ht="24.75" customHeight="1">
      <c r="A46" s="59"/>
      <c r="B46" s="59"/>
      <c r="C46" s="59"/>
      <c r="D46" s="59"/>
      <c r="E46" s="59"/>
      <c r="F46" s="59"/>
      <c r="G46" s="60"/>
      <c r="H46" s="60"/>
      <c r="I46" s="59"/>
    </row>
    <row r="47" spans="1:9" ht="38.75" customHeight="1">
      <c r="A47" s="59"/>
      <c r="B47" s="59"/>
      <c r="C47" s="59"/>
      <c r="D47" s="59"/>
      <c r="E47" s="59"/>
      <c r="F47" s="59"/>
      <c r="G47" s="60"/>
      <c r="H47" s="60"/>
      <c r="I47" s="59"/>
    </row>
    <row r="48" spans="1:9">
      <c r="A48" s="33"/>
      <c r="B48" s="33"/>
      <c r="C48" s="34"/>
      <c r="D48" s="34"/>
      <c r="E48" s="34"/>
      <c r="F48" s="34"/>
      <c r="G48" s="32"/>
      <c r="H48" s="32"/>
      <c r="I48" s="33"/>
    </row>
    <row r="49" spans="1:9">
      <c r="A49" s="61"/>
      <c r="B49" s="61"/>
      <c r="C49" s="61"/>
      <c r="D49" s="61"/>
      <c r="E49" s="61"/>
      <c r="F49" s="61"/>
      <c r="G49" s="62"/>
      <c r="H49" s="62"/>
      <c r="I49" s="61"/>
    </row>
    <row r="50" spans="1:9">
      <c r="A50" s="36"/>
      <c r="B50" s="35"/>
      <c r="C50" s="36"/>
      <c r="D50" s="36"/>
      <c r="E50" s="36"/>
      <c r="F50" s="36"/>
      <c r="G50" s="37"/>
      <c r="H50" s="37"/>
      <c r="I50" s="35"/>
    </row>
    <row r="51" spans="1:9">
      <c r="A51" s="38"/>
      <c r="B51" s="39"/>
      <c r="C51" s="40"/>
      <c r="D51" s="40"/>
      <c r="E51" s="40"/>
      <c r="F51" s="40"/>
      <c r="G51" s="41"/>
      <c r="H51" s="41"/>
      <c r="I51" s="42"/>
    </row>
    <row r="52" spans="1:9">
      <c r="A52" s="43"/>
      <c r="B52" s="43"/>
      <c r="C52" s="44"/>
      <c r="D52" s="44"/>
      <c r="E52" s="44"/>
      <c r="F52" s="50"/>
      <c r="G52" s="51"/>
      <c r="H52" s="51"/>
      <c r="I52" s="50"/>
    </row>
    <row r="53" spans="1:9">
      <c r="A53" s="43"/>
      <c r="B53" s="43"/>
      <c r="C53" s="44"/>
      <c r="D53" s="44"/>
      <c r="E53" s="44"/>
      <c r="F53" s="50"/>
      <c r="G53" s="51"/>
      <c r="H53" s="51"/>
      <c r="I53" s="50"/>
    </row>
    <row r="54" spans="1:9">
      <c r="A54" s="43"/>
      <c r="B54" s="43"/>
      <c r="C54" s="44"/>
      <c r="D54" s="44"/>
      <c r="E54" s="44"/>
      <c r="F54" s="50"/>
      <c r="G54" s="51"/>
      <c r="H54" s="51"/>
      <c r="I54" s="50"/>
    </row>
    <row r="55" spans="1:9">
      <c r="A55" s="43"/>
      <c r="B55" s="43"/>
      <c r="C55" s="44"/>
      <c r="D55" s="44"/>
      <c r="E55" s="44"/>
      <c r="F55" s="50"/>
      <c r="G55" s="51"/>
      <c r="H55" s="51"/>
      <c r="I55" s="50"/>
    </row>
    <row r="56" spans="1:9">
      <c r="A56" s="50"/>
      <c r="B56" s="50"/>
      <c r="C56" s="44"/>
      <c r="D56" s="44"/>
      <c r="E56" s="44"/>
      <c r="F56" s="50"/>
      <c r="G56" s="51"/>
      <c r="H56" s="51"/>
      <c r="I56" s="50"/>
    </row>
    <row r="57" spans="1:9">
      <c r="A57" s="43"/>
      <c r="B57" s="43"/>
      <c r="C57" s="44"/>
      <c r="D57" s="44"/>
      <c r="E57" s="44"/>
      <c r="F57" s="48"/>
      <c r="G57" s="49"/>
      <c r="H57" s="46"/>
      <c r="I57" s="45"/>
    </row>
    <row r="58" spans="1:9">
      <c r="A58" s="43"/>
      <c r="B58" s="43"/>
      <c r="C58" s="44"/>
      <c r="D58" s="44"/>
      <c r="E58" s="44"/>
      <c r="F58" s="50"/>
      <c r="G58" s="51"/>
      <c r="H58" s="51"/>
      <c r="I58" s="50"/>
    </row>
  </sheetData>
  <mergeCells count="30">
    <mergeCell ref="A1:I1"/>
    <mergeCell ref="B6:G6"/>
    <mergeCell ref="B10:G10"/>
    <mergeCell ref="B14:G14"/>
    <mergeCell ref="B19:G19"/>
    <mergeCell ref="A45:I45"/>
    <mergeCell ref="A46:I46"/>
    <mergeCell ref="A47:I47"/>
    <mergeCell ref="A49:I49"/>
    <mergeCell ref="B33:G33"/>
    <mergeCell ref="A34:G34"/>
    <mergeCell ref="A35:G35"/>
    <mergeCell ref="A41:G41"/>
    <mergeCell ref="A42:G42"/>
    <mergeCell ref="F57:G57"/>
    <mergeCell ref="F58:I58"/>
    <mergeCell ref="A3:A6"/>
    <mergeCell ref="A7:A10"/>
    <mergeCell ref="A11:A14"/>
    <mergeCell ref="A15:A19"/>
    <mergeCell ref="A20:A33"/>
    <mergeCell ref="A36:A37"/>
    <mergeCell ref="A38:A40"/>
    <mergeCell ref="F52:I52"/>
    <mergeCell ref="F53:I53"/>
    <mergeCell ref="F54:I54"/>
    <mergeCell ref="F55:I55"/>
    <mergeCell ref="A56:B56"/>
    <mergeCell ref="F56:I56"/>
    <mergeCell ref="A43:G43"/>
  </mergeCells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D030-B092-F945-BE2D-EC713169B7B7}">
  <dimension ref="A1:I58"/>
  <sheetViews>
    <sheetView tabSelected="1" zoomScale="130" zoomScaleNormal="130" workbookViewId="0">
      <selection activeCell="H38" sqref="H38:H40"/>
    </sheetView>
  </sheetViews>
  <sheetFormatPr baseColWidth="10" defaultColWidth="9" defaultRowHeight="14"/>
  <cols>
    <col min="1" max="1" width="19.6640625" style="1" customWidth="1"/>
    <col min="2" max="2" width="29.1640625" style="1" customWidth="1"/>
    <col min="3" max="5" width="5" style="2" customWidth="1"/>
    <col min="6" max="6" width="6.83203125" style="2" customWidth="1"/>
    <col min="7" max="7" width="9" style="3"/>
    <col min="8" max="8" width="14" style="3" customWidth="1"/>
    <col min="9" max="9" width="62.5" style="1" customWidth="1"/>
    <col min="10" max="16384" width="9" style="1"/>
  </cols>
  <sheetData>
    <row r="1" spans="1:9" ht="37" customHeight="1">
      <c r="A1" s="66" t="s">
        <v>0</v>
      </c>
      <c r="B1" s="66"/>
      <c r="C1" s="66"/>
      <c r="D1" s="66"/>
      <c r="E1" s="66"/>
      <c r="F1" s="66"/>
      <c r="G1" s="67"/>
      <c r="H1" s="67"/>
      <c r="I1" s="66"/>
    </row>
    <row r="2" spans="1:9" ht="18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4</v>
      </c>
      <c r="G2" s="5" t="s">
        <v>5</v>
      </c>
      <c r="H2" s="5" t="s">
        <v>6</v>
      </c>
      <c r="I2" s="4" t="s">
        <v>7</v>
      </c>
    </row>
    <row r="3" spans="1:9" ht="20" customHeight="1">
      <c r="A3" s="52" t="s">
        <v>8</v>
      </c>
      <c r="B3" s="6" t="s">
        <v>9</v>
      </c>
      <c r="C3" s="7">
        <v>1</v>
      </c>
      <c r="D3" s="7" t="s">
        <v>10</v>
      </c>
      <c r="E3" s="7">
        <v>2</v>
      </c>
      <c r="F3" s="7" t="s">
        <v>11</v>
      </c>
      <c r="G3" s="8">
        <v>660.38</v>
      </c>
      <c r="H3" s="47">
        <f>C3*E3*G3-0.01</f>
        <v>1320.75</v>
      </c>
      <c r="I3" s="9"/>
    </row>
    <row r="4" spans="1:9" ht="20" customHeight="1">
      <c r="A4" s="52"/>
      <c r="B4" s="6" t="s">
        <v>12</v>
      </c>
      <c r="C4" s="7">
        <v>1</v>
      </c>
      <c r="D4" s="7" t="s">
        <v>10</v>
      </c>
      <c r="E4" s="7">
        <v>1</v>
      </c>
      <c r="F4" s="7" t="s">
        <v>13</v>
      </c>
      <c r="G4" s="8">
        <v>471.7</v>
      </c>
      <c r="H4" s="47">
        <f t="shared" ref="H4:H9" si="0">C4*E4*G4</f>
        <v>471.7</v>
      </c>
      <c r="I4" s="9" t="s">
        <v>14</v>
      </c>
    </row>
    <row r="5" spans="1:9" ht="20" customHeight="1">
      <c r="A5" s="52"/>
      <c r="B5" s="6" t="s">
        <v>15</v>
      </c>
      <c r="C5" s="7">
        <v>1</v>
      </c>
      <c r="D5" s="7" t="s">
        <v>16</v>
      </c>
      <c r="E5" s="7">
        <v>1</v>
      </c>
      <c r="F5" s="7" t="s">
        <v>17</v>
      </c>
      <c r="G5" s="8">
        <v>6132.08</v>
      </c>
      <c r="H5" s="47">
        <f t="shared" si="0"/>
        <v>6132.08</v>
      </c>
      <c r="I5" s="9"/>
    </row>
    <row r="6" spans="1:9" ht="20" customHeight="1">
      <c r="A6" s="53"/>
      <c r="B6" s="63" t="s">
        <v>18</v>
      </c>
      <c r="C6" s="64"/>
      <c r="D6" s="64"/>
      <c r="E6" s="64"/>
      <c r="F6" s="64"/>
      <c r="G6" s="65"/>
      <c r="H6" s="10">
        <f>SUM(H3:H5)</f>
        <v>7924.53</v>
      </c>
      <c r="I6" s="11"/>
    </row>
    <row r="7" spans="1:9" ht="20" customHeight="1">
      <c r="A7" s="52" t="s">
        <v>19</v>
      </c>
      <c r="B7" s="6" t="s">
        <v>20</v>
      </c>
      <c r="C7" s="7">
        <v>8</v>
      </c>
      <c r="D7" s="7" t="s">
        <v>21</v>
      </c>
      <c r="E7" s="7">
        <v>1</v>
      </c>
      <c r="F7" s="7" t="s">
        <v>22</v>
      </c>
      <c r="G7" s="8">
        <v>80</v>
      </c>
      <c r="H7" s="47">
        <f t="shared" si="0"/>
        <v>640</v>
      </c>
      <c r="I7" s="9"/>
    </row>
    <row r="8" spans="1:9" ht="20" customHeight="1">
      <c r="A8" s="52"/>
      <c r="B8" s="13" t="s">
        <v>23</v>
      </c>
      <c r="C8" s="14">
        <v>16</v>
      </c>
      <c r="D8" s="14" t="s">
        <v>21</v>
      </c>
      <c r="E8" s="14">
        <v>1</v>
      </c>
      <c r="F8" s="14" t="s">
        <v>22</v>
      </c>
      <c r="G8" s="15">
        <v>68</v>
      </c>
      <c r="H8" s="47">
        <f t="shared" si="0"/>
        <v>1088</v>
      </c>
      <c r="I8" s="9"/>
    </row>
    <row r="9" spans="1:9" ht="20" customHeight="1">
      <c r="A9" s="52"/>
      <c r="B9" s="13" t="s">
        <v>24</v>
      </c>
      <c r="C9" s="14">
        <v>31</v>
      </c>
      <c r="D9" s="14" t="s">
        <v>21</v>
      </c>
      <c r="E9" s="14">
        <v>1</v>
      </c>
      <c r="F9" s="14" t="s">
        <v>22</v>
      </c>
      <c r="G9" s="15">
        <v>68</v>
      </c>
      <c r="H9" s="47">
        <f t="shared" si="0"/>
        <v>2108</v>
      </c>
      <c r="I9" s="16"/>
    </row>
    <row r="10" spans="1:9" ht="20" customHeight="1">
      <c r="A10" s="53"/>
      <c r="B10" s="63" t="s">
        <v>18</v>
      </c>
      <c r="C10" s="64"/>
      <c r="D10" s="64"/>
      <c r="E10" s="64"/>
      <c r="F10" s="64"/>
      <c r="G10" s="65"/>
      <c r="H10" s="10">
        <f>SUM(H7:H9)</f>
        <v>3836</v>
      </c>
      <c r="I10" s="11"/>
    </row>
    <row r="11" spans="1:9" ht="18" customHeight="1">
      <c r="A11" s="54" t="s">
        <v>25</v>
      </c>
      <c r="B11" s="13" t="s">
        <v>26</v>
      </c>
      <c r="C11" s="14">
        <v>8</v>
      </c>
      <c r="D11" s="14" t="s">
        <v>21</v>
      </c>
      <c r="E11" s="14">
        <v>1</v>
      </c>
      <c r="F11" s="14" t="s">
        <v>22</v>
      </c>
      <c r="G11" s="15">
        <v>1177</v>
      </c>
      <c r="H11" s="47">
        <f>G11</f>
        <v>1177</v>
      </c>
      <c r="I11" s="16" t="s">
        <v>27</v>
      </c>
    </row>
    <row r="12" spans="1:9" ht="18" customHeight="1">
      <c r="A12" s="52"/>
      <c r="B12" s="13" t="s">
        <v>28</v>
      </c>
      <c r="C12" s="14">
        <v>38</v>
      </c>
      <c r="D12" s="14" t="s">
        <v>21</v>
      </c>
      <c r="E12" s="14">
        <v>1</v>
      </c>
      <c r="F12" s="14" t="s">
        <v>22</v>
      </c>
      <c r="G12" s="15">
        <v>3585</v>
      </c>
      <c r="H12" s="47">
        <f>G12</f>
        <v>3585</v>
      </c>
      <c r="I12" s="16" t="s">
        <v>27</v>
      </c>
    </row>
    <row r="13" spans="1:9" ht="18" customHeight="1">
      <c r="A13" s="52"/>
      <c r="B13" s="13" t="s">
        <v>29</v>
      </c>
      <c r="C13" s="14">
        <v>15</v>
      </c>
      <c r="D13" s="14" t="s">
        <v>21</v>
      </c>
      <c r="E13" s="14">
        <v>1</v>
      </c>
      <c r="F13" s="14" t="s">
        <v>22</v>
      </c>
      <c r="G13" s="15">
        <v>1706</v>
      </c>
      <c r="H13" s="47">
        <f>G13</f>
        <v>1706</v>
      </c>
      <c r="I13" s="16" t="s">
        <v>27</v>
      </c>
    </row>
    <row r="14" spans="1:9" ht="18" customHeight="1">
      <c r="A14" s="52"/>
      <c r="B14" s="21" t="s">
        <v>61</v>
      </c>
      <c r="C14" s="18">
        <v>1</v>
      </c>
      <c r="D14" s="18" t="s">
        <v>22</v>
      </c>
      <c r="E14" s="18">
        <v>1</v>
      </c>
      <c r="F14" s="18" t="s">
        <v>17</v>
      </c>
      <c r="G14" s="19">
        <v>987</v>
      </c>
      <c r="H14" s="47">
        <f>C14*E14*G14</f>
        <v>987</v>
      </c>
      <c r="I14" s="16" t="s">
        <v>62</v>
      </c>
    </row>
    <row r="15" spans="1:9" ht="18" customHeight="1">
      <c r="A15" s="53"/>
      <c r="B15" s="63" t="s">
        <v>18</v>
      </c>
      <c r="C15" s="64"/>
      <c r="D15" s="64"/>
      <c r="E15" s="64"/>
      <c r="F15" s="64"/>
      <c r="G15" s="65"/>
      <c r="H15" s="10">
        <f>SUM(H11:H14)</f>
        <v>7455</v>
      </c>
      <c r="I15" s="17"/>
    </row>
    <row r="16" spans="1:9" ht="18" customHeight="1">
      <c r="A16" s="55"/>
      <c r="B16" s="16" t="s">
        <v>30</v>
      </c>
      <c r="C16" s="18">
        <v>1</v>
      </c>
      <c r="D16" s="18" t="s">
        <v>31</v>
      </c>
      <c r="E16" s="18">
        <v>1</v>
      </c>
      <c r="F16" s="18" t="s">
        <v>32</v>
      </c>
      <c r="G16" s="19">
        <v>342</v>
      </c>
      <c r="H16" s="47">
        <f>C16*E16*G16</f>
        <v>342</v>
      </c>
      <c r="I16" s="20" t="s">
        <v>33</v>
      </c>
    </row>
    <row r="17" spans="1:9" ht="18" customHeight="1">
      <c r="A17" s="55"/>
      <c r="B17" s="16" t="s">
        <v>34</v>
      </c>
      <c r="C17" s="18">
        <v>1</v>
      </c>
      <c r="D17" s="18" t="s">
        <v>31</v>
      </c>
      <c r="E17" s="18">
        <v>1</v>
      </c>
      <c r="F17" s="18" t="s">
        <v>35</v>
      </c>
      <c r="G17" s="19">
        <v>913.5</v>
      </c>
      <c r="H17" s="47">
        <f>C17*E17*G17</f>
        <v>913.5</v>
      </c>
      <c r="I17" s="20" t="s">
        <v>36</v>
      </c>
    </row>
    <row r="18" spans="1:9" ht="18" customHeight="1">
      <c r="A18" s="55"/>
      <c r="B18" s="16" t="s">
        <v>37</v>
      </c>
      <c r="C18" s="18">
        <v>1</v>
      </c>
      <c r="D18" s="18" t="s">
        <v>31</v>
      </c>
      <c r="E18" s="18">
        <v>1</v>
      </c>
      <c r="F18" s="18" t="s">
        <v>17</v>
      </c>
      <c r="G18" s="19">
        <v>1600</v>
      </c>
      <c r="H18" s="47">
        <f>C18*E18*G18</f>
        <v>1600</v>
      </c>
      <c r="I18" s="20" t="s">
        <v>38</v>
      </c>
    </row>
    <row r="19" spans="1:9" ht="18" customHeight="1">
      <c r="A19" s="55"/>
      <c r="B19" s="16" t="s">
        <v>39</v>
      </c>
      <c r="C19" s="18">
        <v>1</v>
      </c>
      <c r="D19" s="18" t="s">
        <v>31</v>
      </c>
      <c r="E19" s="18">
        <v>1</v>
      </c>
      <c r="F19" s="18" t="s">
        <v>32</v>
      </c>
      <c r="G19" s="19">
        <v>330</v>
      </c>
      <c r="H19" s="47">
        <f>C19*E19*G19</f>
        <v>330</v>
      </c>
      <c r="I19" s="20" t="s">
        <v>40</v>
      </c>
    </row>
    <row r="20" spans="1:9" ht="18" customHeight="1">
      <c r="A20" s="56"/>
      <c r="B20" s="63" t="s">
        <v>18</v>
      </c>
      <c r="C20" s="64"/>
      <c r="D20" s="64"/>
      <c r="E20" s="64"/>
      <c r="F20" s="64"/>
      <c r="G20" s="65"/>
      <c r="H20" s="10">
        <f>SUM(H16:H19)</f>
        <v>3185.5</v>
      </c>
      <c r="I20" s="20"/>
    </row>
    <row r="21" spans="1:9" ht="18" customHeight="1">
      <c r="A21" s="55" t="s">
        <v>41</v>
      </c>
      <c r="B21" s="20" t="s">
        <v>42</v>
      </c>
      <c r="C21" s="14">
        <v>1</v>
      </c>
      <c r="D21" s="14" t="s">
        <v>43</v>
      </c>
      <c r="E21" s="14">
        <v>1</v>
      </c>
      <c r="F21" s="14" t="s">
        <v>44</v>
      </c>
      <c r="G21" s="15">
        <v>1161.3699999999999</v>
      </c>
      <c r="H21" s="8">
        <f>C21*E21*G21</f>
        <v>1161.3699999999999</v>
      </c>
      <c r="I21" s="20"/>
    </row>
    <row r="22" spans="1:9" ht="18" customHeight="1">
      <c r="A22" s="55"/>
      <c r="B22" s="21" t="s">
        <v>45</v>
      </c>
      <c r="C22" s="18">
        <v>3</v>
      </c>
      <c r="D22" s="18" t="s">
        <v>46</v>
      </c>
      <c r="E22" s="18">
        <v>1</v>
      </c>
      <c r="F22" s="18" t="s">
        <v>44</v>
      </c>
      <c r="G22" s="19">
        <v>12.2</v>
      </c>
      <c r="H22" s="8">
        <f t="shared" ref="H22:H25" si="1">C22*E22*G22</f>
        <v>36.599999999999994</v>
      </c>
      <c r="I22" s="16"/>
    </row>
    <row r="23" spans="1:9" ht="18" customHeight="1">
      <c r="A23" s="55"/>
      <c r="B23" s="21" t="s">
        <v>47</v>
      </c>
      <c r="C23" s="18">
        <v>3</v>
      </c>
      <c r="D23" s="18" t="s">
        <v>46</v>
      </c>
      <c r="E23" s="18">
        <v>1</v>
      </c>
      <c r="F23" s="18" t="s">
        <v>44</v>
      </c>
      <c r="G23" s="19">
        <v>14.7</v>
      </c>
      <c r="H23" s="8">
        <f>G23</f>
        <v>14.7</v>
      </c>
      <c r="I23" s="16"/>
    </row>
    <row r="24" spans="1:9" ht="18" customHeight="1">
      <c r="A24" s="55"/>
      <c r="B24" s="21" t="s">
        <v>79</v>
      </c>
      <c r="C24" s="18">
        <v>1</v>
      </c>
      <c r="D24" s="18" t="s">
        <v>49</v>
      </c>
      <c r="E24" s="18">
        <v>1</v>
      </c>
      <c r="F24" s="18" t="s">
        <v>44</v>
      </c>
      <c r="G24" s="19">
        <v>22.8</v>
      </c>
      <c r="H24" s="8">
        <f t="shared" si="1"/>
        <v>22.8</v>
      </c>
      <c r="I24" s="16"/>
    </row>
    <row r="25" spans="1:9" ht="18" customHeight="1">
      <c r="A25" s="55"/>
      <c r="B25" s="21" t="s">
        <v>80</v>
      </c>
      <c r="C25" s="18">
        <v>1</v>
      </c>
      <c r="D25" s="18" t="s">
        <v>51</v>
      </c>
      <c r="E25" s="18">
        <v>1</v>
      </c>
      <c r="F25" s="18" t="s">
        <v>44</v>
      </c>
      <c r="G25" s="19">
        <v>20.6</v>
      </c>
      <c r="H25" s="8">
        <f t="shared" si="1"/>
        <v>20.6</v>
      </c>
      <c r="I25" s="16"/>
    </row>
    <row r="26" spans="1:9" ht="18" customHeight="1">
      <c r="A26" s="55"/>
      <c r="B26" s="21" t="s">
        <v>81</v>
      </c>
      <c r="C26" s="18">
        <v>4</v>
      </c>
      <c r="D26" s="18" t="s">
        <v>51</v>
      </c>
      <c r="E26" s="18">
        <v>1</v>
      </c>
      <c r="F26" s="18" t="s">
        <v>44</v>
      </c>
      <c r="G26" s="19">
        <v>39.6</v>
      </c>
      <c r="H26" s="8">
        <f>G26</f>
        <v>39.6</v>
      </c>
      <c r="I26" s="16"/>
    </row>
    <row r="27" spans="1:9" ht="18" customHeight="1">
      <c r="A27" s="55"/>
      <c r="B27" s="21" t="s">
        <v>82</v>
      </c>
      <c r="C27" s="18">
        <v>2</v>
      </c>
      <c r="D27" s="18" t="s">
        <v>54</v>
      </c>
      <c r="E27" s="18">
        <v>1</v>
      </c>
      <c r="F27" s="18" t="s">
        <v>44</v>
      </c>
      <c r="G27" s="19">
        <v>28.56</v>
      </c>
      <c r="H27" s="8">
        <f>G27</f>
        <v>28.56</v>
      </c>
      <c r="I27" s="16"/>
    </row>
    <row r="28" spans="1:9" ht="18" customHeight="1">
      <c r="A28" s="55"/>
      <c r="B28" s="21" t="s">
        <v>83</v>
      </c>
      <c r="C28" s="18">
        <v>1</v>
      </c>
      <c r="D28" s="18" t="s">
        <v>51</v>
      </c>
      <c r="E28" s="18">
        <v>1</v>
      </c>
      <c r="F28" s="18" t="s">
        <v>44</v>
      </c>
      <c r="G28" s="19">
        <v>35.700000000000003</v>
      </c>
      <c r="H28" s="8">
        <f>C28*E28*G28</f>
        <v>35.700000000000003</v>
      </c>
      <c r="I28" s="16"/>
    </row>
    <row r="29" spans="1:9" ht="18" customHeight="1">
      <c r="A29" s="55"/>
      <c r="B29" s="21" t="s">
        <v>84</v>
      </c>
      <c r="C29" s="18">
        <v>6</v>
      </c>
      <c r="D29" s="18" t="s">
        <v>54</v>
      </c>
      <c r="E29" s="18">
        <v>1</v>
      </c>
      <c r="F29" s="18" t="s">
        <v>44</v>
      </c>
      <c r="G29" s="19">
        <v>60.7</v>
      </c>
      <c r="H29" s="8">
        <f>G29</f>
        <v>60.7</v>
      </c>
      <c r="I29" s="16"/>
    </row>
    <row r="30" spans="1:9" ht="18" customHeight="1">
      <c r="A30" s="55"/>
      <c r="B30" s="21" t="s">
        <v>85</v>
      </c>
      <c r="C30" s="18">
        <v>1</v>
      </c>
      <c r="D30" s="18" t="s">
        <v>51</v>
      </c>
      <c r="E30" s="18">
        <v>1</v>
      </c>
      <c r="F30" s="18" t="s">
        <v>44</v>
      </c>
      <c r="G30" s="19">
        <v>16.66</v>
      </c>
      <c r="H30" s="8">
        <f>C30*E30*G30</f>
        <v>16.66</v>
      </c>
      <c r="I30" s="16"/>
    </row>
    <row r="31" spans="1:9" ht="18" customHeight="1">
      <c r="A31" s="55"/>
      <c r="B31" s="21" t="s">
        <v>58</v>
      </c>
      <c r="C31" s="18">
        <v>29</v>
      </c>
      <c r="D31" s="18" t="s">
        <v>21</v>
      </c>
      <c r="E31" s="18">
        <v>1</v>
      </c>
      <c r="F31" s="18" t="s">
        <v>44</v>
      </c>
      <c r="G31" s="19">
        <v>5</v>
      </c>
      <c r="H31" s="8">
        <f>C31*E31*G31</f>
        <v>145</v>
      </c>
      <c r="I31" s="16"/>
    </row>
    <row r="32" spans="1:9" ht="18" customHeight="1">
      <c r="A32" s="55"/>
      <c r="B32" s="21" t="s">
        <v>86</v>
      </c>
      <c r="C32" s="18">
        <v>1</v>
      </c>
      <c r="D32" s="18" t="s">
        <v>44</v>
      </c>
      <c r="E32" s="18">
        <v>1</v>
      </c>
      <c r="F32" s="18" t="s">
        <v>44</v>
      </c>
      <c r="G32" s="19">
        <v>40.5</v>
      </c>
      <c r="H32" s="8">
        <f>C32*E32*G32</f>
        <v>40.5</v>
      </c>
      <c r="I32" s="16" t="s">
        <v>60</v>
      </c>
    </row>
    <row r="33" spans="1:9" ht="18" customHeight="1">
      <c r="A33" s="56"/>
      <c r="B33" s="63" t="s">
        <v>18</v>
      </c>
      <c r="C33" s="64"/>
      <c r="D33" s="64"/>
      <c r="E33" s="64"/>
      <c r="F33" s="64"/>
      <c r="G33" s="65"/>
      <c r="H33" s="10">
        <f>SUM(H21:H32)</f>
        <v>1622.7899999999997</v>
      </c>
      <c r="I33" s="20"/>
    </row>
    <row r="34" spans="1:9" ht="18" customHeight="1">
      <c r="A34" s="57" t="s">
        <v>63</v>
      </c>
      <c r="B34" s="57"/>
      <c r="C34" s="57"/>
      <c r="D34" s="57"/>
      <c r="E34" s="57"/>
      <c r="F34" s="57"/>
      <c r="G34" s="58"/>
      <c r="H34" s="23">
        <f>H6+H10</f>
        <v>11760.529999999999</v>
      </c>
      <c r="I34" s="24"/>
    </row>
    <row r="35" spans="1:9" ht="18" customHeight="1">
      <c r="A35" s="57" t="s">
        <v>64</v>
      </c>
      <c r="B35" s="57"/>
      <c r="C35" s="57"/>
      <c r="D35" s="57"/>
      <c r="E35" s="57"/>
      <c r="F35" s="57"/>
      <c r="G35" s="58"/>
      <c r="H35" s="23">
        <f>H15+H20+H33</f>
        <v>12263.289999999999</v>
      </c>
      <c r="I35" s="24"/>
    </row>
    <row r="36" spans="1:9" ht="18" customHeight="1">
      <c r="A36" s="57" t="s">
        <v>65</v>
      </c>
      <c r="B36" s="25" t="s">
        <v>66</v>
      </c>
      <c r="C36" s="22">
        <v>1</v>
      </c>
      <c r="D36" s="22" t="s">
        <v>67</v>
      </c>
      <c r="E36" s="22">
        <v>1</v>
      </c>
      <c r="F36" s="22" t="s">
        <v>44</v>
      </c>
      <c r="G36" s="23">
        <v>7.0000000000000007E-2</v>
      </c>
      <c r="H36" s="23">
        <f>H34*G36</f>
        <v>823.23709999999994</v>
      </c>
      <c r="I36" s="26"/>
    </row>
    <row r="37" spans="1:9" ht="18" customHeight="1">
      <c r="A37" s="57"/>
      <c r="B37" s="27" t="s">
        <v>68</v>
      </c>
      <c r="C37" s="22">
        <v>1</v>
      </c>
      <c r="D37" s="22" t="s">
        <v>67</v>
      </c>
      <c r="E37" s="22">
        <v>1</v>
      </c>
      <c r="F37" s="22" t="s">
        <v>44</v>
      </c>
      <c r="G37" s="23">
        <v>0.09</v>
      </c>
      <c r="H37" s="23">
        <f>H35*G37</f>
        <v>1103.6960999999999</v>
      </c>
      <c r="I37" s="28"/>
    </row>
    <row r="38" spans="1:9" ht="18" customHeight="1">
      <c r="A38" s="54" t="s">
        <v>69</v>
      </c>
      <c r="B38" s="29" t="s">
        <v>70</v>
      </c>
      <c r="C38" s="14">
        <v>1</v>
      </c>
      <c r="D38" s="14" t="s">
        <v>21</v>
      </c>
      <c r="E38" s="14">
        <v>3</v>
      </c>
      <c r="F38" s="14" t="s">
        <v>17</v>
      </c>
      <c r="G38" s="15">
        <v>500</v>
      </c>
      <c r="H38" s="47">
        <f t="shared" ref="H38:H40" si="2">G38*E38*C38</f>
        <v>1500</v>
      </c>
      <c r="I38" s="20" t="s">
        <v>71</v>
      </c>
    </row>
    <row r="39" spans="1:9" ht="18" customHeight="1">
      <c r="A39" s="52"/>
      <c r="B39" s="29" t="s">
        <v>72</v>
      </c>
      <c r="C39" s="14">
        <v>1</v>
      </c>
      <c r="D39" s="14" t="s">
        <v>21</v>
      </c>
      <c r="E39" s="14">
        <v>5</v>
      </c>
      <c r="F39" s="14" t="s">
        <v>73</v>
      </c>
      <c r="G39" s="15">
        <v>80</v>
      </c>
      <c r="H39" s="47">
        <f t="shared" si="2"/>
        <v>400</v>
      </c>
      <c r="I39" s="20" t="s">
        <v>78</v>
      </c>
    </row>
    <row r="40" spans="1:9" ht="18" customHeight="1">
      <c r="A40" s="53"/>
      <c r="B40" s="17" t="s">
        <v>75</v>
      </c>
      <c r="C40" s="14">
        <v>1</v>
      </c>
      <c r="D40" s="14" t="s">
        <v>21</v>
      </c>
      <c r="E40" s="14">
        <v>1</v>
      </c>
      <c r="F40" s="14" t="s">
        <v>17</v>
      </c>
      <c r="G40" s="15">
        <v>800</v>
      </c>
      <c r="H40" s="47">
        <f t="shared" si="2"/>
        <v>800</v>
      </c>
      <c r="I40" s="20" t="s">
        <v>71</v>
      </c>
    </row>
    <row r="41" spans="1:9" ht="18" customHeight="1">
      <c r="A41" s="57" t="s">
        <v>76</v>
      </c>
      <c r="B41" s="57"/>
      <c r="C41" s="57"/>
      <c r="D41" s="57"/>
      <c r="E41" s="57"/>
      <c r="F41" s="57"/>
      <c r="G41" s="58"/>
      <c r="H41" s="23">
        <f>SUM(H34:H40)</f>
        <v>28650.753199999999</v>
      </c>
      <c r="I41" s="27"/>
    </row>
    <row r="42" spans="1:9" ht="18" customHeight="1">
      <c r="A42" s="57" t="s">
        <v>77</v>
      </c>
      <c r="B42" s="57"/>
      <c r="C42" s="57"/>
      <c r="D42" s="57"/>
      <c r="E42" s="57"/>
      <c r="F42" s="57"/>
      <c r="G42" s="58"/>
      <c r="H42" s="23">
        <f>H41*6%</f>
        <v>1719.0451919999998</v>
      </c>
      <c r="I42" s="27"/>
    </row>
    <row r="43" spans="1:9" ht="18" customHeight="1">
      <c r="A43" s="57" t="s">
        <v>18</v>
      </c>
      <c r="B43" s="57"/>
      <c r="C43" s="57"/>
      <c r="D43" s="57"/>
      <c r="E43" s="57"/>
      <c r="F43" s="57"/>
      <c r="G43" s="58"/>
      <c r="H43" s="23">
        <f>SUM(H41:H42)</f>
        <v>30369.798392000001</v>
      </c>
      <c r="I43" s="27"/>
    </row>
    <row r="44" spans="1:9">
      <c r="A44" s="30"/>
      <c r="B44" s="30"/>
      <c r="C44" s="30"/>
      <c r="D44" s="30"/>
      <c r="E44" s="30"/>
      <c r="F44" s="30"/>
      <c r="G44" s="31"/>
      <c r="H44" s="32"/>
      <c r="I44" s="30"/>
    </row>
    <row r="45" spans="1:9">
      <c r="A45" s="59">
        <f>H44*0.1</f>
        <v>0</v>
      </c>
      <c r="B45" s="59"/>
      <c r="C45" s="59"/>
      <c r="D45" s="59"/>
      <c r="E45" s="59"/>
      <c r="F45" s="59"/>
      <c r="G45" s="60"/>
      <c r="H45" s="60"/>
      <c r="I45" s="59"/>
    </row>
    <row r="46" spans="1:9" ht="24.75" customHeight="1">
      <c r="A46" s="59"/>
      <c r="B46" s="59"/>
      <c r="C46" s="59"/>
      <c r="D46" s="59"/>
      <c r="E46" s="59"/>
      <c r="F46" s="59"/>
      <c r="G46" s="60"/>
      <c r="H46" s="60"/>
      <c r="I46" s="59"/>
    </row>
    <row r="47" spans="1:9" ht="38.75" customHeight="1">
      <c r="A47" s="59"/>
      <c r="B47" s="59"/>
      <c r="C47" s="59"/>
      <c r="D47" s="59"/>
      <c r="E47" s="59"/>
      <c r="F47" s="59"/>
      <c r="G47" s="60"/>
      <c r="H47" s="60"/>
      <c r="I47" s="59"/>
    </row>
    <row r="48" spans="1:9">
      <c r="A48" s="33"/>
      <c r="B48" s="33"/>
      <c r="C48" s="34"/>
      <c r="D48" s="34"/>
      <c r="E48" s="34"/>
      <c r="F48" s="34"/>
      <c r="G48" s="32"/>
      <c r="H48" s="32"/>
      <c r="I48" s="33"/>
    </row>
    <row r="49" spans="1:9">
      <c r="A49" s="61"/>
      <c r="B49" s="61"/>
      <c r="C49" s="61"/>
      <c r="D49" s="61"/>
      <c r="E49" s="61"/>
      <c r="F49" s="61"/>
      <c r="G49" s="62"/>
      <c r="H49" s="62"/>
      <c r="I49" s="61"/>
    </row>
    <row r="50" spans="1:9">
      <c r="A50" s="36"/>
      <c r="B50" s="35"/>
      <c r="C50" s="36"/>
      <c r="D50" s="36"/>
      <c r="E50" s="36"/>
      <c r="F50" s="36"/>
      <c r="G50" s="37"/>
      <c r="H50" s="37"/>
      <c r="I50" s="35"/>
    </row>
    <row r="51" spans="1:9">
      <c r="A51" s="38"/>
      <c r="B51" s="39"/>
      <c r="C51" s="40"/>
      <c r="D51" s="40"/>
      <c r="E51" s="40"/>
      <c r="F51" s="40"/>
      <c r="G51" s="41"/>
      <c r="H51" s="41"/>
      <c r="I51" s="42"/>
    </row>
    <row r="52" spans="1:9">
      <c r="A52" s="43"/>
      <c r="B52" s="43"/>
      <c r="C52" s="44"/>
      <c r="D52" s="44"/>
      <c r="E52" s="44"/>
      <c r="F52" s="50"/>
      <c r="G52" s="51"/>
      <c r="H52" s="51"/>
      <c r="I52" s="50"/>
    </row>
    <row r="53" spans="1:9">
      <c r="A53" s="43"/>
      <c r="B53" s="43"/>
      <c r="C53" s="44"/>
      <c r="D53" s="44"/>
      <c r="E53" s="44"/>
      <c r="F53" s="50"/>
      <c r="G53" s="51"/>
      <c r="H53" s="51"/>
      <c r="I53" s="50"/>
    </row>
    <row r="54" spans="1:9">
      <c r="A54" s="43"/>
      <c r="B54" s="43"/>
      <c r="C54" s="44"/>
      <c r="D54" s="44"/>
      <c r="E54" s="44"/>
      <c r="F54" s="50"/>
      <c r="G54" s="51"/>
      <c r="H54" s="51"/>
      <c r="I54" s="50"/>
    </row>
    <row r="55" spans="1:9">
      <c r="A55" s="43"/>
      <c r="B55" s="43"/>
      <c r="C55" s="44"/>
      <c r="D55" s="44"/>
      <c r="E55" s="44"/>
      <c r="F55" s="50"/>
      <c r="G55" s="51"/>
      <c r="H55" s="51"/>
      <c r="I55" s="50"/>
    </row>
    <row r="56" spans="1:9">
      <c r="A56" s="50"/>
      <c r="B56" s="50"/>
      <c r="C56" s="44"/>
      <c r="D56" s="44"/>
      <c r="E56" s="44"/>
      <c r="F56" s="50"/>
      <c r="G56" s="51"/>
      <c r="H56" s="51"/>
      <c r="I56" s="50"/>
    </row>
    <row r="57" spans="1:9">
      <c r="A57" s="43"/>
      <c r="B57" s="43"/>
      <c r="C57" s="44"/>
      <c r="D57" s="44"/>
      <c r="E57" s="44"/>
      <c r="F57" s="48"/>
      <c r="G57" s="49"/>
      <c r="H57" s="46"/>
      <c r="I57" s="45"/>
    </row>
    <row r="58" spans="1:9">
      <c r="A58" s="43"/>
      <c r="B58" s="43"/>
      <c r="C58" s="44"/>
      <c r="D58" s="44"/>
      <c r="E58" s="44"/>
      <c r="F58" s="50"/>
      <c r="G58" s="51"/>
      <c r="H58" s="51"/>
      <c r="I58" s="50"/>
    </row>
  </sheetData>
  <mergeCells count="30">
    <mergeCell ref="A35:G35"/>
    <mergeCell ref="A1:I1"/>
    <mergeCell ref="A3:A6"/>
    <mergeCell ref="B6:G6"/>
    <mergeCell ref="A7:A10"/>
    <mergeCell ref="B10:G10"/>
    <mergeCell ref="A11:A15"/>
    <mergeCell ref="B15:G15"/>
    <mergeCell ref="A16:A20"/>
    <mergeCell ref="B20:G20"/>
    <mergeCell ref="A21:A33"/>
    <mergeCell ref="B33:G33"/>
    <mergeCell ref="A34:G34"/>
    <mergeCell ref="F54:I54"/>
    <mergeCell ref="A36:A37"/>
    <mergeCell ref="A38:A40"/>
    <mergeCell ref="A41:G41"/>
    <mergeCell ref="A42:G42"/>
    <mergeCell ref="A43:G43"/>
    <mergeCell ref="A45:I45"/>
    <mergeCell ref="A46:I46"/>
    <mergeCell ref="A47:I47"/>
    <mergeCell ref="A49:I49"/>
    <mergeCell ref="F52:I52"/>
    <mergeCell ref="F53:I53"/>
    <mergeCell ref="F55:I55"/>
    <mergeCell ref="A56:B56"/>
    <mergeCell ref="F56:I56"/>
    <mergeCell ref="F57:G57"/>
    <mergeCell ref="F58:I58"/>
  </mergeCells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结算 (抵扣)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2015-08-23T02:31:00Z</dcterms:created>
  <dcterms:modified xsi:type="dcterms:W3CDTF">2026-02-06T09:46:03Z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F2EC1FB5A4C2520430A978695F842429_43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0</vt:i4>
  </property>
</Properties>
</file>