
<file path=[Content_Types].xml><?xml version="1.0" encoding="utf-8"?>
<Types xmlns="http://schemas.openxmlformats.org/package/2006/content-types">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drawings/drawing1.xml" ContentType="application/vnd.openxmlformats-officedocument.drawing+xml"/>
  <Override PartName="/xl/worksheets/sheet19.xml" ContentType="application/vnd.openxmlformats-officedocument.spreadsheetml.worksheet+xml"/>
  <Override PartName="/xl/worksheets/sheet20.xml" ContentType="application/vnd.openxmlformats-officedocument.spreadsheetml.worksheet+xml"/>
  <Override PartName="/xl/drawings/drawing2.xml" ContentType="application/vnd.openxmlformats-officedocument.drawing+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Default Extension="rels" ContentType="application/vnd.openxmlformats-package.relationships+xml"/>
  <Default Extension="xml" ContentType="application/xml"/>
  <Default Extension="gif" ContentType="image/gif"/>
  <Default Extension="tiff" ContentType="image/tiff"/>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fileVersion appName="xl" lastEdited="7" lowestEdited="7" rupBuild="11208"/>
  <workbookPr defaultThemeVersion="166925"/>
  <bookViews>
    <workbookView windowHeight="15800" windowWidth="28040" xWindow="4240" yWindow="640"/>
  </bookViews>
  <sheets>
    <sheet name="VIP预算" sheetId="2" r:id="rId5"/>
    <sheet name="主播预算" sheetId="3" r:id="rId6"/>
    <sheet name="机票出票明细（主播VIP康辉员工）" sheetId="4" r:id="rId7"/>
    <sheet name="火车票名单" sheetId="5" r:id="rId8"/>
    <sheet name="香格里拉酒店" sheetId="6" r:id="rId9"/>
    <sheet name="华尔道夫入住明细" sheetId="7" r:id="rId10"/>
    <sheet name="华尔道夫洗衣SPA点餐明细" sheetId="8" r:id="rId11"/>
    <sheet name="华尔道夫酒店工作人员明细" sheetId="9" r:id="rId12"/>
    <sheet name="总预算" sheetId="10" r:id="rId13"/>
    <sheet name="其他酒店费用" sheetId="11" r:id="rId14"/>
    <sheet name="Cecilia" sheetId="12" r:id="rId15"/>
    <sheet name="华尔道夫用车明细" sheetId="13" r:id="rId16"/>
    <sheet name="主播送机明细" sheetId="14" r:id="rId17"/>
    <sheet name="接机总表" sheetId="15" r:id="rId18"/>
    <sheet name="行前礼盒邮寄费用明细" sheetId="16" r:id="rId19"/>
    <sheet name="香格里拉茶歇明细" sheetId="17" r:id="rId20"/>
    <sheet name="零食清单" sheetId="18" r:id="rId21"/>
    <sheet name="香格里拉酒店用车" sheetId="19" r:id="rId22"/>
    <sheet name="主播报销明细" sheetId="20" r:id="rId23"/>
    <sheet name="机场工作人员时间表" sheetId="21" r:id="rId24"/>
    <sheet name="香格里拉工作人员时间表" sheetId="22" r:id="rId25"/>
    <sheet name="香格里拉送机表" sheetId="23" r:id="rId26"/>
    <sheet name="机场备车" sheetId="24" r:id="rId27"/>
  </sheets>
  <calcPr calcMode="auto"/>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<sst xmlns="http://schemas.openxmlformats.org/spreadsheetml/2006/main" count="1" uniqueCount="1">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</sst>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56">
    <numFmt numFmtId="164" formatCode="0.00"/>
    <numFmt numFmtId="165" formatCode="0.00"/>
    <numFmt numFmtId="166" formatCode="0.00"/>
    <numFmt numFmtId="167" formatCode="0.00"/>
    <numFmt numFmtId="168" formatCode="0.00"/>
    <numFmt numFmtId="169" formatCode="0.00"/>
    <numFmt numFmtId="170" formatCode="0.00"/>
    <numFmt numFmtId="171" formatCode="0.00"/>
    <numFmt numFmtId="172" formatCode="0.00"/>
    <numFmt numFmtId="173" formatCode="0.00"/>
    <numFmt numFmtId="174" formatCode="0.00"/>
    <numFmt numFmtId="175" formatCode="0.00"/>
    <numFmt numFmtId="176" formatCode="0.00"/>
    <numFmt numFmtId="177" formatCode="0.00_);(0.00)"/>
    <numFmt numFmtId="178" formatCode="¥#,##0.00;[Red](¥#,##0.00)"/>
    <numFmt numFmtId="179" formatCode="0.00"/>
    <numFmt numFmtId="180" formatCode="0.00_);(0.00)"/>
    <numFmt numFmtId="181" formatCode="0.00"/>
    <numFmt numFmtId="182" formatCode="0.00"/>
    <numFmt numFmtId="183" formatCode="¥#,##0.00;[Red](¥#,##0.00)"/>
    <numFmt numFmtId="184" formatCode="¥#,##0.00;[Red](¥#,##0.00)"/>
    <numFmt numFmtId="185" formatCode="0.00"/>
    <numFmt numFmtId="186" formatCode="0.00"/>
    <numFmt numFmtId="187" formatCode="0.00"/>
    <numFmt numFmtId="188" formatCode="0.00"/>
    <numFmt numFmtId="189" formatCode="0.00"/>
    <numFmt numFmtId="190" formatCode="0.00"/>
    <numFmt numFmtId="191" formatCode="0.00"/>
    <numFmt numFmtId="192" formatCode="0.00"/>
    <numFmt numFmtId="193" formatCode="0.00"/>
    <numFmt numFmtId="194" formatCode="¥#,##0.00;[Red](¥#,##0.00)"/>
    <numFmt numFmtId="195" formatCode="0.00"/>
    <numFmt numFmtId="196" formatCode="¥#,##0.00;[Red](¥#,##0.00)"/>
    <numFmt numFmtId="197" formatCode="¥#,##0.00;[Red](¥#,##0.00)"/>
    <numFmt numFmtId="198" formatCode="0.00"/>
    <numFmt numFmtId="199" formatCode="0.00"/>
    <numFmt numFmtId="200" formatCode="¥#,##0.00;[Red](¥#,##0.00)"/>
    <numFmt numFmtId="201" formatCode="0.00"/>
    <numFmt numFmtId="202" formatCode="¥#,##0.00;[Red](¥#,##0.00)"/>
    <numFmt numFmtId="203" formatCode="¥#,##0.00;[Red](¥#,##0.00)"/>
    <numFmt numFmtId="204" formatCode="0.00"/>
    <numFmt numFmtId="205" formatCode="0.00"/>
    <numFmt numFmtId="206" formatCode="0.00"/>
    <numFmt numFmtId="207" formatCode="¥#,##0.00;[Red](¥#,##0.00)"/>
    <numFmt numFmtId="208" formatCode="¥#,##0.00;[Red](¥#,##0.00)"/>
    <numFmt numFmtId="209" formatCode="0.00"/>
    <numFmt numFmtId="210" formatCode="¥#,##0.00;[Red](¥#,##0.00)"/>
    <numFmt numFmtId="211" formatCode="0.00"/>
    <numFmt numFmtId="212" formatCode="¥#,##0.00;[Red](¥#,##0.00)"/>
    <numFmt numFmtId="213" formatCode="0.00"/>
    <numFmt numFmtId="214" formatCode="¥#,##0.00;[Red](¥#,##0.00)"/>
    <numFmt numFmtId="215" formatCode="¥#,##0.00;[Red](¥#,##0.00)"/>
    <numFmt numFmtId="216" formatCode="¥#,##0.00;[Red](¥#,##0.00)"/>
    <numFmt numFmtId="217" formatCode="¥#,##0.00;[Red](¥#,##0.00)"/>
    <numFmt numFmtId="218" formatCode="0.00"/>
    <numFmt numFmtId="219" formatCode="0.00"/>
    <numFmt numFmtId="220" formatCode="[$-zh-CN]¥#,##0.00_);([$-zh-CN]¥#,##0.00)"/>
    <numFmt numFmtId="221" formatCode="¥#,##0.00;[Red](¥#,##0.00)"/>
    <numFmt numFmtId="222" formatCode="0.00"/>
    <numFmt numFmtId="223" formatCode="¥#,##0.00;[Red](¥#,##0.00)"/>
    <numFmt numFmtId="224" formatCode="¥#,##0.00;[Red](¥#,##0.00)"/>
    <numFmt numFmtId="225" formatCode="0.00"/>
    <numFmt numFmtId="226" formatCode="0.00"/>
    <numFmt numFmtId="227" formatCode="0.00"/>
    <numFmt numFmtId="228" formatCode="¥#,##0.00;[Red](¥#,##0.00)"/>
    <numFmt numFmtId="229" formatCode="¥#,##0.00;[Red](¥#,##0.00)"/>
    <numFmt numFmtId="230" formatCode="0.00"/>
    <numFmt numFmtId="231" formatCode="0.00"/>
    <numFmt numFmtId="232" formatCode="[$-zh-CN]¥#,##0.00_);([$-zh-CN]¥#,##0.00)"/>
    <numFmt numFmtId="233" formatCode="¥#,##0.00;[Red](¥#,##0.00)"/>
    <numFmt numFmtId="234" formatCode="0.00"/>
    <numFmt numFmtId="235" formatCode="¥#,##0.00;[Red](¥#,##0.00)"/>
    <numFmt numFmtId="236" formatCode="0.00"/>
    <numFmt numFmtId="237" formatCode="0.00"/>
    <numFmt numFmtId="238" formatCode="¥#,##0.00;[Red](¥#,##0.00)"/>
    <numFmt numFmtId="239" formatCode="¥#,##0.00;[Red](¥#,##0.00)"/>
    <numFmt numFmtId="240" formatCode="[$-zh-CN]¥#,##0.00_);([$-zh-CN]¥#,##0.00)"/>
    <numFmt numFmtId="241" formatCode="0.00"/>
    <numFmt numFmtId="242" formatCode="¥#,##0.00;[Red](¥#,##0.00)"/>
    <numFmt numFmtId="243" formatCode="¥#,##0.00;[Red](¥#,##0.00)"/>
    <numFmt numFmtId="244" formatCode="¥#,##0.00;[Red](¥#,##0.00)"/>
    <numFmt numFmtId="245" formatCode="0.00"/>
    <numFmt numFmtId="246" formatCode="0.00"/>
    <numFmt numFmtId="247" formatCode="h:mm"/>
    <numFmt numFmtId="248" formatCode="yyyy/m/d"/>
    <numFmt numFmtId="249" formatCode="h:mm"/>
    <numFmt numFmtId="250" formatCode="yyyy/m/d"/>
    <numFmt numFmtId="251" formatCode="yyyy/m/d"/>
    <numFmt numFmtId="252" formatCode="h:mm"/>
    <numFmt numFmtId="253" formatCode="m月d日"/>
    <numFmt numFmtId="254" formatCode="@"/>
    <numFmt numFmtId="255" formatCode="@"/>
    <numFmt numFmtId="256" formatCode="@"/>
    <numFmt numFmtId="257" formatCode="@"/>
    <numFmt numFmtId="258" formatCode="@"/>
    <numFmt numFmtId="259" formatCode="m月d日"/>
    <numFmt numFmtId="260" formatCode="m&quot;月&quot;d&quot;日&quot;"/>
    <numFmt numFmtId="261" formatCode="@"/>
    <numFmt numFmtId="262" formatCode="m月d日"/>
    <numFmt numFmtId="263" formatCode="@"/>
    <numFmt numFmtId="264" formatCode="General"/>
    <numFmt numFmtId="265" formatCode="@"/>
    <numFmt numFmtId="266" formatCode="m月d日"/>
    <numFmt numFmtId="267" formatCode="@"/>
    <numFmt numFmtId="268" formatCode="General"/>
    <numFmt numFmtId="269" formatCode="m月d日"/>
    <numFmt numFmtId="270" formatCode="@"/>
    <numFmt numFmtId="271" formatCode="General"/>
    <numFmt numFmtId="272" formatCode="@"/>
    <numFmt numFmtId="273" formatCode="m月d日"/>
    <numFmt numFmtId="274" formatCode="0.00E+00"/>
    <numFmt numFmtId="275" formatCode="HH:mm:ss"/>
    <numFmt numFmtId="276" formatCode="@"/>
    <numFmt numFmtId="277" formatCode="m&quot;月&quot;d&quot;日&quot;"/>
    <numFmt numFmtId="278" formatCode="m&quot;月&quot;d&quot;日&quot;"/>
    <numFmt numFmtId="279" formatCode="m月d日"/>
    <numFmt numFmtId="280" formatCode="yyyy/m/d"/>
    <numFmt numFmtId="281" formatCode="m&quot;月&quot;d&quot;日&quot;"/>
    <numFmt numFmtId="282" formatCode="m&quot;月&quot;d&quot;日&quot;"/>
    <numFmt numFmtId="283" formatCode="#,##0.00"/>
    <numFmt numFmtId="284" formatCode="#,##0.00"/>
    <numFmt numFmtId="285" formatCode="m&quot;月&quot;d&quot;日&quot;"/>
    <numFmt numFmtId="286" formatCode="m月d日"/>
    <numFmt numFmtId="287" formatCode="m&quot;月&quot;d&quot;日&quot;"/>
    <numFmt numFmtId="288" formatCode="m月d日"/>
    <numFmt numFmtId="289" formatCode="m&quot;月&quot;d&quot;日&quot;"/>
    <numFmt numFmtId="290" formatCode="m&quot;月&quot;d&quot;日&quot;"/>
    <numFmt numFmtId="291" formatCode="#,##0.00"/>
    <numFmt numFmtId="292" formatCode="m&quot;月&quot;d&quot;日&quot;"/>
    <numFmt numFmtId="293" formatCode="m月d日"/>
    <numFmt numFmtId="294" formatCode="#,##0.00"/>
    <numFmt numFmtId="295" formatCode="m月d日"/>
    <numFmt numFmtId="296" formatCode="m月d日"/>
    <numFmt numFmtId="297" formatCode="@"/>
    <numFmt numFmtId="298" formatCode="@"/>
    <numFmt numFmtId="299" formatCode="m月d日"/>
    <numFmt numFmtId="300" formatCode="m月d日"/>
    <numFmt numFmtId="301" formatCode="m月d日"/>
    <numFmt numFmtId="302" formatCode="m月d日"/>
    <numFmt numFmtId="303" formatCode="h:mm"/>
    <numFmt numFmtId="304" formatCode="h:mm"/>
    <numFmt numFmtId="305" formatCode="h:mm"/>
    <numFmt numFmtId="306" formatCode="m月d日"/>
    <numFmt numFmtId="307" formatCode="m月d日"/>
    <numFmt numFmtId="308" formatCode="h:mm"/>
    <numFmt numFmtId="309" formatCode="m月d日"/>
    <numFmt numFmtId="310" formatCode="h:mm"/>
    <numFmt numFmtId="311" formatCode="m月d日"/>
    <numFmt numFmtId="312" formatCode="m月d日"/>
    <numFmt numFmtId="313" formatCode="h:mm"/>
    <numFmt numFmtId="314" formatCode="m月d日"/>
    <numFmt numFmtId="315" formatCode="m月d日"/>
    <numFmt numFmtId="316" formatCode="m月d日"/>
    <numFmt numFmtId="317" formatCode="m月d日"/>
    <numFmt numFmtId="318" formatCode="h:mm"/>
    <numFmt numFmtId="319" formatCode="m月d日"/>
  </numFmts>
  <fonts count="566">
    <font>
      <sz val="10"/>
      <color theme="1"/>
      <name val="Calibri"/>
      <family val="2"/>
      <scheme val="minor"/>
    </font>
    <font>
      <sz val="12"/>
      <color rgb="FF1F2329"/>
      <name val="Calibri"/>
      <family val="2"/>
      <scheme val="minor"/>
    </font>
    <font>
      <sz val="12"/>
      <color rgb="FF1F2329"/>
      <name val="Calibri"/>
      <family val="2"/>
      <scheme val="minor"/>
    </font>
    <font>
      <b val="true"/>
      <sz val="12"/>
      <color rgb="FF1F2329"/>
      <name val="Calibri"/>
      <family val="2"/>
      <scheme val="minor"/>
    </font>
    <font>
      <sz val="12"/>
      <color rgb="FF1F2329"/>
      <name val="Calibri"/>
      <family val="2"/>
      <scheme val="minor"/>
    </font>
    <font>
      <sz val="12"/>
      <color rgb="FF000000"/>
      <name val="Calibri"/>
      <family val="2"/>
      <scheme val="minor"/>
    </font>
    <font>
      <sz val="12"/>
      <color rgb="FF1F2329"/>
      <name val="Calibri"/>
      <family val="2"/>
      <scheme val="minor"/>
    </font>
    <font>
      <sz val="12"/>
      <color rgb="FF1F2329"/>
      <name val="Calibri"/>
      <family val="2"/>
      <scheme val="minor"/>
    </font>
    <font>
      <b val="true"/>
      <sz val="12"/>
      <color rgb="FF1F2329"/>
      <name val="Calibri"/>
      <family val="2"/>
      <scheme val="minor"/>
    </font>
    <font>
      <sz val="12"/>
      <color rgb="FF1F2329"/>
      <name val="Calibri"/>
      <family val="2"/>
      <scheme val="minor"/>
    </font>
    <font>
      <sz val="12"/>
      <color rgb="FF1F2329"/>
      <name val="Calibri"/>
      <family val="2"/>
      <scheme val="minor"/>
    </font>
    <font>
      <b val="true"/>
      <sz val="12"/>
      <color rgb="FF1F2329"/>
      <name val="Calibri"/>
      <family val="2"/>
      <scheme val="minor"/>
    </font>
    <font>
      <sz val="12"/>
      <color rgb="FF1F2329"/>
      <name val="Calibri"/>
      <family val="2"/>
      <scheme val="minor"/>
    </font>
    <font>
      <b val="true"/>
      <sz val="12"/>
      <color rgb="FF1F2329"/>
      <name val="Calibri"/>
      <family val="2"/>
      <scheme val="minor"/>
    </font>
    <font>
      <sz val="12"/>
      <color rgb="FF1F2329"/>
      <name val="Calibri"/>
      <family val="2"/>
      <scheme val="minor"/>
    </font>
    <font>
      <sz val="12"/>
      <color rgb="FF1F2329"/>
      <name val="Calibri"/>
      <family val="2"/>
      <scheme val="minor"/>
    </font>
    <font>
      <b val="true"/>
      <sz val="12"/>
      <color rgb="FF1F2329"/>
      <name val="Calibri"/>
      <family val="2"/>
      <scheme val="minor"/>
    </font>
    <font>
      <sz val="12"/>
      <color rgb="FF1F2329"/>
      <name val="Calibri"/>
      <family val="2"/>
      <scheme val="minor"/>
    </font>
    <font>
      <b val="true"/>
      <sz val="12"/>
      <color rgb="FF1F2329"/>
      <name val="Calibri"/>
      <family val="2"/>
      <scheme val="minor"/>
    </font>
    <font>
      <sz val="12"/>
      <color rgb="FF1F2329"/>
      <name val="Calibri"/>
      <family val="2"/>
      <scheme val="minor"/>
    </font>
    <font>
      <sz val="12"/>
      <color rgb="FF1F2329"/>
      <name val="Calibri"/>
      <family val="2"/>
      <scheme val="minor"/>
    </font>
    <font>
      <sz val="12"/>
      <color rgb="FF1F2329"/>
      <name val="Calibri"/>
      <family val="2"/>
      <scheme val="minor"/>
    </font>
    <font>
      <b val="true"/>
      <sz val="12"/>
      <color rgb="FF1F2329"/>
      <name val="Calibri"/>
      <family val="2"/>
      <scheme val="minor"/>
    </font>
    <font>
      <b val="true"/>
      <sz val="12"/>
      <color rgb="FF1F2329"/>
      <name val="Calibri"/>
      <family val="2"/>
      <scheme val="minor"/>
    </font>
    <font>
      <sz val="12"/>
      <color rgb="FF1F2329"/>
      <name val="Calibri"/>
      <family val="2"/>
      <scheme val="minor"/>
    </font>
    <font>
      <sz val="12"/>
      <color rgb="FF1F2329"/>
      <name val="Calibri"/>
      <family val="2"/>
      <scheme val="minor"/>
    </font>
    <font>
      <sz val="12"/>
      <color rgb="FF1F2329"/>
      <name val="Calibri"/>
      <family val="2"/>
      <scheme val="minor"/>
    </font>
    <font>
      <sz val="12"/>
      <color rgb="FF1F2329"/>
      <name val="Calibri"/>
      <family val="2"/>
      <scheme val="minor"/>
    </font>
    <font>
      <b val="true"/>
      <sz val="12"/>
      <color rgb="FF1F2329"/>
      <name val="Calibri"/>
      <family val="2"/>
      <scheme val="minor"/>
    </font>
    <font>
      <b val="true"/>
      <sz val="12"/>
      <color rgb="FF1F2329"/>
      <name val="Calibri"/>
      <family val="2"/>
      <scheme val="minor"/>
    </font>
    <font>
      <b val="true"/>
      <sz val="12"/>
      <color rgb="FF1F2329"/>
      <name val="Calibri"/>
      <family val="2"/>
      <scheme val="minor"/>
    </font>
    <font>
      <sz val="12"/>
      <color rgb="FF1F2329"/>
      <name val="Calibri"/>
      <family val="2"/>
      <scheme val="minor"/>
    </font>
    <font>
      <sz val="12"/>
      <color rgb="FF1F2329"/>
      <name val="Calibri"/>
      <family val="2"/>
      <scheme val="minor"/>
    </font>
    <font>
      <sz val="12"/>
      <color rgb="FF1F2329"/>
      <name val="Calibri"/>
      <family val="2"/>
      <scheme val="minor"/>
    </font>
    <font>
      <sz val="12"/>
      <color rgb="FF1F2329"/>
      <name val="Calibri"/>
      <family val="2"/>
      <scheme val="minor"/>
    </font>
    <font>
      <sz val="12"/>
      <color rgb="FF1F2329"/>
      <name val="Calibri"/>
      <family val="2"/>
      <scheme val="minor"/>
    </font>
    <font>
      <sz val="12"/>
      <color rgb="FF1F2329"/>
      <name val="Calibri"/>
      <family val="2"/>
      <scheme val="minor"/>
    </font>
    <font>
      <sz val="12"/>
      <color rgb="FF1F2329"/>
      <name val="Calibri"/>
      <family val="2"/>
      <scheme val="minor"/>
    </font>
    <font>
      <sz val="12"/>
      <color rgb="FF1F2329"/>
      <name val="Calibri"/>
      <family val="2"/>
      <scheme val="minor"/>
    </font>
    <font>
      <sz val="12"/>
      <color rgb="FF1F2329"/>
      <name val="Calibri"/>
      <family val="2"/>
      <scheme val="minor"/>
    </font>
    <font>
      <sz val="12"/>
      <color rgb="FF1F2329"/>
      <name val="Calibri"/>
      <family val="2"/>
      <scheme val="minor"/>
    </font>
    <font>
      <sz val="12"/>
      <color rgb="FF1F2329"/>
      <name val="Calibri"/>
      <family val="2"/>
      <scheme val="minor"/>
    </font>
    <font>
      <b val="true"/>
      <sz val="12"/>
      <color rgb="FF1F2329"/>
      <name val="Calibri"/>
      <family val="2"/>
      <scheme val="minor"/>
    </font>
    <font>
      <b val="true"/>
      <sz val="12"/>
      <color rgb="FF1F2329"/>
      <name val="Calibri"/>
      <family val="2"/>
      <scheme val="minor"/>
    </font>
    <font>
      <b val="true"/>
      <sz val="12"/>
      <color rgb="FF1F2329"/>
      <name val="Calibri"/>
      <family val="2"/>
      <scheme val="minor"/>
    </font>
    <font>
      <b val="true"/>
      <sz val="12"/>
      <color rgb="FF1F2329"/>
      <name val="Calibri"/>
      <family val="2"/>
      <scheme val="minor"/>
    </font>
    <font>
      <sz val="12"/>
      <color rgb="FF1F2329"/>
      <name val="Calibri"/>
      <family val="2"/>
      <scheme val="minor"/>
    </font>
    <font>
      <sz val="12"/>
      <color rgb="FF1F2329"/>
      <name val="Calibri"/>
      <family val="2"/>
      <scheme val="minor"/>
    </font>
    <font>
      <sz val="12"/>
      <color rgb="FF1F2329"/>
      <name val="Calibri"/>
      <family val="2"/>
      <scheme val="minor"/>
    </font>
    <font>
      <sz val="12"/>
      <color rgb="FF1F2329"/>
      <name val="Calibri"/>
      <family val="2"/>
      <scheme val="minor"/>
    </font>
    <font>
      <sz val="12"/>
      <color rgb="FF1F2329"/>
      <name val="Calibri"/>
      <family val="2"/>
      <scheme val="minor"/>
    </font>
    <font>
      <sz val="12"/>
      <color rgb="FF1F2329"/>
      <name val="Calibri"/>
      <family val="2"/>
      <scheme val="minor"/>
    </font>
    <font>
      <sz val="9.75"/>
      <color rgb="FF1F2329"/>
      <name val="Calibri"/>
      <family val="2"/>
      <scheme val="minor"/>
    </font>
    <font>
      <sz val="12"/>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2"/>
      <color rgb="FF1F2329"/>
      <name val="Calibri"/>
      <family val="2"/>
      <scheme val="minor"/>
    </font>
    <font>
      <b val="true"/>
      <sz val="12"/>
      <color rgb="FF1F2329"/>
      <name val="Calibri"/>
      <family val="2"/>
      <scheme val="minor"/>
    </font>
    <font>
      <b val="true"/>
      <sz val="12"/>
      <color rgb="FF1F2329"/>
      <name val="Calibri"/>
      <family val="2"/>
      <scheme val="minor"/>
    </font>
    <font>
      <b val="true"/>
      <sz val="12"/>
      <color rgb="FF1F2329"/>
      <name val="Calibri"/>
      <family val="2"/>
      <scheme val="minor"/>
    </font>
    <font>
      <b val="true"/>
      <sz val="12"/>
      <color rgb="FF1F2329"/>
      <name val="Calibri"/>
      <family val="2"/>
      <scheme val="minor"/>
    </font>
    <font>
      <sz val="12"/>
      <color rgb="FF1F2329"/>
      <name val="Calibri"/>
      <family val="2"/>
      <scheme val="minor"/>
    </font>
    <font>
      <sz val="12"/>
      <color rgb="FF1F2329"/>
      <name val="Calibri"/>
      <family val="2"/>
      <scheme val="minor"/>
    </font>
    <font>
      <sz val="12"/>
      <color rgb="FF1F2329"/>
      <name val="Calibri"/>
      <family val="2"/>
      <scheme val="minor"/>
    </font>
    <font>
      <b val="true"/>
      <sz val="12"/>
      <color rgb="FF1F2329"/>
      <name val="Calibri"/>
      <family val="2"/>
      <scheme val="minor"/>
    </font>
    <font>
      <sz val="12"/>
      <color rgb="FF1F2329"/>
      <name val="Calibri"/>
      <family val="2"/>
      <scheme val="minor"/>
    </font>
    <font>
      <sz val="12"/>
      <color rgb="FF1F2329"/>
      <name val="Calibri"/>
      <family val="2"/>
      <scheme val="minor"/>
    </font>
    <font>
      <sz val="12"/>
      <color rgb="FF1F2329"/>
      <name val="Calibri"/>
      <family val="2"/>
      <scheme val="minor"/>
    </font>
    <font>
      <sz val="12"/>
      <color rgb="FF1F2329"/>
      <name val="Calibri"/>
      <family val="2"/>
      <scheme val="minor"/>
    </font>
    <font>
      <sz val="12"/>
      <color rgb="FF1F2329"/>
      <name val="Calibri"/>
      <family val="2"/>
      <scheme val="minor"/>
    </font>
    <font>
      <sz val="12"/>
      <color rgb="FF1F2329"/>
      <name val="Calibri"/>
      <family val="2"/>
      <scheme val="minor"/>
    </font>
    <font>
      <sz val="12"/>
      <color rgb="FF1F2329"/>
      <name val="Calibri"/>
      <family val="2"/>
      <scheme val="minor"/>
    </font>
    <font>
      <sz val="12"/>
      <color rgb="FF1F2329"/>
      <name val="Calibri"/>
      <family val="2"/>
      <scheme val="minor"/>
    </font>
    <font>
      <sz val="12"/>
      <color rgb="FF1F2329"/>
      <name val="Calibri"/>
      <family val="2"/>
      <scheme val="minor"/>
    </font>
    <font>
      <sz val="12"/>
      <color rgb="FF1F2329"/>
      <name val="Calibri"/>
      <family val="2"/>
      <scheme val="minor"/>
    </font>
    <font>
      <sz val="12"/>
      <color rgb="FF1F2329"/>
      <name val="Calibri"/>
      <family val="2"/>
      <scheme val="minor"/>
    </font>
    <font>
      <sz val="12"/>
      <color rgb="FF1F2329"/>
      <name val="Calibri"/>
      <family val="2"/>
      <scheme val="minor"/>
    </font>
    <font>
      <sz val="12"/>
      <color rgb="FF1F2329"/>
      <name val="Calibri"/>
      <family val="2"/>
      <scheme val="minor"/>
    </font>
    <font>
      <sz val="12"/>
      <color rgb="FF1F2329"/>
      <name val="Calibri"/>
      <family val="2"/>
      <scheme val="minor"/>
    </font>
    <font>
      <sz val="12"/>
      <color rgb="FF1F2329"/>
      <name val="Calibri"/>
      <family val="2"/>
      <scheme val="minor"/>
    </font>
    <font>
      <sz val="12"/>
      <color rgb="FF1F2329"/>
      <name val="Calibri"/>
      <family val="2"/>
      <scheme val="minor"/>
    </font>
    <font>
      <sz val="12"/>
      <color rgb="FF1F2329"/>
      <name val="Calibri"/>
      <family val="2"/>
      <scheme val="minor"/>
    </font>
    <font>
      <sz val="12"/>
      <color rgb="FF1F2329"/>
      <name val="Calibri"/>
      <family val="2"/>
      <scheme val="minor"/>
    </font>
    <font>
      <sz val="12"/>
      <color rgb="FF1F2329"/>
      <name val="Calibri"/>
      <family val="2"/>
      <scheme val="minor"/>
    </font>
    <font>
      <sz val="12"/>
      <color rgb="FF1F2329"/>
      <name val="Calibri"/>
      <family val="2"/>
      <scheme val="minor"/>
    </font>
    <font>
      <sz val="10.5"/>
      <color rgb="FF1F2329"/>
      <name val="Calibri"/>
      <family val="2"/>
      <scheme val="minor"/>
    </font>
    <font>
      <b val="true"/>
      <sz val="12"/>
      <color rgb="FF1F2329"/>
      <name val="Calibri"/>
      <family val="2"/>
      <scheme val="minor"/>
    </font>
    <font>
      <b val="true"/>
      <sz val="12"/>
      <color rgb="FF1F2329"/>
      <name val="Calibri"/>
      <family val="2"/>
      <scheme val="minor"/>
    </font>
    <font>
      <b val="true"/>
      <sz val="12"/>
      <color rgb="FF1F2329"/>
      <name val="Calibri"/>
      <family val="2"/>
      <scheme val="minor"/>
    </font>
    <font>
      <sz val="12"/>
      <color rgb="FF1F2329"/>
      <name val="Calibri"/>
      <family val="2"/>
      <scheme val="minor"/>
    </font>
    <font>
      <sz val="12"/>
      <color rgb="FF1F2329"/>
      <name val="Calibri"/>
      <family val="2"/>
      <scheme val="minor"/>
    </font>
    <font>
      <b val="true"/>
      <sz val="12"/>
      <color rgb="FF1F2329"/>
      <name val="Calibri"/>
      <family val="2"/>
      <scheme val="minor"/>
    </font>
    <font>
      <b val="true"/>
      <sz val="12"/>
      <color rgb="FF1F2329"/>
      <name val="Calibri"/>
      <family val="2"/>
      <scheme val="minor"/>
    </font>
    <font>
      <b val="true"/>
      <sz val="12"/>
      <color rgb="FF1F2329"/>
      <name val="Calibri"/>
      <family val="2"/>
      <scheme val="minor"/>
    </font>
    <font>
      <sz val="12"/>
      <color rgb="FF1F2329"/>
      <name val="Calibri"/>
      <family val="2"/>
      <scheme val="minor"/>
    </font>
    <font>
      <b val="true"/>
      <sz val="10.5"/>
      <color rgb="FF1F2329"/>
      <name val="Calibri"/>
      <family val="2"/>
      <scheme val="minor"/>
    </font>
    <font>
      <sz val="10.5"/>
      <color rgb="FF1F2329"/>
      <name val="Calibri"/>
      <family val="2"/>
      <scheme val="minor"/>
    </font>
    <font>
      <sz val="10.5"/>
      <color rgb="FF000000"/>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b val="true"/>
      <sz val="10.5"/>
      <color rgb="FF1F2329"/>
      <name val="Calibri"/>
      <family val="2"/>
      <scheme val="minor"/>
    </font>
    <font>
      <b val="true"/>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b val="true"/>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b val="true"/>
      <sz val="10.5"/>
      <color rgb="FF1F2329"/>
      <name val="Calibri"/>
      <family val="2"/>
      <scheme val="minor"/>
    </font>
    <font>
      <b val="true"/>
      <sz val="10.5"/>
      <color rgb="FF1F2329"/>
      <name val="Calibri"/>
      <family val="2"/>
      <scheme val="minor"/>
    </font>
    <font>
      <b val="true"/>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b val="true"/>
      <sz val="10.5"/>
      <color rgb="FF1F2329"/>
      <name val="Calibri"/>
      <family val="2"/>
      <scheme val="minor"/>
    </font>
    <font>
      <b val="true"/>
      <sz val="10.5"/>
      <color rgb="FF1F2329"/>
      <name val="Calibri"/>
      <family val="2"/>
      <scheme val="minor"/>
    </font>
    <font>
      <b val="true"/>
      <sz val="10.5"/>
      <color rgb="FF1F2329"/>
      <name val="Calibri"/>
      <family val="2"/>
      <scheme val="minor"/>
    </font>
    <font>
      <b val="true"/>
      <sz val="10.5"/>
      <color rgb="FF1F2329"/>
      <name val="Calibri"/>
      <family val="2"/>
      <scheme val="minor"/>
    </font>
    <font>
      <b val="true"/>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b val="true"/>
      <sz val="10.5"/>
      <color rgb="FF1F2329"/>
      <name val="Calibri"/>
      <family val="2"/>
      <scheme val="minor"/>
    </font>
    <font>
      <b val="true"/>
      <sz val="10.5"/>
      <color rgb="FF1F2329"/>
      <name val="Calibri"/>
      <family val="2"/>
      <scheme val="minor"/>
    </font>
    <font>
      <b val="true"/>
      <sz val="10.5"/>
      <color rgb="FF1F2329"/>
      <name val="Calibri"/>
      <family val="2"/>
      <scheme val="minor"/>
    </font>
    <font>
      <b val="true"/>
      <sz val="10.5"/>
      <color rgb="FF1F2329"/>
      <name val="Calibri"/>
      <family val="2"/>
      <scheme val="minor"/>
    </font>
    <font>
      <b val="true"/>
      <sz val="10.5"/>
      <color rgb="FF1F2329"/>
      <name val="Calibri"/>
      <family val="2"/>
      <scheme val="minor"/>
    </font>
    <font>
      <b val="true"/>
      <sz val="10.5"/>
      <color rgb="FF1F2329"/>
      <name val="Calibri"/>
      <family val="2"/>
      <scheme val="minor"/>
    </font>
    <font>
      <sz val="10.5"/>
      <color rgb="FF1F2329"/>
      <name val="Calibri"/>
      <family val="2"/>
      <scheme val="minor"/>
    </font>
    <font>
      <sz val="10.5"/>
      <color rgb="FF000000"/>
      <name val="Calibri"/>
      <family val="2"/>
      <scheme val="minor"/>
    </font>
    <font>
      <sz val="10.5"/>
      <color rgb="FF1F2329"/>
      <name val="Calibri"/>
      <family val="2"/>
      <scheme val="minor"/>
    </font>
    <font>
      <sz val="10.5"/>
      <color rgb="FF1F2329"/>
      <name val="Calibri"/>
      <family val="2"/>
      <scheme val="minor"/>
    </font>
    <font>
      <sz val="10.5"/>
      <color rgb="FF000000"/>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b val="true"/>
      <sz val="10.5"/>
      <color rgb="FF1F2329"/>
      <name val="Calibri"/>
      <family val="2"/>
      <scheme val="minor"/>
    </font>
    <font>
      <b val="true"/>
      <sz val="10.5"/>
      <color rgb="FF1F2329"/>
      <name val="Calibri"/>
      <family val="2"/>
      <scheme val="minor"/>
    </font>
    <font>
      <b val="true"/>
      <sz val="10.5"/>
      <color rgb="FF1F2329"/>
      <name val="Calibri"/>
      <family val="2"/>
      <scheme val="minor"/>
    </font>
    <font>
      <b val="true"/>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sz val="10.5"/>
      <color rgb="FF1F2329"/>
      <name val="Calibri"/>
      <family val="2"/>
      <scheme val="minor"/>
    </font>
    <font>
      <b val="true"/>
      <sz val="10.5"/>
      <color rgb="FF1F2329"/>
      <name val="Calibri"/>
      <family val="2"/>
      <scheme val="minor"/>
    </font>
    <font>
      <b val="true"/>
      <sz val="10.5"/>
      <color rgb="FF1F2329"/>
      <name val="Calibri"/>
      <family val="2"/>
      <scheme val="minor"/>
    </font>
    <font>
      <sz val="9.75"/>
      <color rgb="FF1F2329"/>
      <name val="Calibri"/>
      <family val="2"/>
      <scheme val="minor"/>
    </font>
    <font>
      <sz val="9"/>
      <color rgb="FF1F2329"/>
      <name val="Calibri"/>
      <family val="2"/>
      <scheme val="minor"/>
    </font>
    <font>
      <sz val="9.75"/>
      <color rgb="FF1F2329"/>
      <name val="Calibri"/>
      <family val="2"/>
      <scheme val="minor"/>
    </font>
    <font>
      <sz val="12"/>
      <color rgb="FF000000"/>
      <name val="Calibri"/>
      <family val="2"/>
      <scheme val="minor"/>
    </font>
    <font>
      <sz val="12"/>
      <color rgb="FF000000"/>
      <name val="Calibri"/>
      <family val="2"/>
      <scheme val="minor"/>
    </font>
    <font>
      <sz val="9"/>
      <color rgb="FF1F2329"/>
      <name val="Calibri"/>
      <family val="2"/>
      <scheme val="minor"/>
    </font>
    <font>
      <b val="true"/>
      <sz val="9"/>
      <color rgb="FF1F2329"/>
      <name val="Calibri"/>
      <family val="2"/>
      <scheme val="minor"/>
    </font>
    <font>
      <b val="true"/>
      <sz val="9"/>
      <color rgb="FF1F2329"/>
      <name val="Calibri"/>
      <family val="2"/>
      <scheme val="minor"/>
    </font>
    <font>
      <sz val="9"/>
      <color rgb="FF1F2329"/>
      <name val="Calibri"/>
      <family val="2"/>
      <scheme val="minor"/>
    </font>
    <font>
      <sz val="9"/>
      <color rgb="FF1F2329"/>
      <name val="Calibri"/>
      <family val="2"/>
      <scheme val="minor"/>
    </font>
    <font>
      <b val="true"/>
      <sz val="9"/>
      <color rgb="FF1F2329"/>
      <name val="Calibri"/>
      <family val="2"/>
      <scheme val="minor"/>
    </font>
    <font>
      <sz val="9.75"/>
      <color rgb="FF000000"/>
      <name val="Calibri"/>
      <family val="2"/>
      <scheme val="minor"/>
    </font>
    <font>
      <b val="true"/>
      <sz val="9"/>
      <color rgb="FF1F2329"/>
      <name val="Calibri"/>
      <family val="2"/>
      <scheme val="minor"/>
    </font>
    <font>
      <sz val="9.75"/>
      <color rgb="FF1F2329"/>
      <name val="Calibri"/>
      <family val="2"/>
      <scheme val="minor"/>
    </font>
    <font>
      <sz val="12"/>
      <color rgb="FF000000"/>
      <name val="Calibri"/>
      <family val="2"/>
      <scheme val="minor"/>
    </font>
    <font>
      <sz val="12"/>
      <color rgb="FF000000"/>
      <name val="Calibri"/>
      <family val="2"/>
      <scheme val="minor"/>
    </font>
    <font>
      <sz val="10.5"/>
      <color rgb="FF000000"/>
      <name val="Calibri"/>
      <family val="2"/>
      <scheme val="minor"/>
    </font>
    <font>
      <sz val="10.5"/>
      <color rgb="FF000000"/>
      <name val="Calibri"/>
      <family val="2"/>
      <scheme val="minor"/>
    </font>
    <font>
      <b val="true"/>
      <sz val="12"/>
      <color rgb="FF000000"/>
      <name val="Calibri"/>
      <family val="2"/>
      <scheme val="minor"/>
    </font>
    <font>
      <b val="true"/>
      <sz val="12"/>
      <color rgb="FF000000"/>
      <name val="Calibri"/>
      <family val="2"/>
      <scheme val="minor"/>
    </font>
    <font>
      <sz val="9"/>
      <color rgb="FF1F2329"/>
      <name val="Calibri"/>
      <family val="2"/>
      <scheme val="minor"/>
    </font>
    <font>
      <sz val="9"/>
      <color rgb="FF1F2329"/>
      <name val="Calibri"/>
      <family val="2"/>
      <scheme val="minor"/>
    </font>
    <font>
      <sz val="9.75"/>
      <color rgb="FF1F2329"/>
      <name val="Calibri"/>
      <family val="2"/>
      <scheme val="minor"/>
    </font>
    <font>
      <sz val="12"/>
      <color rgb="FF1F2329"/>
      <name val="Calibri"/>
      <family val="2"/>
      <scheme val="minor"/>
    </font>
    <font>
      <sz val="9"/>
      <color rgb="FF1F2329"/>
      <name val="Calibri"/>
      <family val="2"/>
      <scheme val="minor"/>
    </font>
    <font>
      <sz val="9"/>
      <color rgb="FF1F2329"/>
      <name val="Calibri"/>
      <family val="2"/>
      <scheme val="minor"/>
    </font>
    <font>
      <b val="true"/>
      <sz val="9"/>
      <color rgb="FF1F2329"/>
      <name val="Calibri"/>
      <family val="2"/>
      <scheme val="minor"/>
    </font>
    <font>
      <b val="true"/>
      <sz val="12"/>
      <color rgb="FF000000"/>
      <name val="Calibri"/>
      <family val="2"/>
      <scheme val="minor"/>
    </font>
    <font>
      <b val="true"/>
      <sz val="12"/>
      <color rgb="FF000000"/>
      <name val="Calibri"/>
      <family val="2"/>
      <scheme val="minor"/>
    </font>
    <font>
      <b val="true"/>
      <sz val="9.75"/>
      <color rgb="FF1F2329"/>
      <name val="Calibri"/>
      <family val="2"/>
      <scheme val="minor"/>
    </font>
    <font>
      <sz val="9"/>
      <color rgb="FF1F2329"/>
      <name val="Calibri"/>
      <family val="2"/>
      <scheme val="minor"/>
    </font>
    <font>
      <sz val="9"/>
      <color rgb="FF1F2329"/>
      <name val="Calibri"/>
      <family val="2"/>
      <scheme val="minor"/>
    </font>
    <font>
      <b val="true"/>
      <sz val="12"/>
      <color rgb="FF000000"/>
      <name val="Calibri"/>
      <family val="2"/>
      <scheme val="minor"/>
    </font>
    <font>
      <b val="true"/>
      <sz val="12"/>
      <color rgb="FF000000"/>
      <name val="Calibri"/>
      <family val="2"/>
      <scheme val="minor"/>
    </font>
    <font>
      <b val="true"/>
      <sz val="12"/>
      <color rgb="FF000000"/>
      <name val="Calibri"/>
      <family val="2"/>
      <scheme val="minor"/>
    </font>
    <font>
      <sz val="9.75"/>
      <color rgb="FF000000"/>
      <name val="Calibri"/>
      <family val="2"/>
      <scheme val="minor"/>
    </font>
    <font>
      <sz val="9.75"/>
      <color rgb="FF000000"/>
      <name val="Calibri"/>
      <family val="2"/>
      <scheme val="minor"/>
    </font>
    <font>
      <sz val="9.75"/>
      <color rgb="FF000000"/>
      <name val="Calibri"/>
      <family val="2"/>
      <scheme val="minor"/>
    </font>
    <font>
      <sz val="9.75"/>
      <color rgb="FF000000"/>
      <name val="Calibri"/>
      <family val="2"/>
      <scheme val="minor"/>
    </font>
    <font>
      <sz val="9.75"/>
      <color rgb="FF000000"/>
      <name val="Calibri"/>
      <family val="2"/>
      <scheme val="minor"/>
    </font>
    <font>
      <sz val="9.75"/>
      <color rgb="FF000000"/>
      <name val="Calibri"/>
      <family val="2"/>
      <scheme val="minor"/>
    </font>
    <font>
      <sz val="9.75"/>
      <color rgb="FF000000"/>
      <name val="Calibri"/>
      <family val="2"/>
      <scheme val="minor"/>
    </font>
    <font>
      <sz val="9.75"/>
      <color rgb="FF000000"/>
      <name val="Calibri"/>
      <family val="2"/>
      <scheme val="minor"/>
    </font>
    <font>
      <sz val="9.75"/>
      <color rgb="FF000000"/>
      <name val="Calibri"/>
      <family val="2"/>
      <scheme val="minor"/>
    </font>
    <font>
      <sz val="9.75"/>
      <color rgb="FF000000"/>
      <name val="Calibri"/>
      <family val="2"/>
      <scheme val="minor"/>
    </font>
    <font>
      <b val="true"/>
      <sz val="9.75"/>
      <color rgb="FF000000"/>
      <name val="Calibri"/>
      <family val="2"/>
      <scheme val="minor"/>
    </font>
    <font>
      <sz val="9.75"/>
      <color rgb="FF1F2329"/>
      <name val="Calibri"/>
      <family val="2"/>
      <scheme val="minor"/>
    </font>
    <font>
      <sz val="9.75"/>
      <color rgb="FF1F2329"/>
      <name val="Calibri"/>
      <family val="2"/>
      <scheme val="minor"/>
    </font>
    <font>
      <sz val="9.75"/>
      <color rgb="FF1F2329"/>
      <name val="Calibri"/>
      <family val="2"/>
      <scheme val="minor"/>
    </font>
    <font>
      <sz val="9.75"/>
      <color rgb="FFF54A45"/>
      <name val="Calibri"/>
      <family val="2"/>
      <scheme val="minor"/>
    </font>
    <font>
      <sz val="9.75"/>
      <color rgb="FFF54A45"/>
      <name val="Calibri"/>
      <family val="2"/>
      <scheme val="minor"/>
    </font>
    <font>
      <sz val="9.75"/>
      <color rgb="FF1F2329"/>
      <name val="Calibri"/>
      <family val="2"/>
      <scheme val="minor"/>
    </font>
    <font>
      <b val="true"/>
      <sz val="9.75"/>
      <color rgb="FF000000"/>
      <name val="Calibri"/>
      <family val="2"/>
      <scheme val="minor"/>
    </font>
    <font>
      <b val="true"/>
      <sz val="9.75"/>
      <color rgb="FF000000"/>
      <name val="Calibri"/>
      <family val="2"/>
      <scheme val="minor"/>
    </font>
    <font>
      <sz val="9.75"/>
      <color rgb="FF1F2329"/>
      <name val="Calibri"/>
      <family val="2"/>
      <scheme val="minor"/>
    </font>
    <font>
      <sz val="9.75"/>
      <color rgb="FF1F2329"/>
      <name val="Calibri"/>
      <family val="2"/>
      <scheme val="minor"/>
    </font>
    <font>
      <sz val="9.75"/>
      <color rgb="FF000000"/>
      <name val="Calibri"/>
      <family val="2"/>
      <scheme val="minor"/>
    </font>
    <font>
      <sz val="9.75"/>
      <color rgb="FF000000"/>
      <name val="Calibri"/>
      <family val="2"/>
      <scheme val="minor"/>
    </font>
    <font>
      <sz val="9.75"/>
      <color rgb="FF000000"/>
      <name val="Calibri"/>
      <family val="2"/>
      <scheme val="minor"/>
    </font>
    <font>
      <sz val="9.75"/>
      <color rgb="FF000000"/>
      <name val="Calibri"/>
      <family val="2"/>
      <scheme val="minor"/>
    </font>
    <font>
      <sz val="9.75"/>
      <color rgb="FF000000"/>
      <name val="Calibri"/>
      <family val="2"/>
      <scheme val="minor"/>
    </font>
    <font>
      <b val="true"/>
      <sz val="9.75"/>
      <color rgb="FF000000"/>
      <name val="Calibri"/>
      <family val="2"/>
      <scheme val="minor"/>
    </font>
    <font>
      <b val="true"/>
      <sz val="9.75"/>
      <color rgb="FF000000"/>
      <name val="Calibri"/>
      <family val="2"/>
      <scheme val="minor"/>
    </font>
    <font>
      <b val="true"/>
      <sz val="9.75"/>
      <color rgb="FF000000"/>
      <name val="Calibri"/>
      <family val="2"/>
      <scheme val="minor"/>
    </font>
    <font>
      <sz val="9.75"/>
      <color rgb="FF000000"/>
      <name val="Calibri"/>
      <family val="2"/>
      <scheme val="minor"/>
    </font>
    <font>
      <b val="true"/>
      <sz val="9.75"/>
      <color rgb="FF000000"/>
      <name val="Calibri"/>
      <family val="2"/>
      <scheme val="minor"/>
    </font>
    <font>
      <sz val="9.75"/>
      <color rgb="FF1F2329"/>
      <name val="Calibri"/>
      <family val="2"/>
      <scheme val="minor"/>
    </font>
    <font>
      <sz val="9.75"/>
      <color rgb="FF1F2329"/>
      <name val="Calibri"/>
      <family val="2"/>
      <scheme val="minor"/>
    </font>
    <font>
      <sz val="9.75"/>
      <color rgb="FF1F2329"/>
      <name val="Calibri"/>
      <family val="2"/>
      <scheme val="minor"/>
    </font>
    <font>
      <sz val="9.75"/>
      <color rgb="FF1F2329"/>
      <name val="Calibri"/>
      <family val="2"/>
      <scheme val="minor"/>
    </font>
    <font>
      <b val="true"/>
      <sz val="9.75"/>
      <color rgb="FF1F2329"/>
      <name val="Calibri"/>
      <family val="2"/>
      <scheme val="minor"/>
    </font>
    <font>
      <b val="true"/>
      <sz val="9.75"/>
      <color rgb="FF1F2329"/>
      <name val="Calibri"/>
      <family val="2"/>
      <scheme val="minor"/>
    </font>
    <font>
      <b val="true"/>
      <sz val="9.75"/>
      <color rgb="FF000000"/>
      <name val="Calibri"/>
      <family val="2"/>
      <scheme val="minor"/>
    </font>
    <font>
      <b val="true"/>
      <sz val="9.75"/>
      <color rgb="FF000000"/>
      <name val="Calibri"/>
      <family val="2"/>
      <scheme val="minor"/>
    </font>
    <font>
      <b val="true"/>
      <sz val="9.75"/>
      <color rgb="FF1F2329"/>
      <name val="Calibri"/>
      <family val="2"/>
      <scheme val="minor"/>
    </font>
    <font>
      <b val="true"/>
      <sz val="9.75"/>
      <color rgb="FF000000"/>
      <name val="Calibri"/>
      <family val="2"/>
      <scheme val="minor"/>
    </font>
    <font>
      <sz val="9.75"/>
      <color rgb="FF000000"/>
      <name val="Calibri"/>
      <family val="2"/>
      <scheme val="minor"/>
    </font>
    <font>
      <sz val="9.75"/>
      <color rgb="FF000000"/>
      <name val="Calibri"/>
      <family val="2"/>
      <scheme val="minor"/>
    </font>
    <font>
      <sz val="9.75"/>
      <color rgb="FF1F2329"/>
      <name val="Calibri"/>
      <family val="2"/>
      <scheme val="minor"/>
    </font>
    <font>
      <sz val="9.75"/>
      <color rgb="FF1F2329"/>
      <name val="Calibri"/>
      <family val="2"/>
      <scheme val="minor"/>
    </font>
    <font>
      <sz val="9.75"/>
      <color rgb="FFF54A45"/>
      <name val="Calibri"/>
      <family val="2"/>
      <scheme val="minor"/>
    </font>
    <font>
      <sz val="9.75"/>
      <color rgb="FF1F2329"/>
      <name val="Calibri"/>
      <family val="2"/>
      <scheme val="minor"/>
    </font>
    <font>
      <sz val="9.75"/>
      <color rgb="FF000000"/>
      <name val="Calibri"/>
      <family val="2"/>
      <scheme val="minor"/>
    </font>
    <font>
      <sz val="9.75"/>
      <color rgb="FF1F2329"/>
      <name val="Calibri"/>
      <family val="2"/>
      <scheme val="minor"/>
    </font>
    <font>
      <sz val="9.75"/>
      <color rgb="FF1F2329"/>
      <name val="Calibri"/>
      <family val="2"/>
      <scheme val="minor"/>
    </font>
    <font>
      <sz val="9.75"/>
      <color rgb="FF1F2329"/>
      <name val="Calibri"/>
      <family val="2"/>
      <scheme val="minor"/>
    </font>
    <font>
      <b val="true"/>
      <sz val="9.75"/>
      <color rgb="FFF54A45"/>
      <name val="Calibri"/>
      <family val="2"/>
      <scheme val="minor"/>
    </font>
    <font>
      <sz val="9.75"/>
      <color rgb="FF1F2329"/>
      <name val="Calibri"/>
      <family val="2"/>
      <scheme val="minor"/>
    </font>
    <font>
      <sz val="9.75"/>
      <color rgb="FF1F2329"/>
      <name val="Calibri"/>
      <family val="2"/>
      <scheme val="minor"/>
    </font>
    <font>
      <sz val="9.75"/>
      <color rgb="FF000000"/>
      <name val="Calibri"/>
      <family val="2"/>
      <scheme val="minor"/>
    </font>
    <font>
      <b val="true"/>
      <sz val="9.75"/>
      <color rgb="FF1F2329"/>
      <name val="Calibri"/>
      <family val="2"/>
      <scheme val="minor"/>
    </font>
    <font>
      <b val="true"/>
      <sz val="9.75"/>
      <color rgb="FF1F2329"/>
      <name val="Calibri"/>
      <family val="2"/>
      <scheme val="minor"/>
    </font>
    <font>
      <b val="true"/>
      <sz val="9.75"/>
      <color rgb="FF1F2329"/>
      <name val="Calibri"/>
      <family val="2"/>
      <scheme val="minor"/>
    </font>
    <font>
      <b val="true"/>
      <sz val="9.75"/>
      <color rgb="FF1F2329"/>
      <name val="Calibri"/>
      <family val="2"/>
      <scheme val="minor"/>
    </font>
    <font>
      <sz val="9.75"/>
      <color rgb="FF1F2329"/>
      <name val="Calibri"/>
      <family val="2"/>
      <scheme val="minor"/>
    </font>
    <font>
      <sz val="9.75"/>
      <color rgb="FF000000"/>
      <name val="Calibri"/>
      <family val="2"/>
      <scheme val="minor"/>
    </font>
    <font>
      <sz val="9.75"/>
      <color rgb="FF000000"/>
      <name val="Calibri"/>
      <family val="2"/>
      <scheme val="minor"/>
    </font>
    <font>
      <sz val="9.75"/>
      <color rgb="FF000000"/>
      <name val="Calibri"/>
      <family val="2"/>
      <scheme val="minor"/>
    </font>
    <font>
      <sz val="9.75"/>
      <color rgb="FF000000"/>
      <name val="Calibri"/>
      <family val="2"/>
      <scheme val="minor"/>
    </font>
    <font>
      <sz val="9.75"/>
      <color rgb="FF000000"/>
      <name val="Calibri"/>
      <family val="2"/>
      <scheme val="minor"/>
    </font>
    <font>
      <sz val="9.75"/>
      <color rgb="FF000000"/>
      <name val="Calibri"/>
      <family val="2"/>
      <scheme val="minor"/>
    </font>
    <font>
      <sz val="9.75"/>
      <color rgb="FF000000"/>
      <name val="Calibri"/>
      <family val="2"/>
      <scheme val="minor"/>
    </font>
    <font>
      <sz val="9.75"/>
      <color rgb="FF000000"/>
      <name val="Calibri"/>
      <family val="2"/>
      <scheme val="minor"/>
    </font>
    <font>
      <sz val="9.75"/>
      <color rgb="FF000000"/>
      <name val="Calibri"/>
      <family val="2"/>
      <scheme val="minor"/>
    </font>
    <font>
      <sz val="9.75"/>
      <color rgb="FF000000"/>
      <name val="Calibri"/>
      <family val="2"/>
      <scheme val="minor"/>
    </font>
    <font>
      <sz val="9.75"/>
      <color rgb="FF000000"/>
      <name val="Calibri"/>
      <family val="2"/>
      <scheme val="minor"/>
    </font>
    <font>
      <sz val="9.75"/>
      <color rgb="FF000000"/>
      <name val="Calibri"/>
      <family val="2"/>
      <scheme val="minor"/>
    </font>
    <font>
      <sz val="9.75"/>
      <color rgb="FF000000"/>
      <name val="Calibri"/>
      <family val="2"/>
      <scheme val="minor"/>
    </font>
    <font>
      <sz val="9.75"/>
      <color rgb="FF000000"/>
      <name val="Calibri"/>
      <family val="2"/>
      <scheme val="minor"/>
    </font>
    <font>
      <sz val="9.75"/>
      <color rgb="FF1F2329"/>
      <name val="Calibri"/>
      <family val="2"/>
      <scheme val="minor"/>
    </font>
    <font>
      <sz val="9.75"/>
      <color rgb="FF000000"/>
      <name val="Calibri"/>
      <family val="2"/>
      <scheme val="minor"/>
    </font>
    <font>
      <sz val="9.75"/>
      <color rgb="FF000000"/>
      <name val="Calibri"/>
      <family val="2"/>
      <scheme val="minor"/>
    </font>
    <font>
      <sz val="9.75"/>
      <color rgb="FF000000"/>
      <name val="Calibri"/>
      <family val="2"/>
      <scheme val="minor"/>
    </font>
    <font>
      <sz val="9.75"/>
      <color rgb="FF000000"/>
      <name val="Calibri"/>
      <family val="2"/>
      <scheme val="minor"/>
    </font>
    <font>
      <sz val="9.75"/>
      <color rgb="FF000000"/>
      <name val="Calibri"/>
      <family val="2"/>
      <scheme val="minor"/>
    </font>
    <font>
      <sz val="9.75"/>
      <color rgb="FF000000"/>
      <name val="Calibri"/>
      <family val="2"/>
      <scheme val="minor"/>
    </font>
    <font>
      <sz val="9.75"/>
      <color rgb="FF000000"/>
      <name val="Calibri"/>
      <family val="2"/>
      <scheme val="minor"/>
    </font>
    <font>
      <sz val="10.5"/>
      <color rgb="FF1D2129"/>
      <name val="Calibri"/>
      <family val="2"/>
      <scheme val="minor"/>
    </font>
    <font>
      <sz val="9.75"/>
      <color rgb="FF000000"/>
      <name val="Calibri"/>
      <family val="2"/>
      <scheme val="minor"/>
    </font>
    <font>
      <b val="true"/>
      <sz val="9.75"/>
      <color rgb="FF000000"/>
      <name val="Calibri"/>
      <family val="2"/>
      <scheme val="minor"/>
    </font>
    <font>
      <sz val="10.5"/>
      <color rgb="FF000000"/>
      <name val="Calibri"/>
      <family val="2"/>
      <scheme val="minor"/>
    </font>
    <font>
      <b val="true"/>
      <sz val="9.75"/>
      <color rgb="FF000000"/>
      <name val="Calibri"/>
      <family val="2"/>
      <scheme val="minor"/>
    </font>
    <font>
      <b val="true"/>
      <sz val="9.75"/>
      <color rgb="FF000000"/>
      <name val="Calibri"/>
      <family val="2"/>
      <scheme val="minor"/>
    </font>
    <font>
      <sz val="9.75"/>
      <color rgb="FF000000"/>
      <name val="Calibri"/>
      <family val="2"/>
      <scheme val="minor"/>
    </font>
    <font>
      <sz val="9.75"/>
      <color rgb="FF000000"/>
      <name val="Calibri"/>
      <family val="2"/>
      <scheme val="minor"/>
    </font>
    <font>
      <sz val="9.75"/>
      <color rgb="FF000000"/>
      <name val="Calibri"/>
      <family val="2"/>
      <scheme val="minor"/>
    </font>
    <font>
      <sz val="9.75"/>
      <color rgb="FF000000"/>
      <name val="Calibri"/>
      <family val="2"/>
      <scheme val="minor"/>
    </font>
    <font>
      <sz val="9.75"/>
      <color rgb="FF000000"/>
      <name val="Calibri"/>
      <family val="2"/>
      <scheme val="minor"/>
    </font>
    <font>
      <sz val="9.75"/>
      <color rgb="FF000000"/>
      <name val="Calibri"/>
      <family val="2"/>
      <scheme val="minor"/>
    </font>
    <font>
      <sz val="9.75"/>
      <color rgb="FF000000"/>
      <name val="Calibri"/>
      <family val="2"/>
      <scheme val="minor"/>
    </font>
    <font>
      <sz val="9.75"/>
      <color rgb="FF000000"/>
      <name val="Calibri"/>
      <family val="2"/>
      <scheme val="minor"/>
    </font>
    <font>
      <sz val="9.75"/>
      <color rgb="FF000000"/>
      <name val="Calibri"/>
      <family val="2"/>
      <scheme val="minor"/>
    </font>
    <font>
      <sz val="9.75"/>
      <color rgb="FF000000"/>
      <name val="Calibri"/>
      <family val="2"/>
      <scheme val="minor"/>
    </font>
    <font>
      <sz val="9.75"/>
      <color rgb="FF000000"/>
      <name val="Calibri"/>
      <family val="2"/>
      <scheme val="minor"/>
    </font>
    <font>
      <sz val="9.75"/>
      <color rgb="FF000000"/>
      <name val="Calibri"/>
      <family val="2"/>
      <scheme val="minor"/>
    </font>
    <font>
      <sz val="9.75"/>
      <color rgb="FF000000"/>
      <name val="Calibri"/>
      <family val="2"/>
      <scheme val="minor"/>
    </font>
    <font>
      <b val="true"/>
      <sz val="9.75"/>
      <color rgb="FF000000"/>
      <name val="Calibri"/>
      <family val="2"/>
      <scheme val="minor"/>
    </font>
    <font>
      <b val="true"/>
      <sz val="9.75"/>
      <color rgb="FF000000"/>
      <name val="Calibri"/>
      <family val="2"/>
      <scheme val="minor"/>
    </font>
    <font>
      <b val="true"/>
      <sz val="9.75"/>
      <color rgb="FF000000"/>
      <name val="Calibri"/>
      <family val="2"/>
      <scheme val="minor"/>
    </font>
    <font>
      <b val="true"/>
      <sz val="9.75"/>
      <color rgb="FF1F2329"/>
      <name val="Calibri"/>
      <family val="2"/>
      <scheme val="minor"/>
    </font>
    <font>
      <sz val="9.75"/>
      <color rgb="FF000000"/>
      <name val="Calibri"/>
      <family val="2"/>
      <scheme val="minor"/>
    </font>
    <font>
      <sz val="9.75"/>
      <color rgb="FF000000"/>
      <name val="Calibri"/>
      <family val="2"/>
      <scheme val="minor"/>
    </font>
    <font>
      <sz val="9.75"/>
      <color rgb="FF000000"/>
      <name val="Calibri"/>
      <family val="2"/>
      <scheme val="minor"/>
    </font>
    <font>
      <sz val="9.75"/>
      <color rgb="FF000000"/>
      <name val="Calibri"/>
      <family val="2"/>
      <scheme val="minor"/>
    </font>
    <font>
      <sz val="9.75"/>
      <color rgb="FF000000"/>
      <name val="Calibri"/>
      <family val="2"/>
      <scheme val="minor"/>
    </font>
    <font>
      <sz val="9.75"/>
      <color rgb="FF1F2329"/>
      <name val="Calibri"/>
      <family val="2"/>
      <scheme val="minor"/>
    </font>
    <font>
      <sz val="9.75"/>
      <color rgb="FF000000"/>
      <name val="Calibri"/>
      <family val="2"/>
      <scheme val="minor"/>
    </font>
    <font>
      <sz val="9.75"/>
      <color rgb="FF000000"/>
      <name val="Calibri"/>
      <family val="2"/>
      <scheme val="minor"/>
    </font>
    <font>
      <sz val="9.75"/>
      <color rgb="FF000000"/>
      <name val="Calibri"/>
      <family val="2"/>
      <scheme val="minor"/>
    </font>
    <font>
      <sz val="9.75"/>
      <color rgb="FF000000"/>
      <name val="Calibri"/>
      <family val="2"/>
      <scheme val="minor"/>
    </font>
    <font>
      <b val="true"/>
      <sz val="9.75"/>
      <color rgb="FF000000"/>
      <name val="Calibri"/>
      <family val="2"/>
      <scheme val="minor"/>
    </font>
    <font>
      <sz val="9.75"/>
      <color rgb="FF000000"/>
      <name val="Calibri"/>
      <family val="2"/>
      <scheme val="minor"/>
    </font>
    <font>
      <sz val="9.75"/>
      <color rgb="FF000000"/>
      <name val="Calibri"/>
      <family val="2"/>
      <scheme val="minor"/>
    </font>
    <font>
      <sz val="9.75"/>
      <color rgb="FF000000"/>
      <name val="Calibri"/>
      <family val="2"/>
      <scheme val="minor"/>
    </font>
    <font>
      <sz val="9.75"/>
      <color rgb="FF000000"/>
      <name val="Calibri"/>
      <family val="2"/>
      <scheme val="minor"/>
    </font>
    <font>
      <sz val="9.75"/>
      <color rgb="FF000000"/>
      <name val="Calibri"/>
      <family val="2"/>
      <scheme val="minor"/>
    </font>
    <font>
      <sz val="9"/>
      <color rgb="FF000000"/>
      <name val="Calibri"/>
      <family val="2"/>
      <scheme val="minor"/>
    </font>
    <font>
      <sz val="9"/>
      <color rgb="FF000000"/>
      <name val="Calibri"/>
      <family val="2"/>
      <scheme val="minor"/>
    </font>
    <font>
      <sz val="9"/>
      <color rgb="FF000000"/>
      <name val="Calibri"/>
      <family val="2"/>
      <scheme val="minor"/>
    </font>
    <font>
      <sz val="9"/>
      <color rgb="FF000000"/>
      <name val="Calibri"/>
      <family val="2"/>
      <scheme val="minor"/>
    </font>
    <font>
      <sz val="9"/>
      <color rgb="FF000000"/>
      <name val="Calibri"/>
      <family val="2"/>
      <scheme val="minor"/>
    </font>
    <font>
      <sz val="9"/>
      <color rgb="FF000000"/>
      <name val="Calibri"/>
      <family val="2"/>
      <scheme val="minor"/>
    </font>
    <font>
      <sz val="9"/>
      <color rgb="FF000000"/>
      <name val="Calibri"/>
      <family val="2"/>
      <scheme val="minor"/>
    </font>
    <font>
      <sz val="9"/>
      <color rgb="FF000000"/>
      <name val="Calibri"/>
      <family val="2"/>
      <scheme val="minor"/>
    </font>
    <font>
      <sz val="9"/>
      <color rgb="FF000000"/>
      <name val="Calibri"/>
      <family val="2"/>
      <scheme val="minor"/>
    </font>
    <font>
      <sz val="9"/>
      <color rgb="FF000000"/>
      <name val="Calibri"/>
      <family val="2"/>
      <scheme val="minor"/>
    </font>
    <font>
      <sz val="10.5"/>
      <color rgb="FF000000"/>
      <name val="Calibri"/>
      <family val="2"/>
      <scheme val="minor"/>
    </font>
    <font>
      <sz val="10.5"/>
      <color rgb="FF000000"/>
      <name val="Calibri"/>
      <family val="2"/>
      <scheme val="minor"/>
    </font>
    <font>
      <b val="true"/>
      <sz val="9"/>
      <color rgb="FFF54A45"/>
      <name val="Calibri"/>
      <family val="2"/>
      <scheme val="minor"/>
    </font>
    <font>
      <b val="true"/>
      <sz val="9"/>
      <color rgb="FFF54A45"/>
      <name val="Calibri"/>
      <family val="2"/>
      <scheme val="minor"/>
    </font>
    <font>
      <b val="true"/>
      <sz val="9.75"/>
      <color rgb="FFF54A45"/>
      <name val="Calibri"/>
      <family val="2"/>
      <scheme val="minor"/>
    </font>
    <font>
      <sz val="9"/>
      <color rgb="FF000000"/>
      <name val="Calibri"/>
      <family val="2"/>
      <scheme val="minor"/>
    </font>
    <font>
      <sz val="9"/>
      <color rgb="FF000000"/>
      <name val="Calibri"/>
      <family val="2"/>
      <scheme val="minor"/>
    </font>
    <font>
      <sz val="9"/>
      <color rgb="FF000000"/>
      <name val="Calibri"/>
      <family val="2"/>
      <scheme val="minor"/>
    </font>
    <font>
      <sz val="9"/>
      <color rgb="FF000000"/>
      <name val="Calibri"/>
      <family val="2"/>
      <scheme val="minor"/>
    </font>
    <font>
      <sz val="10.5"/>
      <color rgb="FF000000"/>
      <name val="Calibri"/>
      <family val="2"/>
      <scheme val="minor"/>
    </font>
    <font>
      <sz val="10.5"/>
      <color rgb="FF000000"/>
      <name val="Calibri"/>
      <family val="2"/>
      <scheme val="minor"/>
    </font>
    <font>
      <b val="true"/>
      <sz val="9"/>
      <color rgb="FF000000"/>
      <name val="Calibri"/>
      <family val="2"/>
      <scheme val="minor"/>
    </font>
    <font>
      <b val="true"/>
      <sz val="9"/>
      <color rgb="FF000000"/>
      <name val="Calibri"/>
      <family val="2"/>
      <scheme val="minor"/>
    </font>
    <font>
      <sz val="9"/>
      <color rgb="FF000000"/>
      <name val="Calibri"/>
      <family val="2"/>
      <scheme val="minor"/>
    </font>
    <font>
      <b val="true"/>
      <sz val="9"/>
      <color rgb="FF000000"/>
      <name val="Calibri"/>
      <family val="2"/>
      <scheme val="minor"/>
    </font>
    <font>
      <b val="true"/>
      <sz val="9"/>
      <color rgb="FF000000"/>
      <name val="Calibri"/>
      <family val="2"/>
      <scheme val="minor"/>
    </font>
    <font>
      <sz val="10.5"/>
      <color rgb="FF000000"/>
      <name val="Calibri"/>
      <family val="2"/>
      <scheme val="minor"/>
    </font>
    <font>
      <sz val="10.5"/>
      <color rgb="FF000000"/>
      <name val="Calibri"/>
      <family val="2"/>
      <scheme val="minor"/>
    </font>
    <font>
      <sz val="10.5"/>
      <color rgb="FF000000"/>
      <name val="Calibri"/>
      <family val="2"/>
      <scheme val="minor"/>
    </font>
    <font>
      <sz val="10.5"/>
      <color rgb="FF000000"/>
      <name val="Calibri"/>
      <family val="2"/>
      <scheme val="minor"/>
    </font>
    <font>
      <sz val="10.5"/>
      <color rgb="FF000000"/>
      <name val="Calibri"/>
      <family val="2"/>
      <scheme val="minor"/>
    </font>
    <font>
      <sz val="9.75"/>
      <color rgb="FF000000"/>
      <name val="Calibri"/>
      <family val="2"/>
      <scheme val="minor"/>
    </font>
    <font>
      <sz val="9.75"/>
      <color rgb="FF000000"/>
      <name val="Calibri"/>
      <family val="2"/>
      <scheme val="minor"/>
    </font>
    <font>
      <b val="true"/>
      <sz val="9.75"/>
      <color rgb="FF000000"/>
      <name val="Calibri"/>
      <family val="2"/>
      <scheme val="minor"/>
    </font>
    <font>
      <sz val="9.75"/>
      <color rgb="FF000000"/>
      <name val="Calibri"/>
      <family val="2"/>
      <scheme val="minor"/>
    </font>
    <font>
      <sz val="9.75"/>
      <color rgb="FF000000"/>
      <name val="Calibri"/>
      <family val="2"/>
      <scheme val="minor"/>
    </font>
    <font>
      <sz val="9.75"/>
      <color rgb="FF000000"/>
      <name val="Calibri"/>
      <family val="2"/>
      <scheme val="minor"/>
    </font>
    <font>
      <b val="true"/>
      <sz val="9.75"/>
      <color rgb="FF000000"/>
      <name val="Calibri"/>
      <family val="2"/>
      <scheme val="minor"/>
    </font>
    <font>
      <sz val="9.75"/>
      <color rgb="FF000000"/>
      <name val="Calibri"/>
      <family val="2"/>
      <scheme val="minor"/>
    </font>
    <font>
      <sz val="9.75"/>
      <color rgb="FF000000"/>
      <name val="Calibri"/>
      <family val="2"/>
      <scheme val="minor"/>
    </font>
    <font>
      <sz val="9.75"/>
      <color rgb="FF000000"/>
      <name val="Calibri"/>
      <family val="2"/>
      <scheme val="minor"/>
    </font>
    <font>
      <b val="true"/>
      <sz val="9.75"/>
      <color rgb="FF000000"/>
      <name val="Calibri"/>
      <family val="2"/>
      <scheme val="minor"/>
    </font>
    <font>
      <b val="true"/>
      <sz val="9.75"/>
      <color rgb="FF000000"/>
      <name val="Calibri"/>
      <family val="2"/>
      <scheme val="minor"/>
    </font>
    <font>
      <b val="true"/>
      <sz val="9.75"/>
      <color rgb="FF000000"/>
      <name val="Calibri"/>
      <family val="2"/>
      <scheme val="minor"/>
    </font>
    <font>
      <b val="true"/>
      <sz val="9.75"/>
      <color rgb="FF000000"/>
      <name val="Calibri"/>
      <family val="2"/>
      <scheme val="minor"/>
    </font>
    <font>
      <b val="true"/>
      <sz val="9.75"/>
      <color rgb="FF000000"/>
      <name val="Calibri"/>
      <family val="2"/>
      <scheme val="minor"/>
    </font>
    <font>
      <b val="true"/>
      <sz val="9.75"/>
      <color rgb="FF000000"/>
      <name val="Calibri"/>
      <family val="2"/>
      <scheme val="minor"/>
    </font>
    <font>
      <b val="true"/>
      <sz val="9.75"/>
      <color rgb="FF000000"/>
      <name val="Calibri"/>
      <family val="2"/>
      <scheme val="minor"/>
    </font>
    <font>
      <b val="true"/>
      <sz val="9.75"/>
      <color rgb="FF000000"/>
      <name val="Calibri"/>
      <family val="2"/>
      <scheme val="minor"/>
    </font>
    <font>
      <b val="true"/>
      <sz val="9.75"/>
      <color rgb="FF000000"/>
      <name val="Calibri"/>
      <family val="2"/>
      <scheme val="minor"/>
    </font>
    <font>
      <b val="true"/>
      <sz val="9.75"/>
      <color rgb="FF000000"/>
      <name val="Calibri"/>
      <family val="2"/>
      <scheme val="minor"/>
    </font>
    <font>
      <b val="true"/>
      <sz val="9.75"/>
      <color rgb="FF000000"/>
      <name val="Calibri"/>
      <family val="2"/>
      <scheme val="minor"/>
    </font>
    <font>
      <sz val="9.75"/>
      <color rgb="FF000000"/>
      <name val="Calibri"/>
      <family val="2"/>
      <scheme val="minor"/>
    </font>
    <font>
      <sz val="9.75"/>
      <color rgb="FF000000"/>
      <name val="Calibri"/>
      <family val="2"/>
      <scheme val="minor"/>
    </font>
    <font>
      <sz val="9.75"/>
      <color rgb="FF000000"/>
      <name val="Calibri"/>
      <family val="2"/>
      <scheme val="minor"/>
    </font>
    <font>
      <b val="true"/>
      <sz val="9.75"/>
      <color rgb="FF1F2329"/>
      <name val="Calibri"/>
      <family val="2"/>
      <scheme val="minor"/>
    </font>
    <font>
      <sz val="9.75"/>
      <color rgb="FF000000"/>
      <name val="Calibri"/>
      <family val="2"/>
      <scheme val="minor"/>
    </font>
    <font>
      <sz val="9.75"/>
      <color rgb="FF000000"/>
      <name val="Calibri"/>
      <family val="2"/>
      <scheme val="minor"/>
    </font>
    <font>
      <sz val="9.75"/>
      <color rgb="FF000000"/>
      <name val="Calibri"/>
      <family val="2"/>
      <scheme val="minor"/>
    </font>
    <font>
      <sz val="9.75"/>
      <color rgb="FF000000"/>
      <name val="Calibri"/>
      <family val="2"/>
      <scheme val="minor"/>
    </font>
    <font>
      <sz val="9.75"/>
      <color rgb="FF000000"/>
      <name val="Calibri"/>
      <family val="2"/>
      <scheme val="minor"/>
    </font>
    <font>
      <sz val="9.75"/>
      <color rgb="FF000000"/>
      <name val="Calibri"/>
      <family val="2"/>
      <scheme val="minor"/>
    </font>
    <font>
      <sz val="9.75"/>
      <color rgb="FF000000"/>
      <name val="Calibri"/>
      <family val="2"/>
      <scheme val="minor"/>
    </font>
    <font>
      <sz val="9.75"/>
      <color rgb="FF000000"/>
      <name val="Calibri"/>
      <family val="2"/>
      <scheme val="minor"/>
    </font>
    <font>
      <sz val="9.75"/>
      <color rgb="FF000000"/>
      <name val="Calibri"/>
      <family val="2"/>
      <scheme val="minor"/>
    </font>
    <font>
      <sz val="10.5"/>
      <color rgb="FF000000"/>
      <name val="Calibri"/>
      <family val="2"/>
      <scheme val="minor"/>
    </font>
    <font>
      <sz val="19.5"/>
      <color rgb="FF000000"/>
      <name val="Calibri"/>
      <family val="2"/>
      <scheme val="minor"/>
    </font>
    <font>
      <sz val="9.75"/>
      <color rgb="FF000000"/>
      <name val="Calibri"/>
      <family val="2"/>
      <scheme val="minor"/>
    </font>
    <font>
      <sz val="9.75"/>
      <color rgb="FF000000"/>
      <name val="Calibri"/>
      <family val="2"/>
      <scheme val="minor"/>
    </font>
    <font>
      <sz val="9.75"/>
      <color rgb="FF000000"/>
      <name val="Calibri"/>
      <family val="2"/>
      <scheme val="minor"/>
    </font>
    <font>
      <b val="true"/>
      <sz val="9.75"/>
      <color rgb="FF000000"/>
      <name val="Calibri"/>
      <family val="2"/>
      <scheme val="minor"/>
    </font>
    <font>
      <b val="true"/>
      <sz val="9.75"/>
      <color rgb="FF1F2329"/>
      <name val="Calibri"/>
      <family val="2"/>
      <scheme val="minor"/>
    </font>
    <font>
      <b val="true"/>
      <sz val="9.75"/>
      <color rgb="FF000000"/>
      <name val="Calibri"/>
      <family val="2"/>
      <scheme val="minor"/>
    </font>
    <font>
      <b val="true"/>
      <sz val="9.75"/>
      <color rgb="FF000000"/>
      <name val="Calibri"/>
      <family val="2"/>
      <scheme val="minor"/>
    </font>
    <font>
      <sz val="9.75"/>
      <color rgb="FF000000"/>
      <name val="Calibri"/>
      <family val="2"/>
      <scheme val="minor"/>
    </font>
    <font>
      <sz val="9.75"/>
      <color rgb="FF000000"/>
      <name val="Calibri"/>
      <family val="2"/>
      <scheme val="minor"/>
    </font>
    <font>
      <sz val="9.75"/>
      <color rgb="FF000000"/>
      <name val="Calibri"/>
      <family val="2"/>
      <scheme val="minor"/>
    </font>
    <font>
      <sz val="10.5"/>
      <color rgb="FF000000"/>
      <name val="Calibri"/>
      <family val="2"/>
      <scheme val="minor"/>
    </font>
    <font>
      <sz val="9.75"/>
      <color rgb="FF000000"/>
      <name val="Calibri"/>
      <family val="2"/>
      <scheme val="minor"/>
    </font>
    <font>
      <sz val="9.75"/>
      <color rgb="FF000000"/>
      <name val="Calibri"/>
      <family val="2"/>
      <scheme val="minor"/>
    </font>
    <font>
      <sz val="9.75"/>
      <color rgb="FF000000"/>
      <name val="Calibri"/>
      <family val="2"/>
      <scheme val="minor"/>
    </font>
    <font>
      <b val="true"/>
      <sz val="9.75"/>
      <color rgb="FF1F2329"/>
      <name val="Calibri"/>
      <family val="2"/>
      <scheme val="minor"/>
    </font>
    <font>
      <b val="true"/>
      <sz val="9.75"/>
      <color rgb="FF000000"/>
      <name val="Calibri"/>
      <family val="2"/>
      <scheme val="minor"/>
    </font>
    <font>
      <b val="true"/>
      <sz val="9.75"/>
      <color rgb="FF000000"/>
      <name val="Calibri"/>
      <family val="2"/>
      <scheme val="minor"/>
    </font>
    <font>
      <sz val="9.75"/>
      <color rgb="FF000000"/>
      <name val="Calibri"/>
      <family val="2"/>
      <scheme val="minor"/>
    </font>
    <font>
      <sz val="9.75"/>
      <color rgb="FFFF0000"/>
      <name val="Calibri"/>
      <family val="2"/>
      <scheme val="minor"/>
    </font>
    <font>
      <sz val="10.5"/>
      <color rgb="FF000000"/>
      <name val="Calibri"/>
      <family val="2"/>
      <scheme val="minor"/>
    </font>
    <font>
      <strike val="true"/>
      <sz val="9.75"/>
      <color rgb="FF000000"/>
      <name val="Calibri"/>
      <family val="2"/>
      <scheme val="minor"/>
    </font>
    <font>
      <strike val="true"/>
      <sz val="9.75"/>
      <color rgb="FF000000"/>
      <name val="Calibri"/>
      <family val="2"/>
      <scheme val="minor"/>
    </font>
    <font>
      <strike val="true"/>
      <sz val="9.75"/>
      <color rgb="FF000000"/>
      <name val="Calibri"/>
      <family val="2"/>
      <scheme val="minor"/>
    </font>
    <font>
      <strike val="true"/>
      <sz val="9.75"/>
      <color rgb="FF000000"/>
      <name val="Calibri"/>
      <family val="2"/>
      <scheme val="minor"/>
    </font>
    <font>
      <strike val="true"/>
      <sz val="10.5"/>
      <color rgb="FF000000"/>
      <name val="Calibri"/>
      <family val="2"/>
      <scheme val="minor"/>
    </font>
    <font>
      <sz val="10.5"/>
      <color rgb="FF000000"/>
      <name val="Calibri"/>
      <family val="2"/>
      <scheme val="minor"/>
    </font>
    <font>
      <sz val="10.5"/>
      <color rgb="FF000000"/>
      <name val="Calibri"/>
      <family val="2"/>
      <scheme val="minor"/>
    </font>
    <font>
      <sz val="10.5"/>
      <color rgb="FF000000"/>
      <name val="Calibri"/>
      <family val="2"/>
      <scheme val="minor"/>
    </font>
    <font>
      <sz val="9"/>
      <color rgb="FF333333"/>
      <name val="Calibri"/>
      <family val="2"/>
      <scheme val="minor"/>
    </font>
    <font>
      <sz val="9.75"/>
      <color rgb="FF000000"/>
      <name val="Calibri"/>
      <family val="2"/>
      <scheme val="minor"/>
    </font>
    <font>
      <sz val="9"/>
      <color rgb="FF000000"/>
      <name val="Calibri"/>
      <family val="2"/>
      <scheme val="minor"/>
    </font>
    <font>
      <sz val="10.5"/>
      <color rgb="FF000000"/>
      <name val="Calibri"/>
      <family val="2"/>
      <scheme val="minor"/>
    </font>
    <font>
      <sz val="9"/>
      <color rgb="FF000000"/>
      <name val="Calibri"/>
      <family val="2"/>
      <scheme val="minor"/>
    </font>
    <font>
      <sz val="9"/>
      <color rgb="FF000000"/>
      <name val="Calibri"/>
      <family val="2"/>
      <scheme val="minor"/>
    </font>
    <font>
      <sz val="9"/>
      <color rgb="FF000000"/>
      <name val="Calibri"/>
      <family val="2"/>
      <scheme val="minor"/>
    </font>
    <font>
      <b val="true"/>
      <sz val="12"/>
      <color rgb="FF1F2329"/>
      <name val="Calibri"/>
      <family val="2"/>
      <scheme val="minor"/>
    </font>
    <font>
      <b val="true"/>
      <sz val="12"/>
      <color rgb="FF1F2329"/>
      <name val="Calibri"/>
      <family val="2"/>
      <scheme val="minor"/>
    </font>
    <font>
      <sz val="10.5"/>
      <color rgb="FF000000"/>
      <name val="Calibri"/>
      <family val="2"/>
      <scheme val="minor"/>
    </font>
    <font>
      <b val="true"/>
      <sz val="9"/>
      <color rgb="FF000000"/>
      <name val="Calibri"/>
      <family val="2"/>
      <scheme val="minor"/>
    </font>
    <font>
      <sz val="10.5"/>
      <color rgb="FF000000"/>
      <name val="Calibri"/>
      <family val="2"/>
      <scheme val="minor"/>
    </font>
    <font>
      <sz val="10.5"/>
      <color rgb="FF000000"/>
      <name val="Calibri"/>
      <family val="2"/>
      <scheme val="minor"/>
    </font>
    <font>
      <sz val="10.5"/>
      <color rgb="FF000000"/>
      <name val="Calibri"/>
      <family val="2"/>
      <scheme val="minor"/>
    </font>
    <font>
      <sz val="10.5"/>
      <color rgb="FF000000"/>
      <name val="Calibri"/>
      <family val="2"/>
      <scheme val="minor"/>
    </font>
    <font>
      <b val="true"/>
      <sz val="27.75"/>
      <color rgb="FFFFFFFF"/>
      <name val="Calibri"/>
      <family val="2"/>
      <scheme val="minor"/>
    </font>
    <font>
      <sz val="10.5"/>
      <color rgb="FF000000"/>
      <name val="Calibri"/>
      <family val="2"/>
      <scheme val="minor"/>
    </font>
    <font>
      <b val="true"/>
      <sz val="10.5"/>
      <color rgb="FF000000"/>
      <name val="Calibri"/>
      <family val="2"/>
      <scheme val="minor"/>
    </font>
    <font>
      <sz val="10.5"/>
      <color rgb="FFFF0000"/>
      <name val="Calibri"/>
      <family val="2"/>
      <scheme val="minor"/>
    </font>
    <font>
      <sz val="10.5"/>
      <color rgb="FF000000"/>
      <name val="Calibri"/>
      <family val="2"/>
      <scheme val="minor"/>
    </font>
    <font>
      <sz val="9.75"/>
      <color rgb="FF000000"/>
      <name val="Calibri"/>
      <family val="2"/>
      <scheme val="minor"/>
    </font>
    <font>
      <sz val="9.75"/>
      <color rgb="FF000000"/>
      <name val="Calibri"/>
      <family val="2"/>
      <scheme val="minor"/>
    </font>
    <font>
      <sz val="10.5"/>
      <color rgb="FF000000"/>
      <name val="Calibri"/>
      <family val="2"/>
      <scheme val="minor"/>
    </font>
    <font>
      <sz val="10.5"/>
      <color rgb="FF000000"/>
      <name val="Calibri"/>
      <family val="2"/>
      <scheme val="minor"/>
    </font>
    <font>
      <sz val="10.5"/>
      <color rgb="FF000000"/>
      <name val="Calibri"/>
      <family val="2"/>
      <scheme val="minor"/>
    </font>
    <font>
      <sz val="9.75"/>
      <color rgb="FF000000"/>
      <name val="Calibri"/>
      <family val="2"/>
      <scheme val="minor"/>
    </font>
    <font>
      <sz val="9.75"/>
      <color rgb="FF000000"/>
      <name val="Calibri"/>
      <family val="2"/>
      <scheme val="minor"/>
    </font>
    <font>
      <b val="true"/>
      <sz val="9.75"/>
      <color rgb="FF000000"/>
      <name val="Calibri"/>
      <family val="2"/>
      <scheme val="minor"/>
    </font>
    <font>
      <b val="true"/>
      <sz val="9.75"/>
      <color rgb="FF000000"/>
      <name val="Calibri"/>
      <family val="2"/>
      <scheme val="minor"/>
    </font>
    <font>
      <sz val="9.75"/>
      <color rgb="FF000000"/>
      <name val="Calibri"/>
      <family val="2"/>
      <scheme val="minor"/>
    </font>
    <font>
      <sz val="10.5"/>
      <color rgb="FF000000"/>
      <name val="Calibri"/>
      <family val="2"/>
      <scheme val="minor"/>
    </font>
    <font>
      <sz val="10.5"/>
      <color rgb="FF000000"/>
      <name val="Calibri"/>
      <family val="2"/>
      <scheme val="minor"/>
    </font>
    <font>
      <sz val="10.5"/>
      <color rgb="FFFF0000"/>
      <name val="Calibri"/>
      <family val="2"/>
      <scheme val="minor"/>
    </font>
    <font>
      <sz val="10.5"/>
      <color rgb="FF000000"/>
      <name val="Calibri"/>
      <family val="2"/>
      <scheme val="minor"/>
    </font>
    <font>
      <sz val="10.5"/>
      <color rgb="FF000000"/>
      <name val="Calibri"/>
      <family val="2"/>
      <scheme val="minor"/>
    </font>
    <font>
      <sz val="10.5"/>
      <color rgb="FF000000"/>
      <name val="Calibri"/>
      <family val="2"/>
      <scheme val="minor"/>
    </font>
    <font>
      <sz val="10.5"/>
      <color rgb="FF000000"/>
      <name val="Calibri"/>
      <family val="2"/>
      <scheme val="minor"/>
    </font>
    <font>
      <sz val="10.5"/>
      <color rgb="FF000000"/>
      <name val="Calibri"/>
      <family val="2"/>
      <scheme val="minor"/>
    </font>
    <font>
      <sz val="10.5"/>
      <color rgb="FFFF0000"/>
      <name val="Calibri"/>
      <family val="2"/>
      <scheme val="minor"/>
    </font>
    <font>
      <sz val="10.5"/>
      <color rgb="FFFF0000"/>
      <name val="Calibri"/>
      <family val="2"/>
      <scheme val="minor"/>
    </font>
    <font>
      <sz val="10.5"/>
      <color rgb="FF000000"/>
      <name val="Calibri"/>
      <family val="2"/>
      <scheme val="minor"/>
    </font>
    <font>
      <sz val="10.5"/>
      <color rgb="FF000000"/>
      <name val="Calibri"/>
      <family val="2"/>
      <scheme val="minor"/>
    </font>
    <font>
      <sz val="10.5"/>
      <color rgb="FF000000"/>
      <name val="Calibri"/>
      <family val="2"/>
      <scheme val="minor"/>
    </font>
    <font>
      <sz val="10.5"/>
      <color rgb="FF000000"/>
      <name val="Calibri"/>
      <family val="2"/>
      <scheme val="minor"/>
    </font>
    <font>
      <sz val="10.5"/>
      <color rgb="FF000000"/>
      <name val="Calibri"/>
      <family val="2"/>
      <scheme val="minor"/>
    </font>
    <font>
      <sz val="10.5"/>
      <color rgb="FF000000"/>
      <name val="Calibri"/>
      <family val="2"/>
      <scheme val="minor"/>
    </font>
    <font>
      <sz val="10.5"/>
      <color rgb="FF000000"/>
      <name val="Calibri"/>
      <family val="2"/>
      <scheme val="minor"/>
    </font>
    <font>
      <sz val="10.5"/>
      <color rgb="FF000000"/>
      <name val="Calibri"/>
      <family val="2"/>
      <scheme val="minor"/>
    </font>
    <font>
      <sz val="10.5"/>
      <color rgb="FF000000"/>
      <name val="Calibri"/>
      <family val="2"/>
      <scheme val="minor"/>
    </font>
    <font>
      <sz val="10.5"/>
      <color rgb="FF000000"/>
      <name val="Calibri"/>
      <family val="2"/>
      <scheme val="minor"/>
    </font>
    <font>
      <sz val="10.5"/>
      <color rgb="FF000000"/>
      <name val="Calibri"/>
      <family val="2"/>
      <scheme val="minor"/>
    </font>
    <font>
      <sz val="10.5"/>
      <color rgb="FF000000"/>
      <name val="Calibri"/>
      <family val="2"/>
      <scheme val="minor"/>
    </font>
    <font>
      <b val="true"/>
      <sz val="12"/>
      <color rgb="FF000000"/>
      <name val="Calibri"/>
      <family val="2"/>
      <scheme val="minor"/>
    </font>
    <font>
      <b val="true"/>
      <sz val="12"/>
      <color rgb="FF000000"/>
      <name val="Calibri"/>
      <family val="2"/>
      <scheme val="minor"/>
    </font>
    <font>
      <b val="true"/>
      <sz val="12"/>
      <color rgb="FF000000"/>
      <name val="Calibri"/>
      <family val="2"/>
      <scheme val="minor"/>
    </font>
    <font>
      <b val="true"/>
      <sz val="12"/>
      <color rgb="FF000000"/>
      <name val="Calibri"/>
      <family val="2"/>
      <scheme val="minor"/>
    </font>
    <font>
      <b val="true"/>
      <sz val="9"/>
      <color rgb="FF000000"/>
      <name val="Calibri"/>
      <family val="2"/>
      <scheme val="minor"/>
    </font>
    <font>
      <sz val="9"/>
      <color rgb="FF000000"/>
      <name val="Calibri"/>
      <family val="2"/>
      <scheme val="minor"/>
    </font>
    <font>
      <sz val="9"/>
      <color rgb="FF000000"/>
      <name val="Calibri"/>
      <family val="2"/>
      <scheme val="minor"/>
    </font>
    <font>
      <sz val="9"/>
      <color rgb="FF000000"/>
      <name val="Calibri"/>
      <family val="2"/>
      <scheme val="minor"/>
    </font>
    <font>
      <b val="true"/>
      <sz val="9"/>
      <color rgb="FF000000"/>
      <name val="Calibri"/>
      <family val="2"/>
      <scheme val="minor"/>
    </font>
    <font>
      <sz val="9"/>
      <color rgb="FF000000"/>
      <name val="Calibri"/>
      <family val="2"/>
      <scheme val="minor"/>
    </font>
    <font>
      <b val="true"/>
      <sz val="9"/>
      <color rgb="FF000000"/>
      <name val="Calibri"/>
      <family val="2"/>
      <scheme val="minor"/>
    </font>
    <font>
      <b val="true"/>
      <sz val="9"/>
      <color rgb="FF000000"/>
      <name val="Calibri"/>
      <family val="2"/>
      <scheme val="minor"/>
    </font>
    <font>
      <sz val="9.75"/>
      <color rgb="FF000000"/>
      <name val="Calibri"/>
      <family val="2"/>
      <scheme val="minor"/>
    </font>
    <font>
      <sz val="9.75"/>
      <color rgb="FF000000"/>
      <name val="Calibri"/>
      <family val="2"/>
      <scheme val="minor"/>
    </font>
    <font>
      <sz val="9.75"/>
      <color rgb="FFF54A45"/>
      <name val="Calibri"/>
      <family val="2"/>
      <scheme val="minor"/>
    </font>
    <font>
      <sz val="19.5"/>
      <color rgb="FF000000"/>
      <name val="Calibri"/>
      <family val="2"/>
      <scheme val="minor"/>
    </font>
    <font>
      <sz val="9.75"/>
      <color rgb="FFF54A45"/>
      <name val="Calibri"/>
      <family val="2"/>
      <scheme val="minor"/>
    </font>
    <font>
      <b val="true"/>
      <sz val="9.75"/>
      <color rgb="FF1F2329"/>
      <name val="Calibri"/>
      <family val="2"/>
      <scheme val="minor"/>
    </font>
    <font>
      <b val="true"/>
      <sz val="9.75"/>
      <color rgb="FF000000"/>
      <name val="Calibri"/>
      <family val="2"/>
      <scheme val="minor"/>
    </font>
    <font>
      <sz val="10.5"/>
      <color rgb="FF000000"/>
      <name val="Calibri"/>
      <family val="2"/>
      <scheme val="minor"/>
    </font>
    <font>
      <b val="true"/>
      <sz val="10.5"/>
      <color rgb="FF000000"/>
      <name val="Calibri"/>
      <family val="2"/>
      <scheme val="minor"/>
    </font>
    <font>
      <b val="true"/>
      <sz val="10.5"/>
      <color rgb="FF000000"/>
      <name val="Calibri"/>
      <family val="2"/>
      <scheme val="minor"/>
    </font>
  </fonts>
  <fills count="228">
    <fill>
      <patternFill patternType="none">
        <fgColor/>
        <bgColor/>
      </patternFill>
    </fill>
    <fill>
      <patternFill patternType="gray125">
        <fgColor/>
        <bgColor/>
      </patternFill>
    </fill>
    <fill>
      <patternFill patternType="solid">
        <fgColor rgb="FFDDEBF7"/>
        <bgColor/>
      </patternFill>
    </fill>
    <fill>
      <patternFill patternType="solid">
        <fgColor rgb="FFDDEBF7"/>
        <bgColor/>
      </patternFill>
    </fill>
    <fill>
      <patternFill patternType="solid">
        <fgColor rgb="FFFFF258"/>
        <bgColor/>
      </patternFill>
    </fill>
    <fill>
      <patternFill patternType="solid">
        <fgColor rgb="FFFFF258"/>
        <bgColor/>
      </patternFill>
    </fill>
    <fill>
      <patternFill patternType="solid">
        <fgColor rgb="FFFFF258"/>
        <bgColor/>
      </patternFill>
    </fill>
    <fill>
      <patternFill patternType="solid">
        <fgColor rgb="FFFFF258"/>
        <bgColor/>
      </patternFill>
    </fill>
    <fill>
      <patternFill patternType="solid">
        <fgColor rgb="FFDDEBF7"/>
        <bgColor/>
      </patternFill>
    </fill>
    <fill>
      <patternFill patternType="solid">
        <fgColor rgb="FFDDEBF7"/>
        <bgColor/>
      </patternFill>
    </fill>
    <fill>
      <patternFill patternType="solid">
        <fgColor rgb="FFF76964"/>
        <bgColor/>
      </patternFill>
    </fill>
    <fill>
      <patternFill patternType="solid">
        <fgColor rgb="FFF76964"/>
        <bgColor/>
      </patternFill>
    </fill>
    <fill>
      <patternFill patternType="solid">
        <fgColor rgb="FFFFF258"/>
        <bgColor/>
      </patternFill>
    </fill>
    <fill>
      <patternFill patternType="solid">
        <fgColor rgb="FFEEF6C6"/>
        <bgColor/>
      </patternFill>
    </fill>
    <fill>
      <patternFill patternType="solid">
        <fgColor rgb="FFFFF258"/>
        <bgColor/>
      </patternFill>
    </fill>
    <fill>
      <patternFill patternType="solid">
        <fgColor rgb="FFFFF258"/>
        <bgColor/>
      </patternFill>
    </fill>
    <fill>
      <patternFill patternType="solid">
        <fgColor rgb="FFFFF258"/>
        <bgColor/>
      </patternFill>
    </fill>
    <fill>
      <patternFill patternType="solid">
        <fgColor rgb="FFFFC60A"/>
        <bgColor/>
      </patternFill>
    </fill>
    <fill>
      <patternFill patternType="solid">
        <fgColor rgb="FFFFC60A"/>
        <bgColor/>
      </patternFill>
    </fill>
    <fill>
      <patternFill patternType="solid">
        <fgColor rgb="FFFFC60A"/>
        <bgColor/>
      </patternFill>
    </fill>
    <fill>
      <patternFill patternType="solid">
        <fgColor rgb="FFFFF258"/>
        <bgColor/>
      </patternFill>
    </fill>
    <fill>
      <patternFill patternType="solid">
        <fgColor rgb="FFFFF258"/>
        <bgColor/>
      </patternFill>
    </fill>
    <fill>
      <patternFill patternType="solid">
        <fgColor rgb="FFF8CBAD"/>
        <bgColor/>
      </patternFill>
    </fill>
    <fill>
      <patternFill patternType="solid">
        <fgColor rgb="FFF8CBAD"/>
        <bgColor/>
      </patternFill>
    </fill>
    <fill>
      <patternFill patternType="solid">
        <fgColor rgb="FFFCE4D6"/>
        <bgColor/>
      </patternFill>
    </fill>
    <fill>
      <patternFill patternType="solid">
        <fgColor rgb="FFFCE4D6"/>
        <bgColor/>
      </patternFill>
    </fill>
    <fill>
      <patternFill patternType="solid">
        <fgColor rgb="FFFFF258"/>
        <bgColor/>
      </patternFill>
    </fill>
    <fill>
      <patternFill patternType="solid">
        <fgColor rgb="FFFFF258"/>
        <bgColor/>
      </patternFill>
    </fill>
    <fill>
      <patternFill patternType="solid">
        <fgColor rgb="FFFFF258"/>
        <bgColor/>
      </patternFill>
    </fill>
    <fill>
      <patternFill patternType="solid">
        <fgColor rgb="FFE1EAFF"/>
        <bgColor/>
      </patternFill>
    </fill>
    <fill>
      <patternFill patternType="solid">
        <fgColor rgb="FFE1EAFF"/>
        <bgColor/>
      </patternFill>
    </fill>
    <fill>
      <patternFill patternType="solid">
        <fgColor rgb="FFE1EAFF"/>
        <bgColor/>
      </patternFill>
    </fill>
    <fill>
      <patternFill patternType="solid">
        <fgColor rgb="FFFFF258"/>
        <bgColor/>
      </patternFill>
    </fill>
    <fill>
      <patternFill patternType="solid">
        <fgColor rgb="FFFFF258"/>
        <bgColor/>
      </patternFill>
    </fill>
    <fill>
      <patternFill patternType="solid">
        <fgColor rgb="FFDDEBF7"/>
        <bgColor/>
      </patternFill>
    </fill>
    <fill>
      <patternFill patternType="solid">
        <fgColor rgb="FFDDEBF7"/>
        <bgColor/>
      </patternFill>
    </fill>
    <fill>
      <patternFill patternType="solid">
        <fgColor rgb="FFFFC60A"/>
        <bgColor/>
      </patternFill>
    </fill>
    <fill>
      <patternFill patternType="solid">
        <fgColor rgb="FFFFC60A"/>
        <bgColor/>
      </patternFill>
    </fill>
    <fill>
      <patternFill patternType="solid">
        <fgColor rgb="FFDDEBF7"/>
        <bgColor/>
      </patternFill>
    </fill>
    <fill>
      <patternFill patternType="solid">
        <fgColor rgb="FFDDEBF7"/>
        <bgColor/>
      </patternFill>
    </fill>
    <fill>
      <patternFill patternType="solid">
        <fgColor rgb="FFFFF258"/>
        <bgColor/>
      </patternFill>
    </fill>
    <fill>
      <patternFill patternType="solid">
        <fgColor rgb="FFE1EAFF"/>
        <bgColor/>
      </patternFill>
    </fill>
    <fill>
      <patternFill patternType="solid">
        <fgColor rgb="FFE1EAFF"/>
        <bgColor/>
      </patternFill>
    </fill>
    <fill>
      <patternFill patternType="solid">
        <fgColor rgb="FFE1EAFF"/>
        <bgColor/>
      </patternFill>
    </fill>
    <fill>
      <patternFill patternType="solid">
        <fgColor rgb="FFFFF258"/>
        <bgColor/>
      </patternFill>
    </fill>
    <fill>
      <patternFill patternType="solid">
        <fgColor rgb="FFFFF258"/>
        <bgColor/>
      </patternFill>
    </fill>
    <fill>
      <patternFill patternType="solid">
        <fgColor rgb="FFFFF258"/>
        <bgColor/>
      </patternFill>
    </fill>
    <fill>
      <patternFill patternType="solid">
        <fgColor rgb="FFFFF258"/>
        <bgColor/>
      </patternFill>
    </fill>
    <fill>
      <patternFill patternType="solid">
        <fgColor rgb="FFFFF258"/>
        <bgColor/>
      </patternFill>
    </fill>
    <fill>
      <patternFill patternType="solid">
        <fgColor rgb="FFFFF258"/>
        <bgColor/>
      </patternFill>
    </fill>
    <fill>
      <patternFill patternType="solid">
        <fgColor rgb="FFFFF258"/>
        <bgColor/>
      </patternFill>
    </fill>
    <fill>
      <patternFill patternType="solid">
        <fgColor rgb="FFFFF258"/>
        <bgColor/>
      </patternFill>
    </fill>
    <fill>
      <patternFill patternType="solid">
        <fgColor rgb="FFFCE4D6"/>
        <bgColor/>
      </patternFill>
    </fill>
    <fill>
      <patternFill patternType="solid">
        <fgColor rgb="FFFCE4D6"/>
        <bgColor/>
      </patternFill>
    </fill>
    <fill>
      <patternFill patternType="solid">
        <fgColor rgb="FFFCE4D6"/>
        <bgColor/>
      </patternFill>
    </fill>
    <fill>
      <patternFill patternType="solid">
        <fgColor rgb="FFFCE4D6"/>
        <bgColor/>
      </patternFill>
    </fill>
    <fill>
      <patternFill patternType="solid">
        <fgColor rgb="FFFCE4D6"/>
        <bgColor/>
      </patternFill>
    </fill>
    <fill>
      <patternFill patternType="solid">
        <fgColor rgb="FFFFC60A"/>
        <bgColor/>
      </patternFill>
    </fill>
    <fill>
      <patternFill patternType="solid">
        <fgColor rgb="FFFFC60A"/>
        <bgColor/>
      </patternFill>
    </fill>
    <fill>
      <patternFill patternType="solid">
        <fgColor rgb="FFFFF258"/>
        <bgColor/>
      </patternFill>
    </fill>
    <fill>
      <patternFill patternType="solid">
        <fgColor rgb="FFFFF258"/>
        <bgColor/>
      </patternFill>
    </fill>
    <fill>
      <patternFill patternType="solid">
        <fgColor rgb="FFFFF258"/>
        <bgColor/>
      </patternFill>
    </fill>
    <fill>
      <patternFill patternType="solid">
        <fgColor rgb="FFFFF258"/>
        <bgColor/>
      </patternFill>
    </fill>
    <fill>
      <patternFill patternType="solid">
        <fgColor rgb="FFDDEBF7"/>
        <bgColor/>
      </patternFill>
    </fill>
    <fill>
      <patternFill patternType="solid">
        <fgColor rgb="FFDDEBF7"/>
        <bgColor/>
      </patternFill>
    </fill>
    <fill>
      <patternFill patternType="solid">
        <fgColor rgb="FFFFF258"/>
        <bgColor/>
      </patternFill>
    </fill>
    <fill>
      <patternFill patternType="solid">
        <fgColor rgb="FFFFF258"/>
        <bgColor/>
      </patternFill>
    </fill>
    <fill>
      <patternFill patternType="solid">
        <fgColor rgb="FFFFF258"/>
        <bgColor/>
      </patternFill>
    </fill>
    <fill>
      <patternFill patternType="solid">
        <fgColor rgb="FFFFF258"/>
        <bgColor/>
      </patternFill>
    </fill>
    <fill>
      <patternFill patternType="solid">
        <fgColor rgb="FFFFF258"/>
        <bgColor/>
      </patternFill>
    </fill>
    <fill>
      <patternFill patternType="solid">
        <fgColor rgb="FFF8CBAD"/>
        <bgColor/>
      </patternFill>
    </fill>
    <fill>
      <patternFill patternType="solid">
        <fgColor rgb="FFF8CBAD"/>
        <bgColor/>
      </patternFill>
    </fill>
    <fill>
      <patternFill patternType="solid">
        <fgColor rgb="FFFFF258"/>
        <bgColor/>
      </patternFill>
    </fill>
    <fill>
      <patternFill patternType="solid">
        <fgColor rgb="FFFFF258"/>
        <bgColor/>
      </patternFill>
    </fill>
    <fill>
      <patternFill patternType="solid">
        <fgColor rgb="FFFFF258"/>
        <bgColor/>
      </patternFill>
    </fill>
    <fill>
      <patternFill patternType="solid">
        <fgColor rgb="FFFFF258"/>
        <bgColor/>
      </patternFill>
    </fill>
    <fill>
      <patternFill patternType="solid">
        <fgColor rgb="FFFFF258"/>
        <bgColor/>
      </patternFill>
    </fill>
    <fill>
      <patternFill patternType="solid">
        <fgColor rgb="FFFFF258"/>
        <bgColor/>
      </patternFill>
    </fill>
    <fill>
      <patternFill patternType="solid">
        <fgColor rgb="FFFFF258"/>
        <bgColor/>
      </patternFill>
    </fill>
    <fill>
      <patternFill patternType="solid">
        <fgColor rgb="FFFFF258"/>
        <bgColor/>
      </patternFill>
    </fill>
    <fill>
      <patternFill patternType="solid">
        <fgColor rgb="FFFFF258"/>
        <bgColor/>
      </patternFill>
    </fill>
    <fill>
      <patternFill patternType="solid">
        <fgColor rgb="FFFFF258"/>
        <bgColor/>
      </patternFill>
    </fill>
    <fill>
      <patternFill patternType="solid">
        <fgColor rgb="FFFFF258"/>
        <bgColor/>
      </patternFill>
    </fill>
    <fill>
      <patternFill patternType="solid">
        <fgColor rgb="FFFFF258"/>
        <bgColor/>
      </patternFill>
    </fill>
    <fill>
      <patternFill patternType="solid">
        <fgColor rgb="FFFFF258"/>
        <bgColor/>
      </patternFill>
    </fill>
    <fill>
      <patternFill patternType="solid">
        <fgColor rgb="FFFFF258"/>
        <bgColor/>
      </patternFill>
    </fill>
    <fill>
      <patternFill patternType="solid">
        <fgColor rgb="FFFFF258"/>
        <bgColor/>
      </patternFill>
    </fill>
    <fill>
      <patternFill patternType="solid">
        <fgColor rgb="FFFFF258"/>
        <bgColor/>
      </patternFill>
    </fill>
    <fill>
      <patternFill patternType="solid">
        <fgColor rgb="FFFFF258"/>
        <bgColor/>
      </patternFill>
    </fill>
    <fill>
      <patternFill patternType="solid">
        <fgColor rgb="FFFFF258"/>
        <bgColor/>
      </patternFill>
    </fill>
    <fill>
      <patternFill patternType="solid">
        <fgColor rgb="FFDDEBF7"/>
        <bgColor/>
      </patternFill>
    </fill>
    <fill>
      <patternFill patternType="solid">
        <fgColor rgb="FFDDEBF7"/>
        <bgColor/>
      </patternFill>
    </fill>
    <fill>
      <patternFill patternType="solid">
        <fgColor rgb="FFDDEBF7"/>
        <bgColor/>
      </patternFill>
    </fill>
    <fill>
      <patternFill patternType="solid">
        <fgColor rgb="FFDDEBF7"/>
        <bgColor/>
      </patternFill>
    </fill>
    <fill>
      <patternFill patternType="solid">
        <fgColor rgb="FFFCE4D6"/>
        <bgColor/>
      </patternFill>
    </fill>
    <fill>
      <patternFill patternType="solid">
        <fgColor rgb="FFFCE4D6"/>
        <bgColor/>
      </patternFill>
    </fill>
    <fill>
      <patternFill patternType="solid">
        <fgColor rgb="FFFCE4D6"/>
        <bgColor/>
      </patternFill>
    </fill>
    <fill>
      <patternFill patternType="solid">
        <fgColor rgb="FFFCE4D6"/>
        <bgColor/>
      </patternFill>
    </fill>
    <fill>
      <patternFill patternType="solid">
        <fgColor rgb="FFFFF258"/>
        <bgColor/>
      </patternFill>
    </fill>
    <fill>
      <patternFill patternType="solid">
        <fgColor rgb="FFFFF258"/>
        <bgColor/>
      </patternFill>
    </fill>
    <fill>
      <patternFill patternType="solid">
        <fgColor rgb="FFFFF258"/>
        <bgColor/>
      </patternFill>
    </fill>
    <fill>
      <patternFill patternType="solid">
        <fgColor rgb="FFFFF258"/>
        <bgColor/>
      </patternFill>
    </fill>
    <fill>
      <patternFill patternType="solid">
        <fgColor rgb="FFE1EAFF"/>
        <bgColor/>
      </patternFill>
    </fill>
    <fill>
      <patternFill patternType="solid">
        <fgColor rgb="FFFFF258"/>
        <bgColor/>
      </patternFill>
    </fill>
    <fill>
      <patternFill patternType="solid">
        <fgColor rgb="FFFAF1D1"/>
        <bgColor/>
      </patternFill>
    </fill>
    <fill>
      <patternFill patternType="solid">
        <fgColor rgb="FFFAF1D1"/>
        <bgColor/>
      </patternFill>
    </fill>
    <fill>
      <patternFill patternType="solid">
        <fgColor rgb="FFFAF1D1"/>
        <bgColor/>
      </patternFill>
    </fill>
    <fill>
      <patternFill patternType="solid">
        <fgColor rgb="FFFFF258"/>
        <bgColor/>
      </patternFill>
    </fill>
    <fill>
      <patternFill patternType="solid">
        <fgColor rgb="FFDDEBF7"/>
        <bgColor/>
      </patternFill>
    </fill>
    <fill>
      <patternFill patternType="solid">
        <fgColor rgb="FFDDEBF7"/>
        <bgColor/>
      </patternFill>
    </fill>
    <fill>
      <patternFill patternType="solid">
        <fgColor rgb="FFDDEBF7"/>
        <bgColor/>
      </patternFill>
    </fill>
    <fill>
      <patternFill patternType="solid">
        <fgColor rgb="FFE1EAFF"/>
        <bgColor/>
      </patternFill>
    </fill>
    <fill>
      <patternFill patternType="solid">
        <fgColor rgb="FF04B49C"/>
        <bgColor/>
      </patternFill>
    </fill>
    <fill>
      <patternFill patternType="solid">
        <fgColor rgb="FFFFF258"/>
        <bgColor/>
      </patternFill>
    </fill>
    <fill>
      <patternFill patternType="solid">
        <fgColor rgb="FFDDEBF7"/>
        <bgColor/>
      </patternFill>
    </fill>
    <fill>
      <patternFill patternType="solid">
        <fgColor rgb="FFDDEBF7"/>
        <bgColor/>
      </patternFill>
    </fill>
    <fill>
      <patternFill patternType="solid">
        <fgColor rgb="FFFFC60A"/>
        <bgColor/>
      </patternFill>
    </fill>
    <fill>
      <patternFill patternType="solid">
        <fgColor rgb="FFFFC60A"/>
        <bgColor/>
      </patternFill>
    </fill>
    <fill>
      <patternFill patternType="solid">
        <fgColor rgb="FF04B49C"/>
        <bgColor/>
      </patternFill>
    </fill>
    <fill>
      <patternFill patternType="solid">
        <fgColor rgb="FF04B49C"/>
        <bgColor/>
      </patternFill>
    </fill>
    <fill>
      <patternFill patternType="solid">
        <fgColor rgb="FF64E8D6"/>
        <bgColor/>
      </patternFill>
    </fill>
    <fill>
      <patternFill patternType="solid">
        <fgColor rgb="FFFAD355"/>
        <bgColor/>
      </patternFill>
    </fill>
    <fill>
      <patternFill patternType="solid">
        <fgColor rgb="FF04B49C"/>
        <bgColor/>
      </patternFill>
    </fill>
    <fill>
      <patternFill patternType="solid">
        <fgColor rgb="FF04B49C"/>
        <bgColor/>
      </patternFill>
    </fill>
    <fill>
      <patternFill patternType="solid">
        <fgColor rgb="FFFAD355"/>
        <bgColor/>
      </patternFill>
    </fill>
    <fill>
      <patternFill patternType="solid">
        <fgColor rgb="FFFDDDEF"/>
        <bgColor/>
      </patternFill>
    </fill>
    <fill>
      <patternFill patternType="solid">
        <fgColor rgb="FFFDDDEF"/>
        <bgColor/>
      </patternFill>
    </fill>
    <fill>
      <patternFill patternType="solid">
        <fgColor rgb="FFFDDDEF"/>
        <bgColor/>
      </patternFill>
    </fill>
    <fill>
      <patternFill patternType="solid">
        <fgColor rgb="FF7EDAFB"/>
        <bgColor/>
      </patternFill>
    </fill>
    <fill>
      <patternFill patternType="solid">
        <fgColor rgb="FFFFF258"/>
        <bgColor/>
      </patternFill>
    </fill>
    <fill>
      <patternFill patternType="solid">
        <fgColor rgb="FFFFF258"/>
        <bgColor/>
      </patternFill>
    </fill>
    <fill>
      <patternFill patternType="solid">
        <fgColor rgb="FFD5F6F2"/>
        <bgColor/>
      </patternFill>
    </fill>
    <fill>
      <patternFill patternType="solid">
        <fgColor rgb="FFD5F6F2"/>
        <bgColor/>
      </patternFill>
    </fill>
    <fill>
      <patternFill patternType="solid">
        <fgColor rgb="FFD5F6F2"/>
        <bgColor/>
      </patternFill>
    </fill>
    <fill>
      <patternFill patternType="solid">
        <fgColor rgb="FFD5F6F2"/>
        <bgColor/>
      </patternFill>
    </fill>
    <fill>
      <patternFill patternType="solid">
        <fgColor rgb="FFD5F6F2"/>
        <bgColor/>
      </patternFill>
    </fill>
    <fill>
      <patternFill patternType="solid">
        <fgColor rgb="FFD5F6F2"/>
        <bgColor/>
      </patternFill>
    </fill>
    <fill>
      <patternFill patternType="solid">
        <fgColor rgb="FF34C724"/>
        <bgColor/>
      </patternFill>
    </fill>
    <fill>
      <patternFill patternType="solid">
        <fgColor rgb="FFFAD355"/>
        <bgColor/>
      </patternFill>
    </fill>
    <fill>
      <patternFill patternType="solid">
        <fgColor rgb="FFFAD355"/>
        <bgColor/>
      </patternFill>
    </fill>
    <fill>
      <patternFill patternType="solid">
        <fgColor rgb="FFFAD355"/>
        <bgColor/>
      </patternFill>
    </fill>
    <fill>
      <patternFill patternType="solid">
        <fgColor rgb="FFFAD355"/>
        <bgColor/>
      </patternFill>
    </fill>
    <fill>
      <patternFill patternType="solid">
        <fgColor rgb="FFFFC000"/>
        <bgColor/>
      </patternFill>
    </fill>
    <fill>
      <patternFill patternType="solid">
        <fgColor rgb="FFFFC000"/>
        <bgColor/>
      </patternFill>
    </fill>
    <fill>
      <patternFill patternType="solid">
        <fgColor rgb="FFFFC000"/>
        <bgColor/>
      </patternFill>
    </fill>
    <fill>
      <patternFill patternType="solid">
        <fgColor rgb="FFFFF258"/>
        <bgColor/>
      </patternFill>
    </fill>
    <fill>
      <patternFill patternType="solid">
        <fgColor rgb="FFFFC000"/>
        <bgColor/>
      </patternFill>
    </fill>
    <fill>
      <patternFill patternType="solid">
        <fgColor rgb="FFDCE6F1"/>
        <bgColor/>
      </patternFill>
    </fill>
    <fill>
      <patternFill patternType="solid">
        <fgColor rgb="FF9BBB59"/>
        <bgColor/>
      </patternFill>
    </fill>
    <fill>
      <patternFill patternType="solid">
        <fgColor rgb="FFDCE6F1"/>
        <bgColor/>
      </patternFill>
    </fill>
    <fill>
      <patternFill patternType="solid">
        <fgColor rgb="FF92CDDC"/>
        <bgColor/>
      </patternFill>
    </fill>
    <fill>
      <patternFill patternType="solid">
        <fgColor rgb="FF92CDDC"/>
        <bgColor/>
      </patternFill>
    </fill>
    <fill>
      <patternFill patternType="solid">
        <fgColor rgb="FFEEECE1"/>
        <bgColor/>
      </patternFill>
    </fill>
    <fill>
      <patternFill patternType="solid">
        <fgColor rgb="FFD9F3FD"/>
        <bgColor/>
      </patternFill>
    </fill>
    <fill>
      <patternFill patternType="solid">
        <fgColor rgb="FFD9F3FD"/>
        <bgColor/>
      </patternFill>
    </fill>
    <fill>
      <patternFill patternType="solid">
        <fgColor rgb="FF595959"/>
        <bgColor/>
      </patternFill>
    </fill>
    <fill>
      <patternFill patternType="solid">
        <fgColor rgb="FF8FAC02"/>
        <bgColor/>
      </patternFill>
    </fill>
    <fill>
      <patternFill patternType="solid">
        <fgColor rgb="FF049FD7"/>
        <bgColor/>
      </patternFill>
    </fill>
    <fill>
      <patternFill patternType="solid">
        <fgColor rgb="FF049FD7"/>
        <bgColor/>
      </patternFill>
    </fill>
    <fill>
      <patternFill patternType="solid">
        <fgColor rgb="FFDAEEF3"/>
        <bgColor/>
      </patternFill>
    </fill>
    <fill>
      <patternFill patternType="solid">
        <fgColor rgb="FFDAEEF3"/>
        <bgColor/>
      </patternFill>
    </fill>
    <fill>
      <patternFill patternType="solid">
        <fgColor rgb="FF9BBB59"/>
        <bgColor/>
      </patternFill>
    </fill>
    <fill>
      <patternFill patternType="solid">
        <fgColor rgb="FFB8CCE4"/>
        <bgColor/>
      </patternFill>
    </fill>
    <fill>
      <patternFill patternType="solid">
        <fgColor rgb="FFFFC000"/>
        <bgColor/>
      </patternFill>
    </fill>
    <fill>
      <patternFill patternType="solid">
        <fgColor rgb="FFDAEEF3"/>
        <bgColor/>
      </patternFill>
    </fill>
    <fill>
      <patternFill patternType="solid">
        <fgColor rgb="FFDAEEF3"/>
        <bgColor/>
      </patternFill>
    </fill>
    <fill>
      <patternFill patternType="solid">
        <fgColor rgb="FFDAEEF3"/>
        <bgColor/>
      </patternFill>
    </fill>
    <fill>
      <patternFill patternType="solid">
        <fgColor rgb="FFDAEEF3"/>
        <bgColor/>
      </patternFill>
    </fill>
    <fill>
      <patternFill patternType="solid">
        <fgColor rgb="FFDAEEF3"/>
        <bgColor/>
      </patternFill>
    </fill>
    <fill>
      <patternFill patternType="solid">
        <fgColor rgb="FFFFF258"/>
        <bgColor/>
      </patternFill>
    </fill>
    <fill>
      <patternFill patternType="solid">
        <fgColor rgb="FF049FD7"/>
        <bgColor/>
      </patternFill>
    </fill>
    <fill>
      <patternFill patternType="solid">
        <fgColor rgb="FF049FD7"/>
        <bgColor/>
      </patternFill>
    </fill>
    <fill>
      <patternFill patternType="solid">
        <fgColor rgb="FFF57AC0"/>
        <bgColor/>
      </patternFill>
    </fill>
    <fill>
      <patternFill patternType="solid">
        <fgColor rgb="FFF57AC0"/>
        <bgColor/>
      </patternFill>
    </fill>
    <fill>
      <patternFill patternType="solid">
        <fgColor rgb="FFF57AC0"/>
        <bgColor/>
      </patternFill>
    </fill>
    <fill>
      <patternFill patternType="solid">
        <fgColor rgb="FFFFF258"/>
        <bgColor/>
      </patternFill>
    </fill>
    <fill>
      <patternFill patternType="solid">
        <fgColor rgb="FFFFF258"/>
        <bgColor/>
      </patternFill>
    </fill>
    <fill>
      <patternFill patternType="solid">
        <fgColor rgb="FFFFF258"/>
        <bgColor/>
      </patternFill>
    </fill>
    <fill>
      <patternFill patternType="solid">
        <fgColor rgb="FFFFC60A"/>
        <bgColor/>
      </patternFill>
    </fill>
    <fill>
      <patternFill patternType="solid">
        <fgColor rgb="FFEEF6C6"/>
        <bgColor/>
      </patternFill>
    </fill>
    <fill>
      <patternFill patternType="solid">
        <fgColor rgb="FFFFC60A"/>
        <bgColor/>
      </patternFill>
    </fill>
    <fill>
      <patternFill patternType="solid">
        <fgColor rgb="FFFFC60A"/>
        <bgColor/>
      </patternFill>
    </fill>
    <fill>
      <patternFill patternType="solid">
        <fgColor rgb="FFFFC60A"/>
        <bgColor/>
      </patternFill>
    </fill>
    <fill>
      <patternFill patternType="solid">
        <fgColor rgb="FFFFC60A"/>
        <bgColor/>
      </patternFill>
    </fill>
    <fill>
      <patternFill patternType="solid">
        <fgColor rgb="FFFFC60A"/>
        <bgColor/>
      </patternFill>
    </fill>
    <fill>
      <patternFill patternType="solid">
        <fgColor rgb="FFFFC60A"/>
        <bgColor/>
      </patternFill>
    </fill>
    <fill>
      <patternFill patternType="solid">
        <fgColor rgb="FFFFF258"/>
        <bgColor/>
      </patternFill>
    </fill>
    <fill>
      <patternFill patternType="solid">
        <fgColor rgb="FFFFF258"/>
        <bgColor/>
      </patternFill>
    </fill>
    <fill>
      <patternFill patternType="solid">
        <fgColor rgb="FFFFF258"/>
        <bgColor/>
      </patternFill>
    </fill>
    <fill>
      <patternFill patternType="solid">
        <fgColor rgb="FFDAEEF3"/>
        <bgColor/>
      </patternFill>
    </fill>
    <fill>
      <patternFill patternType="solid">
        <fgColor rgb="FFFFC60A"/>
        <bgColor/>
      </patternFill>
    </fill>
    <fill>
      <patternFill patternType="solid">
        <fgColor rgb="FFFFC60A"/>
        <bgColor/>
      </patternFill>
    </fill>
    <fill>
      <patternFill patternType="solid">
        <fgColor rgb="FFFFC60A"/>
        <bgColor/>
      </patternFill>
    </fill>
    <fill>
      <patternFill patternType="solid">
        <fgColor rgb="FFFFC60A"/>
        <bgColor/>
      </patternFill>
    </fill>
    <fill>
      <patternFill patternType="solid">
        <fgColor rgb="FFFFC60A"/>
        <bgColor/>
      </patternFill>
    </fill>
    <fill>
      <patternFill patternType="solid">
        <fgColor rgb="FFE3F2D9"/>
        <bgColor/>
      </patternFill>
    </fill>
    <fill>
      <patternFill patternType="solid">
        <fgColor rgb="FFFFF3CA"/>
        <bgColor/>
      </patternFill>
    </fill>
    <fill>
      <patternFill patternType="solid">
        <fgColor rgb="FFD9F3FD"/>
        <bgColor/>
      </patternFill>
    </fill>
    <fill>
      <patternFill patternType="solid">
        <fgColor rgb="FFD9F3FD"/>
        <bgColor/>
      </patternFill>
    </fill>
    <fill>
      <patternFill patternType="solid">
        <fgColor rgb="FF16365C"/>
        <bgColor/>
      </patternFill>
    </fill>
    <fill>
      <patternFill patternType="solid">
        <fgColor rgb="FF04B49C"/>
        <bgColor/>
      </patternFill>
    </fill>
    <fill>
      <patternFill patternType="solid">
        <fgColor rgb="FF04B49C"/>
        <bgColor/>
      </patternFill>
    </fill>
    <fill>
      <patternFill patternType="solid">
        <fgColor rgb="FF04B49C"/>
        <bgColor/>
      </patternFill>
    </fill>
    <fill>
      <patternFill patternType="solid">
        <fgColor rgb="FF04B49C"/>
        <bgColor/>
      </patternFill>
    </fill>
    <fill>
      <patternFill patternType="solid">
        <fgColor rgb="FF7EDAFB"/>
        <bgColor/>
      </patternFill>
    </fill>
    <fill>
      <patternFill patternType="solid">
        <fgColor rgb="FF7EDAFB"/>
        <bgColor/>
      </patternFill>
    </fill>
    <fill>
      <patternFill patternType="solid">
        <fgColor rgb="FF7EDAFB"/>
        <bgColor/>
      </patternFill>
    </fill>
    <fill>
      <patternFill patternType="solid">
        <fgColor rgb="FF7EDAFB"/>
        <bgColor/>
      </patternFill>
    </fill>
    <fill>
      <patternFill patternType="solid">
        <fgColor rgb="FF8DB4E2"/>
        <bgColor/>
      </patternFill>
    </fill>
    <fill>
      <patternFill patternType="solid">
        <fgColor rgb="FF8DB4E2"/>
        <bgColor/>
      </patternFill>
    </fill>
    <fill>
      <patternFill patternType="solid">
        <fgColor rgb="FFDDD9C4"/>
        <bgColor/>
      </patternFill>
    </fill>
    <fill>
      <patternFill patternType="solid">
        <fgColor rgb="FF92CDDC"/>
        <bgColor/>
      </patternFill>
    </fill>
    <fill>
      <patternFill patternType="solid">
        <fgColor rgb="FFFCD5B4"/>
        <bgColor/>
      </patternFill>
    </fill>
    <fill>
      <patternFill patternType="solid">
        <fgColor rgb="FFFCD5B4"/>
        <bgColor/>
      </patternFill>
    </fill>
    <fill>
      <patternFill patternType="solid">
        <fgColor rgb="FF8DB4E2"/>
        <bgColor/>
      </patternFill>
    </fill>
    <fill>
      <patternFill patternType="solid">
        <fgColor rgb="FF8DB4E2"/>
        <bgColor/>
      </patternFill>
    </fill>
    <fill>
      <patternFill patternType="solid">
        <fgColor rgb="FFC4D79B"/>
        <bgColor/>
      </patternFill>
    </fill>
    <fill>
      <patternFill patternType="solid">
        <fgColor rgb="FFDDD9C4"/>
        <bgColor/>
      </patternFill>
    </fill>
    <fill>
      <patternFill patternType="solid">
        <fgColor rgb="FFC4D79B"/>
        <bgColor/>
      </patternFill>
    </fill>
    <fill>
      <patternFill patternType="solid">
        <fgColor rgb="FFFCD5B4"/>
        <bgColor/>
      </patternFill>
    </fill>
    <fill>
      <patternFill patternType="solid">
        <fgColor rgb="FF9BBB59"/>
        <bgColor/>
      </patternFill>
    </fill>
    <fill>
      <patternFill patternType="solid">
        <fgColor rgb="FFB8CCE4"/>
        <bgColor/>
      </patternFill>
    </fill>
    <fill>
      <patternFill patternType="solid">
        <fgColor rgb="FF92D050"/>
        <bgColor/>
      </patternFill>
    </fill>
    <fill>
      <patternFill patternType="solid">
        <fgColor rgb="FFB1A0C7"/>
        <bgColor/>
      </patternFill>
    </fill>
    <fill>
      <patternFill patternType="solid">
        <fgColor rgb="FFB1A0C7"/>
        <bgColor/>
      </patternFill>
    </fill>
    <fill>
      <patternFill patternType="solid">
        <fgColor rgb="FFB1A0C7"/>
        <bgColor/>
      </patternFill>
    </fill>
    <fill>
      <patternFill patternType="solid">
        <fgColor rgb="FF8FAC02"/>
        <bgColor/>
      </patternFill>
    </fill>
    <fill>
      <patternFill patternType="solid">
        <fgColor rgb="FF76933C"/>
        <bgColor/>
      </patternFill>
    </fill>
  </fills>
  <borders count="567">
    <border>
      <left/>
      <right/>
      <top/>
      <bottom/>
      <diagonal/>
    </border>
    <border>
      <left/>
      <right style="thin">
        <color rgb="FF000000"/>
      </right>
      <top/>
      <bottom style="thin">
        <color rgb="FF000000"/>
      </bottom>
      <diagonal/>
    </border>
    <border>
      <left/>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000000"/>
      </left>
      <right/>
      <top/>
      <bottom style="thin">
        <color rgb="FF000000"/>
      </bottom>
      <diagonal/>
    </border>
    <border>
      <left/>
      <right/>
      <top/>
      <bottom/>
      <diagonal/>
    </border>
    <border>
      <left style="thin">
        <color rgb="FF1F2329"/>
      </left>
      <right/>
      <top style="thin">
        <color rgb="FF1F2329"/>
      </top>
      <bottom style="thin">
        <color rgb="FF1F2329"/>
      </bottom>
      <diagonal/>
    </border>
    <border>
      <left style="thin">
        <color rgb="FF000000"/>
      </left>
      <right/>
      <top/>
      <bottom/>
      <diagonal/>
    </border>
    <border>
      <left style="thin">
        <color rgb="FF1F2329"/>
      </left>
      <right style="thin">
        <color rgb="FF1F2329"/>
      </right>
      <top style="thin">
        <color rgb="FF1F2329"/>
      </top>
      <bottom style="thin">
        <color rgb="FF1F2329"/>
      </bottom>
      <diagonal/>
    </border>
    <border>
      <left style="thin">
        <color rgb="FF1F2329"/>
      </left>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000000"/>
      </left>
      <right style="thin">
        <color rgb="FF000000"/>
      </right>
      <top/>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right/>
      <top/>
      <bottom/>
      <diagonal/>
    </border>
    <border>
      <left/>
      <right/>
      <top/>
      <bottom/>
      <diagonal/>
    </border>
    <border>
      <left style="thin">
        <color rgb="FF1F2329"/>
      </left>
      <right style="thin">
        <color rgb="FF1F2329"/>
      </right>
      <top/>
      <bottom style="thin">
        <color rgb="FF1F2329"/>
      </bottom>
      <diagonal/>
    </border>
    <border>
      <left style="thin">
        <color rgb="FF1F2329"/>
      </left>
      <right style="thin">
        <color rgb="FF1F2329"/>
      </right>
      <top/>
      <bottom style="thin">
        <color rgb="FF1F2329"/>
      </bottom>
      <diagonal/>
    </border>
    <border>
      <left style="thin">
        <color rgb="FF1F2329"/>
      </left>
      <right style="thin">
        <color rgb="FF1F2329"/>
      </right>
      <top/>
      <bottom style="thin">
        <color rgb="FF1F2329"/>
      </bottom>
      <diagonal/>
    </border>
    <border>
      <left style="thin">
        <color rgb="FF1F2329"/>
      </left>
      <right style="thin">
        <color rgb="FF1F2329"/>
      </right>
      <top/>
      <bottom/>
      <diagonal/>
    </border>
    <border>
      <left style="thin">
        <color rgb="FF1F2329"/>
      </left>
      <right style="thin">
        <color rgb="FF1F2329"/>
      </right>
      <top/>
      <bottom/>
      <diagonal/>
    </border>
    <border>
      <left style="thin">
        <color rgb="FF1F2329"/>
      </left>
      <right style="thin">
        <color rgb="FF1F2329"/>
      </right>
      <top style="thin">
        <color rgb="FF1F2329"/>
      </top>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1F2329"/>
      </left>
      <right style="thin">
        <color rgb="FF1F2329"/>
      </right>
      <top style="thin">
        <color rgb="FF1F2329"/>
      </top>
      <bottom/>
      <diagonal/>
    </border>
    <border>
      <left style="thin">
        <color rgb="FF1F2329"/>
      </left>
      <right style="thin">
        <color rgb="FF1F2329"/>
      </right>
      <top style="thin">
        <color rgb="FF1F2329"/>
      </top>
      <bottom/>
      <diagonal/>
    </border>
    <border>
      <left style="thin">
        <color rgb="FF1F2329"/>
      </left>
      <right style="thin">
        <color rgb="FF1F2329"/>
      </right>
      <top style="thin">
        <color rgb="FF1F2329"/>
      </top>
      <bottom style="thin">
        <color rgb="FF1F2329"/>
      </bottom>
      <diagonal/>
    </border>
    <border>
      <left style="thin">
        <color rgb="FF000000"/>
      </left>
      <right/>
      <top/>
      <bottom/>
      <diagonal/>
    </border>
    <border>
      <left style="thin">
        <color rgb="FF1F2329"/>
      </left>
      <right style="thin">
        <color rgb="FF1F2329"/>
      </right>
      <top style="thin">
        <color rgb="FF1F2329"/>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right style="thin">
        <color rgb="FF1F2329"/>
      </right>
      <top/>
      <bottom style="thin">
        <color rgb="FF1F2329"/>
      </bottom>
      <diagonal/>
    </border>
    <border>
      <left/>
      <right style="thin">
        <color rgb="FF1F2329"/>
      </right>
      <top style="thin">
        <color rgb="FF1F2329"/>
      </top>
      <bottom style="thin">
        <color rgb="FF1F2329"/>
      </bottom>
      <diagonal/>
    </border>
    <border>
      <left/>
      <right style="thin">
        <color rgb="FF000000"/>
      </right>
      <top/>
      <bottom/>
      <diagonal/>
    </border>
    <border>
      <left/>
      <right style="thin">
        <color rgb="FF000000"/>
      </right>
      <top/>
      <bottom/>
      <diagonal/>
    </border>
    <border>
      <left style="thin">
        <color rgb="FF000000"/>
      </left>
      <right style="thin">
        <color rgb="FF000000"/>
      </right>
      <top/>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right style="thin">
        <color rgb="FF1F2329"/>
      </right>
      <top/>
      <bottom style="thin">
        <color rgb="FF1F2329"/>
      </bottom>
      <diagonal/>
    </border>
    <border>
      <left/>
      <right style="thin">
        <color rgb="FF1F2329"/>
      </right>
      <top style="thin">
        <color rgb="FF1F2329"/>
      </top>
      <bottom style="thin">
        <color rgb="FF1F2329"/>
      </bottom>
      <diagonal/>
    </border>
    <border>
      <left style="thin">
        <color rgb="FF1F2329"/>
      </left>
      <right style="thin">
        <color rgb="FF1F2329"/>
      </right>
      <top/>
      <bottom style="thin">
        <color rgb="FF1F2329"/>
      </bottom>
      <diagonal/>
    </border>
    <border>
      <left style="thin">
        <color rgb="FF1F2329"/>
      </left>
      <right style="thin">
        <color rgb="FF1F2329"/>
      </right>
      <top/>
      <bottom style="thin">
        <color rgb="FF1F2329"/>
      </bottom>
      <diagonal/>
    </border>
    <border>
      <left/>
      <right style="thin">
        <color rgb="FF1F2329"/>
      </right>
      <top/>
      <bottom/>
      <diagonal/>
    </border>
    <border>
      <left/>
      <right style="thin">
        <color rgb="FF1F2329"/>
      </right>
      <top style="thin">
        <color rgb="FF1F2329"/>
      </top>
      <bottom/>
      <diagonal/>
    </border>
    <border>
      <left/>
      <right style="thin">
        <color rgb="FF000000"/>
      </right>
      <top/>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diagonal/>
    </border>
    <border>
      <left style="thin">
        <color rgb="FF1F2329"/>
      </left>
      <right style="thin">
        <color rgb="FF1F2329"/>
      </right>
      <top style="thin">
        <color rgb="FF1F2329"/>
      </top>
      <bottom/>
      <diagonal/>
    </border>
    <border>
      <left style="thin">
        <color rgb="FF000000"/>
      </left>
      <right style="thin">
        <color rgb="FF000000"/>
      </right>
      <top style="thin">
        <color rgb="FF000000"/>
      </top>
      <bottom/>
      <diagonal/>
    </border>
    <border>
      <left style="thin">
        <color rgb="FF1F2329"/>
      </left>
      <right style="thin">
        <color rgb="FF1F2329"/>
      </right>
      <top style="thin">
        <color rgb="FF1F2329"/>
      </top>
      <bottom/>
      <diagonal/>
    </border>
    <border>
      <left style="thin">
        <color rgb="FF1F2329"/>
      </left>
      <right style="thin">
        <color rgb="FF1F2329"/>
      </right>
      <top/>
      <bottom/>
      <diagonal/>
    </border>
    <border>
      <left style="thin">
        <color rgb="FF1F2329"/>
      </left>
      <right style="thin">
        <color rgb="FF1F2329"/>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bottom/>
      <diagonal/>
    </border>
    <border>
      <left/>
      <right style="thin">
        <color rgb="FF000000"/>
      </right>
      <top style="thin">
        <color rgb="FF000000"/>
      </top>
      <bottom style="thin">
        <color rgb="FF000000"/>
      </bottom>
      <diagonal/>
    </border>
    <border>
      <left/>
      <right/>
      <top/>
      <bottom/>
      <diagonal/>
    </border>
    <border>
      <left style="thin">
        <color rgb="FF1F2329"/>
      </left>
      <right style="thin">
        <color rgb="FF1F2329"/>
      </right>
      <top style="thin">
        <color rgb="FF1F2329"/>
      </top>
      <bottom style="thin">
        <color rgb="FF1F2329"/>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1F2329"/>
      </left>
      <right style="thin">
        <color rgb="FF1F2329"/>
      </right>
      <top/>
      <bottom style="thin">
        <color rgb="FF1F2329"/>
      </bottom>
      <diagonal/>
    </border>
    <border>
      <left/>
      <right/>
      <top/>
      <bottom/>
      <diagonal/>
    </border>
    <border>
      <left/>
      <right/>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diagonal/>
    </border>
    <border>
      <left/>
      <right/>
      <top/>
      <bottom/>
      <diagonal/>
    </border>
    <border>
      <left/>
      <right/>
      <top/>
      <bottom/>
      <diagonal/>
    </border>
    <border>
      <left style="thin">
        <color rgb="FF000000"/>
      </left>
      <right style="thin">
        <color rgb="FF000000"/>
      </right>
      <top/>
      <bottom style="thin">
        <color rgb="FF000000"/>
      </bottom>
      <diagonal/>
    </border>
    <border>
      <left style="thin">
        <color rgb="FF1F2329"/>
      </left>
      <right style="thin">
        <color rgb="FF1F2329"/>
      </right>
      <top style="thin">
        <color rgb="FF1F2329"/>
      </top>
      <bottom style="thin">
        <color rgb="FF1F2329"/>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1F2329"/>
      </left>
      <right style="thin">
        <color rgb="FF1F2329"/>
      </right>
      <top style="thin">
        <color rgb="FF1F2329"/>
      </top>
      <bottom style="thin">
        <color rgb="FF1F2329"/>
      </bottom>
      <diagonal/>
    </border>
    <border>
      <left style="thin">
        <color rgb="FF000000"/>
      </left>
      <right style="thin">
        <color rgb="FF000000"/>
      </right>
      <top style="thin">
        <color rgb="FF000000"/>
      </top>
      <bottom style="thin">
        <color rgb="FF000000"/>
      </bottom>
      <diagonal/>
    </border>
    <border>
      <left style="thin">
        <color rgb="FF1F2329"/>
      </left>
      <right style="thin">
        <color rgb="FF1F2329"/>
      </right>
      <top/>
      <bottom style="thin">
        <color rgb="FF1F2329"/>
      </bottom>
      <diagonal/>
    </border>
    <border>
      <left/>
      <right style="thin">
        <color rgb="FF1F2329"/>
      </right>
      <top/>
      <bottom style="thin">
        <color rgb="FF1F2329"/>
      </bottom>
      <diagonal/>
    </border>
    <border>
      <left style="thin">
        <color rgb="FF1F2329"/>
      </left>
      <right style="thin">
        <color rgb="FF1F2329"/>
      </right>
      <top/>
      <bottom style="thin">
        <color rgb="FF1F2329"/>
      </bottom>
      <diagonal/>
    </border>
    <border>
      <left style="thin">
        <color rgb="FF1F2329"/>
      </left>
      <right style="thin">
        <color rgb="FF1F2329"/>
      </right>
      <top/>
      <bottom style="thin">
        <color rgb="FF1F2329"/>
      </bottom>
      <diagonal/>
    </border>
    <border>
      <left/>
      <right style="thin">
        <color rgb="FF1F2329"/>
      </right>
      <top/>
      <bottom style="thin">
        <color rgb="FF1F2329"/>
      </bottom>
      <diagonal/>
    </border>
    <border>
      <left/>
      <right style="thin">
        <color rgb="FF1F2329"/>
      </right>
      <top/>
      <bottom style="thin">
        <color rgb="FF1F2329"/>
      </bottom>
      <diagonal/>
    </border>
    <border>
      <left style="thin">
        <color rgb="FF1F2329"/>
      </left>
      <right style="thin">
        <color rgb="FF1F2329"/>
      </right>
      <top style="thin">
        <color rgb="FF1F2329"/>
      </top>
      <bottom style="thin">
        <color rgb="FF1F2329"/>
      </bottom>
      <diagonal/>
    </border>
    <border>
      <left/>
      <right style="thin">
        <color rgb="FF1F2329"/>
      </right>
      <top style="thin">
        <color rgb="FF1F2329"/>
      </top>
      <bottom/>
      <diagonal/>
    </border>
    <border>
      <left style="thin">
        <color rgb="FF1F2329"/>
      </left>
      <right style="thin">
        <color rgb="FF1F2329"/>
      </right>
      <top style="thin">
        <color rgb="FF1F2329"/>
      </top>
      <bottom style="thin">
        <color rgb="FF1F2329"/>
      </bottom>
      <diagonal/>
    </border>
    <border>
      <left style="thin">
        <color rgb="FF1F2329"/>
      </left>
      <right/>
      <top style="thin">
        <color rgb="FF1F2329"/>
      </top>
      <bottom style="thin">
        <color rgb="FF1F2329"/>
      </bottom>
      <diagonal/>
    </border>
    <border>
      <left style="thin">
        <color rgb="FF1F2329"/>
      </left>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right style="thin">
        <color rgb="FF1F2329"/>
      </right>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top style="thin">
        <color rgb="FF1F2329"/>
      </top>
      <bottom style="thin">
        <color rgb="FF1F2329"/>
      </bottom>
      <diagonal/>
    </border>
    <border>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000000"/>
      </left>
      <right/>
      <top/>
      <bottom/>
      <diagonal/>
    </border>
    <border>
      <left style="thin">
        <color rgb="FF1F2329"/>
      </left>
      <right style="thin">
        <color rgb="FF1F2329"/>
      </right>
      <top style="thin">
        <color rgb="FF1F2329"/>
      </top>
      <bottom style="thin">
        <color rgb="FF1F2329"/>
      </bottom>
      <diagonal/>
    </border>
    <border>
      <left style="thin">
        <color rgb="FF1F2329"/>
      </left>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1F2329"/>
      </left>
      <right style="thin">
        <color rgb="FF1F2329"/>
      </right>
      <top style="thin">
        <color rgb="FF1F2329"/>
      </top>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1F2329"/>
      </left>
      <right style="thin">
        <color rgb="FF1F2329"/>
      </right>
      <top style="thin">
        <color rgb="FF1F2329"/>
      </top>
      <bottom style="thin">
        <color rgb="FF1F2329"/>
      </bottom>
      <diagonal/>
    </border>
    <border>
      <left style="thin">
        <color rgb="FF000000"/>
      </left>
      <right/>
      <top style="thin">
        <color rgb="FF000000"/>
      </top>
      <bottom style="thin">
        <color rgb="FF000000"/>
      </bottom>
      <diagonal/>
    </border>
    <border>
      <left style="thin">
        <color rgb="FF1F2329"/>
      </left>
      <right style="thin">
        <color rgb="FF1F2329"/>
      </right>
      <top/>
      <bottom style="thin">
        <color rgb="FF1F2329"/>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1F2329"/>
      </right>
      <top/>
      <bottom style="thin">
        <color rgb="FF1F2329"/>
      </bottom>
      <diagonal/>
    </border>
    <border>
      <left style="thin">
        <color rgb="FF1F2329"/>
      </left>
      <right style="thin">
        <color rgb="FF1F2329"/>
      </right>
      <top style="thin">
        <color rgb="FF1F2329"/>
      </top>
      <bottom style="thin">
        <color rgb="FF1F2329"/>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1F2329"/>
      </left>
      <right style="thin">
        <color rgb="FF1F2329"/>
      </right>
      <top/>
      <bottom style="thin">
        <color rgb="FF1F2329"/>
      </bottom>
      <diagonal/>
    </border>
    <border>
      <left style="thin">
        <color rgb="FF1F2329"/>
      </left>
      <right style="thin">
        <color rgb="FF1F2329"/>
      </right>
      <top/>
      <bottom style="thin">
        <color rgb="FF1F2329"/>
      </bottom>
      <diagonal/>
    </border>
    <border>
      <left/>
      <right style="thin">
        <color rgb="FF000000"/>
      </right>
      <top/>
      <bottom style="thin">
        <color rgb="FF000000"/>
      </bottom>
      <diagonal/>
    </border>
    <border>
      <left/>
      <right style="thin">
        <color rgb="FF1F2329"/>
      </right>
      <top style="thin">
        <color rgb="FF1F2329"/>
      </top>
      <bottom style="thin">
        <color rgb="FF1F2329"/>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1F2329"/>
      </left>
      <right style="thin">
        <color rgb="FF1F2329"/>
      </right>
      <top style="thin">
        <color rgb="FF1F2329"/>
      </top>
      <bottom/>
      <diagonal/>
    </border>
    <border>
      <left/>
      <right style="thin">
        <color rgb="FF000000"/>
      </right>
      <top/>
      <bottom/>
      <diagonal/>
    </border>
    <border>
      <left/>
      <right style="thin">
        <color rgb="FF000000"/>
      </right>
      <top/>
      <bottom/>
      <diagonal/>
    </border>
    <border>
      <left/>
      <right style="thin">
        <color rgb="FF000000"/>
      </right>
      <top/>
      <bottom/>
      <diagonal/>
    </border>
    <border>
      <left style="thin">
        <color rgb="FF1F2329"/>
      </left>
      <right style="thin">
        <color rgb="FF1F2329"/>
      </right>
      <top/>
      <bottom style="thin">
        <color rgb="FF1F2329"/>
      </bottom>
      <diagonal/>
    </border>
    <border>
      <left style="thin">
        <color rgb="FF1F2329"/>
      </left>
      <right style="thin">
        <color rgb="FF1F2329"/>
      </right>
      <top/>
      <bottom style="thin">
        <color rgb="FF1F2329"/>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1F2329"/>
      </left>
      <right style="thin">
        <color rgb="FF1F2329"/>
      </right>
      <top style="thin">
        <color rgb="FF1F2329"/>
      </top>
      <bottom/>
      <diagonal/>
    </border>
    <border>
      <left style="thin">
        <color rgb="FF1F2329"/>
      </left>
      <right style="thin">
        <color rgb="FF1F2329"/>
      </right>
      <top style="thin">
        <color rgb="FF1F2329"/>
      </top>
      <bottom/>
      <diagonal/>
    </border>
    <border>
      <left style="thin">
        <color rgb="FF1F2329"/>
      </left>
      <right style="thin">
        <color rgb="FF1F2329"/>
      </right>
      <top style="thin">
        <color rgb="FF1F2329"/>
      </top>
      <bottom/>
      <diagonal/>
    </border>
    <border>
      <left/>
      <right style="thin">
        <color rgb="FF1F2329"/>
      </right>
      <top/>
      <bottom/>
      <diagonal/>
    </border>
    <border>
      <left/>
      <right style="thin">
        <color rgb="FF1F2329"/>
      </right>
      <top style="thin">
        <color rgb="FF1F2329"/>
      </top>
      <bottom style="thin">
        <color rgb="FF1F2329"/>
      </bottom>
      <diagonal/>
    </border>
    <border>
      <left/>
      <right style="thin">
        <color rgb="FF1F2329"/>
      </right>
      <top style="thin">
        <color rgb="FF1F2329"/>
      </top>
      <bottom style="thin">
        <color rgb="FF1F2329"/>
      </bottom>
      <diagonal/>
    </border>
    <border>
      <left style="thin">
        <color rgb="FF1F2329"/>
      </left>
      <right/>
      <top style="thin">
        <color rgb="FF1F2329"/>
      </top>
      <bottom style="thin">
        <color rgb="FF1F2329"/>
      </bottom>
      <diagonal/>
    </border>
    <border>
      <left/>
      <right/>
      <top/>
      <bottom style="thin">
        <color rgb="FF1F2329"/>
      </bottom>
      <diagonal/>
    </border>
    <border>
      <left/>
      <right style="thin">
        <color rgb="FF1F2329"/>
      </right>
      <top style="thin">
        <color rgb="FF1F2329"/>
      </top>
      <bottom/>
      <diagonal/>
    </border>
    <border>
      <left style="thin">
        <color rgb="FF1F2329"/>
      </left>
      <right style="thin">
        <color rgb="FF1F2329"/>
      </right>
      <top style="thin">
        <color rgb="FF1F2329"/>
      </top>
      <bottom/>
      <diagonal/>
    </border>
    <border>
      <left/>
      <right style="thin">
        <color rgb="FF1F2329"/>
      </right>
      <top style="thin">
        <color rgb="FF1F2329"/>
      </top>
      <bottom/>
      <diagonal/>
    </border>
    <border>
      <left style="thin">
        <color rgb="FF1F2329"/>
      </left>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1F2329"/>
      </left>
      <right style="thin">
        <color rgb="FF1F2329"/>
      </right>
      <top style="thin">
        <color rgb="FF1F2329"/>
      </top>
      <bottom/>
      <diagonal/>
    </border>
    <border>
      <left/>
      <right/>
      <top/>
      <bottom/>
      <diagonal/>
    </border>
    <border>
      <left/>
      <right style="thin">
        <color rgb="FF000000"/>
      </right>
      <top style="thin">
        <color rgb="FF000000"/>
      </top>
      <bottom style="thin">
        <color rgb="FF000000"/>
      </bottom>
      <diagonal/>
    </border>
    <border>
      <left style="thin">
        <color rgb="FF1F2329"/>
      </left>
      <right/>
      <top/>
      <bottom style="thin">
        <color rgb="FF1F2329"/>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1F2329"/>
      </left>
      <right style="thin">
        <color rgb="FF1F2329"/>
      </right>
      <top style="thin">
        <color rgb="FF1F2329"/>
      </top>
      <bottom style="thin">
        <color rgb="FF1F2329"/>
      </bottom>
      <diagonal/>
    </border>
    <border>
      <left style="thin">
        <color rgb="FF1F2329"/>
      </left>
      <right/>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000000"/>
      </left>
      <right/>
      <top/>
      <bottom style="thin">
        <color rgb="FF000000"/>
      </bottom>
      <diagonal/>
    </border>
    <border>
      <left style="thin">
        <color rgb="FF1F2329"/>
      </left>
      <right style="thin">
        <color rgb="FF1F2329"/>
      </right>
      <top style="thin">
        <color rgb="FF1F2329"/>
      </top>
      <bottom style="thin">
        <color rgb="FF1F2329"/>
      </bottom>
      <diagonal/>
    </border>
    <border>
      <left/>
      <right/>
      <top/>
      <bottom/>
      <diagonal/>
    </border>
    <border>
      <left/>
      <right style="thin">
        <color rgb="FF1F2329"/>
      </right>
      <top style="thin">
        <color rgb="FF1F2329"/>
      </top>
      <bottom style="thin">
        <color rgb="FF1F2329"/>
      </bottom>
      <diagonal/>
    </border>
    <border>
      <left/>
      <right style="thin">
        <color rgb="FF1F2329"/>
      </right>
      <top style="thin">
        <color rgb="FF1F2329"/>
      </top>
      <bottom style="thin">
        <color rgb="FF1F2329"/>
      </bottom>
      <diagonal/>
    </border>
    <border>
      <left style="thin">
        <color rgb="FF1F2329"/>
      </left>
      <right style="thin">
        <color rgb="FF1F2329"/>
      </right>
      <top/>
      <bottom style="thin">
        <color rgb="FF1F2329"/>
      </bottom>
      <diagonal/>
    </border>
    <border>
      <left/>
      <right style="thin">
        <color rgb="FF000000"/>
      </right>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1F2329"/>
      </left>
      <right/>
      <top style="thin">
        <color rgb="FF1F2329"/>
      </top>
      <bottom/>
      <diagonal/>
    </border>
    <border>
      <left style="thin">
        <color rgb="FF1F2329"/>
      </left>
      <right style="thin">
        <color rgb="FF1F2329"/>
      </right>
      <top style="thin">
        <color rgb="FF1F2329"/>
      </top>
      <bottom/>
      <diagonal/>
    </border>
    <border>
      <left/>
      <right style="thin">
        <color rgb="FF000000"/>
      </right>
      <top/>
      <bottom style="thin">
        <color rgb="FF000000"/>
      </bottom>
      <diagonal/>
    </border>
    <border>
      <left style="thin">
        <color rgb="FF1F2329"/>
      </left>
      <right/>
      <top style="thin">
        <color rgb="FF1F2329"/>
      </top>
      <bottom/>
      <diagonal/>
    </border>
    <border>
      <left style="thin">
        <color rgb="FF1F2329"/>
      </left>
      <right style="thin">
        <color rgb="FF1F2329"/>
      </right>
      <top style="thin">
        <color rgb="FF1F2329"/>
      </top>
      <bottom/>
      <diagonal/>
    </border>
    <border>
      <left/>
      <right style="thin">
        <color rgb="FF000000"/>
      </right>
      <top style="thin">
        <color rgb="FF000000"/>
      </top>
      <bottom/>
      <diagonal/>
    </border>
    <border>
      <left style="thin">
        <color rgb="FF1F2329"/>
      </left>
      <right style="thin">
        <color rgb="FF1F2329"/>
      </right>
      <top style="thin">
        <color rgb="FF1F2329"/>
      </top>
      <bottom style="thin">
        <color rgb="FF1F2329"/>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right style="thin">
        <color rgb="FF000000"/>
      </right>
      <top/>
      <bottom/>
      <diagonal/>
    </border>
    <border>
      <left style="thin">
        <color rgb="FF1F2329"/>
      </left>
      <right/>
      <top style="thin">
        <color rgb="FF1F2329"/>
      </top>
      <bottom/>
      <diagonal/>
    </border>
    <border>
      <left/>
      <right/>
      <top style="thin">
        <color rgb="FF1F2329"/>
      </top>
      <bottom/>
      <diagonal/>
    </border>
    <border>
      <left style="thin">
        <color rgb="FF1F2329"/>
      </left>
      <right/>
      <top/>
      <bottom style="thin">
        <color rgb="FF1F2329"/>
      </bottom>
      <diagonal/>
    </border>
    <border>
      <left/>
      <right/>
      <top/>
      <bottom style="thin">
        <color rgb="FF000000"/>
      </bottom>
      <diagonal/>
    </border>
    <border>
      <left style="thin">
        <color rgb="FF1F2329"/>
      </left>
      <right style="thin">
        <color rgb="FF1F2329"/>
      </right>
      <top/>
      <bottom style="thin">
        <color rgb="FF1F2329"/>
      </bottom>
      <diagonal/>
    </border>
    <border>
      <left/>
      <right style="thin">
        <color rgb="FF000000"/>
      </right>
      <top/>
      <bottom/>
      <diagonal/>
    </border>
    <border>
      <left style="thin">
        <color rgb="FF1F2329"/>
      </left>
      <right style="thin">
        <color rgb="FF1F2329"/>
      </right>
      <top style="thin">
        <color rgb="FF1F2329"/>
      </top>
      <bottom style="thin">
        <color rgb="FF1F2329"/>
      </bottom>
      <diagonal/>
    </border>
    <border>
      <left/>
      <right style="thin">
        <color rgb="FF000000"/>
      </right>
      <top/>
      <bottom/>
      <diagonal/>
    </border>
    <border>
      <left/>
      <right style="thin">
        <color rgb="FF000000"/>
      </right>
      <top style="thin">
        <color rgb="FF000000"/>
      </top>
      <bottom/>
      <diagonal/>
    </border>
    <border>
      <left/>
      <right style="thin">
        <color rgb="FF000000"/>
      </right>
      <top style="thin">
        <color rgb="FF000000"/>
      </top>
      <bottom/>
      <diagonal/>
    </border>
    <border>
      <left/>
      <right style="thin">
        <color rgb="FF000000"/>
      </right>
      <top style="thin">
        <color rgb="FF000000"/>
      </top>
      <bottom/>
      <diagonal/>
    </border>
    <border>
      <left/>
      <right/>
      <top/>
      <bottom/>
      <diagonal/>
    </border>
    <border>
      <left style="thin">
        <color rgb="FF1F2329"/>
      </left>
      <right style="thin">
        <color rgb="FF1F2329"/>
      </right>
      <top style="thin">
        <color rgb="FF1F2329"/>
      </top>
      <bottom style="thin">
        <color rgb="FF1F2329"/>
      </bottom>
      <diagonal/>
    </border>
    <border>
      <left style="thin">
        <color rgb="FF000000"/>
      </left>
      <right/>
      <top/>
      <bottom style="thin">
        <color rgb="FF000000"/>
      </bottom>
      <diagonal/>
    </border>
    <border>
      <left style="thin">
        <color rgb="FF1F2329"/>
      </left>
      <right/>
      <top style="thin">
        <color rgb="FF1F2329"/>
      </top>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diagonal/>
    </border>
    <border>
      <left/>
      <right style="thin">
        <color rgb="FF000000"/>
      </right>
      <top/>
      <bottom style="thin">
        <color rgb="FF000000"/>
      </bottom>
      <diagonal/>
    </border>
    <border>
      <left style="thin">
        <color rgb="FF1F2329"/>
      </left>
      <right style="thin">
        <color rgb="FF1F2329"/>
      </right>
      <top style="thin">
        <color rgb="FF1F2329"/>
      </top>
      <bottom style="thin">
        <color rgb="FF1F2329"/>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diagonal/>
    </border>
    <border>
      <left/>
      <right style="thin">
        <color rgb="FF000000"/>
      </right>
      <top style="thin">
        <color rgb="FF000000"/>
      </top>
      <bottom style="thin">
        <color rgb="FF000000"/>
      </bottom>
      <diagonal/>
    </border>
    <border>
      <left/>
      <right/>
      <top/>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style="thin">
        <color rgb="FF1F2329"/>
      </left>
      <right style="thin">
        <color rgb="FF1F2329"/>
      </right>
      <top style="thin">
        <color rgb="FF1F2329"/>
      </top>
      <bottom style="thin">
        <color rgb="FF1F2329"/>
      </bottom>
      <diagonal/>
    </border>
    <border>
      <left/>
      <right style="thin">
        <color rgb="FF000000"/>
      </right>
      <top/>
      <bottom style="thin">
        <color rgb="FF000000"/>
      </bottom>
      <diagonal/>
    </border>
    <border>
      <left/>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style="thin">
        <color rgb="FF000000"/>
      </right>
      <top style="thin">
        <color rgb="FF000000"/>
      </top>
      <bottom style="thin">
        <color rgb="FF000000"/>
      </bottom>
      <diagonal/>
    </border>
    <border>
      <left style="thin">
        <color rgb="FF1F2329"/>
      </left>
      <right style="thin">
        <color rgb="FF1F2329"/>
      </right>
      <top style="thin">
        <color rgb="FF1F2329"/>
      </top>
      <bottom style="thin">
        <color rgb="FF1F2329"/>
      </bottom>
      <diagonal/>
    </border>
    <border>
      <left/>
      <right style="thin">
        <color rgb="FF000000"/>
      </right>
      <top/>
      <bottom style="thin">
        <color rgb="FF000000"/>
      </bottom>
      <diagonal/>
    </border>
    <border>
      <left/>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style="thin">
        <color rgb="FF1F2329"/>
      </left>
      <right style="thin">
        <color rgb="FF1F2329"/>
      </right>
      <top style="thin">
        <color rgb="FF1F2329"/>
      </top>
      <bottom style="thin">
        <color rgb="FF1F2329"/>
      </bottom>
      <diagonal/>
    </border>
    <border>
      <left/>
      <right style="thin">
        <color rgb="FF000000"/>
      </right>
      <top/>
      <bottom style="thin">
        <color rgb="FF000000"/>
      </bottom>
      <diagonal/>
    </border>
    <border>
      <left/>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000000"/>
      </left>
      <right style="thin">
        <color rgb="FF000000"/>
      </right>
      <top style="thin">
        <color rgb="FF000000"/>
      </top>
      <bottom style="thin">
        <color rgb="FF000000"/>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right style="thin">
        <color rgb="FF1F2329"/>
      </right>
      <top style="thin">
        <color rgb="FF1F2329"/>
      </top>
      <bottom style="thin">
        <color rgb="FF1F2329"/>
      </bottom>
      <diagonal/>
    </border>
    <border>
      <left style="thin">
        <color rgb="FF1F2329"/>
      </left>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diagonal/>
    </border>
    <border>
      <left style="thin">
        <color rgb="FF1F2329"/>
      </left>
      <right style="thin">
        <color rgb="FF1F2329"/>
      </right>
      <top style="thin">
        <color rgb="FF1F2329"/>
      </top>
      <bottom/>
      <diagonal/>
    </border>
    <border>
      <left style="thin">
        <color rgb="FF1F2329"/>
      </left>
      <right style="thin">
        <color rgb="FF1F2329"/>
      </right>
      <top style="thin">
        <color rgb="FF1F2329"/>
      </top>
      <bottom/>
      <diagonal/>
    </border>
    <border>
      <left style="thin">
        <color rgb="FF1F2329"/>
      </left>
      <right style="thin">
        <color rgb="FF1F2329"/>
      </right>
      <top style="thin">
        <color rgb="FF1F2329"/>
      </top>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bottom style="thin">
        <color rgb="FF1F2329"/>
      </bottom>
      <diagonal/>
    </border>
    <border>
      <left style="thin">
        <color rgb="FF1F2329"/>
      </left>
      <right style="thin">
        <color rgb="FF1F2329"/>
      </right>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right/>
      <top/>
      <bottom/>
      <diagonal/>
    </border>
    <border>
      <left/>
      <right/>
      <top/>
      <bottom/>
      <diagonal/>
    </border>
    <border>
      <left/>
      <right style="thin">
        <color rgb="FF1F2329"/>
      </right>
      <top/>
      <bottom style="thin">
        <color rgb="FF1F2329"/>
      </bottom>
      <diagonal/>
    </border>
    <border>
      <left/>
      <right style="thin">
        <color rgb="FF1F2329"/>
      </right>
      <top/>
      <bottom style="thin">
        <color rgb="FF1F2329"/>
      </bottom>
      <diagonal/>
    </border>
    <border>
      <left/>
      <right style="thin">
        <color rgb="FF1F2329"/>
      </right>
      <top/>
      <bottom style="thin">
        <color rgb="FF1F2329"/>
      </bottom>
      <diagonal/>
    </border>
    <border>
      <left style="thin">
        <color rgb="FF1F2329"/>
      </left>
      <right/>
      <top/>
      <bottom style="thin">
        <color rgb="FF1F2329"/>
      </bottom>
      <diagonal/>
    </border>
    <border>
      <left style="thin">
        <color rgb="FF1F2329"/>
      </left>
      <right/>
      <top/>
      <bottom/>
      <diagonal/>
    </border>
    <border>
      <left style="thin">
        <color rgb="FF1F2329"/>
      </left>
      <right style="thin">
        <color rgb="FF1F2329"/>
      </right>
      <top/>
      <bottom style="thin">
        <color rgb="FF1F2329"/>
      </bottom>
      <diagonal/>
    </border>
    <border>
      <left/>
      <right style="thin">
        <color rgb="FF1F2329"/>
      </right>
      <top/>
      <bottom style="thin">
        <color rgb="FF1F2329"/>
      </bottom>
      <diagonal/>
    </border>
    <border>
      <left/>
      <right/>
      <top/>
      <bottom/>
      <diagonal/>
    </border>
    <border>
      <left style="thin">
        <color rgb="FF1F2329"/>
      </left>
      <right/>
      <top/>
      <bottom style="thin">
        <color rgb="FF1F2329"/>
      </bottom>
      <diagonal/>
    </border>
    <border>
      <left/>
      <right/>
      <top/>
      <bottom style="thin">
        <color rgb="FF1F2329"/>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1F2329"/>
      </right>
      <top/>
      <bottom style="thin">
        <color rgb="FF1F2329"/>
      </bottom>
      <diagonal/>
    </border>
    <border>
      <left/>
      <right style="thin">
        <color rgb="FF1F2329"/>
      </right>
      <top/>
      <bottom style="thin">
        <color rgb="FF1F2329"/>
      </bottom>
      <diagonal/>
    </border>
    <border>
      <left style="thin">
        <color rgb="FF1F2329"/>
      </left>
      <right/>
      <top/>
      <bottom/>
      <diagonal/>
    </border>
    <border>
      <left/>
      <right/>
      <top/>
      <bottom style="thin">
        <color rgb="FF1F2329"/>
      </bottom>
      <diagonal/>
    </border>
    <border>
      <left/>
      <right/>
      <top/>
      <bottom/>
      <diagonal/>
    </border>
    <border>
      <left/>
      <right style="thin">
        <color rgb="FF000000"/>
      </right>
      <top/>
      <bottom style="thin">
        <color rgb="FF000000"/>
      </bottom>
      <diagonal/>
    </border>
    <border>
      <left/>
      <right style="thin">
        <color rgb="FF1F2329"/>
      </right>
      <top style="thin">
        <color rgb="FF1F2329"/>
      </top>
      <bottom/>
      <diagonal/>
    </border>
    <border>
      <left style="thin">
        <color rgb="FF1F2329"/>
      </left>
      <right/>
      <top style="thin">
        <color rgb="FF1F2329"/>
      </top>
      <bottom style="thin">
        <color rgb="FF1F2329"/>
      </bottom>
      <diagonal/>
    </border>
    <border>
      <left/>
      <right style="thin">
        <color rgb="FF1F2329"/>
      </right>
      <top style="thin">
        <color rgb="FF1F2329"/>
      </top>
      <bottom/>
      <diagonal/>
    </border>
    <border>
      <left style="thin">
        <color rgb="FF1F2329"/>
      </left>
      <right style="thin">
        <color rgb="FF1F2329"/>
      </right>
      <top/>
      <bottom style="thin">
        <color rgb="FF1F2329"/>
      </bottom>
      <diagonal/>
    </border>
    <border>
      <left style="thin">
        <color rgb="FF1F2329"/>
      </left>
      <right/>
      <top/>
      <bottom style="thin">
        <color rgb="FF1F2329"/>
      </bottom>
      <diagonal/>
    </border>
    <border>
      <left style="thin">
        <color rgb="FF1F2329"/>
      </left>
      <right/>
      <top/>
      <bottom style="thin">
        <color rgb="FF1F2329"/>
      </bottom>
      <diagonal/>
    </border>
    <border>
      <left style="thin">
        <color rgb="FF1F2329"/>
      </left>
      <right style="thin">
        <color rgb="FF1F2329"/>
      </right>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bottom style="thin">
        <color rgb="FF1F2329"/>
      </bottom>
      <diagonal/>
    </border>
    <border>
      <left style="thin">
        <color rgb="FF1F2329"/>
      </left>
      <right style="thin">
        <color rgb="FF1F2329"/>
      </right>
      <top/>
      <bottom/>
      <diagonal/>
    </border>
    <border>
      <left style="thin">
        <color rgb="FF000000"/>
      </left>
      <right style="thin">
        <color rgb="FF000000"/>
      </right>
      <top/>
      <bottom style="thin">
        <color rgb="FF000000"/>
      </bottom>
      <diagonal/>
    </border>
    <border>
      <left/>
      <right style="thin">
        <color rgb="FF1F2329"/>
      </right>
      <top/>
      <bottom/>
      <diagonal/>
    </border>
    <border>
      <left/>
      <right style="thin">
        <color rgb="FF1F2329"/>
      </right>
      <top/>
      <bottom style="thin">
        <color rgb="FF1F2329"/>
      </bottom>
      <diagonal/>
    </border>
    <border>
      <left/>
      <right style="thin">
        <color rgb="FF1F2329"/>
      </right>
      <top/>
      <bottom style="thin">
        <color rgb="FF1F2329"/>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1F2329"/>
      </top>
      <bottom style="thin">
        <color rgb="FF1F2329"/>
      </bottom>
      <diagonal/>
    </border>
    <border>
      <left/>
      <right style="thin">
        <color rgb="FF1F2329"/>
      </right>
      <top style="thin">
        <color rgb="FF1F2329"/>
      </top>
      <bottom style="thin">
        <color rgb="FF1F2329"/>
      </bottom>
      <diagonal/>
    </border>
    <border>
      <left/>
      <right/>
      <top/>
      <bottom/>
      <diagonal/>
    </border>
    <border>
      <left/>
      <right/>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style="thin">
        <color rgb="FF1F2329"/>
      </right>
      <top/>
      <bottom style="thin">
        <color rgb="FF1F2329"/>
      </bottom>
      <diagonal/>
    </border>
    <border>
      <left/>
      <right style="thin">
        <color rgb="FF1F2329"/>
      </right>
      <top/>
      <bottom style="thin">
        <color rgb="FF1F2329"/>
      </bottom>
      <diagonal/>
    </border>
    <border>
      <left/>
      <right style="thin">
        <color rgb="FF1F2329"/>
      </right>
      <top/>
      <bottom/>
      <diagonal/>
    </border>
    <border>
      <left/>
      <right style="thin">
        <color rgb="FF1F2329"/>
      </right>
      <top/>
      <bottom/>
      <diagonal/>
    </border>
    <border>
      <left/>
      <right style="thin">
        <color rgb="FF1F2329"/>
      </right>
      <top style="thin">
        <color rgb="FF1F2329"/>
      </top>
      <bottom style="thin">
        <color rgb="FF1F2329"/>
      </bottom>
      <diagonal/>
    </border>
    <border>
      <left/>
      <right style="thin">
        <color rgb="FF1F2329"/>
      </right>
      <top style="thin">
        <color rgb="FF1F2329"/>
      </top>
      <bottom style="thin">
        <color rgb="FF1F2329"/>
      </bottom>
      <diagonal/>
    </border>
    <border>
      <left/>
      <right style="thin">
        <color rgb="FF1F2329"/>
      </right>
      <top style="thin">
        <color rgb="FF1F2329"/>
      </top>
      <bottom style="thin">
        <color rgb="FF1F2329"/>
      </bottom>
      <diagonal/>
    </border>
    <border>
      <left style="thin">
        <color rgb="FF1F2329"/>
      </left>
      <right/>
      <top style="thin">
        <color rgb="FF1F2329"/>
      </top>
      <bottom style="thin">
        <color rgb="FF1F2329"/>
      </bottom>
      <diagonal/>
    </border>
    <border>
      <left style="thin">
        <color rgb="FF1F2329"/>
      </left>
      <right/>
      <top/>
      <bottom style="thin">
        <color rgb="FF1F2329"/>
      </bottom>
      <diagonal/>
    </border>
    <border>
      <left/>
      <right style="thin">
        <color rgb="FF000000"/>
      </right>
      <top/>
      <bottom style="thin">
        <color rgb="FF000000"/>
      </bottom>
      <diagonal/>
    </border>
    <border>
      <left/>
      <right style="thin">
        <color rgb="FF1F2329"/>
      </right>
      <top style="thin">
        <color rgb="FF1F2329"/>
      </top>
      <bottom style="thin">
        <color rgb="FF1F2329"/>
      </bottom>
      <diagonal/>
    </border>
    <border>
      <left/>
      <right style="thin">
        <color rgb="FF1F2329"/>
      </right>
      <top style="thin">
        <color rgb="FF1F2329"/>
      </top>
      <bottom style="thin">
        <color rgb="FF1F2329"/>
      </bottom>
      <diagonal/>
    </border>
    <border>
      <left/>
      <right/>
      <top style="thin">
        <color rgb="FF1F2329"/>
      </top>
      <bottom style="thin">
        <color rgb="FF1F2329"/>
      </bottom>
      <diagonal/>
    </border>
    <border>
      <left/>
      <right style="thin">
        <color rgb="FF000000"/>
      </right>
      <top/>
      <bottom style="thin">
        <color rgb="FF000000"/>
      </bottom>
      <diagonal/>
    </border>
    <border>
      <left/>
      <right/>
      <top/>
      <bottom style="thin">
        <color rgb="FF000000"/>
      </bottom>
      <diagonal/>
    </border>
    <border>
      <left/>
      <right/>
      <top style="thin">
        <color rgb="FF000000"/>
      </top>
      <bottom/>
      <diagonal/>
    </border>
    <border>
      <left/>
      <right/>
      <top style="thin">
        <color rgb="FF000000"/>
      </top>
      <bottom/>
      <diagonal/>
    </border>
    <border>
      <left/>
      <right/>
      <top/>
      <bottom/>
      <diagonal/>
    </border>
    <border>
      <left/>
      <right/>
      <top/>
      <bottom/>
      <diagonal/>
    </border>
    <border>
      <left/>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right style="thin">
        <color rgb="FF1F2329"/>
      </right>
      <top style="thin">
        <color rgb="FF1F2329"/>
      </top>
      <bottom style="thin">
        <color rgb="FF1F2329"/>
      </bottom>
      <diagonal/>
    </border>
    <border>
      <left/>
      <right/>
      <top/>
      <bottom/>
      <diagonal/>
    </border>
    <border>
      <left/>
      <right/>
      <top/>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right/>
      <top/>
      <bottom/>
      <diagonal/>
    </border>
    <border>
      <left style="thin">
        <color rgb="FF1F2329"/>
      </left>
      <right style="thin">
        <color rgb="FF1F2329"/>
      </right>
      <top style="thin">
        <color rgb="FF1F2329"/>
      </top>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right/>
      <top/>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1F2329"/>
      </left>
      <right style="thin">
        <color rgb="FF1F2329"/>
      </right>
      <top style="thin">
        <color rgb="FF1F2329"/>
      </top>
      <bottom style="thin">
        <color rgb="FF1F2329"/>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bottom/>
      <diagonal/>
    </border>
    <border>
      <left/>
      <right/>
      <top/>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style="thin">
        <color rgb="FF1F2329"/>
      </left>
      <right style="thin">
        <color rgb="FF1F2329"/>
      </right>
      <top style="thin">
        <color rgb="FF1F2329"/>
      </top>
      <bottom/>
      <diagonal/>
    </border>
    <border>
      <left style="thin">
        <color rgb="FF1F2329"/>
      </left>
      <right/>
      <top style="thin">
        <color rgb="FF1F2329"/>
      </top>
      <bottom/>
      <diagonal/>
    </border>
    <border>
      <left style="thin">
        <color rgb="FF1F2329"/>
      </left>
      <right style="thin">
        <color rgb="FF1F2329"/>
      </right>
      <top style="thin">
        <color rgb="FF1F2329"/>
      </top>
      <bottom/>
      <diagonal/>
    </border>
    <border>
      <left style="thin">
        <color rgb="FF000000"/>
      </left>
      <right/>
      <top/>
      <bottom style="thin">
        <color rgb="FF000000"/>
      </bottom>
      <diagonal/>
    </border>
    <border>
      <left style="thin">
        <color rgb="FF000000"/>
      </left>
      <right/>
      <top style="thin">
        <color rgb="FF000000"/>
      </top>
      <bottom/>
      <diagonal/>
    </border>
    <border>
      <left/>
      <right/>
      <top/>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top style="thin">
        <color rgb="FF1F2329"/>
      </top>
      <bottom style="thin">
        <color rgb="FF1F2329"/>
      </bottom>
      <diagonal/>
    </border>
    <border>
      <left/>
      <right style="thin">
        <color rgb="FF1F2329"/>
      </right>
      <top style="thin">
        <color rgb="FF1F2329"/>
      </top>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diagonal/>
    </border>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applyAlignment="true" applyBorder="false" applyFill="false" applyFont="false" applyNumberFormat="false" applyProtection="false" borderId="0" fillId="0" fontId="0" numFmtId="0"/>
  </cellStyleXfs>
  <cellXfs count="567">
    <xf applyAlignment="false" applyBorder="false" applyFill="false" applyFont="false" applyNumberFormat="false" applyProtection="false" borderId="0" fillId="0" fontId="0" numFmtId="0" xfId="0">
      <alignment vertical="center"/>
    </xf>
    <xf applyAlignment="true" applyBorder="false" applyFill="false" applyFont="true" applyNumberFormat="false" applyProtection="false" borderId="1" fillId="2" fontId="1" numFmtId="0" xfId="0">
      <alignment horizontal="center" vertical="center" wrapText="true"/>
    </xf>
    <xf applyAlignment="true" applyBorder="false" applyFill="false" applyFont="true" applyNumberFormat="false" applyProtection="false" borderId="2" fillId="0" fontId="2" numFmtId="0" xfId="0">
      <alignment vertical="center"/>
    </xf>
    <xf applyAlignment="true" applyBorder="false" applyFill="false" applyFont="true" applyNumberFormat="false" applyProtection="false" borderId="3" fillId="0" fontId="3" numFmtId="0" xfId="0">
      <alignment horizontal="center" vertical="center" wrapText="true"/>
    </xf>
    <xf applyAlignment="true" applyBorder="false" applyFill="false" applyFont="true" applyNumberFormat="true" applyProtection="false" borderId="4" fillId="3" fontId="4" numFmtId="164" xfId="0">
      <alignment horizontal="right" vertical="center"/>
    </xf>
    <xf applyAlignment="true" applyBorder="false" applyFill="false" applyFont="true" applyNumberFormat="false" applyProtection="false" borderId="5" fillId="4" fontId="5" numFmtId="0" xfId="0">
      <alignment horizontal="center" vertical="center"/>
    </xf>
    <xf applyAlignment="true" applyBorder="false" applyFill="false" applyFont="true" applyNumberFormat="true" applyProtection="false" borderId="6" fillId="5" fontId="6" numFmtId="165" xfId="0">
      <alignment horizontal="right" vertical="center"/>
    </xf>
    <xf applyAlignment="true" applyBorder="false" applyFill="false" applyFont="true" applyNumberFormat="false" applyProtection="false" borderId="7" fillId="6" fontId="7" numFmtId="0" xfId="0">
      <alignment horizontal="center" vertical="center" wrapText="true"/>
    </xf>
    <xf applyAlignment="true" applyBorder="false" applyFill="false" applyFont="true" applyNumberFormat="false" applyProtection="false" borderId="8" fillId="0" fontId="8" numFmtId="0" xfId="0">
      <alignment horizontal="center" vertical="center" wrapText="true"/>
    </xf>
    <xf applyAlignment="true" applyBorder="false" applyFill="false" applyFont="true" applyNumberFormat="false" applyProtection="false" borderId="9" fillId="7" fontId="9" numFmtId="0" xfId="0">
      <alignment vertical="center"/>
    </xf>
    <xf applyAlignment="true" applyBorder="false" applyFill="false" applyFont="true" applyNumberFormat="false" applyProtection="false" borderId="10" fillId="0" fontId="10" numFmtId="0" xfId="0">
      <alignment horizontal="center" vertical="center" wrapText="true"/>
    </xf>
    <xf applyAlignment="true" applyBorder="false" applyFill="false" applyFont="true" applyNumberFormat="false" applyProtection="false" borderId="11" fillId="0" fontId="11" numFmtId="0" xfId="0">
      <alignment horizontal="center" vertical="center" wrapText="true"/>
    </xf>
    <xf applyAlignment="true" applyBorder="false" applyFill="false" applyFont="true" applyNumberFormat="false" applyProtection="false" borderId="12" fillId="0" fontId="12" numFmtId="0" xfId="0">
      <alignment horizontal="center" vertical="center"/>
    </xf>
    <xf applyAlignment="true" applyBorder="false" applyFill="false" applyFont="true" applyNumberFormat="false" applyProtection="false" borderId="13" fillId="0" fontId="13" numFmtId="0" xfId="0">
      <alignment horizontal="center" vertical="center" wrapText="true"/>
    </xf>
    <xf applyAlignment="true" applyBorder="false" applyFill="false" applyFont="true" applyNumberFormat="false" applyProtection="false" borderId="14" fillId="0" fontId="14" numFmtId="0" xfId="0">
      <alignment horizontal="center" vertical="center" wrapText="true"/>
    </xf>
    <xf applyAlignment="true" applyBorder="false" applyFill="false" applyFont="true" applyNumberFormat="true" applyProtection="false" borderId="15" fillId="0" fontId="15" numFmtId="166" xfId="0">
      <alignment horizontal="right" vertical="center"/>
    </xf>
    <xf applyAlignment="true" applyBorder="false" applyFill="false" applyFont="true" applyNumberFormat="false" applyProtection="false" borderId="16" fillId="0" fontId="16" numFmtId="0" xfId="0">
      <alignment horizontal="center" vertical="center" wrapText="true"/>
    </xf>
    <xf applyAlignment="true" applyBorder="false" applyFill="false" applyFont="true" applyNumberFormat="false" applyProtection="false" borderId="17" fillId="8" fontId="17" numFmtId="0" xfId="0">
      <alignment horizontal="right" vertical="center" wrapText="true"/>
    </xf>
    <xf applyAlignment="true" applyBorder="false" applyFill="false" applyFont="true" applyNumberFormat="false" applyProtection="false" borderId="18" fillId="9" fontId="18" numFmtId="0" xfId="0">
      <alignment horizontal="center" vertical="center" wrapText="true"/>
    </xf>
    <xf applyAlignment="true" applyBorder="false" applyFill="false" applyFont="true" applyNumberFormat="false" applyProtection="false" borderId="19" fillId="10" fontId="19" numFmtId="0" xfId="0">
      <alignment horizontal="center" vertical="center" wrapText="true"/>
    </xf>
    <xf applyAlignment="true" applyBorder="false" applyFill="false" applyFont="true" applyNumberFormat="true" applyProtection="false" borderId="20" fillId="11" fontId="20" numFmtId="167" xfId="0">
      <alignment horizontal="right" vertical="center"/>
    </xf>
    <xf applyAlignment="true" applyBorder="false" applyFill="false" applyFont="true" applyNumberFormat="false" applyProtection="false" borderId="21" fillId="12" fontId="21" numFmtId="0" xfId="0">
      <alignment horizontal="center" vertical="center"/>
    </xf>
    <xf applyAlignment="true" applyBorder="false" applyFill="false" applyFont="true" applyNumberFormat="false" applyProtection="false" borderId="22" fillId="13" fontId="22" numFmtId="0" xfId="0">
      <alignment horizontal="center" vertical="center" wrapText="true"/>
    </xf>
    <xf applyAlignment="true" applyBorder="false" applyFill="false" applyFont="true" applyNumberFormat="false" applyProtection="false" borderId="23" fillId="0" fontId="23" numFmtId="0" xfId="0">
      <alignment vertical="center"/>
    </xf>
    <xf applyAlignment="true" applyBorder="false" applyFill="false" applyFont="true" applyNumberFormat="true" applyProtection="false" borderId="24" fillId="0" fontId="24" numFmtId="168" xfId="0">
      <alignment horizontal="right" vertical="center"/>
    </xf>
    <xf applyAlignment="true" applyBorder="false" applyFill="false" applyFont="true" applyNumberFormat="false" applyProtection="false" borderId="25" fillId="14" fontId="25" numFmtId="0" xfId="0">
      <alignment horizontal="center" vertical="center"/>
    </xf>
    <xf applyAlignment="true" applyBorder="false" applyFill="false" applyFont="true" applyNumberFormat="false" applyProtection="false" borderId="26" fillId="15" fontId="26" numFmtId="0" xfId="0">
      <alignment horizontal="center" vertical="center" wrapText="true"/>
    </xf>
    <xf applyAlignment="true" applyBorder="false" applyFill="false" applyFont="true" applyNumberFormat="true" applyProtection="false" borderId="27" fillId="16" fontId="27" numFmtId="169" xfId="0">
      <alignment horizontal="right" vertical="center"/>
    </xf>
    <xf applyAlignment="true" applyBorder="false" applyFill="false" applyFont="true" applyNumberFormat="false" applyProtection="false" borderId="28" fillId="17" fontId="28" numFmtId="0" xfId="0">
      <alignment horizontal="center" vertical="center" wrapText="true"/>
    </xf>
    <xf applyAlignment="true" applyBorder="false" applyFill="false" applyFont="true" applyNumberFormat="true" applyProtection="false" borderId="29" fillId="18" fontId="29" numFmtId="170" xfId="0">
      <alignment horizontal="right" vertical="center"/>
    </xf>
    <xf applyAlignment="true" applyBorder="false" applyFill="false" applyFont="true" applyNumberFormat="false" applyProtection="false" borderId="30" fillId="19" fontId="30" numFmtId="0" xfId="0">
      <alignment horizontal="center" vertical="center" wrapText="true"/>
    </xf>
    <xf applyAlignment="true" applyBorder="false" applyFill="false" applyFont="true" applyNumberFormat="false" applyProtection="false" borderId="31" fillId="20" fontId="31" numFmtId="0" xfId="0">
      <alignment horizontal="center" vertical="center" wrapText="true"/>
    </xf>
    <xf applyAlignment="true" applyBorder="false" applyFill="false" applyFont="true" applyNumberFormat="true" applyProtection="false" borderId="32" fillId="21" fontId="32" numFmtId="171" xfId="0">
      <alignment horizontal="right" vertical="center"/>
    </xf>
    <xf applyAlignment="true" applyBorder="false" applyFill="false" applyFont="true" applyNumberFormat="false" applyProtection="false" borderId="33" fillId="0" fontId="33" numFmtId="0" xfId="0">
      <alignment horizontal="center" vertical="center" wrapText="true"/>
    </xf>
    <xf applyAlignment="true" applyBorder="false" applyFill="false" applyFont="true" applyNumberFormat="false" applyProtection="false" borderId="34" fillId="0" fontId="34" numFmtId="0" xfId="0">
      <alignment horizontal="center" vertical="center" wrapText="true"/>
    </xf>
    <xf applyAlignment="true" applyBorder="false" applyFill="false" applyFont="true" applyNumberFormat="false" applyProtection="false" borderId="35" fillId="0" fontId="35" numFmtId="0" xfId="0">
      <alignment horizontal="center" vertical="center" wrapText="true"/>
    </xf>
    <xf applyAlignment="true" applyBorder="false" applyFill="false" applyFont="true" applyNumberFormat="true" applyProtection="false" borderId="36" fillId="0" fontId="36" numFmtId="172" xfId="0">
      <alignment horizontal="right" vertical="center"/>
    </xf>
    <xf applyAlignment="true" applyBorder="false" applyFill="false" applyFont="true" applyNumberFormat="false" applyProtection="false" borderId="37" fillId="0" fontId="37" numFmtId="0" xfId="0">
      <alignment horizontal="center" vertical="center"/>
    </xf>
    <xf applyAlignment="true" applyBorder="false" applyFill="false" applyFont="true" applyNumberFormat="false" applyProtection="false" borderId="38" fillId="0" fontId="38" numFmtId="0" xfId="0">
      <alignment horizontal="center" vertical="center" wrapText="true"/>
    </xf>
    <xf applyAlignment="true" applyBorder="false" applyFill="false" applyFont="true" applyNumberFormat="false" applyProtection="false" borderId="39" fillId="0" fontId="39" numFmtId="0" xfId="0">
      <alignment vertical="center"/>
    </xf>
    <xf applyAlignment="true" applyBorder="false" applyFill="false" applyFont="true" applyNumberFormat="false" applyProtection="false" borderId="40" fillId="0" fontId="40" numFmtId="0" xfId="0">
      <alignment horizontal="center" vertical="center" wrapText="true"/>
    </xf>
    <xf applyAlignment="true" applyBorder="false" applyFill="false" applyFont="true" applyNumberFormat="true" applyProtection="false" borderId="41" fillId="0" fontId="41" numFmtId="173" xfId="0">
      <alignment horizontal="right" vertical="center"/>
    </xf>
    <xf applyAlignment="true" applyBorder="false" applyFill="false" applyFont="true" applyNumberFormat="false" applyProtection="false" borderId="42" fillId="22" fontId="42" numFmtId="0" xfId="0">
      <alignment horizontal="center" vertical="center" wrapText="true"/>
    </xf>
    <xf applyAlignment="true" applyBorder="false" applyFill="false" applyFont="true" applyNumberFormat="true" applyProtection="false" borderId="43" fillId="23" fontId="43" numFmtId="174" xfId="0">
      <alignment horizontal="right" vertical="center"/>
    </xf>
    <xf applyAlignment="true" applyBorder="false" applyFill="false" applyFont="true" applyNumberFormat="false" applyProtection="false" borderId="44" fillId="24" fontId="44" numFmtId="0" xfId="0">
      <alignment horizontal="center" vertical="center" wrapText="true"/>
    </xf>
    <xf applyAlignment="true" applyBorder="false" applyFill="false" applyFont="true" applyNumberFormat="true" applyProtection="false" borderId="45" fillId="25" fontId="45" numFmtId="175" xfId="0">
      <alignment horizontal="right" vertical="center"/>
    </xf>
    <xf applyAlignment="true" applyBorder="false" applyFill="false" applyFont="true" applyNumberFormat="false" applyProtection="false" borderId="46" fillId="26" fontId="46" numFmtId="0" xfId="0">
      <alignment horizontal="right" vertical="center"/>
    </xf>
    <xf applyAlignment="true" applyBorder="false" applyFill="false" applyFont="true" applyNumberFormat="false" applyProtection="false" borderId="47" fillId="27" fontId="47" numFmtId="0" xfId="0">
      <alignment horizontal="center" vertical="center" wrapText="true"/>
    </xf>
    <xf applyAlignment="true" applyBorder="false" applyFill="false" applyFont="true" applyNumberFormat="false" applyProtection="false" borderId="48" fillId="28" fontId="48" numFmtId="0" xfId="0">
      <alignment horizontal="center" vertical="center" wrapText="true"/>
    </xf>
    <xf applyAlignment="true" applyBorder="false" applyFill="false" applyFont="true" applyNumberFormat="true" applyProtection="false" borderId="49" fillId="29" fontId="49" numFmtId="176" xfId="0">
      <alignment horizontal="right" vertical="center"/>
    </xf>
    <xf applyAlignment="true" applyBorder="false" applyFill="false" applyFont="true" applyNumberFormat="false" applyProtection="false" borderId="50" fillId="30" fontId="50" numFmtId="0" xfId="0">
      <alignment horizontal="center" vertical="center" wrapText="true"/>
    </xf>
    <xf applyAlignment="true" applyBorder="false" applyFill="false" applyFont="true" applyNumberFormat="false" applyProtection="false" borderId="51" fillId="31" fontId="51" numFmtId="0" xfId="0">
      <alignment horizontal="center" vertical="center" wrapText="true"/>
    </xf>
    <xf applyAlignment="true" applyBorder="false" applyFill="false" applyFont="true" applyNumberFormat="false" applyProtection="false" borderId="52" fillId="32" fontId="52" numFmtId="0" xfId="0">
      <alignment horizontal="center" vertical="center"/>
    </xf>
    <xf applyAlignment="true" applyBorder="false" applyFill="false" applyFont="true" applyNumberFormat="true" applyProtection="false" borderId="53" fillId="0" fontId="53" numFmtId="177" xfId="0">
      <alignment horizontal="center" vertical="center" wrapText="true"/>
    </xf>
    <xf applyAlignment="true" applyBorder="false" applyFill="false" applyFont="true" applyNumberFormat="false" applyProtection="false" borderId="54" fillId="0" fontId="54" numFmtId="0" xfId="0">
      <alignment horizontal="center" vertical="center" wrapText="true"/>
    </xf>
    <xf applyAlignment="true" applyBorder="false" applyFill="false" applyFont="true" applyNumberFormat="true" applyProtection="false" borderId="55" fillId="0" fontId="55" numFmtId="178" xfId="0">
      <alignment horizontal="center" vertical="center"/>
    </xf>
    <xf applyAlignment="true" applyBorder="false" applyFill="false" applyFont="true" applyNumberFormat="false" applyProtection="false" borderId="56" fillId="0" fontId="56" numFmtId="0" xfId="0">
      <alignment horizontal="center" vertical="center"/>
    </xf>
    <xf applyAlignment="true" applyBorder="false" applyFill="false" applyFont="true" applyNumberFormat="true" applyProtection="false" borderId="57" fillId="0" fontId="57" numFmtId="179" xfId="0">
      <alignment horizontal="right" vertical="center"/>
    </xf>
    <xf applyAlignment="true" applyBorder="false" applyFill="false" applyFont="true" applyNumberFormat="true" applyProtection="false" borderId="58" fillId="33" fontId="58" numFmtId="180" xfId="0">
      <alignment horizontal="center" vertical="center" wrapText="true"/>
    </xf>
    <xf applyAlignment="true" applyBorder="false" applyFill="false" applyFont="true" applyNumberFormat="false" applyProtection="false" borderId="59" fillId="34" fontId="59" numFmtId="0" xfId="0">
      <alignment horizontal="center" vertical="center" wrapText="true"/>
    </xf>
    <xf applyAlignment="true" applyBorder="false" applyFill="false" applyFont="true" applyNumberFormat="true" applyProtection="false" borderId="60" fillId="35" fontId="60" numFmtId="181" xfId="0">
      <alignment horizontal="right" vertical="center"/>
    </xf>
    <xf applyAlignment="true" applyBorder="false" applyFill="false" applyFont="true" applyNumberFormat="false" applyProtection="false" borderId="61" fillId="36" fontId="61" numFmtId="0" xfId="0">
      <alignment horizontal="center" vertical="center" wrapText="true"/>
    </xf>
    <xf applyAlignment="true" applyBorder="false" applyFill="false" applyFont="true" applyNumberFormat="true" applyProtection="false" borderId="62" fillId="37" fontId="62" numFmtId="182" xfId="0">
      <alignment horizontal="right" vertical="center"/>
    </xf>
    <xf applyAlignment="true" applyBorder="false" applyFill="false" applyFont="true" applyNumberFormat="false" applyProtection="false" borderId="63" fillId="38" fontId="63" numFmtId="0" xfId="0">
      <alignment horizontal="center" vertical="center" wrapText="true"/>
    </xf>
    <xf applyAlignment="true" applyBorder="false" applyFill="false" applyFont="true" applyNumberFormat="false" applyProtection="false" borderId="64" fillId="39" fontId="64" numFmtId="0" xfId="0">
      <alignment horizontal="right" vertical="center" wrapText="true"/>
    </xf>
    <xf applyAlignment="true" applyBorder="false" applyFill="false" applyFont="true" applyNumberFormat="false" applyProtection="false" borderId="65" fillId="0" fontId="65" numFmtId="0" xfId="0">
      <alignment horizontal="center" vertical="center" wrapText="true"/>
    </xf>
    <xf applyAlignment="true" applyBorder="false" applyFill="false" applyFont="true" applyNumberFormat="false" applyProtection="false" borderId="66" fillId="0" fontId="66" numFmtId="0" xfId="0">
      <alignment horizontal="center" vertical="center" wrapText="true"/>
    </xf>
    <xf applyAlignment="true" applyBorder="false" applyFill="false" applyFont="true" applyNumberFormat="true" applyProtection="false" borderId="67" fillId="0" fontId="67" numFmtId="183" xfId="0">
      <alignment horizontal="center" vertical="center" wrapText="true"/>
    </xf>
    <xf applyAlignment="true" applyBorder="false" applyFill="false" applyFont="true" applyNumberFormat="false" applyProtection="false" borderId="68" fillId="0" fontId="68" numFmtId="0" xfId="0">
      <alignment horizontal="center" vertical="center"/>
    </xf>
    <xf applyAlignment="true" applyBorder="false" applyFill="false" applyFont="true" applyNumberFormat="true" applyProtection="false" borderId="69" fillId="40" fontId="69" numFmtId="184" xfId="0">
      <alignment horizontal="center" vertical="center" wrapText="true"/>
    </xf>
    <xf applyAlignment="true" applyBorder="false" applyFill="false" applyFont="true" applyNumberFormat="false" applyProtection="false" borderId="70" fillId="41" fontId="70" numFmtId="0" xfId="0">
      <alignment horizontal="center" vertical="center" wrapText="true"/>
    </xf>
    <xf applyAlignment="true" applyBorder="false" applyFill="false" applyFont="true" applyNumberFormat="false" applyProtection="false" borderId="71" fillId="42" fontId="71" numFmtId="0" xfId="0">
      <alignment horizontal="center" vertical="center" wrapText="true"/>
    </xf>
    <xf applyAlignment="true" applyBorder="false" applyFill="false" applyFont="true" applyNumberFormat="true" applyProtection="false" borderId="72" fillId="43" fontId="72" numFmtId="185" xfId="0">
      <alignment horizontal="right" vertical="center" wrapText="true"/>
    </xf>
    <xf applyAlignment="true" applyBorder="false" applyFill="false" applyFont="true" applyNumberFormat="false" applyProtection="false" borderId="73" fillId="0" fontId="73" numFmtId="0" xfId="0">
      <alignment horizontal="center" vertical="center" wrapText="true"/>
    </xf>
    <xf applyAlignment="true" applyBorder="false" applyFill="false" applyFont="true" applyNumberFormat="false" applyProtection="false" borderId="74" fillId="0" fontId="74" numFmtId="0" xfId="0">
      <alignment horizontal="center" vertical="center"/>
    </xf>
    <xf applyAlignment="true" applyBorder="false" applyFill="false" applyFont="true" applyNumberFormat="false" applyProtection="false" borderId="75" fillId="0" fontId="75" numFmtId="0" xfId="0">
      <alignment horizontal="center" vertical="center" wrapText="true"/>
    </xf>
    <xf applyAlignment="true" applyBorder="false" applyFill="false" applyFont="true" applyNumberFormat="true" applyProtection="false" borderId="76" fillId="0" fontId="76" numFmtId="186" xfId="0">
      <alignment horizontal="right" vertical="center"/>
    </xf>
    <xf applyAlignment="true" applyBorder="false" applyFill="false" applyFont="true" applyNumberFormat="false" applyProtection="false" borderId="77" fillId="44" fontId="77" numFmtId="0" xfId="0">
      <alignment horizontal="center" vertical="center" wrapText="true"/>
    </xf>
    <xf applyAlignment="true" applyBorder="false" applyFill="false" applyFont="true" applyNumberFormat="false" applyProtection="false" borderId="78" fillId="45" fontId="78" numFmtId="0" xfId="0">
      <alignment horizontal="center" vertical="center" wrapText="true"/>
    </xf>
    <xf applyAlignment="true" applyBorder="false" applyFill="false" applyFont="true" applyNumberFormat="true" applyProtection="false" borderId="79" fillId="46" fontId="79" numFmtId="187" xfId="0">
      <alignment horizontal="right" vertical="center"/>
    </xf>
    <xf applyAlignment="true" applyBorder="false" applyFill="false" applyFont="true" applyNumberFormat="false" applyProtection="false" borderId="80" fillId="0" fontId="80" numFmtId="0" xfId="0">
      <alignment horizontal="right" vertical="center" wrapText="true"/>
    </xf>
    <xf applyAlignment="true" applyBorder="false" applyFill="false" applyFont="true" applyNumberFormat="false" applyProtection="false" borderId="81" fillId="47" fontId="81" numFmtId="0" xfId="0">
      <alignment horizontal="center" vertical="center" wrapText="true"/>
    </xf>
    <xf applyAlignment="true" applyBorder="false" applyFill="false" applyFont="true" applyNumberFormat="true" applyProtection="false" borderId="82" fillId="48" fontId="82" numFmtId="188" xfId="0">
      <alignment horizontal="right" vertical="center"/>
    </xf>
    <xf applyAlignment="true" applyBorder="false" applyFill="false" applyFont="true" applyNumberFormat="false" applyProtection="false" borderId="83" fillId="0" fontId="83" numFmtId="0" xfId="0">
      <alignment horizontal="center" vertical="center" wrapText="true"/>
    </xf>
    <xf applyAlignment="true" applyBorder="false" applyFill="false" applyFont="true" applyNumberFormat="false" applyProtection="false" borderId="84" fillId="49" fontId="84" numFmtId="0" xfId="0">
      <alignment horizontal="center" vertical="center"/>
    </xf>
    <xf applyAlignment="true" applyBorder="false" applyFill="false" applyFont="true" applyNumberFormat="true" applyProtection="false" borderId="85" fillId="50" fontId="85" numFmtId="189" xfId="0">
      <alignment horizontal="right" vertical="center"/>
    </xf>
    <xf applyAlignment="true" applyBorder="false" applyFill="false" applyFont="true" applyNumberFormat="false" applyProtection="false" borderId="86" fillId="51" fontId="86" numFmtId="0" xfId="0">
      <alignment horizontal="center" vertical="center" wrapText="true"/>
    </xf>
    <xf applyAlignment="true" applyBorder="false" applyFill="false" applyFont="true" applyNumberFormat="false" applyProtection="false" borderId="87" fillId="0" fontId="87" numFmtId="0" xfId="0">
      <alignment horizontal="center" vertical="center"/>
    </xf>
    <xf applyAlignment="true" applyBorder="false" applyFill="false" applyFont="true" applyNumberFormat="false" applyProtection="false" borderId="88" fillId="52" fontId="88" numFmtId="0" xfId="0">
      <alignment horizontal="center" vertical="center" wrapText="true"/>
    </xf>
    <xf applyAlignment="true" applyBorder="false" applyFill="false" applyFont="true" applyNumberFormat="false" applyProtection="false" borderId="89" fillId="53" fontId="89" numFmtId="0" xfId="0">
      <alignment horizontal="center" vertical="center" wrapText="true"/>
    </xf>
    <xf applyAlignment="true" applyBorder="false" applyFill="false" applyFont="true" applyNumberFormat="true" applyProtection="false" borderId="90" fillId="54" fontId="90" numFmtId="190" xfId="0">
      <alignment horizontal="right" vertical="center"/>
    </xf>
    <xf applyAlignment="true" applyBorder="false" applyFill="false" applyFont="true" applyNumberFormat="false" applyProtection="false" borderId="91" fillId="0" fontId="91" numFmtId="0" xfId="0">
      <alignment horizontal="center" vertical="center"/>
    </xf>
    <xf applyAlignment="true" applyBorder="false" applyFill="false" applyFont="true" applyNumberFormat="false" applyProtection="false" borderId="92" fillId="0" fontId="92" numFmtId="0" xfId="0">
      <alignment horizontal="center" vertical="center"/>
    </xf>
    <xf applyAlignment="true" applyBorder="false" applyFill="false" applyFont="true" applyNumberFormat="false" applyProtection="false" borderId="93" fillId="0" fontId="93" numFmtId="0" xfId="0">
      <alignment horizontal="right" vertical="center" wrapText="true"/>
    </xf>
    <xf applyAlignment="true" applyBorder="false" applyFill="false" applyFont="true" applyNumberFormat="true" applyProtection="false" borderId="94" fillId="55" fontId="94" numFmtId="191" xfId="0">
      <alignment horizontal="right" vertical="center"/>
    </xf>
    <xf applyAlignment="true" applyBorder="false" applyFill="false" applyFont="true" applyNumberFormat="false" applyProtection="false" borderId="95" fillId="56" fontId="95" numFmtId="0" xfId="0">
      <alignment horizontal="center" vertical="center" wrapText="true"/>
    </xf>
    <xf applyAlignment="true" applyBorder="false" applyFill="false" applyFont="true" applyNumberFormat="false" applyProtection="false" borderId="96" fillId="0" fontId="96" numFmtId="0" xfId="0">
      <alignment horizontal="left" vertical="center"/>
    </xf>
    <xf applyAlignment="true" applyBorder="false" applyFill="false" applyFont="true" applyNumberFormat="false" applyProtection="false" borderId="97" fillId="0" fontId="97" numFmtId="0" xfId="0">
      <alignment horizontal="left" vertical="center" wrapText="true"/>
    </xf>
    <xf applyAlignment="true" applyBorder="false" applyFill="false" applyFont="true" applyNumberFormat="false" applyProtection="false" borderId="98" fillId="0" fontId="98" numFmtId="0" xfId="0">
      <alignment vertical="center"/>
    </xf>
    <xf applyAlignment="true" applyBorder="false" applyFill="false" applyFont="true" applyNumberFormat="false" applyProtection="false" borderId="99" fillId="0" fontId="99" numFmtId="0" xfId="0">
      <alignment vertical="center"/>
    </xf>
    <xf applyAlignment="true" applyBorder="false" applyFill="false" applyFont="true" applyNumberFormat="false" applyProtection="false" borderId="100" fillId="0" fontId="100" numFmtId="0" xfId="0">
      <alignment horizontal="center" vertical="center" wrapText="true"/>
    </xf>
    <xf applyAlignment="true" applyBorder="false" applyFill="false" applyFont="true" applyNumberFormat="true" applyProtection="false" borderId="101" fillId="0" fontId="101" numFmtId="192" xfId="0">
      <alignment horizontal="right" vertical="center"/>
    </xf>
    <xf applyAlignment="true" applyBorder="false" applyFill="false" applyFont="true" applyNumberFormat="false" applyProtection="false" borderId="102" fillId="0" fontId="102" numFmtId="0" xfId="0">
      <alignment horizontal="center" vertical="center" wrapText="true"/>
    </xf>
    <xf applyAlignment="true" applyBorder="false" applyFill="false" applyFont="true" applyNumberFormat="true" applyProtection="false" borderId="103" fillId="0" fontId="103" numFmtId="193" xfId="0">
      <alignment horizontal="right" vertical="center"/>
    </xf>
    <xf applyAlignment="true" applyBorder="false" applyFill="false" applyFont="true" applyNumberFormat="false" applyProtection="false" borderId="104" fillId="0" fontId="104" numFmtId="0" xfId="0">
      <alignment horizontal="left" vertical="center"/>
    </xf>
    <xf applyAlignment="true" applyBorder="false" applyFill="false" applyFont="true" applyNumberFormat="true" applyProtection="false" borderId="105" fillId="0" fontId="105" numFmtId="194" xfId="0">
      <alignment vertical="center"/>
    </xf>
    <xf applyAlignment="true" applyBorder="false" applyFill="false" applyFont="true" applyNumberFormat="false" applyProtection="false" borderId="106" fillId="57" fontId="106" numFmtId="0" xfId="0">
      <alignment horizontal="center" vertical="center" wrapText="true"/>
    </xf>
    <xf applyAlignment="true" applyBorder="false" applyFill="false" applyFont="true" applyNumberFormat="true" applyProtection="false" borderId="107" fillId="58" fontId="107" numFmtId="195" xfId="0">
      <alignment horizontal="right" vertical="center"/>
    </xf>
    <xf applyAlignment="true" applyBorder="false" applyFill="false" applyFont="true" applyNumberFormat="false" applyProtection="false" borderId="108" fillId="0" fontId="108" numFmtId="0" xfId="0">
      <alignment horizontal="left" vertical="center" wrapText="true"/>
    </xf>
    <xf applyAlignment="true" applyBorder="false" applyFill="false" applyFont="true" applyNumberFormat="false" applyProtection="false" borderId="109" fillId="0" fontId="109" numFmtId="0" xfId="0">
      <alignment horizontal="center" vertical="center" wrapText="true"/>
    </xf>
    <xf applyAlignment="true" applyBorder="false" applyFill="false" applyFont="true" applyNumberFormat="false" applyProtection="false" borderId="110" fillId="0" fontId="110" numFmtId="0" xfId="0">
      <alignment horizontal="center" vertical="center" wrapText="true"/>
    </xf>
    <xf applyAlignment="true" applyBorder="false" applyFill="false" applyFont="true" applyNumberFormat="false" applyProtection="false" borderId="111" fillId="0" fontId="111" numFmtId="0" xfId="0">
      <alignment horizontal="center" vertical="center" wrapText="true"/>
    </xf>
    <xf applyAlignment="true" applyBorder="false" applyFill="false" applyFont="true" applyNumberFormat="false" applyProtection="false" borderId="112" fillId="0" fontId="112" numFmtId="0" xfId="0">
      <alignment horizontal="center" vertical="center"/>
    </xf>
    <xf applyAlignment="true" applyBorder="false" applyFill="false" applyFont="true" applyNumberFormat="false" applyProtection="false" borderId="113" fillId="0" fontId="113" numFmtId="0" xfId="0">
      <alignment horizontal="center" vertical="center"/>
    </xf>
    <xf applyAlignment="true" applyBorder="false" applyFill="false" applyFont="true" applyNumberFormat="true" applyProtection="false" borderId="114" fillId="0" fontId="114" numFmtId="196" xfId="0">
      <alignment horizontal="center" vertical="center"/>
    </xf>
    <xf applyAlignment="true" applyBorder="false" applyFill="false" applyFont="true" applyNumberFormat="false" applyProtection="false" borderId="115" fillId="0" fontId="115" numFmtId="0" xfId="0">
      <alignment horizontal="left" vertical="center" wrapText="true"/>
    </xf>
    <xf applyAlignment="true" applyBorder="false" applyFill="false" applyFont="true" applyNumberFormat="false" applyProtection="false" borderId="116" fillId="0" fontId="116" numFmtId="0" xfId="0">
      <alignment horizontal="center" vertical="center" wrapText="true"/>
    </xf>
    <xf applyAlignment="true" applyBorder="false" applyFill="false" applyFont="true" applyNumberFormat="true" applyProtection="false" borderId="117" fillId="0" fontId="117" numFmtId="197" xfId="0">
      <alignment horizontal="center" vertical="center" wrapText="true"/>
    </xf>
    <xf applyAlignment="true" applyBorder="false" applyFill="false" applyFont="true" applyNumberFormat="false" applyProtection="false" borderId="118" fillId="0" fontId="118" numFmtId="0" xfId="0">
      <alignment horizontal="center" vertical="center"/>
    </xf>
    <xf applyAlignment="true" applyBorder="false" applyFill="false" applyFont="true" applyNumberFormat="false" applyProtection="false" borderId="119" fillId="0" fontId="119" numFmtId="0" xfId="0">
      <alignment horizontal="left" vertical="center"/>
    </xf>
    <xf applyAlignment="true" applyBorder="false" applyFill="false" applyFont="true" applyNumberFormat="true" applyProtection="false" borderId="120" fillId="0" fontId="120" numFmtId="198" xfId="0">
      <alignment horizontal="right" vertical="center"/>
    </xf>
    <xf applyAlignment="true" applyBorder="false" applyFill="false" applyFont="true" applyNumberFormat="false" applyProtection="false" borderId="121" fillId="0" fontId="121" numFmtId="0" xfId="0">
      <alignment horizontal="center" vertical="center" wrapText="true"/>
    </xf>
    <xf applyAlignment="true" applyBorder="false" applyFill="false" applyFont="true" applyNumberFormat="true" applyProtection="false" borderId="122" fillId="0" fontId="122" numFmtId="199" xfId="0">
      <alignment horizontal="right" vertical="center"/>
    </xf>
    <xf applyAlignment="true" applyBorder="false" applyFill="false" applyFont="true" applyNumberFormat="false" applyProtection="false" borderId="123" fillId="0" fontId="123" numFmtId="0" xfId="0">
      <alignment horizontal="left" vertical="center"/>
    </xf>
    <xf applyAlignment="true" applyBorder="false" applyFill="false" applyFont="true" applyNumberFormat="false" applyProtection="false" borderId="124" fillId="0" fontId="124" numFmtId="0" xfId="0">
      <alignment horizontal="left" vertical="center"/>
    </xf>
    <xf applyAlignment="true" applyBorder="false" applyFill="false" applyFont="true" applyNumberFormat="true" applyProtection="false" borderId="125" fillId="0" fontId="125" numFmtId="200" xfId="0">
      <alignment horizontal="center" vertical="center"/>
    </xf>
    <xf applyAlignment="true" applyBorder="false" applyFill="false" applyFont="true" applyNumberFormat="false" applyProtection="false" borderId="126" fillId="0" fontId="126" numFmtId="0" xfId="0">
      <alignment horizontal="center" vertical="center"/>
    </xf>
    <xf applyAlignment="true" applyBorder="false" applyFill="false" applyFont="true" applyNumberFormat="false" applyProtection="false" borderId="127" fillId="0" fontId="127" numFmtId="0" xfId="0">
      <alignment horizontal="left" vertical="center"/>
    </xf>
    <xf applyAlignment="true" applyBorder="false" applyFill="false" applyFont="true" applyNumberFormat="false" applyProtection="false" borderId="128" fillId="59" fontId="128" numFmtId="0" xfId="0">
      <alignment horizontal="center" vertical="center" wrapText="true"/>
    </xf>
    <xf applyAlignment="true" applyBorder="false" applyFill="false" applyFont="true" applyNumberFormat="true" applyProtection="false" borderId="129" fillId="60" fontId="129" numFmtId="201" xfId="0">
      <alignment horizontal="right" vertical="center"/>
    </xf>
    <xf applyAlignment="true" applyBorder="false" applyFill="false" applyFont="true" applyNumberFormat="false" applyProtection="false" borderId="130" fillId="0" fontId="130" numFmtId="0" xfId="0">
      <alignment horizontal="left" vertical="center" wrapText="true"/>
    </xf>
    <xf applyAlignment="true" applyBorder="false" applyFill="false" applyFont="true" applyNumberFormat="false" applyProtection="false" borderId="131" fillId="0" fontId="131" numFmtId="0" xfId="0">
      <alignment horizontal="center" vertical="center" wrapText="true"/>
    </xf>
    <xf applyAlignment="true" applyBorder="false" applyFill="false" applyFont="true" applyNumberFormat="true" applyProtection="false" borderId="132" fillId="61" fontId="132" numFmtId="202" xfId="0">
      <alignment horizontal="center" vertical="center" wrapText="true"/>
    </xf>
    <xf applyAlignment="true" applyBorder="false" applyFill="false" applyFont="true" applyNumberFormat="false" applyProtection="false" borderId="133" fillId="62" fontId="133" numFmtId="0" xfId="0">
      <alignment horizontal="center" vertical="center" wrapText="true"/>
    </xf>
    <xf applyAlignment="true" applyBorder="false" applyFill="false" applyFont="true" applyNumberFormat="false" applyProtection="false" borderId="134" fillId="0" fontId="134" numFmtId="0" xfId="0">
      <alignment horizontal="left" vertical="center" wrapText="true"/>
    </xf>
    <xf applyAlignment="true" applyBorder="false" applyFill="false" applyFont="true" applyNumberFormat="true" applyProtection="false" borderId="135" fillId="0" fontId="135" numFmtId="203" xfId="0">
      <alignment horizontal="center" vertical="center" wrapText="true"/>
    </xf>
    <xf applyAlignment="true" applyBorder="false" applyFill="false" applyFont="true" applyNumberFormat="false" applyProtection="false" borderId="136" fillId="63" fontId="136" numFmtId="0" xfId="0">
      <alignment horizontal="center" vertical="center" wrapText="true"/>
    </xf>
    <xf applyAlignment="true" applyBorder="false" applyFill="false" applyFont="true" applyNumberFormat="false" applyProtection="false" borderId="137" fillId="64" fontId="137" numFmtId="0" xfId="0">
      <alignment horizontal="center" vertical="center" wrapText="true"/>
    </xf>
    <xf applyAlignment="true" applyBorder="false" applyFill="false" applyFont="true" applyNumberFormat="true" applyProtection="false" borderId="138" fillId="65" fontId="138" numFmtId="204" xfId="0">
      <alignment horizontal="right" vertical="center"/>
    </xf>
    <xf applyAlignment="true" applyBorder="false" applyFill="false" applyFont="true" applyNumberFormat="true" applyProtection="false" borderId="139" fillId="66" fontId="139" numFmtId="205" xfId="0">
      <alignment horizontal="right" vertical="center"/>
    </xf>
    <xf applyAlignment="true" applyBorder="false" applyFill="false" applyFont="true" applyNumberFormat="false" applyProtection="false" borderId="140" fillId="67" fontId="140" numFmtId="0" xfId="0">
      <alignment horizontal="left" vertical="center" wrapText="true"/>
    </xf>
    <xf applyAlignment="true" applyBorder="false" applyFill="false" applyFont="true" applyNumberFormat="false" applyProtection="false" borderId="141" fillId="68" fontId="141" numFmtId="0" xfId="0">
      <alignment horizontal="center" vertical="center" wrapText="true"/>
    </xf>
    <xf applyAlignment="true" applyBorder="false" applyFill="false" applyFont="true" applyNumberFormat="false" applyProtection="false" borderId="142" fillId="69" fontId="142" numFmtId="0" xfId="0">
      <alignment horizontal="center" vertical="center"/>
    </xf>
    <xf applyAlignment="true" applyBorder="false" applyFill="false" applyFont="true" applyNumberFormat="false" applyProtection="false" borderId="143" fillId="0" fontId="143" numFmtId="0" xfId="0">
      <alignment horizontal="center" vertical="center" wrapText="true"/>
    </xf>
    <xf applyAlignment="true" applyBorder="false" applyFill="false" applyFont="true" applyNumberFormat="false" applyProtection="false" borderId="144" fillId="0" fontId="144" numFmtId="0" xfId="0">
      <alignment horizontal="center" vertical="center" wrapText="true"/>
    </xf>
    <xf applyAlignment="true" applyBorder="false" applyFill="false" applyFont="true" applyNumberFormat="false" applyProtection="false" borderId="145" fillId="70" fontId="145" numFmtId="0" xfId="0">
      <alignment horizontal="center" vertical="center" wrapText="true"/>
    </xf>
    <xf applyAlignment="true" applyBorder="false" applyFill="false" applyFont="true" applyNumberFormat="false" applyProtection="false" borderId="146" fillId="0" fontId="146" numFmtId="0" xfId="0">
      <alignment horizontal="left" vertical="center" wrapText="true"/>
    </xf>
    <xf applyAlignment="true" applyBorder="false" applyFill="false" applyFont="true" applyNumberFormat="true" applyProtection="false" borderId="147" fillId="71" fontId="147" numFmtId="206" xfId="0">
      <alignment horizontal="right" vertical="center"/>
    </xf>
    <xf applyAlignment="true" applyBorder="false" applyFill="false" applyFont="true" applyNumberFormat="false" applyProtection="false" borderId="148" fillId="0" fontId="148" numFmtId="0" xfId="0">
      <alignment horizontal="left" vertical="center" wrapText="true"/>
    </xf>
    <xf applyAlignment="true" applyBorder="false" applyFill="false" applyFont="true" applyNumberFormat="true" applyProtection="false" borderId="149" fillId="0" fontId="149" numFmtId="207" xfId="0">
      <alignment horizontal="center" vertical="center" wrapText="true"/>
    </xf>
    <xf applyAlignment="true" applyBorder="false" applyFill="false" applyFont="true" applyNumberFormat="false" applyProtection="false" borderId="150" fillId="0" fontId="150" numFmtId="0" xfId="0">
      <alignment horizontal="left" vertical="center"/>
    </xf>
    <xf applyAlignment="true" applyBorder="false" applyFill="false" applyFont="true" applyNumberFormat="false" applyProtection="false" borderId="151" fillId="0" fontId="151" numFmtId="0" xfId="0">
      <alignment horizontal="center" vertical="center"/>
    </xf>
    <xf applyAlignment="true" applyBorder="false" applyFill="false" applyFont="true" applyNumberFormat="false" applyProtection="false" borderId="152" fillId="72" fontId="152" numFmtId="0" xfId="0">
      <alignment horizontal="center" vertical="center" wrapText="true"/>
    </xf>
    <xf applyAlignment="true" applyBorder="false" applyFill="false" applyFont="true" applyNumberFormat="true" applyProtection="false" borderId="153" fillId="73" fontId="153" numFmtId="208" xfId="0">
      <alignment horizontal="center" vertical="center" wrapText="true"/>
    </xf>
    <xf applyAlignment="true" applyBorder="false" applyFill="false" applyFont="true" applyNumberFormat="false" applyProtection="false" borderId="154" fillId="74" fontId="154" numFmtId="0" xfId="0">
      <alignment horizontal="center" vertical="center"/>
    </xf>
    <xf applyAlignment="true" applyBorder="false" applyFill="false" applyFont="true" applyNumberFormat="true" applyProtection="false" borderId="155" fillId="75" fontId="155" numFmtId="209" xfId="0">
      <alignment horizontal="right" vertical="center"/>
    </xf>
    <xf applyAlignment="true" applyBorder="false" applyFill="false" applyFont="true" applyNumberFormat="false" applyProtection="false" borderId="156" fillId="76" fontId="156" numFmtId="0" xfId="0">
      <alignment horizontal="center" vertical="center"/>
    </xf>
    <xf applyAlignment="true" applyBorder="false" applyFill="false" applyFont="true" applyNumberFormat="true" applyProtection="false" borderId="157" fillId="77" fontId="157" numFmtId="210" xfId="0">
      <alignment horizontal="center" vertical="center"/>
    </xf>
    <xf applyAlignment="true" applyBorder="false" applyFill="false" applyFont="true" applyNumberFormat="false" applyProtection="false" borderId="158" fillId="78" fontId="158" numFmtId="0" xfId="0">
      <alignment horizontal="center" vertical="center" wrapText="true"/>
    </xf>
    <xf applyAlignment="true" applyBorder="false" applyFill="false" applyFont="true" applyNumberFormat="false" applyProtection="false" borderId="159" fillId="79" fontId="159" numFmtId="0" xfId="0">
      <alignment horizontal="center" vertical="center" wrapText="true"/>
    </xf>
    <xf applyAlignment="true" applyBorder="false" applyFill="false" applyFont="true" applyNumberFormat="false" applyProtection="false" borderId="160" fillId="0" fontId="160" numFmtId="0" xfId="0">
      <alignment horizontal="center" vertical="center" wrapText="true"/>
    </xf>
    <xf applyAlignment="true" applyBorder="false" applyFill="false" applyFont="true" applyNumberFormat="false" applyProtection="false" borderId="161" fillId="0" fontId="161" numFmtId="0" xfId="0">
      <alignment horizontal="center" vertical="center"/>
    </xf>
    <xf applyAlignment="true" applyBorder="false" applyFill="false" applyFont="true" applyNumberFormat="false" applyProtection="false" borderId="162" fillId="0" fontId="162" numFmtId="0" xfId="0">
      <alignment horizontal="center" vertical="center" wrapText="true"/>
    </xf>
    <xf applyAlignment="true" applyBorder="false" applyFill="false" applyFont="true" applyNumberFormat="true" applyProtection="false" borderId="163" fillId="0" fontId="163" numFmtId="211" xfId="0">
      <alignment horizontal="right" vertical="center"/>
    </xf>
    <xf applyAlignment="true" applyBorder="false" applyFill="false" applyFont="true" applyNumberFormat="false" applyProtection="false" borderId="164" fillId="0" fontId="164" numFmtId="0" xfId="0">
      <alignment horizontal="center" vertical="center" wrapText="true"/>
    </xf>
    <xf applyAlignment="true" applyBorder="false" applyFill="false" applyFont="true" applyNumberFormat="true" applyProtection="false" borderId="165" fillId="0" fontId="165" numFmtId="212" xfId="0">
      <alignment horizontal="center" vertical="center"/>
    </xf>
    <xf applyAlignment="true" applyBorder="false" applyFill="false" applyFont="true" applyNumberFormat="true" applyProtection="false" borderId="166" fillId="80" fontId="166" numFmtId="213" xfId="0">
      <alignment horizontal="right" vertical="center"/>
    </xf>
    <xf applyAlignment="true" applyBorder="false" applyFill="false" applyFont="true" applyNumberFormat="false" applyProtection="false" borderId="167" fillId="81" fontId="167" numFmtId="0" xfId="0">
      <alignment horizontal="center" vertical="center"/>
    </xf>
    <xf applyAlignment="true" applyBorder="false" applyFill="false" applyFont="true" applyNumberFormat="false" applyProtection="false" borderId="168" fillId="82" fontId="168" numFmtId="0" xfId="0">
      <alignment horizontal="center" vertical="center"/>
    </xf>
    <xf applyAlignment="true" applyBorder="false" applyFill="false" applyFont="true" applyNumberFormat="true" applyProtection="false" borderId="169" fillId="83" fontId="169" numFmtId="214" xfId="0">
      <alignment horizontal="center" vertical="center" wrapText="true"/>
    </xf>
    <xf applyAlignment="true" applyBorder="false" applyFill="false" applyFont="true" applyNumberFormat="false" applyProtection="false" borderId="170" fillId="84" fontId="170" numFmtId="0" xfId="0">
      <alignment horizontal="center" vertical="center" wrapText="true"/>
    </xf>
    <xf applyAlignment="true" applyBorder="false" applyFill="false" applyFont="true" applyNumberFormat="false" applyProtection="false" borderId="171" fillId="85" fontId="171" numFmtId="0" xfId="0">
      <alignment horizontal="center" vertical="center"/>
    </xf>
    <xf applyAlignment="true" applyBorder="false" applyFill="false" applyFont="true" applyNumberFormat="true" applyProtection="false" borderId="172" fillId="86" fontId="172" numFmtId="215" xfId="0">
      <alignment horizontal="center" vertical="center" wrapText="true"/>
    </xf>
    <xf applyAlignment="true" applyBorder="false" applyFill="false" applyFont="true" applyNumberFormat="false" applyProtection="false" borderId="173" fillId="0" fontId="173" numFmtId="0" xfId="0">
      <alignment horizontal="center" vertical="center" wrapText="true"/>
    </xf>
    <xf applyAlignment="true" applyBorder="false" applyFill="false" applyFont="true" applyNumberFormat="false" applyProtection="false" borderId="174" fillId="0" fontId="174" numFmtId="0" xfId="0">
      <alignment horizontal="center" vertical="center" wrapText="true"/>
    </xf>
    <xf applyAlignment="true" applyBorder="false" applyFill="false" applyFont="true" applyNumberFormat="true" applyProtection="false" borderId="175" fillId="0" fontId="175" numFmtId="216" xfId="0">
      <alignment horizontal="center" vertical="center" wrapText="true"/>
    </xf>
    <xf applyAlignment="true" applyBorder="false" applyFill="false" applyFont="true" applyNumberFormat="false" applyProtection="false" borderId="176" fillId="87" fontId="176" numFmtId="0" xfId="0">
      <alignment horizontal="center" vertical="center"/>
    </xf>
    <xf applyAlignment="true" applyBorder="false" applyFill="false" applyFont="true" applyNumberFormat="false" applyProtection="false" borderId="177" fillId="0" fontId="177" numFmtId="0" xfId="0">
      <alignment horizontal="center" vertical="center" wrapText="true"/>
    </xf>
    <xf applyAlignment="true" applyBorder="false" applyFill="false" applyFont="true" applyNumberFormat="true" applyProtection="false" borderId="178" fillId="0" fontId="178" numFmtId="217" xfId="0">
      <alignment horizontal="center" vertical="center" wrapText="true"/>
    </xf>
    <xf applyAlignment="true" applyBorder="false" applyFill="false" applyFont="true" applyNumberFormat="true" applyProtection="false" borderId="179" fillId="0" fontId="179" numFmtId="218" xfId="0">
      <alignment horizontal="right" vertical="center"/>
    </xf>
    <xf applyAlignment="true" applyBorder="false" applyFill="false" applyFont="true" applyNumberFormat="false" applyProtection="false" borderId="180" fillId="0" fontId="180" numFmtId="0" xfId="0">
      <alignment horizontal="center" vertical="center" wrapText="true"/>
    </xf>
    <xf applyAlignment="true" applyBorder="false" applyFill="false" applyFont="true" applyNumberFormat="true" applyProtection="false" borderId="181" fillId="88" fontId="181" numFmtId="219" xfId="0">
      <alignment horizontal="right" vertical="center"/>
    </xf>
    <xf applyAlignment="true" applyBorder="false" applyFill="false" applyFont="true" applyNumberFormat="true" applyProtection="false" borderId="182" fillId="89" fontId="182" numFmtId="220" xfId="0">
      <alignment horizontal="center" vertical="center"/>
    </xf>
    <xf applyAlignment="true" applyBorder="false" applyFill="false" applyFont="true" applyNumberFormat="false" applyProtection="false" borderId="183" fillId="0" fontId="183" numFmtId="0" xfId="0">
      <alignment horizontal="center" vertical="center" wrapText="true"/>
    </xf>
    <xf applyAlignment="true" applyBorder="false" applyFill="false" applyFont="true" applyNumberFormat="false" applyProtection="false" borderId="184" fillId="90" fontId="184" numFmtId="0" xfId="0">
      <alignment horizontal="center" vertical="center" wrapText="true"/>
    </xf>
    <xf applyAlignment="true" applyBorder="false" applyFill="false" applyFont="true" applyNumberFormat="true" applyProtection="false" borderId="185" fillId="91" fontId="185" numFmtId="221" xfId="0">
      <alignment horizontal="center" vertical="center" wrapText="true"/>
    </xf>
    <xf applyAlignment="true" applyBorder="false" applyFill="false" applyFont="true" applyNumberFormat="false" applyProtection="false" borderId="186" fillId="92" fontId="186" numFmtId="0" xfId="0">
      <alignment horizontal="center" vertical="center" wrapText="true"/>
    </xf>
    <xf applyAlignment="true" applyBorder="false" applyFill="false" applyFont="true" applyNumberFormat="true" applyProtection="false" borderId="187" fillId="93" fontId="187" numFmtId="222" xfId="0">
      <alignment horizontal="right" vertical="center"/>
    </xf>
    <xf applyAlignment="true" applyBorder="false" applyFill="false" applyFont="true" applyNumberFormat="false" applyProtection="false" borderId="188" fillId="0" fontId="188" numFmtId="0" xfId="0">
      <alignment horizontal="center" vertical="center"/>
    </xf>
    <xf applyAlignment="true" applyBorder="false" applyFill="false" applyFont="true" applyNumberFormat="false" applyProtection="false" borderId="189" fillId="0" fontId="189" numFmtId="0" xfId="0">
      <alignment horizontal="center" vertical="center" wrapText="true"/>
    </xf>
    <xf applyAlignment="true" applyBorder="false" applyFill="false" applyFont="true" applyNumberFormat="true" applyProtection="false" borderId="190" fillId="0" fontId="190" numFmtId="223" xfId="0">
      <alignment horizontal="center" vertical="center" wrapText="true"/>
    </xf>
    <xf applyAlignment="true" applyBorder="false" applyFill="false" applyFont="true" applyNumberFormat="false" applyProtection="false" borderId="191" fillId="0" fontId="191" numFmtId="0" xfId="0">
      <alignment horizontal="center" vertical="center" wrapText="true"/>
    </xf>
    <xf applyAlignment="true" applyBorder="false" applyFill="false" applyFont="true" applyNumberFormat="true" applyProtection="false" borderId="192" fillId="0" fontId="192" numFmtId="224" xfId="0">
      <alignment horizontal="center" vertical="center" wrapText="true"/>
    </xf>
    <xf applyAlignment="true" applyBorder="false" applyFill="false" applyFont="true" applyNumberFormat="false" applyProtection="false" borderId="193" fillId="0" fontId="193" numFmtId="0" xfId="0">
      <alignment horizontal="center" vertical="center" wrapText="true"/>
    </xf>
    <xf applyAlignment="true" applyBorder="false" applyFill="false" applyFont="true" applyNumberFormat="false" applyProtection="false" borderId="194" fillId="94" fontId="194" numFmtId="0" xfId="0">
      <alignment horizontal="center" vertical="center" wrapText="true"/>
    </xf>
    <xf applyAlignment="true" applyBorder="false" applyFill="false" applyFont="true" applyNumberFormat="false" applyProtection="false" borderId="195" fillId="0" fontId="195" numFmtId="0" xfId="0">
      <alignment horizontal="left" vertical="center"/>
    </xf>
    <xf applyAlignment="true" applyBorder="false" applyFill="false" applyFont="true" applyNumberFormat="true" applyProtection="false" borderId="196" fillId="95" fontId="196" numFmtId="225" xfId="0">
      <alignment horizontal="right" vertical="center"/>
    </xf>
    <xf applyAlignment="true" applyBorder="false" applyFill="false" applyFont="true" applyNumberFormat="false" applyProtection="false" borderId="197" fillId="96" fontId="197" numFmtId="0" xfId="0">
      <alignment horizontal="center" vertical="center" wrapText="true"/>
    </xf>
    <xf applyAlignment="true" applyBorder="false" applyFill="false" applyFont="true" applyNumberFormat="true" applyProtection="false" borderId="198" fillId="97" fontId="198" numFmtId="226" xfId="0">
      <alignment horizontal="right" vertical="center"/>
    </xf>
    <xf applyAlignment="true" applyBorder="false" applyFill="false" applyFont="true" applyNumberFormat="true" applyProtection="false" borderId="199" fillId="0" fontId="199" numFmtId="227" xfId="0">
      <alignment horizontal="center" vertical="center" wrapText="true"/>
    </xf>
    <xf applyAlignment="true" applyBorder="false" applyFill="false" applyFont="true" applyNumberFormat="false" applyProtection="false" borderId="200" fillId="0" fontId="200" numFmtId="0" xfId="0">
      <alignment vertical="center"/>
    </xf>
    <xf applyAlignment="true" applyBorder="false" applyFill="false" applyFont="true" applyNumberFormat="true" applyProtection="false" borderId="201" fillId="0" fontId="201" numFmtId="228" xfId="0">
      <alignment horizontal="center" vertical="center" wrapText="true"/>
    </xf>
    <xf applyAlignment="true" applyBorder="false" applyFill="false" applyFont="true" applyNumberFormat="false" applyProtection="false" borderId="202" fillId="98" fontId="202" numFmtId="0" xfId="0">
      <alignment horizontal="left" vertical="center" wrapText="true"/>
    </xf>
    <xf applyAlignment="true" applyBorder="false" applyFill="false" applyFont="true" applyNumberFormat="false" applyProtection="false" borderId="203" fillId="0" fontId="203" numFmtId="0" xfId="0">
      <alignment vertical="center"/>
    </xf>
    <xf applyAlignment="true" applyBorder="false" applyFill="false" applyFont="true" applyNumberFormat="false" applyProtection="false" borderId="204" fillId="99" fontId="204" numFmtId="0" xfId="0">
      <alignment horizontal="center" vertical="center" wrapText="true"/>
    </xf>
    <xf applyAlignment="true" applyBorder="false" applyFill="false" applyFont="true" applyNumberFormat="true" applyProtection="false" borderId="205" fillId="100" fontId="205" numFmtId="229" xfId="0">
      <alignment horizontal="center" vertical="center" wrapText="true"/>
    </xf>
    <xf applyAlignment="true" applyBorder="false" applyFill="false" applyFont="true" applyNumberFormat="true" applyProtection="false" borderId="206" fillId="0" fontId="206" numFmtId="230" xfId="0">
      <alignment horizontal="right" vertical="center"/>
    </xf>
    <xf applyAlignment="true" applyBorder="false" applyFill="false" applyFont="true" applyNumberFormat="false" applyProtection="false" borderId="207" fillId="101" fontId="207" numFmtId="0" xfId="0">
      <alignment horizontal="center" vertical="center" wrapText="true"/>
    </xf>
    <xf applyAlignment="true" applyBorder="false" applyFill="false" applyFont="true" applyNumberFormat="false" applyProtection="false" borderId="208" fillId="102" fontId="208" numFmtId="0" xfId="0">
      <alignment horizontal="center" vertical="center" wrapText="true"/>
    </xf>
    <xf applyAlignment="true" applyBorder="false" applyFill="false" applyFont="true" applyNumberFormat="false" applyProtection="false" borderId="209" fillId="0" fontId="209" numFmtId="0" xfId="0">
      <alignment horizontal="center" vertical="center" wrapText="true"/>
    </xf>
    <xf applyAlignment="true" applyBorder="false" applyFill="false" applyFont="true" applyNumberFormat="true" applyProtection="false" borderId="210" fillId="0" fontId="210" numFmtId="231" xfId="0">
      <alignment horizontal="right" vertical="center"/>
    </xf>
    <xf applyAlignment="true" applyBorder="false" applyFill="false" applyFont="true" applyNumberFormat="true" applyProtection="false" borderId="211" fillId="0" fontId="211" numFmtId="232" xfId="0">
      <alignment horizontal="center" vertical="center"/>
    </xf>
    <xf applyAlignment="true" applyBorder="false" applyFill="false" applyFont="true" applyNumberFormat="true" applyProtection="false" borderId="212" fillId="0" fontId="212" numFmtId="233" xfId="0">
      <alignment horizontal="center" vertical="center" wrapText="true"/>
    </xf>
    <xf applyAlignment="true" applyBorder="false" applyFill="false" applyFont="true" applyNumberFormat="true" applyProtection="false" borderId="213" fillId="103" fontId="213" numFmtId="234" xfId="0">
      <alignment horizontal="right" vertical="center"/>
    </xf>
    <xf applyAlignment="true" applyBorder="false" applyFill="false" applyFont="true" applyNumberFormat="false" applyProtection="false" borderId="214" fillId="0" fontId="214" numFmtId="0" xfId="0">
      <alignment horizontal="left" vertical="center" wrapText="true"/>
    </xf>
    <xf applyAlignment="true" applyBorder="false" applyFill="false" applyFont="true" applyNumberFormat="true" applyProtection="false" borderId="215" fillId="0" fontId="215" numFmtId="235" xfId="0">
      <alignment horizontal="center" vertical="center" wrapText="true"/>
    </xf>
    <xf applyAlignment="true" applyBorder="false" applyFill="false" applyFont="true" applyNumberFormat="true" applyProtection="false" borderId="216" fillId="0" fontId="216" numFmtId="236" xfId="0">
      <alignment horizontal="right" vertical="center" wrapText="true"/>
    </xf>
    <xf applyAlignment="true" applyBorder="false" applyFill="false" applyFont="true" applyNumberFormat="false" applyProtection="false" borderId="217" fillId="104" fontId="217" numFmtId="0" xfId="0">
      <alignment horizontal="center" vertical="center" wrapText="true"/>
    </xf>
    <xf applyAlignment="true" applyBorder="false" applyFill="false" applyFont="true" applyNumberFormat="false" applyProtection="false" borderId="218" fillId="105" fontId="218" numFmtId="0" xfId="0">
      <alignment horizontal="center" vertical="center" wrapText="true"/>
    </xf>
    <xf applyAlignment="true" applyBorder="false" applyFill="false" applyFont="true" applyNumberFormat="true" applyProtection="false" borderId="219" fillId="106" fontId="219" numFmtId="237" xfId="0">
      <alignment horizontal="right" vertical="center"/>
    </xf>
    <xf applyAlignment="true" applyBorder="false" applyFill="false" applyFont="true" applyNumberFormat="false" applyProtection="false" borderId="220" fillId="0" fontId="220" numFmtId="0" xfId="0">
      <alignment horizontal="left" vertical="center" wrapText="true"/>
    </xf>
    <xf applyAlignment="true" applyBorder="false" applyFill="false" applyFont="true" applyNumberFormat="false" applyProtection="false" borderId="221" fillId="0" fontId="221" numFmtId="0" xfId="0">
      <alignment horizontal="left" vertical="center" wrapText="true"/>
    </xf>
    <xf applyAlignment="true" applyBorder="false" applyFill="false" applyFont="true" applyNumberFormat="false" applyProtection="false" borderId="222" fillId="107" fontId="222" numFmtId="0" xfId="0">
      <alignment horizontal="center" vertical="center" wrapText="true"/>
    </xf>
    <xf applyAlignment="true" applyBorder="false" applyFill="false" applyFont="true" applyNumberFormat="false" applyProtection="false" borderId="223" fillId="0" fontId="223" numFmtId="0" xfId="0">
      <alignment horizontal="center" vertical="center" wrapText="true"/>
    </xf>
    <xf applyAlignment="true" applyBorder="false" applyFill="false" applyFont="true" applyNumberFormat="false" applyProtection="false" borderId="224" fillId="0" fontId="224" numFmtId="0" xfId="0">
      <alignment horizontal="center" vertical="center"/>
    </xf>
    <xf applyAlignment="true" applyBorder="false" applyFill="false" applyFont="true" applyNumberFormat="false" applyProtection="false" borderId="225" fillId="0" fontId="225" numFmtId="0" xfId="0">
      <alignment horizontal="center" vertical="center" wrapText="true"/>
    </xf>
    <xf applyAlignment="true" applyBorder="false" applyFill="false" applyFont="true" applyNumberFormat="true" applyProtection="false" borderId="226" fillId="0" fontId="226" numFmtId="238" xfId="0">
      <alignment horizontal="center" vertical="center" wrapText="true"/>
    </xf>
    <xf applyAlignment="true" applyBorder="false" applyFill="false" applyFont="true" applyNumberFormat="true" applyProtection="false" borderId="227" fillId="0" fontId="227" numFmtId="239" xfId="0">
      <alignment horizontal="center" vertical="center" wrapText="true"/>
    </xf>
    <xf applyAlignment="true" applyBorder="false" applyFill="false" applyFont="true" applyNumberFormat="true" applyProtection="false" borderId="228" fillId="0" fontId="228" numFmtId="240" xfId="0">
      <alignment horizontal="center" vertical="center"/>
    </xf>
    <xf applyAlignment="true" applyBorder="false" applyFill="false" applyFont="true" applyNumberFormat="false" applyProtection="false" borderId="229" fillId="108" fontId="229" numFmtId="0" xfId="0">
      <alignment horizontal="center" vertical="center" wrapText="true"/>
    </xf>
    <xf applyAlignment="true" applyBorder="false" applyFill="false" applyFont="true" applyNumberFormat="false" applyProtection="false" borderId="230" fillId="109" fontId="230" numFmtId="0" xfId="0">
      <alignment horizontal="center" vertical="center" wrapText="true"/>
    </xf>
    <xf applyAlignment="true" applyBorder="false" applyFill="false" applyFont="true" applyNumberFormat="true" applyProtection="false" borderId="231" fillId="110" fontId="231" numFmtId="241" xfId="0">
      <alignment horizontal="right" vertical="center" wrapText="true"/>
    </xf>
    <xf applyAlignment="true" applyBorder="false" applyFill="false" applyFont="true" applyNumberFormat="true" applyProtection="false" borderId="232" fillId="111" fontId="232" numFmtId="242" xfId="0">
      <alignment horizontal="center" vertical="center" wrapText="true"/>
    </xf>
    <xf applyAlignment="true" applyBorder="false" applyFill="false" applyFont="true" applyNumberFormat="false" applyProtection="false" borderId="233" fillId="112" fontId="233" numFmtId="0" xfId="0">
      <alignment vertical="center"/>
    </xf>
    <xf applyAlignment="true" applyBorder="false" applyFill="false" applyFont="true" applyNumberFormat="true" applyProtection="false" borderId="234" fillId="113" fontId="234" numFmtId="243" xfId="0">
      <alignment horizontal="center" vertical="center"/>
    </xf>
    <xf applyAlignment="true" applyBorder="false" applyFill="false" applyFont="true" applyNumberFormat="false" applyProtection="false" borderId="235" fillId="0" fontId="235" numFmtId="0" xfId="0">
      <alignment horizontal="center" vertical="center"/>
    </xf>
    <xf applyAlignment="true" applyBorder="false" applyFill="false" applyFont="true" applyNumberFormat="false" applyProtection="false" borderId="236" fillId="0" fontId="236" numFmtId="0" xfId="0">
      <alignment horizontal="center" vertical="center"/>
    </xf>
    <xf applyAlignment="true" applyBorder="false" applyFill="false" applyFont="true" applyNumberFormat="true" applyProtection="false" borderId="237" fillId="114" fontId="237" numFmtId="244" xfId="0">
      <alignment horizontal="center" vertical="center" wrapText="true"/>
    </xf>
    <xf applyAlignment="true" applyBorder="false" applyFill="false" applyFont="true" applyNumberFormat="true" applyProtection="false" borderId="238" fillId="115" fontId="238" numFmtId="245" xfId="0">
      <alignment horizontal="right" vertical="center"/>
    </xf>
    <xf applyAlignment="true" applyBorder="false" applyFill="false" applyFont="true" applyNumberFormat="false" applyProtection="false" borderId="239" fillId="116" fontId="239" numFmtId="0" xfId="0">
      <alignment horizontal="center" vertical="center" wrapText="true"/>
    </xf>
    <xf applyAlignment="true" applyBorder="false" applyFill="false" applyFont="true" applyNumberFormat="true" applyProtection="false" borderId="240" fillId="117" fontId="240" numFmtId="246" xfId="0">
      <alignment horizontal="right" vertical="center"/>
    </xf>
    <xf applyAlignment="true" applyBorder="false" applyFill="false" applyFont="true" applyNumberFormat="false" applyProtection="false" borderId="241" fillId="0" fontId="241" numFmtId="0" xfId="0">
      <alignment vertical="center"/>
    </xf>
    <xf applyAlignment="true" applyBorder="false" applyFill="false" applyFont="true" applyNumberFormat="false" applyProtection="false" borderId="242" fillId="0" fontId="242" numFmtId="0" xfId="0">
      <alignment horizontal="left" vertical="center"/>
    </xf>
    <xf applyAlignment="true" applyBorder="false" applyFill="false" applyFont="true" applyNumberFormat="false" applyProtection="false" borderId="243" fillId="0" fontId="243" numFmtId="0" xfId="0">
      <alignment vertical="center"/>
    </xf>
    <xf applyAlignment="true" applyBorder="false" applyFill="false" applyFont="true" applyNumberFormat="false" applyProtection="false" borderId="244" fillId="0" fontId="244" numFmtId="0" xfId="0">
      <alignment horizontal="left" vertical="center"/>
    </xf>
    <xf applyAlignment="true" applyBorder="false" applyFill="false" applyFont="true" applyNumberFormat="false" applyProtection="false" borderId="245" fillId="0" fontId="245" numFmtId="0" xfId="0">
      <alignment horizontal="left" vertical="center"/>
    </xf>
    <xf applyAlignment="true" applyBorder="false" applyFill="false" applyFont="true" applyNumberFormat="false" applyProtection="false" borderId="246" fillId="0" fontId="246" numFmtId="0" xfId="0">
      <alignment horizontal="left" vertical="center"/>
    </xf>
    <xf applyAlignment="true" applyBorder="false" applyFill="false" applyFont="true" applyNumberFormat="false" applyProtection="false" borderId="247" fillId="118" fontId="247" numFmtId="0" xfId="0">
      <alignment horizontal="left" vertical="center"/>
    </xf>
    <xf applyAlignment="true" applyBorder="false" applyFill="false" applyFont="true" applyNumberFormat="false" applyProtection="false" borderId="248" fillId="119" fontId="248" numFmtId="0" xfId="0">
      <alignment horizontal="left" vertical="center"/>
    </xf>
    <xf applyAlignment="true" applyBorder="false" applyFill="false" applyFont="true" applyNumberFormat="false" applyProtection="false" borderId="249" fillId="0" fontId="249" numFmtId="0" xfId="0">
      <alignment vertical="center"/>
    </xf>
    <xf applyAlignment="true" applyBorder="false" applyFill="false" applyFont="true" applyNumberFormat="false" applyProtection="false" borderId="250" fillId="0" fontId="250" numFmtId="0" xfId="0">
      <alignment horizontal="left" vertical="center" wrapText="true"/>
    </xf>
    <xf applyAlignment="true" applyBorder="false" applyFill="false" applyFont="true" applyNumberFormat="false" applyProtection="false" borderId="251" fillId="0" fontId="251" numFmtId="0" xfId="0">
      <alignment horizontal="left" vertical="center" wrapText="true"/>
    </xf>
    <xf applyAlignment="true" applyBorder="false" applyFill="false" applyFont="true" applyNumberFormat="false" applyProtection="false" borderId="252" fillId="0" fontId="252" numFmtId="0" xfId="0">
      <alignment vertical="center"/>
    </xf>
    <xf applyAlignment="true" applyBorder="false" applyFill="false" applyFont="true" applyNumberFormat="false" applyProtection="false" borderId="253" fillId="0" fontId="253" numFmtId="0" xfId="0">
      <alignment horizontal="left" vertical="center"/>
    </xf>
    <xf applyAlignment="true" applyBorder="false" applyFill="false" applyFont="true" applyNumberFormat="false" applyProtection="false" borderId="254" fillId="120" fontId="254" numFmtId="0" xfId="0">
      <alignment vertical="center"/>
    </xf>
    <xf applyAlignment="true" applyBorder="false" applyFill="false" applyFont="true" applyNumberFormat="false" applyProtection="false" borderId="255" fillId="0" fontId="255" numFmtId="0" xfId="0">
      <alignment horizontal="left" vertical="center" wrapText="true"/>
    </xf>
    <xf applyAlignment="true" applyBorder="false" applyFill="false" applyFont="true" applyNumberFormat="false" applyProtection="false" borderId="256" fillId="0" fontId="256" numFmtId="0" xfId="0">
      <alignment horizontal="left" vertical="center"/>
    </xf>
    <xf applyAlignment="true" applyBorder="false" applyFill="false" applyFont="true" applyNumberFormat="false" applyProtection="false" borderId="257" fillId="0" fontId="257" numFmtId="0" xfId="0">
      <alignment vertical="center"/>
    </xf>
    <xf applyAlignment="true" applyBorder="false" applyFill="false" applyFont="true" applyNumberFormat="false" applyProtection="false" borderId="258" fillId="0" fontId="258" numFmtId="0" xfId="0">
      <alignment vertical="center"/>
    </xf>
    <xf applyAlignment="true" applyBorder="false" applyFill="false" applyFont="true" applyNumberFormat="false" applyProtection="false" borderId="259" fillId="0" fontId="259" numFmtId="0" xfId="0">
      <alignment horizontal="left" vertical="center"/>
    </xf>
    <xf applyAlignment="true" applyBorder="false" applyFill="false" applyFont="true" applyNumberFormat="false" applyProtection="false" borderId="260" fillId="0" fontId="260" numFmtId="0" xfId="0">
      <alignment horizontal="left" vertical="center"/>
    </xf>
    <xf applyAlignment="true" applyBorder="false" applyFill="false" applyFont="true" applyNumberFormat="false" applyProtection="false" borderId="261" fillId="0" fontId="261" numFmtId="0" xfId="0">
      <alignment horizontal="left" vertical="center"/>
    </xf>
    <xf applyAlignment="true" applyBorder="false" applyFill="false" applyFont="true" applyNumberFormat="false" applyProtection="false" borderId="262" fillId="0" fontId="262" numFmtId="0" xfId="0">
      <alignment horizontal="left" vertical="center"/>
    </xf>
    <xf applyAlignment="true" applyBorder="false" applyFill="false" applyFont="true" applyNumberFormat="false" applyProtection="false" borderId="263" fillId="121" fontId="263" numFmtId="0" xfId="0">
      <alignment vertical="center"/>
    </xf>
    <xf applyAlignment="true" applyBorder="false" applyFill="false" applyFont="true" applyNumberFormat="false" applyProtection="false" borderId="264" fillId="0" fontId="264" numFmtId="0" xfId="0">
      <alignment horizontal="left" vertical="center"/>
    </xf>
    <xf applyAlignment="true" applyBorder="false" applyFill="false" applyFont="true" applyNumberFormat="false" applyProtection="false" borderId="265" fillId="0" fontId="265" numFmtId="0" xfId="0">
      <alignment vertical="center" wrapText="true"/>
    </xf>
    <xf applyAlignment="true" applyBorder="false" applyFill="false" applyFont="true" applyNumberFormat="false" applyProtection="false" borderId="266" fillId="0" fontId="266" numFmtId="0" xfId="0">
      <alignment horizontal="left" vertical="center"/>
    </xf>
    <xf applyAlignment="true" applyBorder="false" applyFill="false" applyFont="true" applyNumberFormat="false" applyProtection="false" borderId="267" fillId="122" fontId="267" numFmtId="0" xfId="0">
      <alignment horizontal="left" vertical="center"/>
    </xf>
    <xf applyAlignment="true" applyBorder="false" applyFill="false" applyFont="true" applyNumberFormat="false" applyProtection="false" borderId="268" fillId="0" fontId="268" numFmtId="0" xfId="0">
      <alignment horizontal="left" vertical="center"/>
    </xf>
    <xf applyAlignment="true" applyBorder="false" applyFill="false" applyFont="true" applyNumberFormat="false" applyProtection="false" borderId="269" fillId="0" fontId="269" numFmtId="0" xfId="0">
      <alignment horizontal="left" vertical="center" wrapText="true"/>
    </xf>
    <xf applyAlignment="true" applyBorder="false" applyFill="false" applyFont="true" applyNumberFormat="false" applyProtection="false" borderId="270" fillId="123" fontId="270" numFmtId="0" xfId="0">
      <alignment vertical="center"/>
    </xf>
    <xf applyAlignment="true" applyBorder="false" applyFill="false" applyFont="true" applyNumberFormat="false" applyProtection="false" borderId="271" fillId="124" fontId="271" numFmtId="0" xfId="0">
      <alignment horizontal="left" vertical="center"/>
    </xf>
    <xf applyAlignment="true" applyBorder="false" applyFill="false" applyFont="true" applyNumberFormat="false" applyProtection="false" borderId="272" fillId="0" fontId="272" numFmtId="0" xfId="0">
      <alignment horizontal="left" vertical="center" wrapText="true"/>
    </xf>
    <xf applyAlignment="true" applyBorder="false" applyFill="false" applyFont="true" applyNumberFormat="false" applyProtection="false" borderId="273" fillId="0" fontId="273" numFmtId="0" xfId="0">
      <alignment horizontal="left" vertical="center"/>
    </xf>
    <xf applyAlignment="true" applyBorder="false" applyFill="false" applyFont="true" applyNumberFormat="false" applyProtection="false" borderId="274" fillId="0" fontId="274" numFmtId="0" xfId="0">
      <alignment horizontal="left" vertical="center" wrapText="true"/>
    </xf>
    <xf applyAlignment="true" applyBorder="false" applyFill="false" applyFont="true" applyNumberFormat="false" applyProtection="false" borderId="275" fillId="0" fontId="275" numFmtId="0" xfId="0">
      <alignment horizontal="left" vertical="center" wrapText="true"/>
    </xf>
    <xf applyAlignment="true" applyBorder="false" applyFill="false" applyFont="true" applyNumberFormat="true" applyProtection="false" borderId="276" fillId="0" fontId="276" numFmtId="247" xfId="0">
      <alignment vertical="center"/>
    </xf>
    <xf applyAlignment="true" applyBorder="false" applyFill="false" applyFont="true" applyNumberFormat="false" applyProtection="false" borderId="277" fillId="0" fontId="277" numFmtId="0" xfId="0">
      <alignment horizontal="center" vertical="center"/>
    </xf>
    <xf applyAlignment="true" applyBorder="false" applyFill="false" applyFont="true" applyNumberFormat="true" applyProtection="false" borderId="278" fillId="0" fontId="278" numFmtId="248" xfId="0">
      <alignment vertical="center"/>
    </xf>
    <xf applyAlignment="true" applyBorder="false" applyFill="false" applyFont="true" applyNumberFormat="false" applyProtection="false" borderId="279" fillId="125" fontId="279" numFmtId="0" xfId="0">
      <alignment vertical="center"/>
    </xf>
    <xf applyAlignment="true" applyBorder="false" applyFill="false" applyFont="true" applyNumberFormat="true" applyProtection="false" borderId="280" fillId="126" fontId="280" numFmtId="249" xfId="0">
      <alignment vertical="center"/>
    </xf>
    <xf applyAlignment="true" applyBorder="false" applyFill="false" applyFont="true" applyNumberFormat="true" applyProtection="false" borderId="281" fillId="127" fontId="281" numFmtId="250" xfId="0">
      <alignment vertical="center"/>
    </xf>
    <xf applyAlignment="true" applyBorder="false" applyFill="false" applyFont="true" applyNumberFormat="true" applyProtection="false" borderId="282" fillId="0" fontId="282" numFmtId="251" xfId="0">
      <alignment vertical="center"/>
    </xf>
    <xf applyAlignment="true" applyBorder="false" applyFill="false" applyFont="true" applyNumberFormat="false" applyProtection="false" borderId="283" fillId="0" fontId="283" numFmtId="0" xfId="0">
      <alignment vertical="center"/>
    </xf>
    <xf applyAlignment="true" applyBorder="false" applyFill="false" applyFont="true" applyNumberFormat="false" applyProtection="false" borderId="284" fillId="0" fontId="284" numFmtId="0" xfId="0">
      <alignment horizontal="center" vertical="center"/>
    </xf>
    <xf applyAlignment="true" applyBorder="false" applyFill="false" applyFont="true" applyNumberFormat="true" applyProtection="false" borderId="285" fillId="0" fontId="285" numFmtId="252" xfId="0">
      <alignment vertical="center"/>
    </xf>
    <xf applyAlignment="true" applyBorder="false" applyFill="false" applyFont="true" applyNumberFormat="false" applyProtection="false" borderId="286" fillId="128" fontId="286" numFmtId="0" xfId="0">
      <alignment vertical="center"/>
    </xf>
    <xf applyAlignment="true" applyBorder="false" applyFill="false" applyFont="true" applyNumberFormat="false" applyProtection="false" borderId="287" fillId="0" fontId="287" numFmtId="0" xfId="0">
      <alignment horizontal="center" vertical="center"/>
    </xf>
    <xf applyAlignment="true" applyBorder="false" applyFill="false" applyFont="true" applyNumberFormat="true" applyProtection="false" borderId="288" fillId="0" fontId="288" numFmtId="253" xfId="0">
      <alignment horizontal="center" vertical="center"/>
    </xf>
    <xf applyAlignment="true" applyBorder="false" applyFill="false" applyFont="true" applyNumberFormat="true" applyProtection="false" borderId="289" fillId="0" fontId="289" numFmtId="254" xfId="0">
      <alignment horizontal="center" vertical="center"/>
    </xf>
    <xf applyAlignment="true" applyBorder="false" applyFill="false" applyFont="true" applyNumberFormat="false" applyProtection="false" borderId="290" fillId="129" fontId="290" numFmtId="0" xfId="0">
      <alignment horizontal="center" vertical="center"/>
    </xf>
    <xf applyAlignment="true" applyBorder="false" applyFill="false" applyFont="true" applyNumberFormat="true" applyProtection="false" borderId="291" fillId="130" fontId="291" numFmtId="255" xfId="0">
      <alignment horizontal="center" vertical="center"/>
    </xf>
    <xf applyAlignment="true" applyBorder="false" applyFill="false" applyFont="true" applyNumberFormat="true" applyProtection="false" borderId="292" fillId="0" fontId="292" numFmtId="256" xfId="0">
      <alignment horizontal="center" vertical="center"/>
    </xf>
    <xf applyAlignment="true" applyBorder="false" applyFill="false" applyFont="true" applyNumberFormat="false" applyProtection="false" borderId="293" fillId="0" fontId="293" numFmtId="0" xfId="0">
      <alignment horizontal="center" vertical="top" wrapText="true"/>
    </xf>
    <xf applyAlignment="true" applyBorder="false" applyFill="false" applyFont="true" applyNumberFormat="false" applyProtection="false" borderId="294" fillId="0" fontId="294" numFmtId="0" xfId="0">
      <alignment vertical="top" wrapText="true"/>
    </xf>
    <xf applyAlignment="true" applyBorder="false" applyFill="false" applyFont="true" applyNumberFormat="false" applyProtection="false" borderId="295" fillId="0" fontId="295" numFmtId="0" xfId="0">
      <alignment horizontal="center" vertical="center"/>
    </xf>
    <xf applyAlignment="true" applyBorder="false" applyFill="false" applyFont="true" applyNumberFormat="true" applyProtection="false" borderId="296" fillId="0" fontId="296" numFmtId="257" xfId="0">
      <alignment horizontal="center" vertical="center"/>
    </xf>
    <xf applyAlignment="true" applyBorder="false" applyFill="false" applyFont="true" applyNumberFormat="true" applyProtection="false" borderId="297" fillId="0" fontId="297" numFmtId="258" xfId="0">
      <alignment horizontal="center" vertical="bottom"/>
    </xf>
    <xf applyAlignment="true" applyBorder="false" applyFill="false" applyFont="true" applyNumberFormat="false" applyProtection="false" borderId="298" fillId="0" fontId="298" numFmtId="0" xfId="0">
      <alignment horizontal="center" vertical="center"/>
    </xf>
    <xf applyAlignment="true" applyBorder="false" applyFill="false" applyFont="true" applyNumberFormat="false" applyProtection="false" borderId="299" fillId="0" fontId="299" numFmtId="0" xfId="0">
      <alignment vertical="center"/>
    </xf>
    <xf applyAlignment="true" applyBorder="false" applyFill="false" applyFont="true" applyNumberFormat="false" applyProtection="false" borderId="300" fillId="0" fontId="300" numFmtId="0" xfId="0">
      <alignment vertical="top" wrapText="true"/>
    </xf>
    <xf applyAlignment="true" applyBorder="false" applyFill="false" applyFont="true" applyNumberFormat="false" applyProtection="false" borderId="301" fillId="0" fontId="301" numFmtId="0" xfId="0">
      <alignment horizontal="center" vertical="bottom"/>
    </xf>
    <xf applyAlignment="true" applyBorder="false" applyFill="false" applyFont="true" applyNumberFormat="true" applyProtection="false" borderId="302" fillId="131" fontId="302" numFmtId="259" xfId="0">
      <alignment horizontal="center" vertical="top" wrapText="true"/>
    </xf>
    <xf applyAlignment="true" applyBorder="false" applyFill="false" applyFont="true" applyNumberFormat="false" applyProtection="false" borderId="303" fillId="132" fontId="303" numFmtId="0" xfId="0">
      <alignment horizontal="center" vertical="center"/>
    </xf>
    <xf applyAlignment="true" applyBorder="false" applyFill="false" applyFont="true" applyNumberFormat="false" applyProtection="false" borderId="304" fillId="133" fontId="304" numFmtId="0" xfId="0">
      <alignment horizontal="right" vertical="center"/>
    </xf>
    <xf applyAlignment="true" applyBorder="false" applyFill="false" applyFont="true" applyNumberFormat="false" applyProtection="false" borderId="305" fillId="134" fontId="305" numFmtId="0" xfId="0">
      <alignment vertical="top" wrapText="true"/>
    </xf>
    <xf applyAlignment="true" applyBorder="false" applyFill="false" applyFont="true" applyNumberFormat="true" applyProtection="false" borderId="306" fillId="135" fontId="306" numFmtId="260" xfId="0">
      <alignment horizontal="center" vertical="top" wrapText="true"/>
    </xf>
    <xf applyAlignment="true" applyBorder="false" applyFill="false" applyFont="true" applyNumberFormat="false" applyProtection="false" borderId="307" fillId="0" fontId="307" numFmtId="0" xfId="0">
      <alignment horizontal="center" vertical="center"/>
    </xf>
    <xf applyAlignment="true" applyBorder="false" applyFill="false" applyFont="true" applyNumberFormat="true" applyProtection="false" borderId="308" fillId="0" fontId="308" numFmtId="261" xfId="0">
      <alignment horizontal="center" vertical="center"/>
    </xf>
    <xf applyAlignment="true" applyBorder="false" applyFill="false" applyFont="true" applyNumberFormat="true" applyProtection="false" borderId="309" fillId="0" fontId="309" numFmtId="262" xfId="0">
      <alignment horizontal="center" vertical="center"/>
    </xf>
    <xf applyAlignment="true" applyBorder="false" applyFill="false" applyFont="true" applyNumberFormat="false" applyProtection="false" borderId="310" fillId="0" fontId="310" numFmtId="0" xfId="0">
      <alignment vertical="center"/>
    </xf>
    <xf applyAlignment="true" applyBorder="false" applyFill="false" applyFont="true" applyNumberFormat="false" applyProtection="false" borderId="311" fillId="0" fontId="311" numFmtId="0" xfId="0">
      <alignment horizontal="center" vertical="top" wrapText="true"/>
    </xf>
    <xf applyAlignment="true" applyBorder="false" applyFill="false" applyFont="true" applyNumberFormat="true" applyProtection="false" borderId="312" fillId="0" fontId="312" numFmtId="263" xfId="0">
      <alignment horizontal="center" vertical="top" wrapText="true"/>
    </xf>
    <xf applyAlignment="true" applyBorder="false" applyFill="false" applyFont="true" applyNumberFormat="false" applyProtection="false" borderId="313" fillId="0" fontId="313" numFmtId="0" xfId="0">
      <alignment vertical="center"/>
    </xf>
    <xf applyAlignment="true" applyBorder="false" applyFill="false" applyFont="true" applyNumberFormat="false" applyProtection="false" borderId="314" fillId="0" fontId="314" numFmtId="0" xfId="0">
      <alignment horizontal="center" vertical="center"/>
    </xf>
    <xf applyAlignment="true" applyBorder="false" applyFill="false" applyFont="true" applyNumberFormat="true" applyProtection="false" borderId="315" fillId="0" fontId="315" numFmtId="264" xfId="0">
      <alignment horizontal="center" vertical="top" wrapText="true"/>
    </xf>
    <xf applyAlignment="true" applyBorder="false" applyFill="false" applyFont="true" applyNumberFormat="false" applyProtection="false" borderId="316" fillId="136" fontId="316" numFmtId="0" xfId="0">
      <alignment horizontal="center" vertical="top" wrapText="true"/>
    </xf>
    <xf applyAlignment="true" applyBorder="false" applyFill="false" applyFont="true" applyNumberFormat="true" applyProtection="false" borderId="317" fillId="0" fontId="317" numFmtId="265" xfId="0">
      <alignment horizontal="center" vertical="center"/>
    </xf>
    <xf applyAlignment="true" applyBorder="false" applyFill="false" applyFont="true" applyNumberFormat="true" applyProtection="false" borderId="318" fillId="0" fontId="318" numFmtId="266" xfId="0">
      <alignment horizontal="center" vertical="center"/>
    </xf>
    <xf applyAlignment="true" applyBorder="false" applyFill="false" applyFont="true" applyNumberFormat="true" applyProtection="false" borderId="319" fillId="0" fontId="319" numFmtId="267" xfId="0">
      <alignment horizontal="center" vertical="center" wrapText="true"/>
    </xf>
    <xf applyAlignment="true" applyBorder="false" applyFill="false" applyFont="true" applyNumberFormat="false" applyProtection="false" borderId="320" fillId="0" fontId="320" numFmtId="0" xfId="0">
      <alignment horizontal="center" vertical="center" wrapText="true"/>
    </xf>
    <xf applyAlignment="true" applyBorder="false" applyFill="false" applyFont="true" applyNumberFormat="false" applyProtection="false" borderId="321" fillId="0" fontId="321" numFmtId="0" xfId="0">
      <alignment horizontal="center" vertical="center" wrapText="true"/>
    </xf>
    <xf applyAlignment="true" applyBorder="false" applyFill="false" applyFont="true" applyNumberFormat="true" applyProtection="false" borderId="322" fillId="0" fontId="322" numFmtId="268" xfId="0">
      <alignment horizontal="center" vertical="center" wrapText="true"/>
    </xf>
    <xf applyAlignment="true" applyBorder="false" applyFill="false" applyFont="true" applyNumberFormat="false" applyProtection="false" borderId="323" fillId="0" fontId="323" numFmtId="0" xfId="0">
      <alignment horizontal="center" vertical="center" wrapText="true"/>
    </xf>
    <xf applyAlignment="true" applyBorder="false" applyFill="false" applyFont="true" applyNumberFormat="true" applyProtection="false" borderId="324" fillId="0" fontId="324" numFmtId="269" xfId="0">
      <alignment horizontal="center" vertical="center"/>
    </xf>
    <xf applyAlignment="true" applyBorder="false" applyFill="false" applyFont="true" applyNumberFormat="false" applyProtection="false" borderId="325" fillId="0" fontId="325" numFmtId="0" xfId="0">
      <alignment horizontal="center" vertical="center"/>
    </xf>
    <xf applyAlignment="true" applyBorder="false" applyFill="false" applyFont="true" applyNumberFormat="true" applyProtection="false" borderId="326" fillId="137" fontId="326" numFmtId="270" xfId="0">
      <alignment horizontal="center" vertical="center"/>
    </xf>
    <xf applyAlignment="true" applyBorder="false" applyFill="false" applyFont="true" applyNumberFormat="false" applyProtection="false" borderId="327" fillId="0" fontId="327" numFmtId="0" xfId="0">
      <alignment horizontal="center" vertical="center"/>
    </xf>
    <xf applyAlignment="true" applyBorder="false" applyFill="false" applyFont="true" applyNumberFormat="true" applyProtection="false" borderId="328" fillId="0" fontId="328" numFmtId="271" xfId="0">
      <alignment horizontal="center" vertical="top" wrapText="true"/>
    </xf>
    <xf applyAlignment="true" applyBorder="false" applyFill="false" applyFont="true" applyNumberFormat="true" applyProtection="false" borderId="329" fillId="0" fontId="329" numFmtId="272" xfId="0">
      <alignment horizontal="center" vertical="top" wrapText="true"/>
    </xf>
    <xf applyAlignment="true" applyBorder="false" applyFill="false" applyFont="true" applyNumberFormat="true" applyProtection="false" borderId="330" fillId="0" fontId="330" numFmtId="273" xfId="0">
      <alignment horizontal="center" vertical="bottom"/>
    </xf>
    <xf applyAlignment="true" applyBorder="false" applyFill="false" applyFont="true" applyNumberFormat="true" applyProtection="false" borderId="331" fillId="138" fontId="331" numFmtId="274" xfId="0">
      <alignment horizontal="center" vertical="center"/>
    </xf>
    <xf applyAlignment="true" applyBorder="false" applyFill="false" applyFont="true" applyNumberFormat="true" applyProtection="false" borderId="332" fillId="139" fontId="332" numFmtId="275" xfId="0">
      <alignment horizontal="center" vertical="center" wrapText="true"/>
    </xf>
    <xf applyAlignment="true" applyBorder="false" applyFill="false" applyFont="true" applyNumberFormat="false" applyProtection="false" borderId="333" fillId="140" fontId="333" numFmtId="0" xfId="0">
      <alignment horizontal="center" vertical="center" wrapText="true"/>
    </xf>
    <xf applyAlignment="true" applyBorder="false" applyFill="false" applyFont="true" applyNumberFormat="true" applyProtection="false" borderId="334" fillId="141" fontId="334" numFmtId="276" xfId="0">
      <alignment horizontal="center" vertical="center" wrapText="true"/>
    </xf>
    <xf applyAlignment="true" applyBorder="false" applyFill="false" applyFont="true" applyNumberFormat="false" applyProtection="false" borderId="335" fillId="0" fontId="335" numFmtId="0" xfId="0">
      <alignment horizontal="center" vertical="center"/>
    </xf>
    <xf applyAlignment="true" applyBorder="false" applyFill="false" applyFont="true" applyNumberFormat="true" applyProtection="false" borderId="336" fillId="0" fontId="336" numFmtId="277" xfId="0">
      <alignment vertical="center"/>
    </xf>
    <xf applyAlignment="true" applyBorder="false" applyFill="false" applyFont="true" applyNumberFormat="false" applyProtection="false" borderId="337" fillId="0" fontId="337" numFmtId="0" xfId="0">
      <alignment horizontal="center" vertical="center"/>
    </xf>
    <xf applyAlignment="true" applyBorder="false" applyFill="false" applyFont="true" applyNumberFormat="true" applyProtection="false" borderId="338" fillId="0" fontId="338" numFmtId="278" xfId="0">
      <alignment horizontal="center" vertical="center"/>
    </xf>
    <xf applyAlignment="true" applyBorder="false" applyFill="false" applyFont="true" applyNumberFormat="false" applyProtection="false" borderId="339" fillId="0" fontId="339" numFmtId="0" xfId="0">
      <alignment horizontal="center" vertical="center" wrapText="true"/>
    </xf>
    <xf applyAlignment="true" applyBorder="false" applyFill="false" applyFont="true" applyNumberFormat="false" applyProtection="false" borderId="340" fillId="0" fontId="340" numFmtId="0" xfId="0">
      <alignment horizontal="center" vertical="center" wrapText="true"/>
    </xf>
    <xf applyAlignment="true" applyBorder="false" applyFill="false" applyFont="true" applyNumberFormat="false" applyProtection="false" borderId="341" fillId="0" fontId="341" numFmtId="0" xfId="0">
      <alignment horizontal="center" vertical="center" wrapText="true"/>
    </xf>
    <xf applyAlignment="true" applyBorder="false" applyFill="false" applyFont="true" applyNumberFormat="false" applyProtection="false" borderId="342" fillId="0" fontId="342" numFmtId="0" xfId="0">
      <alignment horizontal="center" vertical="center"/>
    </xf>
    <xf applyAlignment="true" applyBorder="false" applyFill="false" applyFont="true" applyNumberFormat="true" applyProtection="false" borderId="343" fillId="0" fontId="343" numFmtId="279" xfId="0">
      <alignment horizontal="center" vertical="center"/>
    </xf>
    <xf applyAlignment="true" applyBorder="false" applyFill="false" applyFont="true" applyNumberFormat="false" applyProtection="false" borderId="344" fillId="0" fontId="344" numFmtId="0" xfId="0">
      <alignment horizontal="center" vertical="center" wrapText="true"/>
    </xf>
    <xf applyAlignment="true" applyBorder="false" applyFill="false" applyFont="true" applyNumberFormat="false" applyProtection="false" borderId="345" fillId="0" fontId="345" numFmtId="0" xfId="0">
      <alignment horizontal="center" vertical="center"/>
    </xf>
    <xf applyAlignment="true" applyBorder="false" applyFill="false" applyFont="true" applyNumberFormat="false" applyProtection="false" borderId="346" fillId="0" fontId="346" numFmtId="0" xfId="0">
      <alignment horizontal="center" vertical="center" wrapText="true"/>
    </xf>
    <xf applyAlignment="true" applyBorder="false" applyFill="false" applyFont="true" applyNumberFormat="false" applyProtection="false" borderId="347" fillId="0" fontId="347" numFmtId="0" xfId="0">
      <alignment horizontal="center" vertical="center"/>
    </xf>
    <xf applyAlignment="true" applyBorder="false" applyFill="false" applyFont="true" applyNumberFormat="false" applyProtection="false" borderId="348" fillId="0" fontId="348" numFmtId="0" xfId="0">
      <alignment horizontal="center" vertical="center"/>
    </xf>
    <xf applyAlignment="true" applyBorder="false" applyFill="false" applyFont="true" applyNumberFormat="true" applyProtection="false" borderId="349" fillId="0" fontId="349" numFmtId="280" xfId="0">
      <alignment horizontal="center" vertical="center"/>
    </xf>
    <xf applyAlignment="true" applyBorder="false" applyFill="false" applyFont="true" applyNumberFormat="false" applyProtection="false" borderId="350" fillId="0" fontId="350" numFmtId="0" xfId="0">
      <alignment horizontal="center" vertical="center"/>
    </xf>
    <xf applyAlignment="true" applyBorder="false" applyFill="false" applyFont="true" applyNumberFormat="false" applyProtection="false" borderId="351" fillId="0" fontId="351" numFmtId="0" xfId="0">
      <alignment horizontal="center" vertical="center"/>
    </xf>
    <xf applyAlignment="true" applyBorder="false" applyFill="false" applyFont="true" applyNumberFormat="false" applyProtection="false" borderId="352" fillId="0" fontId="352" numFmtId="0" xfId="0">
      <alignment horizontal="center" vertical="center"/>
    </xf>
    <xf applyAlignment="true" applyBorder="false" applyFill="false" applyFont="true" applyNumberFormat="true" applyProtection="false" borderId="353" fillId="0" fontId="353" numFmtId="281" xfId="0">
      <alignment horizontal="center" vertical="center"/>
    </xf>
    <xf applyAlignment="true" applyBorder="false" applyFill="false" applyFont="true" applyNumberFormat="false" applyProtection="false" borderId="354" fillId="0" fontId="354" numFmtId="0" xfId="0">
      <alignment horizontal="center" vertical="center" wrapText="true"/>
    </xf>
    <xf applyAlignment="true" applyBorder="false" applyFill="false" applyFont="true" applyNumberFormat="false" applyProtection="false" borderId="355" fillId="0" fontId="355" numFmtId="0" xfId="0">
      <alignment horizontal="center" vertical="center" wrapText="true"/>
    </xf>
    <xf applyAlignment="true" applyBorder="false" applyFill="false" applyFont="true" applyNumberFormat="false" applyProtection="false" borderId="356" fillId="0" fontId="356" numFmtId="0" xfId="0">
      <alignment horizontal="center" vertical="center" wrapText="true"/>
    </xf>
    <xf applyAlignment="true" applyBorder="false" applyFill="false" applyFont="true" applyNumberFormat="true" applyProtection="false" borderId="357" fillId="0" fontId="357" numFmtId="282" xfId="0">
      <alignment horizontal="center" vertical="center" wrapText="true"/>
    </xf>
    <xf applyAlignment="true" applyBorder="false" applyFill="false" applyFont="true" applyNumberFormat="false" applyProtection="false" borderId="358" fillId="0" fontId="358" numFmtId="0" xfId="0">
      <alignment horizontal="center" vertical="center" wrapText="true"/>
    </xf>
    <xf applyAlignment="true" applyBorder="false" applyFill="false" applyFont="true" applyNumberFormat="false" applyProtection="false" borderId="359" fillId="142" fontId="359" numFmtId="0" xfId="0">
      <alignment horizontal="center" vertical="center" wrapText="true"/>
    </xf>
    <xf applyAlignment="true" applyBorder="false" applyFill="false" applyFont="true" applyNumberFormat="false" applyProtection="false" borderId="360" fillId="0" fontId="360" numFmtId="0" xfId="0">
      <alignment horizontal="center" vertical="bottom" wrapText="true"/>
    </xf>
    <xf applyAlignment="true" applyBorder="false" applyFill="false" applyFont="true" applyNumberFormat="false" applyProtection="false" borderId="361" fillId="0" fontId="361" numFmtId="0" xfId="0">
      <alignment horizontal="center" vertical="center" wrapText="true"/>
    </xf>
    <xf applyAlignment="true" applyBorder="false" applyFill="false" applyFont="true" applyNumberFormat="true" applyProtection="false" borderId="362" fillId="0" fontId="362" numFmtId="283" xfId="0">
      <alignment vertical="center"/>
    </xf>
    <xf applyAlignment="true" applyBorder="false" applyFill="false" applyFont="true" applyNumberFormat="true" applyProtection="false" borderId="363" fillId="0" fontId="363" numFmtId="284" xfId="0">
      <alignment horizontal="center" vertical="center"/>
    </xf>
    <xf applyAlignment="true" applyBorder="false" applyFill="false" applyFont="true" applyNumberFormat="false" applyProtection="false" borderId="364" fillId="0" fontId="364" numFmtId="0" xfId="0">
      <alignment horizontal="center" vertical="center" wrapText="true"/>
    </xf>
    <xf applyAlignment="true" applyBorder="false" applyFill="false" applyFont="true" applyNumberFormat="false" applyProtection="false" borderId="365" fillId="0" fontId="365" numFmtId="0" xfId="0">
      <alignment horizontal="center" vertical="center"/>
    </xf>
    <xf applyAlignment="true" applyBorder="false" applyFill="false" applyFont="true" applyNumberFormat="false" applyProtection="false" borderId="366" fillId="0" fontId="366" numFmtId="0" xfId="0">
      <alignment horizontal="center" vertical="center"/>
    </xf>
    <xf applyAlignment="true" applyBorder="false" applyFill="false" applyFont="true" applyNumberFormat="false" applyProtection="false" borderId="367" fillId="0" fontId="367" numFmtId="0" xfId="0">
      <alignment horizontal="center" vertical="center"/>
    </xf>
    <xf applyAlignment="true" applyBorder="false" applyFill="false" applyFont="true" applyNumberFormat="true" applyProtection="false" borderId="368" fillId="0" fontId="368" numFmtId="285" xfId="0">
      <alignment horizontal="center" vertical="center" wrapText="true"/>
    </xf>
    <xf applyAlignment="true" applyBorder="false" applyFill="false" applyFont="true" applyNumberFormat="true" applyProtection="false" borderId="369" fillId="0" fontId="369" numFmtId="286" xfId="0">
      <alignment horizontal="center" vertical="center" wrapText="true"/>
    </xf>
    <xf applyAlignment="true" applyBorder="false" applyFill="false" applyFont="true" applyNumberFormat="false" applyProtection="false" borderId="370" fillId="0" fontId="370" numFmtId="0" xfId="0">
      <alignment horizontal="center" vertical="center"/>
    </xf>
    <xf applyAlignment="true" applyBorder="false" applyFill="false" applyFont="true" applyNumberFormat="false" applyProtection="false" borderId="371" fillId="0" fontId="371" numFmtId="0" xfId="0">
      <alignment horizontal="center" vertical="center" wrapText="true"/>
    </xf>
    <xf applyAlignment="true" applyBorder="false" applyFill="false" applyFont="true" applyNumberFormat="false" applyProtection="false" borderId="372" fillId="0" fontId="372" numFmtId="0" xfId="0">
      <alignment horizontal="center" vertical="center"/>
    </xf>
    <xf applyAlignment="true" applyBorder="false" applyFill="false" applyFont="true" applyNumberFormat="false" applyProtection="false" borderId="373" fillId="0" fontId="373" numFmtId="0" xfId="0">
      <alignment horizontal="center" vertical="center"/>
    </xf>
    <xf applyAlignment="false" applyBorder="false" applyFill="false" applyFont="false" applyNumberFormat="false" applyProtection="false" borderId="374" fillId="0" fontId="0" numFmtId="0" xfId="0">
      <alignment/>
    </xf>
    <xf applyAlignment="true" applyBorder="false" applyFill="false" applyFont="true" applyNumberFormat="false" applyProtection="false" borderId="375" fillId="0" fontId="374" numFmtId="0" xfId="0">
      <alignment horizontal="center" vertical="center"/>
    </xf>
    <xf applyAlignment="true" applyBorder="false" applyFill="false" applyFont="true" applyNumberFormat="false" applyProtection="false" borderId="376" fillId="143" fontId="375" numFmtId="0" xfId="0">
      <alignment horizontal="center" vertical="center" wrapText="true"/>
    </xf>
    <xf applyAlignment="true" applyBorder="false" applyFill="false" applyFont="true" applyNumberFormat="false" applyProtection="false" borderId="377" fillId="0" fontId="376" numFmtId="0" xfId="0">
      <alignment horizontal="center" vertical="center"/>
    </xf>
    <xf applyAlignment="true" applyBorder="false" applyFill="false" applyFont="true" applyNumberFormat="false" applyProtection="false" borderId="378" fillId="0" fontId="377" numFmtId="0" xfId="0">
      <alignment horizontal="center" vertical="center"/>
    </xf>
    <xf applyAlignment="true" applyBorder="false" applyFill="false" applyFont="true" applyNumberFormat="true" applyProtection="false" borderId="379" fillId="0" fontId="378" numFmtId="287" xfId="0">
      <alignment horizontal="center" vertical="center"/>
    </xf>
    <xf applyAlignment="true" applyBorder="false" applyFill="false" applyFont="true" applyNumberFormat="false" applyProtection="false" borderId="380" fillId="0" fontId="379" numFmtId="0" xfId="0">
      <alignment horizontal="center" vertical="center"/>
    </xf>
    <xf applyAlignment="true" applyBorder="false" applyFill="false" applyFont="true" applyNumberFormat="false" applyProtection="false" borderId="381" fillId="0" fontId="380" numFmtId="0" xfId="0">
      <alignment horizontal="center" vertical="center"/>
    </xf>
    <xf applyAlignment="true" applyBorder="false" applyFill="false" applyFont="true" applyNumberFormat="true" applyProtection="false" borderId="382" fillId="0" fontId="381" numFmtId="288" xfId="0">
      <alignment horizontal="center" vertical="center"/>
    </xf>
    <xf applyAlignment="true" applyBorder="false" applyFill="false" applyFont="true" applyNumberFormat="false" applyProtection="false" borderId="383" fillId="0" fontId="382" numFmtId="0" xfId="0">
      <alignment horizontal="center" vertical="center" wrapText="true"/>
    </xf>
    <xf applyAlignment="true" applyBorder="false" applyFill="false" applyFont="true" applyNumberFormat="true" applyProtection="false" borderId="384" fillId="0" fontId="383" numFmtId="289" xfId="0">
      <alignment horizontal="center" vertical="center"/>
    </xf>
    <xf applyAlignment="true" applyBorder="false" applyFill="false" applyFont="true" applyNumberFormat="false" applyProtection="false" borderId="385" fillId="0" fontId="384" numFmtId="0" xfId="0">
      <alignment horizontal="center" vertical="center"/>
    </xf>
    <xf applyAlignment="true" applyBorder="false" applyFill="false" applyFont="true" applyNumberFormat="false" applyProtection="false" borderId="386" fillId="0" fontId="385" numFmtId="0" xfId="0">
      <alignment horizontal="center" vertical="bottom" wrapText="true"/>
    </xf>
    <xf applyAlignment="true" applyBorder="false" applyFill="false" applyFont="true" applyNumberFormat="false" applyProtection="false" borderId="387" fillId="0" fontId="386" numFmtId="0" xfId="0">
      <alignment horizontal="center" vertical="center"/>
    </xf>
    <xf applyAlignment="true" applyBorder="false" applyFill="false" applyFont="true" applyNumberFormat="false" applyProtection="false" borderId="388" fillId="0" fontId="387" numFmtId="0" xfId="0">
      <alignment horizontal="center" vertical="bottom"/>
    </xf>
    <xf applyAlignment="true" applyBorder="false" applyFill="false" applyFont="true" applyNumberFormat="true" applyProtection="false" borderId="389" fillId="0" fontId="388" numFmtId="290" xfId="0">
      <alignment horizontal="center" vertical="bottom"/>
    </xf>
    <xf applyAlignment="true" applyBorder="false" applyFill="false" applyFont="true" applyNumberFormat="false" applyProtection="false" borderId="390" fillId="0" fontId="389" numFmtId="0" xfId="0">
      <alignment horizontal="center" vertical="bottom"/>
    </xf>
    <xf applyAlignment="true" applyBorder="false" applyFill="false" applyFont="true" applyNumberFormat="false" applyProtection="false" borderId="391" fillId="144" fontId="390" numFmtId="0" xfId="0">
      <alignment horizontal="center" vertical="center" wrapText="true"/>
    </xf>
    <xf applyAlignment="true" applyBorder="false" applyFill="false" applyFont="true" applyNumberFormat="true" applyProtection="false" borderId="392" fillId="0" fontId="391" numFmtId="291" xfId="0">
      <alignment horizontal="center" vertical="center"/>
    </xf>
    <xf applyAlignment="true" applyBorder="false" applyFill="false" applyFont="true" applyNumberFormat="false" applyProtection="false" borderId="393" fillId="0" fontId="392" numFmtId="0" xfId="0">
      <alignment horizontal="center" vertical="center"/>
    </xf>
    <xf applyAlignment="true" applyBorder="false" applyFill="false" applyFont="true" applyNumberFormat="true" applyProtection="false" borderId="394" fillId="0" fontId="393" numFmtId="292" xfId="0">
      <alignment horizontal="center" vertical="center"/>
    </xf>
    <xf applyAlignment="true" applyBorder="false" applyFill="false" applyFont="true" applyNumberFormat="true" applyProtection="false" borderId="395" fillId="0" fontId="394" numFmtId="293" xfId="0">
      <alignment horizontal="center" vertical="center"/>
    </xf>
    <xf applyAlignment="true" applyBorder="false" applyFill="false" applyFont="true" applyNumberFormat="false" applyProtection="false" borderId="396" fillId="145" fontId="395" numFmtId="0" xfId="0">
      <alignment horizontal="center" vertical="center"/>
    </xf>
    <xf applyAlignment="true" applyBorder="false" applyFill="false" applyFont="true" applyNumberFormat="true" applyProtection="false" borderId="397" fillId="0" fontId="396" numFmtId="294" xfId="0">
      <alignment vertical="center"/>
    </xf>
    <xf applyAlignment="true" applyBorder="false" applyFill="false" applyFont="true" applyNumberFormat="false" applyProtection="false" borderId="398" fillId="0" fontId="397" numFmtId="0" xfId="0">
      <alignment horizontal="center" vertical="center"/>
    </xf>
    <xf applyAlignment="true" applyBorder="false" applyFill="false" applyFont="true" applyNumberFormat="true" applyProtection="false" borderId="399" fillId="0" fontId="398" numFmtId="295" xfId="0">
      <alignment horizontal="center" vertical="center"/>
    </xf>
    <xf applyAlignment="true" applyBorder="false" applyFill="false" applyFont="true" applyNumberFormat="false" applyProtection="false" borderId="400" fillId="146" fontId="399" numFmtId="0" xfId="0">
      <alignment horizontal="center" vertical="center"/>
    </xf>
    <xf applyAlignment="true" applyBorder="false" applyFill="false" applyFont="true" applyNumberFormat="false" applyProtection="false" borderId="401" fillId="147" fontId="400" numFmtId="0" xfId="0">
      <alignment horizontal="center" vertical="center"/>
    </xf>
    <xf applyAlignment="true" applyBorder="false" applyFill="false" applyFont="true" applyNumberFormat="false" applyProtection="false" borderId="402" fillId="148" fontId="401" numFmtId="0" xfId="0">
      <alignment horizontal="center" vertical="center"/>
    </xf>
    <xf applyAlignment="true" applyBorder="false" applyFill="false" applyFont="true" applyNumberFormat="false" applyProtection="false" borderId="403" fillId="149" fontId="402" numFmtId="0" xfId="0">
      <alignment horizontal="center" vertical="center" wrapText="true"/>
    </xf>
    <xf applyAlignment="true" applyBorder="false" applyFill="false" applyFont="true" applyNumberFormat="false" applyProtection="false" borderId="404" fillId="150" fontId="403" numFmtId="0" xfId="0">
      <alignment horizontal="center" vertical="center"/>
    </xf>
    <xf applyAlignment="true" applyBorder="false" applyFill="false" applyFont="true" applyNumberFormat="false" applyProtection="false" borderId="405" fillId="151" fontId="404" numFmtId="0" xfId="0">
      <alignment horizontal="center" vertical="center"/>
    </xf>
    <xf applyAlignment="true" applyBorder="false" applyFill="false" applyFont="true" applyNumberFormat="false" applyProtection="false" borderId="406" fillId="0" fontId="405" numFmtId="0" xfId="0">
      <alignment horizontal="center" vertical="center"/>
    </xf>
    <xf applyAlignment="true" applyBorder="false" applyFill="false" applyFont="true" applyNumberFormat="false" applyProtection="false" borderId="407" fillId="152" fontId="406" numFmtId="0" xfId="0">
      <alignment horizontal="center" vertical="center"/>
    </xf>
    <xf applyAlignment="true" applyBorder="false" applyFill="false" applyFont="true" applyNumberFormat="false" applyProtection="false" borderId="408" fillId="0" fontId="407" numFmtId="0" xfId="0">
      <alignment horizontal="center" vertical="center"/>
    </xf>
    <xf applyAlignment="true" applyBorder="false" applyFill="false" applyFont="true" applyNumberFormat="false" applyProtection="false" borderId="409" fillId="0" fontId="408" numFmtId="0" xfId="0">
      <alignment horizontal="center" vertical="center"/>
    </xf>
    <xf applyAlignment="true" applyBorder="false" applyFill="false" applyFont="true" applyNumberFormat="false" applyProtection="false" borderId="410" fillId="153" fontId="409" numFmtId="0" xfId="0">
      <alignment horizontal="center" vertical="center"/>
    </xf>
    <xf applyAlignment="true" applyBorder="false" applyFill="false" applyFont="true" applyNumberFormat="false" applyProtection="false" borderId="411" fillId="154" fontId="410" numFmtId="0" xfId="0">
      <alignment horizontal="center" vertical="center"/>
    </xf>
    <xf applyAlignment="true" applyBorder="false" applyFill="false" applyFont="true" applyNumberFormat="false" applyProtection="false" borderId="412" fillId="0" fontId="411" numFmtId="0" xfId="0">
      <alignment vertical="center"/>
    </xf>
    <xf applyAlignment="true" applyBorder="false" applyFill="false" applyFont="true" applyNumberFormat="false" applyProtection="false" borderId="413" fillId="155" fontId="412" numFmtId="0" xfId="0">
      <alignment horizontal="center" vertical="center" wrapText="true"/>
    </xf>
    <xf applyAlignment="true" applyBorder="false" applyFill="false" applyFont="true" applyNumberFormat="false" applyProtection="false" borderId="414" fillId="156" fontId="413" numFmtId="0" xfId="0">
      <alignment horizontal="center" vertical="center"/>
    </xf>
    <xf applyAlignment="true" applyBorder="false" applyFill="false" applyFont="true" applyNumberFormat="false" applyProtection="false" borderId="415" fillId="157" fontId="414" numFmtId="0" xfId="0">
      <alignment horizontal="center" vertical="center"/>
    </xf>
    <xf applyAlignment="true" applyBorder="false" applyFill="false" applyFont="true" applyNumberFormat="false" applyProtection="false" borderId="416" fillId="158" fontId="415" numFmtId="0" xfId="0">
      <alignment horizontal="center" vertical="center"/>
    </xf>
    <xf applyAlignment="true" applyBorder="false" applyFill="false" applyFont="true" applyNumberFormat="false" applyProtection="false" borderId="417" fillId="159" fontId="416" numFmtId="0" xfId="0">
      <alignment horizontal="center" vertical="center"/>
    </xf>
    <xf applyAlignment="true" applyBorder="false" applyFill="false" applyFont="true" applyNumberFormat="true" applyProtection="false" borderId="418" fillId="160" fontId="417" numFmtId="296" xfId="0">
      <alignment horizontal="center" vertical="center"/>
    </xf>
    <xf applyAlignment="true" applyBorder="false" applyFill="false" applyFont="true" applyNumberFormat="false" applyProtection="false" borderId="419" fillId="161" fontId="418" numFmtId="0" xfId="0">
      <alignment horizontal="center" vertical="center"/>
    </xf>
    <xf applyAlignment="true" applyBorder="false" applyFill="false" applyFont="true" applyNumberFormat="false" applyProtection="false" borderId="420" fillId="162" fontId="419" numFmtId="0" xfId="0">
      <alignment horizontal="center" vertical="center"/>
    </xf>
    <xf applyAlignment="true" applyBorder="false" applyFill="false" applyFont="true" applyNumberFormat="false" applyProtection="false" borderId="421" fillId="163" fontId="420" numFmtId="0" xfId="0">
      <alignment horizontal="center" vertical="center"/>
    </xf>
    <xf applyAlignment="true" applyBorder="false" applyFill="false" applyFont="true" applyNumberFormat="false" applyProtection="false" borderId="422" fillId="0" fontId="421" numFmtId="0" xfId="0">
      <alignment horizontal="center" vertical="center"/>
    </xf>
    <xf applyAlignment="true" applyBorder="false" applyFill="false" applyFont="true" applyNumberFormat="false" applyProtection="false" borderId="423" fillId="0" fontId="422" numFmtId="0" xfId="0">
      <alignment horizontal="center" vertical="center"/>
    </xf>
    <xf applyAlignment="true" applyBorder="false" applyFill="false" applyFont="true" applyNumberFormat="false" applyProtection="false" borderId="424" fillId="164" fontId="423" numFmtId="0" xfId="0">
      <alignment horizontal="center" vertical="center"/>
    </xf>
    <xf applyAlignment="true" applyBorder="false" applyFill="false" applyFont="true" applyNumberFormat="false" applyProtection="false" borderId="425" fillId="165" fontId="424" numFmtId="0" xfId="0">
      <alignment horizontal="center" vertical="center"/>
    </xf>
    <xf applyAlignment="true" applyBorder="false" applyFill="false" applyFont="true" applyNumberFormat="false" applyProtection="false" borderId="426" fillId="166" fontId="425" numFmtId="0" xfId="0">
      <alignment horizontal="left" vertical="center"/>
    </xf>
    <xf applyAlignment="true" applyBorder="false" applyFill="false" applyFont="true" applyNumberFormat="false" applyProtection="false" borderId="427" fillId="167" fontId="426" numFmtId="0" xfId="0">
      <alignment vertical="center"/>
    </xf>
    <xf applyAlignment="true" applyBorder="false" applyFill="false" applyFont="true" applyNumberFormat="false" applyProtection="false" borderId="428" fillId="168" fontId="427" numFmtId="0" xfId="0">
      <alignment vertical="center" wrapText="true"/>
    </xf>
    <xf applyAlignment="true" applyBorder="false" applyFill="false" applyFont="true" applyNumberFormat="false" applyProtection="false" borderId="429" fillId="0" fontId="428" numFmtId="0" xfId="0">
      <alignment horizontal="right" vertical="center"/>
    </xf>
    <xf applyAlignment="true" applyBorder="false" applyFill="false" applyFont="true" applyNumberFormat="false" applyProtection="false" borderId="430" fillId="169" fontId="429" numFmtId="0" xfId="0">
      <alignment horizontal="right" vertical="center"/>
    </xf>
    <xf applyAlignment="true" applyBorder="false" applyFill="false" applyFont="true" applyNumberFormat="false" applyProtection="false" borderId="431" fillId="0" fontId="430" numFmtId="0" xfId="0">
      <alignment horizontal="right" vertical="center"/>
    </xf>
    <xf applyAlignment="true" applyBorder="false" applyFill="false" applyFont="true" applyNumberFormat="false" applyProtection="false" borderId="432" fillId="170" fontId="431" numFmtId="0" xfId="0">
      <alignment horizontal="right" vertical="center"/>
    </xf>
    <xf applyAlignment="true" applyBorder="false" applyFill="false" applyFont="true" applyNumberFormat="false" applyProtection="false" borderId="433" fillId="171" fontId="432" numFmtId="0" xfId="0">
      <alignment vertical="center"/>
    </xf>
    <xf applyAlignment="true" applyBorder="false" applyFill="false" applyFont="true" applyNumberFormat="false" applyProtection="false" borderId="434" fillId="0" fontId="433" numFmtId="0" xfId="0">
      <alignment horizontal="center" vertical="center"/>
    </xf>
    <xf applyAlignment="true" applyBorder="false" applyFill="false" applyFont="true" applyNumberFormat="false" applyProtection="false" borderId="435" fillId="0" fontId="434" numFmtId="0" xfId="0">
      <alignment horizontal="center" vertical="center"/>
    </xf>
    <xf applyAlignment="true" applyBorder="false" applyFill="false" applyFont="true" applyNumberFormat="false" applyProtection="false" borderId="436" fillId="0" fontId="435" numFmtId="0" xfId="0">
      <alignment horizontal="center" vertical="center"/>
    </xf>
    <xf applyAlignment="true" applyBorder="false" applyFill="false" applyFont="true" applyNumberFormat="false" applyProtection="false" borderId="437" fillId="0" fontId="436" numFmtId="0" xfId="0">
      <alignment vertical="center"/>
    </xf>
    <xf applyAlignment="true" applyBorder="false" applyFill="false" applyFont="true" applyNumberFormat="false" applyProtection="false" borderId="438" fillId="0" fontId="437" numFmtId="0" xfId="0">
      <alignment horizontal="right" vertical="center"/>
    </xf>
    <xf applyAlignment="true" applyBorder="false" applyFill="false" applyFont="true" applyNumberFormat="true" applyProtection="false" borderId="439" fillId="0" fontId="438" numFmtId="297" xfId="0">
      <alignment horizontal="right" vertical="center" wrapText="true"/>
    </xf>
    <xf applyAlignment="true" applyBorder="false" applyFill="false" applyFont="true" applyNumberFormat="true" applyProtection="false" borderId="440" fillId="0" fontId="439" numFmtId="298" xfId="0">
      <alignment horizontal="right" vertical="center" wrapText="true"/>
    </xf>
    <xf applyAlignment="true" applyBorder="false" applyFill="false" applyFont="true" applyNumberFormat="false" applyProtection="false" borderId="441" fillId="172" fontId="440" numFmtId="0" xfId="0">
      <alignment horizontal="right" vertical="center"/>
    </xf>
    <xf applyAlignment="true" applyBorder="false" applyFill="false" applyFont="true" applyNumberFormat="false" applyProtection="false" borderId="442" fillId="173" fontId="441" numFmtId="0" xfId="0">
      <alignment vertical="center"/>
    </xf>
    <xf applyAlignment="true" applyBorder="false" applyFill="false" applyFont="true" applyNumberFormat="true" applyProtection="false" borderId="443" fillId="0" fontId="442" numFmtId="299" xfId="0">
      <alignment horizontal="right" vertical="center"/>
    </xf>
    <xf applyAlignment="true" applyBorder="false" applyFill="false" applyFont="true" applyNumberFormat="false" applyProtection="false" borderId="444" fillId="0" fontId="443" numFmtId="0" xfId="0">
      <alignment vertical="center"/>
    </xf>
    <xf applyAlignment="true" applyBorder="false" applyFill="false" applyFont="true" applyNumberFormat="false" applyProtection="false" borderId="445" fillId="174" fontId="444" numFmtId="0" xfId="0">
      <alignment horizontal="center" vertical="center"/>
    </xf>
    <xf applyAlignment="true" applyBorder="false" applyFill="false" applyFont="true" applyNumberFormat="false" applyProtection="false" borderId="446" fillId="175" fontId="445" numFmtId="0" xfId="0">
      <alignment horizontal="center" vertical="center"/>
    </xf>
    <xf applyAlignment="true" applyBorder="false" applyFill="false" applyFont="true" applyNumberFormat="false" applyProtection="false" borderId="447" fillId="176" fontId="446" numFmtId="0" xfId="0">
      <alignment horizontal="right" vertical="center"/>
    </xf>
    <xf applyAlignment="true" applyBorder="false" applyFill="false" applyFont="true" applyNumberFormat="false" applyProtection="false" borderId="448" fillId="177" fontId="447" numFmtId="0" xfId="0">
      <alignment horizontal="center" vertical="center"/>
    </xf>
    <xf applyAlignment="true" applyBorder="false" applyFill="false" applyFont="true" applyNumberFormat="false" applyProtection="false" borderId="449" fillId="0" fontId="448" numFmtId="0" xfId="0">
      <alignment horizontal="center" vertical="center"/>
    </xf>
    <xf applyAlignment="true" applyBorder="false" applyFill="false" applyFont="true" applyNumberFormat="true" applyProtection="false" borderId="450" fillId="0" fontId="449" numFmtId="300" xfId="0">
      <alignment horizontal="center" vertical="center"/>
    </xf>
    <xf applyAlignment="true" applyBorder="false" applyFill="false" applyFont="true" applyNumberFormat="false" applyProtection="false" borderId="451" fillId="0" fontId="450" numFmtId="0" xfId="0">
      <alignment horizontal="center" vertical="bottom"/>
    </xf>
    <xf applyAlignment="true" applyBorder="false" applyFill="false" applyFont="true" applyNumberFormat="false" applyProtection="false" borderId="452" fillId="0" fontId="451" numFmtId="0" xfId="0">
      <alignment horizontal="center" vertical="center"/>
    </xf>
    <xf applyAlignment="true" applyBorder="false" applyFill="false" applyFont="true" applyNumberFormat="false" applyProtection="false" borderId="453" fillId="0" fontId="452" numFmtId="0" xfId="0">
      <alignment horizontal="center" vertical="center"/>
    </xf>
    <xf applyAlignment="true" applyBorder="false" applyFill="false" applyFont="true" applyNumberFormat="false" applyProtection="false" borderId="454" fillId="0" fontId="453" numFmtId="0" xfId="0">
      <alignment horizontal="center" vertical="center"/>
    </xf>
    <xf applyAlignment="true" applyBorder="false" applyFill="false" applyFont="true" applyNumberFormat="false" applyProtection="false" borderId="455" fillId="0" fontId="454" numFmtId="0" xfId="0">
      <alignment horizontal="center" vertical="center"/>
    </xf>
    <xf applyAlignment="true" applyBorder="false" applyFill="false" applyFont="true" applyNumberFormat="false" applyProtection="false" borderId="456" fillId="0" fontId="455" numFmtId="0" xfId="0">
      <alignment horizontal="center" vertical="center" wrapText="true"/>
    </xf>
    <xf applyAlignment="true" applyBorder="false" applyFill="false" applyFont="true" applyNumberFormat="false" applyProtection="false" borderId="457" fillId="0" fontId="456" numFmtId="0" xfId="0">
      <alignment horizontal="center" vertical="center"/>
    </xf>
    <xf applyAlignment="true" applyBorder="false" applyFill="false" applyFont="true" applyNumberFormat="true" applyProtection="false" borderId="458" fillId="0" fontId="457" numFmtId="301" xfId="0">
      <alignment horizontal="center" vertical="center"/>
    </xf>
    <xf applyAlignment="true" applyBorder="false" applyFill="false" applyFont="true" applyNumberFormat="false" applyProtection="false" borderId="459" fillId="178" fontId="458" numFmtId="0" xfId="0">
      <alignment horizontal="center" vertical="center"/>
    </xf>
    <xf applyAlignment="true" applyBorder="false" applyFill="false" applyFont="true" applyNumberFormat="true" applyProtection="false" borderId="460" fillId="0" fontId="459" numFmtId="302" xfId="0">
      <alignment horizontal="center" vertical="center"/>
    </xf>
    <xf applyAlignment="true" applyBorder="false" applyFill="false" applyFont="true" applyNumberFormat="true" applyProtection="false" borderId="461" fillId="0" fontId="460" numFmtId="303" xfId="0">
      <alignment horizontal="center" vertical="center"/>
    </xf>
    <xf applyAlignment="true" applyBorder="false" applyFill="false" applyFont="true" applyNumberFormat="true" applyProtection="false" borderId="462" fillId="0" fontId="461" numFmtId="304" xfId="0">
      <alignment horizontal="center" vertical="center"/>
    </xf>
    <xf applyAlignment="true" applyBorder="false" applyFill="false" applyFont="true" applyNumberFormat="false" applyProtection="false" borderId="463" fillId="0" fontId="462" numFmtId="0" xfId="0">
      <alignment horizontal="center" vertical="center"/>
    </xf>
    <xf applyAlignment="true" applyBorder="false" applyFill="false" applyFont="true" applyNumberFormat="false" applyProtection="false" borderId="464" fillId="179" fontId="463" numFmtId="0" xfId="0">
      <alignment horizontal="center" vertical="center"/>
    </xf>
    <xf applyAlignment="true" applyBorder="false" applyFill="false" applyFont="true" applyNumberFormat="false" applyProtection="false" borderId="465" fillId="180" fontId="464" numFmtId="0" xfId="0">
      <alignment horizontal="center" vertical="center"/>
    </xf>
    <xf applyAlignment="true" applyBorder="false" applyFill="false" applyFont="true" applyNumberFormat="true" applyProtection="false" borderId="466" fillId="181" fontId="465" numFmtId="305" xfId="0">
      <alignment horizontal="center" vertical="center"/>
    </xf>
    <xf applyAlignment="true" applyBorder="false" applyFill="false" applyFont="true" applyNumberFormat="true" applyProtection="false" borderId="467" fillId="182" fontId="466" numFmtId="306" xfId="0">
      <alignment horizontal="center" vertical="center"/>
    </xf>
    <xf applyAlignment="true" applyBorder="false" applyFill="false" applyFont="true" applyNumberFormat="false" applyProtection="false" borderId="468" fillId="0" fontId="467" numFmtId="0" xfId="0">
      <alignment horizontal="center" vertical="center"/>
    </xf>
    <xf applyAlignment="true" applyBorder="false" applyFill="false" applyFont="true" applyNumberFormat="false" applyProtection="false" borderId="469" fillId="0" fontId="468" numFmtId="0" xfId="0">
      <alignment horizontal="center" vertical="center"/>
    </xf>
    <xf applyAlignment="true" applyBorder="false" applyFill="false" applyFont="true" applyNumberFormat="false" applyProtection="false" borderId="470" fillId="0" fontId="469" numFmtId="0" xfId="0">
      <alignment horizontal="center" vertical="center" wrapText="true"/>
    </xf>
    <xf applyAlignment="true" applyBorder="false" applyFill="false" applyFont="true" applyNumberFormat="false" applyProtection="false" borderId="471" fillId="0" fontId="470" numFmtId="0" xfId="0">
      <alignment horizontal="center" vertical="center"/>
    </xf>
    <xf applyAlignment="true" applyBorder="false" applyFill="false" applyFont="true" applyNumberFormat="false" applyProtection="false" borderId="472" fillId="0" fontId="471" numFmtId="0" xfId="0">
      <alignment vertical="center"/>
    </xf>
    <xf applyAlignment="true" applyBorder="false" applyFill="false" applyFont="true" applyNumberFormat="true" applyProtection="false" borderId="473" fillId="0" fontId="472" numFmtId="307" xfId="0">
      <alignment horizontal="center" vertical="center" wrapText="true"/>
    </xf>
    <xf applyAlignment="true" applyBorder="false" applyFill="false" applyFont="true" applyNumberFormat="true" applyProtection="false" borderId="474" fillId="0" fontId="473" numFmtId="308" xfId="0">
      <alignment horizontal="center" vertical="center" wrapText="true"/>
    </xf>
    <xf applyAlignment="true" applyBorder="false" applyFill="false" applyFont="true" applyNumberFormat="false" applyProtection="false" borderId="475" fillId="0" fontId="474" numFmtId="0" xfId="0">
      <alignment horizontal="center" vertical="center"/>
    </xf>
    <xf applyAlignment="true" applyBorder="false" applyFill="false" applyFont="true" applyNumberFormat="true" applyProtection="false" borderId="476" fillId="183" fontId="475" numFmtId="309" xfId="0">
      <alignment horizontal="center" vertical="center" wrapText="true"/>
    </xf>
    <xf applyAlignment="true" applyBorder="false" applyFill="false" applyFont="true" applyNumberFormat="false" applyProtection="false" borderId="477" fillId="184" fontId="476" numFmtId="0" xfId="0">
      <alignment horizontal="center" vertical="center" wrapText="true"/>
    </xf>
    <xf applyAlignment="true" applyBorder="false" applyFill="false" applyFont="true" applyNumberFormat="true" applyProtection="false" borderId="478" fillId="185" fontId="477" numFmtId="310" xfId="0">
      <alignment horizontal="center" vertical="center" wrapText="true"/>
    </xf>
    <xf applyAlignment="true" applyBorder="false" applyFill="false" applyFont="true" applyNumberFormat="false" applyProtection="false" borderId="479" fillId="186" fontId="478" numFmtId="0" xfId="0">
      <alignment horizontal="center" vertical="center"/>
    </xf>
    <xf applyAlignment="true" applyBorder="false" applyFill="false" applyFont="true" applyNumberFormat="false" applyProtection="false" borderId="480" fillId="187" fontId="479" numFmtId="0" xfId="0">
      <alignment horizontal="center" vertical="center"/>
    </xf>
    <xf applyAlignment="true" applyBorder="false" applyFill="false" applyFont="true" applyNumberFormat="false" applyProtection="false" borderId="481" fillId="188" fontId="480" numFmtId="0" xfId="0">
      <alignment horizontal="center" vertical="center"/>
    </xf>
    <xf applyAlignment="true" applyBorder="false" applyFill="false" applyFont="true" applyNumberFormat="false" applyProtection="false" borderId="482" fillId="189" fontId="481" numFmtId="0" xfId="0">
      <alignment horizontal="center" vertical="center"/>
    </xf>
    <xf applyAlignment="true" applyBorder="false" applyFill="false" applyFont="true" applyNumberFormat="false" applyProtection="false" borderId="483" fillId="0" fontId="482" numFmtId="0" xfId="0">
      <alignment horizontal="center" vertical="center" wrapText="true"/>
    </xf>
    <xf applyAlignment="true" applyBorder="false" applyFill="false" applyFont="true" applyNumberFormat="false" applyProtection="false" borderId="484" fillId="190" fontId="483" numFmtId="0" xfId="0">
      <alignment horizontal="center" vertical="center"/>
    </xf>
    <xf applyAlignment="true" applyBorder="false" applyFill="false" applyFont="true" applyNumberFormat="false" applyProtection="false" borderId="485" fillId="191" fontId="484" numFmtId="0" xfId="0">
      <alignment horizontal="center" vertical="center" wrapText="true"/>
    </xf>
    <xf applyAlignment="true" applyBorder="false" applyFill="false" applyFont="true" applyNumberFormat="false" applyProtection="false" borderId="486" fillId="0" fontId="485" numFmtId="0" xfId="0">
      <alignment vertical="center"/>
    </xf>
    <xf applyAlignment="true" applyBorder="false" applyFill="false" applyFont="true" applyNumberFormat="false" applyProtection="false" borderId="487" fillId="192" fontId="486" numFmtId="0" xfId="0">
      <alignment horizontal="center" vertical="center"/>
    </xf>
    <xf applyAlignment="true" applyBorder="false" applyFill="false" applyFont="true" applyNumberFormat="true" applyProtection="false" borderId="488" fillId="193" fontId="487" numFmtId="311" xfId="0">
      <alignment horizontal="center" vertical="center" wrapText="true"/>
    </xf>
    <xf applyAlignment="true" applyBorder="false" applyFill="false" applyFont="true" applyNumberFormat="false" applyProtection="false" borderId="489" fillId="194" fontId="488" numFmtId="0" xfId="0">
      <alignment horizontal="center" vertical="center"/>
    </xf>
    <xf applyAlignment="true" applyBorder="false" applyFill="false" applyFont="true" applyNumberFormat="true" applyProtection="false" borderId="490" fillId="0" fontId="489" numFmtId="312" xfId="0">
      <alignment horizontal="center" vertical="center"/>
    </xf>
    <xf applyAlignment="true" applyBorder="false" applyFill="false" applyFont="true" applyNumberFormat="true" applyProtection="false" borderId="491" fillId="0" fontId="490" numFmtId="313" xfId="0">
      <alignment horizontal="center" vertical="center"/>
    </xf>
    <xf applyAlignment="true" applyBorder="false" applyFill="false" applyFont="true" applyNumberFormat="false" applyProtection="false" borderId="492" fillId="0" fontId="491" numFmtId="0" xfId="0">
      <alignment horizontal="center" vertical="center" wrapText="true"/>
    </xf>
    <xf applyAlignment="true" applyBorder="false" applyFill="false" applyFont="true" applyNumberFormat="false" applyProtection="false" borderId="493" fillId="0" fontId="492" numFmtId="0" xfId="0">
      <alignment horizontal="center" vertical="center"/>
    </xf>
    <xf applyAlignment="true" applyBorder="false" applyFill="false" applyFont="true" applyNumberFormat="true" applyProtection="false" borderId="494" fillId="0" fontId="493" numFmtId="314" xfId="0">
      <alignment horizontal="center" vertical="center" wrapText="true"/>
    </xf>
    <xf applyAlignment="true" applyBorder="false" applyFill="false" applyFont="true" applyNumberFormat="false" applyProtection="false" borderId="495" fillId="195" fontId="494" numFmtId="0" xfId="0">
      <alignment horizontal="center" vertical="center"/>
    </xf>
    <xf applyAlignment="true" applyBorder="false" applyFill="false" applyFont="true" applyNumberFormat="false" applyProtection="false" borderId="496" fillId="0" fontId="495" numFmtId="0" xfId="0">
      <alignment horizontal="center" vertical="center"/>
    </xf>
    <xf applyAlignment="true" applyBorder="false" applyFill="false" applyFont="true" applyNumberFormat="false" applyProtection="false" borderId="497" fillId="0" fontId="496" numFmtId="0" xfId="0">
      <alignment horizontal="center" vertical="center"/>
    </xf>
    <xf applyAlignment="true" applyBorder="false" applyFill="false" applyFont="true" applyNumberFormat="true" applyProtection="false" borderId="498" fillId="0" fontId="497" numFmtId="315" xfId="0">
      <alignment horizontal="center" vertical="center"/>
    </xf>
    <xf applyAlignment="true" applyBorder="false" applyFill="false" applyFont="true" applyNumberFormat="false" applyProtection="false" borderId="499" fillId="196" fontId="498" numFmtId="0" xfId="0">
      <alignment horizontal="center" vertical="center"/>
    </xf>
    <xf applyAlignment="true" applyBorder="false" applyFill="false" applyFont="true" applyNumberFormat="false" applyProtection="false" borderId="500" fillId="197" fontId="499" numFmtId="0" xfId="0">
      <alignment horizontal="center" vertical="center"/>
    </xf>
    <xf applyAlignment="true" applyBorder="false" applyFill="false" applyFont="true" applyNumberFormat="false" applyProtection="false" borderId="501" fillId="198" fontId="500" numFmtId="0" xfId="0">
      <alignment horizontal="center" vertical="center"/>
    </xf>
    <xf applyAlignment="true" applyBorder="false" applyFill="false" applyFont="true" applyNumberFormat="false" applyProtection="false" borderId="502" fillId="0" fontId="501" numFmtId="0" xfId="0">
      <alignment horizontal="center" vertical="center" wrapText="true"/>
    </xf>
    <xf applyAlignment="true" applyBorder="false" applyFill="false" applyFont="true" applyNumberFormat="false" applyProtection="false" borderId="503" fillId="0" fontId="502" numFmtId="0" xfId="0">
      <alignment horizontal="right" vertical="center"/>
    </xf>
    <xf applyAlignment="true" applyBorder="false" applyFill="false" applyFont="true" applyNumberFormat="false" applyProtection="false" borderId="504" fillId="0" fontId="503" numFmtId="0" xfId="0">
      <alignment horizontal="center" vertical="center" wrapText="true"/>
    </xf>
    <xf applyAlignment="true" applyBorder="false" applyFill="false" applyFont="true" applyNumberFormat="false" applyProtection="false" borderId="505" fillId="0" fontId="504" numFmtId="0" xfId="0">
      <alignment horizontal="center" vertical="center"/>
    </xf>
    <xf applyAlignment="true" applyBorder="false" applyFill="false" applyFont="true" applyNumberFormat="false" applyProtection="false" borderId="506" fillId="0" fontId="505" numFmtId="0" xfId="0">
      <alignment horizontal="left" vertical="center"/>
    </xf>
    <xf applyAlignment="true" applyBorder="false" applyFill="false" applyFont="true" applyNumberFormat="false" applyProtection="false" borderId="507" fillId="0" fontId="506" numFmtId="0" xfId="0">
      <alignment horizontal="left" vertical="center" wrapText="true"/>
    </xf>
    <xf applyAlignment="true" applyBorder="false" applyFill="false" applyFont="true" applyNumberFormat="false" applyProtection="false" borderId="508" fillId="199" fontId="507" numFmtId="0" xfId="0">
      <alignment horizontal="center" vertical="center"/>
    </xf>
    <xf applyAlignment="true" applyBorder="false" applyFill="false" applyFont="true" applyNumberFormat="false" applyProtection="false" borderId="509" fillId="0" fontId="508" numFmtId="0" xfId="0">
      <alignment horizontal="center" vertical="center"/>
    </xf>
    <xf applyAlignment="true" applyBorder="false" applyFill="false" applyFont="true" applyNumberFormat="false" applyProtection="false" borderId="510" fillId="0" fontId="509" numFmtId="0" xfId="0">
      <alignment horizontal="center" vertical="center"/>
    </xf>
    <xf applyAlignment="true" applyBorder="false" applyFill="false" applyFont="true" applyNumberFormat="false" applyProtection="false" borderId="511" fillId="0" fontId="510" numFmtId="0" xfId="0">
      <alignment horizontal="left" vertical="center"/>
    </xf>
    <xf applyAlignment="true" applyBorder="false" applyFill="false" applyFont="true" applyNumberFormat="false" applyProtection="false" borderId="512" fillId="0" fontId="511" numFmtId="0" xfId="0">
      <alignment horizontal="center" vertical="center"/>
    </xf>
    <xf applyAlignment="true" applyBorder="false" applyFill="false" applyFont="true" applyNumberFormat="false" applyProtection="false" borderId="513" fillId="0" fontId="512" numFmtId="0" xfId="0">
      <alignment horizontal="center" vertical="center"/>
    </xf>
    <xf applyAlignment="true" applyBorder="false" applyFill="false" applyFont="true" applyNumberFormat="false" applyProtection="false" borderId="514" fillId="0" fontId="513" numFmtId="0" xfId="0">
      <alignment horizontal="center" vertical="center"/>
    </xf>
    <xf applyAlignment="true" applyBorder="false" applyFill="false" applyFont="true" applyNumberFormat="false" applyProtection="false" borderId="515" fillId="0" fontId="514" numFmtId="0" xfId="0">
      <alignment horizontal="center" vertical="center"/>
    </xf>
    <xf applyAlignment="true" applyBorder="false" applyFill="false" applyFont="true" applyNumberFormat="false" applyProtection="false" borderId="516" fillId="0" fontId="515" numFmtId="0" xfId="0">
      <alignment horizontal="center" vertical="center" wrapText="true"/>
    </xf>
    <xf applyAlignment="true" applyBorder="false" applyFill="false" applyFont="true" applyNumberFormat="false" applyProtection="false" borderId="517" fillId="0" fontId="516" numFmtId="0" xfId="0">
      <alignment horizontal="center" vertical="center"/>
    </xf>
    <xf applyAlignment="true" applyBorder="false" applyFill="false" applyFont="true" applyNumberFormat="false" applyProtection="false" borderId="518" fillId="200" fontId="517" numFmtId="0" xfId="0">
      <alignment horizontal="center" vertical="center"/>
    </xf>
    <xf applyAlignment="true" applyBorder="false" applyFill="false" applyFont="true" applyNumberFormat="false" applyProtection="false" borderId="519" fillId="201" fontId="518" numFmtId="0" xfId="0">
      <alignment horizontal="center" vertical="center"/>
    </xf>
    <xf applyAlignment="true" applyBorder="false" applyFill="false" applyFont="true" applyNumberFormat="false" applyProtection="false" borderId="520" fillId="202" fontId="519" numFmtId="0" xfId="0">
      <alignment horizontal="right" vertical="center"/>
    </xf>
    <xf applyAlignment="true" applyBorder="false" applyFill="false" applyFont="true" applyNumberFormat="false" applyProtection="false" borderId="521" fillId="203" fontId="520" numFmtId="0" xfId="0">
      <alignment horizontal="center" vertical="center"/>
    </xf>
    <xf applyAlignment="true" applyBorder="false" applyFill="false" applyFont="true" applyNumberFormat="false" applyProtection="false" borderId="522" fillId="0" fontId="521" numFmtId="0" xfId="0">
      <alignment horizontal="center" vertical="center"/>
    </xf>
    <xf applyAlignment="true" applyBorder="false" applyFill="false" applyFont="true" applyNumberFormat="false" applyProtection="false" borderId="523" fillId="0" fontId="522" numFmtId="0" xfId="0">
      <alignment horizontal="left" vertical="center"/>
    </xf>
    <xf applyAlignment="true" applyBorder="false" applyFill="false" applyFont="true" applyNumberFormat="false" applyProtection="false" borderId="524" fillId="0" fontId="523" numFmtId="0" xfId="0">
      <alignment horizontal="left" vertical="center" wrapText="true"/>
    </xf>
    <xf applyAlignment="true" applyBorder="false" applyFill="false" applyFont="true" applyNumberFormat="true" applyProtection="false" borderId="525" fillId="0" fontId="524" numFmtId="316" xfId="0">
      <alignment horizontal="center" vertical="center"/>
    </xf>
    <xf applyAlignment="true" applyBorder="false" applyFill="false" applyFont="true" applyNumberFormat="false" applyProtection="false" borderId="526" fillId="0" fontId="525" numFmtId="0" xfId="0">
      <alignment vertical="center" wrapText="true"/>
    </xf>
    <xf applyAlignment="true" applyBorder="false" applyFill="false" applyFont="true" applyNumberFormat="false" applyProtection="false" borderId="527" fillId="204" fontId="526" numFmtId="0" xfId="0">
      <alignment vertical="center"/>
    </xf>
    <xf applyAlignment="true" applyBorder="false" applyFill="false" applyFont="true" applyNumberFormat="false" applyProtection="false" borderId="528" fillId="205" fontId="527" numFmtId="0" xfId="0">
      <alignment horizontal="center" vertical="center"/>
    </xf>
    <xf applyAlignment="true" applyBorder="false" applyFill="false" applyFont="true" applyNumberFormat="false" applyProtection="false" borderId="529" fillId="206" fontId="528" numFmtId="0" xfId="0">
      <alignment horizontal="center" vertical="center"/>
    </xf>
    <xf applyAlignment="true" applyBorder="false" applyFill="false" applyFont="true" applyNumberFormat="false" applyProtection="false" borderId="530" fillId="207" fontId="529" numFmtId="0" xfId="0">
      <alignment horizontal="left" vertical="center" wrapText="true"/>
    </xf>
    <xf applyAlignment="true" applyBorder="false" applyFill="false" applyFont="true" applyNumberFormat="false" applyProtection="false" borderId="531" fillId="0" fontId="530" numFmtId="0" xfId="0">
      <alignment horizontal="center" vertical="center"/>
    </xf>
    <xf applyAlignment="true" applyBorder="false" applyFill="false" applyFont="true" applyNumberFormat="false" applyProtection="false" borderId="532" fillId="0" fontId="531" numFmtId="0" xfId="0">
      <alignment vertical="center"/>
    </xf>
    <xf applyAlignment="true" applyBorder="false" applyFill="false" applyFont="true" applyNumberFormat="false" applyProtection="false" borderId="533" fillId="208" fontId="532" numFmtId="0" xfId="0">
      <alignment horizontal="center" vertical="center"/>
    </xf>
    <xf applyAlignment="true" applyBorder="false" applyFill="false" applyFont="true" applyNumberFormat="false" applyProtection="false" borderId="534" fillId="209" fontId="533" numFmtId="0" xfId="0">
      <alignment horizontal="center" vertical="center"/>
    </xf>
    <xf applyAlignment="true" applyBorder="false" applyFill="false" applyFont="true" applyNumberFormat="false" applyProtection="false" borderId="535" fillId="210" fontId="534" numFmtId="0" xfId="0">
      <alignment horizontal="center" vertical="center"/>
    </xf>
    <xf applyAlignment="true" applyBorder="false" applyFill="false" applyFont="true" applyNumberFormat="false" applyProtection="false" borderId="536" fillId="211" fontId="535" numFmtId="0" xfId="0">
      <alignment horizontal="center" vertical="center"/>
    </xf>
    <xf applyAlignment="true" applyBorder="false" applyFill="false" applyFont="true" applyNumberFormat="false" applyProtection="false" borderId="537" fillId="212" fontId="536" numFmtId="0" xfId="0">
      <alignment horizontal="center" vertical="center"/>
    </xf>
    <xf applyAlignment="true" applyBorder="false" applyFill="false" applyFont="true" applyNumberFormat="false" applyProtection="false" borderId="538" fillId="213" fontId="537" numFmtId="0" xfId="0">
      <alignment vertical="center"/>
    </xf>
    <xf applyAlignment="true" applyBorder="false" applyFill="false" applyFont="true" applyNumberFormat="false" applyProtection="false" borderId="539" fillId="214" fontId="538" numFmtId="0" xfId="0">
      <alignment horizontal="center" vertical="center"/>
    </xf>
    <xf applyAlignment="true" applyBorder="false" applyFill="false" applyFont="true" applyNumberFormat="false" applyProtection="false" borderId="540" fillId="215" fontId="539" numFmtId="0" xfId="0">
      <alignment horizontal="center" vertical="center"/>
    </xf>
    <xf applyAlignment="true" applyBorder="false" applyFill="false" applyFont="true" applyNumberFormat="true" applyProtection="false" borderId="541" fillId="216" fontId="540" numFmtId="317" xfId="0">
      <alignment horizontal="center" vertical="center"/>
    </xf>
    <xf applyAlignment="true" applyBorder="false" applyFill="false" applyFont="true" applyNumberFormat="false" applyProtection="false" borderId="542" fillId="217" fontId="541" numFmtId="0" xfId="0">
      <alignment horizontal="center" vertical="center"/>
    </xf>
    <xf applyAlignment="true" applyBorder="false" applyFill="false" applyFont="true" applyNumberFormat="false" applyProtection="false" borderId="543" fillId="218" fontId="542" numFmtId="0" xfId="0">
      <alignment horizontal="center" vertical="center"/>
    </xf>
    <xf applyAlignment="true" applyBorder="false" applyFill="false" applyFont="true" applyNumberFormat="false" applyProtection="false" borderId="544" fillId="219" fontId="543" numFmtId="0" xfId="0">
      <alignment horizontal="center" vertical="center"/>
    </xf>
    <xf applyAlignment="true" applyBorder="false" applyFill="false" applyFont="true" applyNumberFormat="false" applyProtection="false" borderId="545" fillId="0" fontId="544" numFmtId="0" xfId="0">
      <alignment horizontal="center" vertical="center"/>
    </xf>
    <xf applyAlignment="true" applyBorder="false" applyFill="false" applyFont="true" applyNumberFormat="false" applyProtection="false" borderId="546" fillId="220" fontId="545" numFmtId="0" xfId="0">
      <alignment horizontal="center" vertical="center"/>
    </xf>
    <xf applyAlignment="true" applyBorder="false" applyFill="false" applyFont="true" applyNumberFormat="false" applyProtection="false" borderId="547" fillId="221" fontId="546" numFmtId="0" xfId="0">
      <alignment horizontal="center" vertical="center"/>
    </xf>
    <xf applyAlignment="true" applyBorder="false" applyFill="false" applyFont="true" applyNumberFormat="false" applyProtection="false" borderId="548" fillId="0" fontId="547" numFmtId="0" xfId="0">
      <alignment horizontal="center" vertical="center"/>
    </xf>
    <xf applyAlignment="true" applyBorder="false" applyFill="false" applyFont="true" applyNumberFormat="false" applyProtection="false" borderId="549" fillId="0" fontId="548" numFmtId="0" xfId="0">
      <alignment horizontal="center" vertical="center"/>
    </xf>
    <xf applyAlignment="true" applyBorder="false" applyFill="false" applyFont="true" applyNumberFormat="false" applyProtection="false" borderId="550" fillId="0" fontId="549" numFmtId="0" xfId="0">
      <alignment horizontal="center" vertical="center"/>
    </xf>
    <xf applyAlignment="true" applyBorder="false" applyFill="false" applyFont="true" applyNumberFormat="false" applyProtection="false" borderId="551" fillId="222" fontId="550" numFmtId="0" xfId="0">
      <alignment horizontal="center" vertical="center"/>
    </xf>
    <xf applyAlignment="true" applyBorder="false" applyFill="false" applyFont="true" applyNumberFormat="false" applyProtection="false" borderId="552" fillId="223" fontId="551" numFmtId="0" xfId="0">
      <alignment horizontal="center" vertical="center"/>
    </xf>
    <xf applyAlignment="true" applyBorder="false" applyFill="false" applyFont="true" applyNumberFormat="false" applyProtection="false" borderId="553" fillId="224" fontId="552" numFmtId="0" xfId="0">
      <alignment horizontal="center" vertical="center"/>
    </xf>
    <xf applyAlignment="true" applyBorder="false" applyFill="false" applyFont="true" applyNumberFormat="false" applyProtection="false" borderId="554" fillId="225" fontId="553" numFmtId="0" xfId="0">
      <alignment horizontal="center" vertical="center"/>
    </xf>
    <xf applyAlignment="true" applyBorder="false" applyFill="false" applyFont="true" applyNumberFormat="false" applyProtection="false" borderId="555" fillId="226" fontId="554" numFmtId="0" xfId="0">
      <alignment horizontal="center" vertical="center"/>
    </xf>
    <xf applyAlignment="true" applyBorder="false" applyFill="false" applyFont="true" applyNumberFormat="false" applyProtection="false" borderId="556" fillId="227" fontId="555" numFmtId="0" xfId="0">
      <alignment horizontal="center" vertical="center"/>
    </xf>
    <xf applyAlignment="true" applyBorder="false" applyFill="false" applyFont="true" applyNumberFormat="true" applyProtection="false" borderId="557" fillId="0" fontId="556" numFmtId="318" xfId="0">
      <alignment horizontal="center" vertical="center"/>
    </xf>
    <xf applyAlignment="true" applyBorder="false" applyFill="false" applyFont="true" applyNumberFormat="false" applyProtection="false" borderId="558" fillId="0" fontId="557" numFmtId="0" xfId="0">
      <alignment vertical="center"/>
    </xf>
    <xf applyAlignment="true" applyBorder="false" applyFill="false" applyFont="true" applyNumberFormat="false" applyProtection="false" borderId="559" fillId="0" fontId="558" numFmtId="0" xfId="0">
      <alignment horizontal="center" vertical="center"/>
    </xf>
    <xf applyAlignment="true" applyBorder="false" applyFill="false" applyFont="true" applyNumberFormat="false" applyProtection="false" borderId="560" fillId="0" fontId="559" numFmtId="0" xfId="0">
      <alignment horizontal="center" vertical="center"/>
    </xf>
    <xf applyAlignment="true" applyBorder="false" applyFill="false" applyFont="true" applyNumberFormat="false" applyProtection="false" borderId="561" fillId="0" fontId="560" numFmtId="0" xfId="0">
      <alignment horizontal="center" vertical="center"/>
    </xf>
    <xf applyAlignment="true" applyBorder="false" applyFill="false" applyFont="true" applyNumberFormat="false" applyProtection="false" borderId="562" fillId="0" fontId="561" numFmtId="0" xfId="0">
      <alignment horizontal="center" vertical="center" wrapText="true"/>
    </xf>
    <xf applyAlignment="true" applyBorder="false" applyFill="false" applyFont="true" applyNumberFormat="false" applyProtection="false" borderId="563" fillId="0" fontId="562" numFmtId="0" xfId="0">
      <alignment horizontal="center" vertical="center"/>
    </xf>
    <xf applyAlignment="true" applyBorder="false" applyFill="false" applyFont="true" applyNumberFormat="true" applyProtection="false" borderId="564" fillId="0" fontId="563" numFmtId="319" xfId="0">
      <alignment horizontal="center" vertical="center" wrapText="true"/>
    </xf>
    <xf applyAlignment="true" applyBorder="false" applyFill="false" applyFont="true" applyNumberFormat="false" applyProtection="false" borderId="565" fillId="0" fontId="564" numFmtId="0" xfId="0">
      <alignment horizontal="center" vertical="center" wrapText="true"/>
    </xf>
    <xf applyAlignment="true" applyBorder="false" applyFill="false" applyFont="true" applyNumberFormat="false" applyProtection="false" borderId="566" fillId="0" fontId="565" numFmtId="0" xfId="0">
      <alignment horizontal="center" vertical="center" wrapText="true"/>
    </xf>
  </cellXfs>
  <cellStyles count="1">
    <cellStyle builtinId="0" name="Normal" xfId="0"/>
  </cellStyles>
  <dxfs count="0"/>
  <tableStyles count="0" defaultPivotStyle="PivotStyleLight16"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arget="styles.xml" Type="http://schemas.openxmlformats.org/officeDocument/2006/relationships/styles"></Relationship><Relationship Id="rId2" Target="theme/theme1.xml" Type="http://schemas.openxmlformats.org/officeDocument/2006/relationships/theme"></Relationship><Relationship Id="rId4" Target="sharedStrings.xml" Type="http://schemas.openxmlformats.org/officeDocument/2006/relationships/sharedStrings"></Relationship><Relationship Id="rId5" Target="worksheets/sheet2.xml" Type="http://schemas.openxmlformats.org/officeDocument/2006/relationships/worksheet"></Relationship><Relationship Id="rId6" Target="worksheets/sheet3.xml" Type="http://schemas.openxmlformats.org/officeDocument/2006/relationships/worksheet"></Relationship><Relationship Id="rId7" Target="worksheets/sheet4.xml" Type="http://schemas.openxmlformats.org/officeDocument/2006/relationships/worksheet"></Relationship><Relationship Id="rId8" Target="worksheets/sheet5.xml" Type="http://schemas.openxmlformats.org/officeDocument/2006/relationships/worksheet"></Relationship><Relationship Id="rId9" Target="worksheets/sheet6.xml" Type="http://schemas.openxmlformats.org/officeDocument/2006/relationships/worksheet"></Relationship><Relationship Id="rId10" Target="worksheets/sheet7.xml" Type="http://schemas.openxmlformats.org/officeDocument/2006/relationships/worksheet"></Relationship><Relationship Id="rId11" Target="worksheets/sheet8.xml" Type="http://schemas.openxmlformats.org/officeDocument/2006/relationships/worksheet"></Relationship><Relationship Id="rId12" Target="worksheets/sheet9.xml" Type="http://schemas.openxmlformats.org/officeDocument/2006/relationships/worksheet"></Relationship><Relationship Id="rId13" Target="worksheets/sheet10.xml" Type="http://schemas.openxmlformats.org/officeDocument/2006/relationships/worksheet"></Relationship><Relationship Id="rId14" Target="worksheets/sheet11.xml" Type="http://schemas.openxmlformats.org/officeDocument/2006/relationships/worksheet"></Relationship><Relationship Id="rId15" Target="worksheets/sheet12.xml" Type="http://schemas.openxmlformats.org/officeDocument/2006/relationships/worksheet"></Relationship><Relationship Id="rId16" Target="worksheets/sheet13.xml" Type="http://schemas.openxmlformats.org/officeDocument/2006/relationships/worksheet"></Relationship><Relationship Id="rId17" Target="worksheets/sheet14.xml" Type="http://schemas.openxmlformats.org/officeDocument/2006/relationships/worksheet"></Relationship><Relationship Id="rId18" Target="worksheets/sheet15.xml" Type="http://schemas.openxmlformats.org/officeDocument/2006/relationships/worksheet"></Relationship><Relationship Id="rId19" Target="worksheets/sheet16.xml" Type="http://schemas.openxmlformats.org/officeDocument/2006/relationships/worksheet"></Relationship><Relationship Id="rId20" Target="worksheets/sheet17.xml" Type="http://schemas.openxmlformats.org/officeDocument/2006/relationships/worksheet"></Relationship><Relationship Id="rId21" Target="worksheets/sheet18.xml" Type="http://schemas.openxmlformats.org/officeDocument/2006/relationships/worksheet"></Relationship><Relationship Id="rId22" Target="worksheets/sheet19.xml" Type="http://schemas.openxmlformats.org/officeDocument/2006/relationships/worksheet"></Relationship><Relationship Id="rId23" Target="worksheets/sheet20.xml" Type="http://schemas.openxmlformats.org/officeDocument/2006/relationships/worksheet"></Relationship><Relationship Id="rId24" Target="worksheets/sheet21.xml" Type="http://schemas.openxmlformats.org/officeDocument/2006/relationships/worksheet"></Relationship><Relationship Id="rId25" Target="worksheets/sheet22.xml" Type="http://schemas.openxmlformats.org/officeDocument/2006/relationships/worksheet"></Relationship><Relationship Id="rId26" Target="worksheets/sheet23.xml" Type="http://schemas.openxmlformats.org/officeDocument/2006/relationships/worksheet"></Relationship><Relationship Id="rId27" Target="worksheets/sheet24.xml" Type="http://schemas.openxmlformats.org/officeDocument/2006/relationships/worksheet"></Relationship></Relationships>
</file>

<file path=xl/drawings/_rels/drawing1.xml.rels><?xml version="1.0" encoding="UTF-8" standalone="yes"?>
<Relationships xmlns="http://schemas.openxmlformats.org/package/2006/relationships"><Relationship Id="rId1" Target="../media/image1.jpeg" Type="http://schemas.openxmlformats.org/officeDocument/2006/relationships/image"></Relationship><Relationship Id="rId2" Target="../media/image2.jpeg" Type="http://schemas.openxmlformats.org/officeDocument/2006/relationships/image"></Relationship><Relationship Id="rId3" Target="../media/image3.jpeg" Type="http://schemas.openxmlformats.org/officeDocument/2006/relationships/image"></Relationship><Relationship Id="rId4" Target="../media/image4.jpeg" Type="http://schemas.openxmlformats.org/officeDocument/2006/relationships/image"></Relationship><Relationship Id="rId5" Target="../media/image5.jpeg" Type="http://schemas.openxmlformats.org/officeDocument/2006/relationships/image"></Relationship><Relationship Id="rId6" Target="../media/image6.jpeg" Type="http://schemas.openxmlformats.org/officeDocument/2006/relationships/image"></Relationship><Relationship Id="rId7" Target="../media/image7.jpeg" Type="http://schemas.openxmlformats.org/officeDocument/2006/relationships/image"></Relationship><Relationship Id="rId8" Target="../media/image8.jpeg" Type="http://schemas.openxmlformats.org/officeDocument/2006/relationships/image"></Relationship><Relationship Id="rId9" Target="../media/image9.jpeg" Type="http://schemas.openxmlformats.org/officeDocument/2006/relationships/image"></Relationship><Relationship Id="rId10" Target="../media/image10.jpeg" Type="http://schemas.openxmlformats.org/officeDocument/2006/relationships/image"></Relationship><Relationship Id="rId11" Target="../media/image11.jpeg" Type="http://schemas.openxmlformats.org/officeDocument/2006/relationships/image"></Relationship><Relationship Id="rId12" Target="../media/image12.jpeg" Type="http://schemas.openxmlformats.org/officeDocument/2006/relationships/image"></Relationship><Relationship Id="rId13" Target="../media/image13.jpeg" Type="http://schemas.openxmlformats.org/officeDocument/2006/relationships/image"></Relationship><Relationship Id="rId14" Target="../media/image14.jpeg" Type="http://schemas.openxmlformats.org/officeDocument/2006/relationships/image"></Relationship><Relationship Id="rId15" Target="../media/image15.jpeg" Type="http://schemas.openxmlformats.org/officeDocument/2006/relationships/image"></Relationship><Relationship Id="rId16" Target="../media/image16.jpeg" Type="http://schemas.openxmlformats.org/officeDocument/2006/relationships/image"></Relationship><Relationship Id="rId17" Target="../media/image17.jpeg" Type="http://schemas.openxmlformats.org/officeDocument/2006/relationships/image"></Relationship><Relationship Id="rId18" Target="../media/image18.jpeg" Type="http://schemas.openxmlformats.org/officeDocument/2006/relationships/image"></Relationship><Relationship Id="rId19" Target="../media/image19.jpeg" Type="http://schemas.openxmlformats.org/officeDocument/2006/relationships/image"></Relationship><Relationship Id="rId20" Target="../media/image20.jpeg" Type="http://schemas.openxmlformats.org/officeDocument/2006/relationships/image"></Relationship><Relationship Id="rId21" Target="../media/image21.jpeg" Type="http://schemas.openxmlformats.org/officeDocument/2006/relationships/image"></Relationship><Relationship Id="rId22" Target="../media/image22.jpeg" Type="http://schemas.openxmlformats.org/officeDocument/2006/relationships/image"></Relationship><Relationship Id="rId23" Target="../media/image23.jpeg" Type="http://schemas.openxmlformats.org/officeDocument/2006/relationships/image"></Relationship><Relationship Id="rId24" Target="../media/image24.jpeg" Type="http://schemas.openxmlformats.org/officeDocument/2006/relationships/image"></Relationship><Relationship Id="rId25" Target="../media/image25.jpeg" Type="http://schemas.openxmlformats.org/officeDocument/2006/relationships/image"></Relationship><Relationship Id="rId26" Target="../media/image26.jpeg" Type="http://schemas.openxmlformats.org/officeDocument/2006/relationships/image"></Relationship><Relationship Id="rId27" Target="../media/image27.jpeg" Type="http://schemas.openxmlformats.org/officeDocument/2006/relationships/image"></Relationship><Relationship Id="rId28" Target="../media/image28.jpeg" Type="http://schemas.openxmlformats.org/officeDocument/2006/relationships/image"></Relationship><Relationship Id="rId29" Target="../media/image29.jpeg" Type="http://schemas.openxmlformats.org/officeDocument/2006/relationships/image"></Relationship><Relationship Id="rId30" Target="../media/image30.jpeg" Type="http://schemas.openxmlformats.org/officeDocument/2006/relationships/image"></Relationship><Relationship Id="rId31" Target="../media/image31.jpeg" Type="http://schemas.openxmlformats.org/officeDocument/2006/relationships/image"></Relationship><Relationship Id="rId32" Target="../media/image32.jpeg" Type="http://schemas.openxmlformats.org/officeDocument/2006/relationships/image"></Relationship><Relationship Id="rId33" Target="../media/image33.jpeg" Type="http://schemas.openxmlformats.org/officeDocument/2006/relationships/image"></Relationship><Relationship Id="rId34" Target="../media/image34.jpeg" Type="http://schemas.openxmlformats.org/officeDocument/2006/relationships/image"></Relationship><Relationship Id="rId35" Target="../media/image35.jpeg" Type="http://schemas.openxmlformats.org/officeDocument/2006/relationships/image"></Relationship><Relationship Id="rId36" Target="../media/image36.jpeg" Type="http://schemas.openxmlformats.org/officeDocument/2006/relationships/image"></Relationship><Relationship Id="rId37" Target="../media/image37.jpeg" Type="http://schemas.openxmlformats.org/officeDocument/2006/relationships/image"></Relationship><Relationship Id="rId38" Target="../media/image38.jpeg" Type="http://schemas.openxmlformats.org/officeDocument/2006/relationships/image"></Relationship><Relationship Id="rId39" Target="../media/image39.jpeg" Type="http://schemas.openxmlformats.org/officeDocument/2006/relationships/image"></Relationship><Relationship Id="rId40" Target="../media/image40.jpeg" Type="http://schemas.openxmlformats.org/officeDocument/2006/relationships/image"></Relationship><Relationship Id="rId41" Target="../media/image41.jpeg" Type="http://schemas.openxmlformats.org/officeDocument/2006/relationships/image"></Relationship><Relationship Id="rId42" Target="../media/image42.jpeg" Type="http://schemas.openxmlformats.org/officeDocument/2006/relationships/image"></Relationship><Relationship Id="rId43" Target="../media/image43.jpeg" Type="http://schemas.openxmlformats.org/officeDocument/2006/relationships/image"></Relationship><Relationship Id="rId44" Target="../media/image44.jpeg" Type="http://schemas.openxmlformats.org/officeDocument/2006/relationships/image"></Relationship><Relationship Id="rId45" Target="../media/image45.jpeg" Type="http://schemas.openxmlformats.org/officeDocument/2006/relationships/image"></Relationship></Relationships>
</file>

<file path=xl/drawings/_rels/drawing2.xml.rels><?xml version="1.0" encoding="UTF-8" standalone="yes"?>
<Relationships xmlns="http://schemas.openxmlformats.org/package/2006/relationships"><Relationship Id="rId1" Target="../media/image46.jpeg" Type="http://schemas.openxmlformats.org/officeDocument/2006/relationships/image"></Relationship><Relationship Id="rId2" Target="../media/image47.jpeg" Type="http://schemas.openxmlformats.org/officeDocument/2006/relationships/image"></Relationship><Relationship Id="rId3" Target="../media/image48.jpeg" Type="http://schemas.openxmlformats.org/officeDocument/2006/relationships/image"></Relationship><Relationship Id="rId4" Target="../media/image49.jpeg" Type="http://schemas.openxmlformats.org/officeDocument/2006/relationships/image"></Relationship><Relationship Id="rId5" Target="../media/image50.jpeg" Type="http://schemas.openxmlformats.org/officeDocument/2006/relationships/image"></Relationship><Relationship Id="rId6" Target="../media/image51.jpeg" Type="http://schemas.openxmlformats.org/officeDocument/2006/relationships/image"></Relationship></Relationships>
</file>

<file path=xl/drawings/drawing1.xml><?xml version="1.0" encoding="utf-8"?>
<xdr:wsDr xmlns:a="http://schemas.openxmlformats.org/drawingml/2006/main" xmlns:xdr="http://schemas.openxmlformats.org/drawingml/2006/spreadsheetDrawing">
  <xdr:twoCellAnchor>
    <xdr:from>
      <xdr:col>6</xdr:col>
      <xdr:colOff>38100</xdr:colOff>
      <xdr:row>6</xdr:row>
      <xdr:rowOff>38100</xdr:rowOff>
    </xdr:from>
    <xdr:to>
      <xdr:col>7</xdr:col>
      <xdr:colOff>-38100</xdr:colOff>
      <xdr:row>7</xdr:row>
      <xdr:rowOff>-38100</xdr:rowOff>
    </xdr:to>
    <xdr:pic>
      <xdr:nvPicPr>
        <xdr:cNvPr id="2" name="Picture 2" descr="ywotLj"/>
        <xdr:cNvPicPr>
          <a:picLocks noChangeAspect="false"/>
        </xdr:cNvPicPr>
      </xdr:nvPicPr>
      <xdr:blipFill>
        <a:blip xmlns:r="http://schemas.openxmlformats.org/officeDocument/2006/relationships" r:embed="rId1"/>
        <a:stretch>
          <a:fillRect/>
        </a:stretch>
      </xdr:blipFill>
      <xdr:spPr>
        <a:xfrm>
          <a:off x="0" y="0"/>
          <a:ext cx="0" cy="0"/>
        </a:xfrm>
        <a:prstGeom prst="rect"/>
      </xdr:spPr>
    </xdr:pic>
    <xdr:clientData fLocksWithSheet="false" fPrintsWithSheet="true"/>
  </xdr:twoCellAnchor>
  <xdr:twoCellAnchor>
    <xdr:from>
      <xdr:col>6</xdr:col>
      <xdr:colOff>38100</xdr:colOff>
      <xdr:row>14</xdr:row>
      <xdr:rowOff>38100</xdr:rowOff>
    </xdr:from>
    <xdr:to>
      <xdr:col>7</xdr:col>
      <xdr:colOff>-38100</xdr:colOff>
      <xdr:row>15</xdr:row>
      <xdr:rowOff>-38100</xdr:rowOff>
    </xdr:to>
    <xdr:pic>
      <xdr:nvPicPr>
        <xdr:cNvPr id="3" name="Picture 3" descr="BpEMNi"/>
        <xdr:cNvPicPr>
          <a:picLocks noChangeAspect="false"/>
        </xdr:cNvPicPr>
      </xdr:nvPicPr>
      <xdr:blipFill>
        <a:blip xmlns:r="http://schemas.openxmlformats.org/officeDocument/2006/relationships" r:embed="rId2"/>
        <a:stretch>
          <a:fillRect/>
        </a:stretch>
      </xdr:blipFill>
      <xdr:spPr>
        <a:xfrm>
          <a:off x="0" y="0"/>
          <a:ext cx="0" cy="0"/>
        </a:xfrm>
        <a:prstGeom prst="rect"/>
      </xdr:spPr>
    </xdr:pic>
    <xdr:clientData fLocksWithSheet="false" fPrintsWithSheet="true"/>
  </xdr:twoCellAnchor>
  <xdr:twoCellAnchor>
    <xdr:from>
      <xdr:col>6</xdr:col>
      <xdr:colOff>38100</xdr:colOff>
      <xdr:row>19</xdr:row>
      <xdr:rowOff>38100</xdr:rowOff>
    </xdr:from>
    <xdr:to>
      <xdr:col>7</xdr:col>
      <xdr:colOff>-38100</xdr:colOff>
      <xdr:row>20</xdr:row>
      <xdr:rowOff>-38100</xdr:rowOff>
    </xdr:to>
    <xdr:pic>
      <xdr:nvPicPr>
        <xdr:cNvPr id="4" name="Picture 4" descr="ATqkZm"/>
        <xdr:cNvPicPr>
          <a:picLocks noChangeAspect="false"/>
        </xdr:cNvPicPr>
      </xdr:nvPicPr>
      <xdr:blipFill>
        <a:blip xmlns:r="http://schemas.openxmlformats.org/officeDocument/2006/relationships" r:embed="rId3"/>
        <a:stretch>
          <a:fillRect/>
        </a:stretch>
      </xdr:blipFill>
      <xdr:spPr>
        <a:xfrm>
          <a:off x="0" y="0"/>
          <a:ext cx="0" cy="0"/>
        </a:xfrm>
        <a:prstGeom prst="rect"/>
      </xdr:spPr>
    </xdr:pic>
    <xdr:clientData fLocksWithSheet="false" fPrintsWithSheet="true"/>
  </xdr:twoCellAnchor>
  <xdr:twoCellAnchor>
    <xdr:from>
      <xdr:col>6</xdr:col>
      <xdr:colOff>38100</xdr:colOff>
      <xdr:row>69</xdr:row>
      <xdr:rowOff>38100</xdr:rowOff>
    </xdr:from>
    <xdr:to>
      <xdr:col>7</xdr:col>
      <xdr:colOff>-38100</xdr:colOff>
      <xdr:row>70</xdr:row>
      <xdr:rowOff>-38100</xdr:rowOff>
    </xdr:to>
    <xdr:pic>
      <xdr:nvPicPr>
        <xdr:cNvPr id="5" name="Picture 5" descr="gskqBP"/>
        <xdr:cNvPicPr>
          <a:picLocks noChangeAspect="false"/>
        </xdr:cNvPicPr>
      </xdr:nvPicPr>
      <xdr:blipFill>
        <a:blip xmlns:r="http://schemas.openxmlformats.org/officeDocument/2006/relationships" r:embed="rId4"/>
        <a:stretch>
          <a:fillRect/>
        </a:stretch>
      </xdr:blipFill>
      <xdr:spPr>
        <a:xfrm>
          <a:off x="0" y="0"/>
          <a:ext cx="0" cy="0"/>
        </a:xfrm>
        <a:prstGeom prst="rect"/>
      </xdr:spPr>
    </xdr:pic>
    <xdr:clientData fLocksWithSheet="false" fPrintsWithSheet="true"/>
  </xdr:twoCellAnchor>
  <xdr:twoCellAnchor>
    <xdr:from>
      <xdr:col>6</xdr:col>
      <xdr:colOff>38100</xdr:colOff>
      <xdr:row>73</xdr:row>
      <xdr:rowOff>38100</xdr:rowOff>
    </xdr:from>
    <xdr:to>
      <xdr:col>7</xdr:col>
      <xdr:colOff>-38100</xdr:colOff>
      <xdr:row>74</xdr:row>
      <xdr:rowOff>-38100</xdr:rowOff>
    </xdr:to>
    <xdr:pic>
      <xdr:nvPicPr>
        <xdr:cNvPr id="6" name="Picture 6" descr="zNaXNq"/>
        <xdr:cNvPicPr>
          <a:picLocks noChangeAspect="false"/>
        </xdr:cNvPicPr>
      </xdr:nvPicPr>
      <xdr:blipFill>
        <a:blip xmlns:r="http://schemas.openxmlformats.org/officeDocument/2006/relationships" r:embed="rId5"/>
        <a:stretch>
          <a:fillRect/>
        </a:stretch>
      </xdr:blipFill>
      <xdr:spPr>
        <a:xfrm>
          <a:off x="0" y="0"/>
          <a:ext cx="0" cy="0"/>
        </a:xfrm>
        <a:prstGeom prst="rect"/>
      </xdr:spPr>
    </xdr:pic>
    <xdr:clientData fLocksWithSheet="false" fPrintsWithSheet="true"/>
  </xdr:twoCellAnchor>
  <xdr:twoCellAnchor>
    <xdr:from>
      <xdr:col>6</xdr:col>
      <xdr:colOff>38100</xdr:colOff>
      <xdr:row>94</xdr:row>
      <xdr:rowOff>38100</xdr:rowOff>
    </xdr:from>
    <xdr:to>
      <xdr:col>7</xdr:col>
      <xdr:colOff>-38100</xdr:colOff>
      <xdr:row>95</xdr:row>
      <xdr:rowOff>-38100</xdr:rowOff>
    </xdr:to>
    <xdr:pic>
      <xdr:nvPicPr>
        <xdr:cNvPr id="7" name="Picture 7" descr="aaLoTg"/>
        <xdr:cNvPicPr>
          <a:picLocks noChangeAspect="false"/>
        </xdr:cNvPicPr>
      </xdr:nvPicPr>
      <xdr:blipFill>
        <a:blip xmlns:r="http://schemas.openxmlformats.org/officeDocument/2006/relationships" r:embed="rId6"/>
        <a:stretch>
          <a:fillRect/>
        </a:stretch>
      </xdr:blipFill>
      <xdr:spPr>
        <a:xfrm>
          <a:off x="0" y="0"/>
          <a:ext cx="0" cy="0"/>
        </a:xfrm>
        <a:prstGeom prst="rect"/>
      </xdr:spPr>
    </xdr:pic>
    <xdr:clientData fLocksWithSheet="false" fPrintsWithSheet="true"/>
  </xdr:twoCellAnchor>
  <xdr:twoCellAnchor>
    <xdr:from>
      <xdr:col>6</xdr:col>
      <xdr:colOff>38100</xdr:colOff>
      <xdr:row>42</xdr:row>
      <xdr:rowOff>38100</xdr:rowOff>
    </xdr:from>
    <xdr:to>
      <xdr:col>7</xdr:col>
      <xdr:colOff>-38100</xdr:colOff>
      <xdr:row>43</xdr:row>
      <xdr:rowOff>-38100</xdr:rowOff>
    </xdr:to>
    <xdr:pic>
      <xdr:nvPicPr>
        <xdr:cNvPr id="8" name="Picture 8" descr="fTWVvw"/>
        <xdr:cNvPicPr>
          <a:picLocks noChangeAspect="false"/>
        </xdr:cNvPicPr>
      </xdr:nvPicPr>
      <xdr:blipFill>
        <a:blip xmlns:r="http://schemas.openxmlformats.org/officeDocument/2006/relationships" r:embed="rId7"/>
        <a:stretch>
          <a:fillRect/>
        </a:stretch>
      </xdr:blipFill>
      <xdr:spPr>
        <a:xfrm>
          <a:off x="0" y="0"/>
          <a:ext cx="0" cy="0"/>
        </a:xfrm>
        <a:prstGeom prst="rect"/>
      </xdr:spPr>
    </xdr:pic>
    <xdr:clientData fLocksWithSheet="false" fPrintsWithSheet="true"/>
  </xdr:twoCellAnchor>
  <xdr:twoCellAnchor>
    <xdr:from>
      <xdr:col>6</xdr:col>
      <xdr:colOff>38100</xdr:colOff>
      <xdr:row>48</xdr:row>
      <xdr:rowOff>38100</xdr:rowOff>
    </xdr:from>
    <xdr:to>
      <xdr:col>7</xdr:col>
      <xdr:colOff>-38100</xdr:colOff>
      <xdr:row>49</xdr:row>
      <xdr:rowOff>-38100</xdr:rowOff>
    </xdr:to>
    <xdr:pic>
      <xdr:nvPicPr>
        <xdr:cNvPr id="9" name="Picture 9" descr="cpmUpr"/>
        <xdr:cNvPicPr>
          <a:picLocks noChangeAspect="false"/>
        </xdr:cNvPicPr>
      </xdr:nvPicPr>
      <xdr:blipFill>
        <a:blip xmlns:r="http://schemas.openxmlformats.org/officeDocument/2006/relationships" r:embed="rId8"/>
        <a:stretch>
          <a:fillRect/>
        </a:stretch>
      </xdr:blipFill>
      <xdr:spPr>
        <a:xfrm>
          <a:off x="0" y="0"/>
          <a:ext cx="0" cy="0"/>
        </a:xfrm>
        <a:prstGeom prst="rect"/>
      </xdr:spPr>
    </xdr:pic>
    <xdr:clientData fLocksWithSheet="false" fPrintsWithSheet="true"/>
  </xdr:twoCellAnchor>
  <xdr:twoCellAnchor>
    <xdr:from>
      <xdr:col>6</xdr:col>
      <xdr:colOff>38100</xdr:colOff>
      <xdr:row>66</xdr:row>
      <xdr:rowOff>38100</xdr:rowOff>
    </xdr:from>
    <xdr:to>
      <xdr:col>7</xdr:col>
      <xdr:colOff>-38100</xdr:colOff>
      <xdr:row>67</xdr:row>
      <xdr:rowOff>-38100</xdr:rowOff>
    </xdr:to>
    <xdr:pic>
      <xdr:nvPicPr>
        <xdr:cNvPr id="10" name="Picture 10" descr="fQnTkO"/>
        <xdr:cNvPicPr>
          <a:picLocks noChangeAspect="false"/>
        </xdr:cNvPicPr>
      </xdr:nvPicPr>
      <xdr:blipFill>
        <a:blip xmlns:r="http://schemas.openxmlformats.org/officeDocument/2006/relationships" r:embed="rId9"/>
        <a:stretch>
          <a:fillRect/>
        </a:stretch>
      </xdr:blipFill>
      <xdr:spPr>
        <a:xfrm>
          <a:off x="0" y="0"/>
          <a:ext cx="0" cy="0"/>
        </a:xfrm>
        <a:prstGeom prst="rect"/>
      </xdr:spPr>
    </xdr:pic>
    <xdr:clientData fLocksWithSheet="false" fPrintsWithSheet="true"/>
  </xdr:twoCellAnchor>
  <xdr:twoCellAnchor>
    <xdr:from>
      <xdr:col>6</xdr:col>
      <xdr:colOff>38100</xdr:colOff>
      <xdr:row>87</xdr:row>
      <xdr:rowOff>38100</xdr:rowOff>
    </xdr:from>
    <xdr:to>
      <xdr:col>7</xdr:col>
      <xdr:colOff>-38100</xdr:colOff>
      <xdr:row>88</xdr:row>
      <xdr:rowOff>-38100</xdr:rowOff>
    </xdr:to>
    <xdr:pic>
      <xdr:nvPicPr>
        <xdr:cNvPr id="11" name="Picture 11" descr="MBMjTS"/>
        <xdr:cNvPicPr>
          <a:picLocks noChangeAspect="false"/>
        </xdr:cNvPicPr>
      </xdr:nvPicPr>
      <xdr:blipFill>
        <a:blip xmlns:r="http://schemas.openxmlformats.org/officeDocument/2006/relationships" r:embed="rId10"/>
        <a:stretch>
          <a:fillRect/>
        </a:stretch>
      </xdr:blipFill>
      <xdr:spPr>
        <a:xfrm>
          <a:off x="0" y="0"/>
          <a:ext cx="0" cy="0"/>
        </a:xfrm>
        <a:prstGeom prst="rect"/>
      </xdr:spPr>
    </xdr:pic>
    <xdr:clientData fLocksWithSheet="false" fPrintsWithSheet="true"/>
  </xdr:twoCellAnchor>
  <xdr:twoCellAnchor>
    <xdr:from>
      <xdr:col>6</xdr:col>
      <xdr:colOff>38100</xdr:colOff>
      <xdr:row>4</xdr:row>
      <xdr:rowOff>38100</xdr:rowOff>
    </xdr:from>
    <xdr:to>
      <xdr:col>7</xdr:col>
      <xdr:colOff>-38100</xdr:colOff>
      <xdr:row>5</xdr:row>
      <xdr:rowOff>-38100</xdr:rowOff>
    </xdr:to>
    <xdr:pic>
      <xdr:nvPicPr>
        <xdr:cNvPr id="12" name="Picture 12" descr="Jyrtlz"/>
        <xdr:cNvPicPr>
          <a:picLocks noChangeAspect="false"/>
        </xdr:cNvPicPr>
      </xdr:nvPicPr>
      <xdr:blipFill>
        <a:blip xmlns:r="http://schemas.openxmlformats.org/officeDocument/2006/relationships" r:embed="rId11"/>
        <a:stretch>
          <a:fillRect/>
        </a:stretch>
      </xdr:blipFill>
      <xdr:spPr>
        <a:xfrm>
          <a:off x="0" y="0"/>
          <a:ext cx="0" cy="0"/>
        </a:xfrm>
        <a:prstGeom prst="rect"/>
      </xdr:spPr>
    </xdr:pic>
    <xdr:clientData fLocksWithSheet="false" fPrintsWithSheet="true"/>
  </xdr:twoCellAnchor>
  <xdr:twoCellAnchor>
    <xdr:from>
      <xdr:col>6</xdr:col>
      <xdr:colOff>38100</xdr:colOff>
      <xdr:row>16</xdr:row>
      <xdr:rowOff>38100</xdr:rowOff>
    </xdr:from>
    <xdr:to>
      <xdr:col>7</xdr:col>
      <xdr:colOff>-38100</xdr:colOff>
      <xdr:row>17</xdr:row>
      <xdr:rowOff>-38100</xdr:rowOff>
    </xdr:to>
    <xdr:pic>
      <xdr:nvPicPr>
        <xdr:cNvPr id="13" name="Picture 13" descr="VGLnDl"/>
        <xdr:cNvPicPr>
          <a:picLocks noChangeAspect="false"/>
        </xdr:cNvPicPr>
      </xdr:nvPicPr>
      <xdr:blipFill>
        <a:blip xmlns:r="http://schemas.openxmlformats.org/officeDocument/2006/relationships" r:embed="rId12"/>
        <a:stretch>
          <a:fillRect/>
        </a:stretch>
      </xdr:blipFill>
      <xdr:spPr>
        <a:xfrm>
          <a:off x="0" y="0"/>
          <a:ext cx="0" cy="0"/>
        </a:xfrm>
        <a:prstGeom prst="rect"/>
      </xdr:spPr>
    </xdr:pic>
    <xdr:clientData fLocksWithSheet="false" fPrintsWithSheet="true"/>
  </xdr:twoCellAnchor>
  <xdr:twoCellAnchor>
    <xdr:from>
      <xdr:col>6</xdr:col>
      <xdr:colOff>38100</xdr:colOff>
      <xdr:row>81</xdr:row>
      <xdr:rowOff>38100</xdr:rowOff>
    </xdr:from>
    <xdr:to>
      <xdr:col>7</xdr:col>
      <xdr:colOff>-38100</xdr:colOff>
      <xdr:row>82</xdr:row>
      <xdr:rowOff>-38100</xdr:rowOff>
    </xdr:to>
    <xdr:pic>
      <xdr:nvPicPr>
        <xdr:cNvPr id="14" name="Picture 14" descr="IuzpZN"/>
        <xdr:cNvPicPr>
          <a:picLocks noChangeAspect="false"/>
        </xdr:cNvPicPr>
      </xdr:nvPicPr>
      <xdr:blipFill>
        <a:blip xmlns:r="http://schemas.openxmlformats.org/officeDocument/2006/relationships" r:embed="rId13"/>
        <a:stretch>
          <a:fillRect/>
        </a:stretch>
      </xdr:blipFill>
      <xdr:spPr>
        <a:xfrm>
          <a:off x="0" y="0"/>
          <a:ext cx="0" cy="0"/>
        </a:xfrm>
        <a:prstGeom prst="rect"/>
      </xdr:spPr>
    </xdr:pic>
    <xdr:clientData fLocksWithSheet="false" fPrintsWithSheet="true"/>
  </xdr:twoCellAnchor>
  <xdr:twoCellAnchor>
    <xdr:from>
      <xdr:col>6</xdr:col>
      <xdr:colOff>38100</xdr:colOff>
      <xdr:row>72</xdr:row>
      <xdr:rowOff>38100</xdr:rowOff>
    </xdr:from>
    <xdr:to>
      <xdr:col>7</xdr:col>
      <xdr:colOff>-38100</xdr:colOff>
      <xdr:row>73</xdr:row>
      <xdr:rowOff>-38100</xdr:rowOff>
    </xdr:to>
    <xdr:pic>
      <xdr:nvPicPr>
        <xdr:cNvPr id="15" name="Picture 15" descr="RfzFOX"/>
        <xdr:cNvPicPr>
          <a:picLocks noChangeAspect="false"/>
        </xdr:cNvPicPr>
      </xdr:nvPicPr>
      <xdr:blipFill>
        <a:blip xmlns:r="http://schemas.openxmlformats.org/officeDocument/2006/relationships" r:embed="rId14"/>
        <a:stretch>
          <a:fillRect/>
        </a:stretch>
      </xdr:blipFill>
      <xdr:spPr>
        <a:xfrm>
          <a:off x="0" y="0"/>
          <a:ext cx="0" cy="0"/>
        </a:xfrm>
        <a:prstGeom prst="rect"/>
      </xdr:spPr>
    </xdr:pic>
    <xdr:clientData fLocksWithSheet="false" fPrintsWithSheet="true"/>
  </xdr:twoCellAnchor>
  <xdr:twoCellAnchor>
    <xdr:from>
      <xdr:col>6</xdr:col>
      <xdr:colOff>38100</xdr:colOff>
      <xdr:row>77</xdr:row>
      <xdr:rowOff>38100</xdr:rowOff>
    </xdr:from>
    <xdr:to>
      <xdr:col>7</xdr:col>
      <xdr:colOff>-38100</xdr:colOff>
      <xdr:row>78</xdr:row>
      <xdr:rowOff>-38100</xdr:rowOff>
    </xdr:to>
    <xdr:pic>
      <xdr:nvPicPr>
        <xdr:cNvPr id="16" name="Picture 16" descr="pszOjj"/>
        <xdr:cNvPicPr>
          <a:picLocks noChangeAspect="false"/>
        </xdr:cNvPicPr>
      </xdr:nvPicPr>
      <xdr:blipFill>
        <a:blip xmlns:r="http://schemas.openxmlformats.org/officeDocument/2006/relationships" r:embed="rId15"/>
        <a:stretch>
          <a:fillRect/>
        </a:stretch>
      </xdr:blipFill>
      <xdr:spPr>
        <a:xfrm>
          <a:off x="0" y="0"/>
          <a:ext cx="0" cy="0"/>
        </a:xfrm>
        <a:prstGeom prst="rect"/>
      </xdr:spPr>
    </xdr:pic>
    <xdr:clientData fLocksWithSheet="false" fPrintsWithSheet="true"/>
  </xdr:twoCellAnchor>
  <xdr:twoCellAnchor>
    <xdr:from>
      <xdr:col>6</xdr:col>
      <xdr:colOff>38100</xdr:colOff>
      <xdr:row>68</xdr:row>
      <xdr:rowOff>38100</xdr:rowOff>
    </xdr:from>
    <xdr:to>
      <xdr:col>7</xdr:col>
      <xdr:colOff>-38100</xdr:colOff>
      <xdr:row>69</xdr:row>
      <xdr:rowOff>-38100</xdr:rowOff>
    </xdr:to>
    <xdr:pic>
      <xdr:nvPicPr>
        <xdr:cNvPr id="17" name="Picture 17" descr="tRKnQL"/>
        <xdr:cNvPicPr>
          <a:picLocks noChangeAspect="false"/>
        </xdr:cNvPicPr>
      </xdr:nvPicPr>
      <xdr:blipFill>
        <a:blip xmlns:r="http://schemas.openxmlformats.org/officeDocument/2006/relationships" r:embed="rId16"/>
        <a:stretch>
          <a:fillRect/>
        </a:stretch>
      </xdr:blipFill>
      <xdr:spPr>
        <a:xfrm>
          <a:off x="0" y="0"/>
          <a:ext cx="0" cy="0"/>
        </a:xfrm>
        <a:prstGeom prst="rect"/>
      </xdr:spPr>
    </xdr:pic>
    <xdr:clientData fLocksWithSheet="false" fPrintsWithSheet="true"/>
  </xdr:twoCellAnchor>
  <xdr:twoCellAnchor>
    <xdr:from>
      <xdr:col>6</xdr:col>
      <xdr:colOff>38100</xdr:colOff>
      <xdr:row>43</xdr:row>
      <xdr:rowOff>38100</xdr:rowOff>
    </xdr:from>
    <xdr:to>
      <xdr:col>7</xdr:col>
      <xdr:colOff>-38100</xdr:colOff>
      <xdr:row>44</xdr:row>
      <xdr:rowOff>-38100</xdr:rowOff>
    </xdr:to>
    <xdr:pic>
      <xdr:nvPicPr>
        <xdr:cNvPr id="18" name="Picture 18" descr="xfNVip"/>
        <xdr:cNvPicPr>
          <a:picLocks noChangeAspect="false"/>
        </xdr:cNvPicPr>
      </xdr:nvPicPr>
      <xdr:blipFill>
        <a:blip xmlns:r="http://schemas.openxmlformats.org/officeDocument/2006/relationships" r:embed="rId17"/>
        <a:stretch>
          <a:fillRect/>
        </a:stretch>
      </xdr:blipFill>
      <xdr:spPr>
        <a:xfrm>
          <a:off x="0" y="0"/>
          <a:ext cx="0" cy="0"/>
        </a:xfrm>
        <a:prstGeom prst="rect"/>
      </xdr:spPr>
    </xdr:pic>
    <xdr:clientData fLocksWithSheet="false" fPrintsWithSheet="true"/>
  </xdr:twoCellAnchor>
  <xdr:twoCellAnchor>
    <xdr:from>
      <xdr:col>6</xdr:col>
      <xdr:colOff>38100</xdr:colOff>
      <xdr:row>79</xdr:row>
      <xdr:rowOff>38100</xdr:rowOff>
    </xdr:from>
    <xdr:to>
      <xdr:col>7</xdr:col>
      <xdr:colOff>-38100</xdr:colOff>
      <xdr:row>80</xdr:row>
      <xdr:rowOff>-38100</xdr:rowOff>
    </xdr:to>
    <xdr:pic>
      <xdr:nvPicPr>
        <xdr:cNvPr id="19" name="Picture 19" descr="XjCUNd"/>
        <xdr:cNvPicPr>
          <a:picLocks noChangeAspect="false"/>
        </xdr:cNvPicPr>
      </xdr:nvPicPr>
      <xdr:blipFill>
        <a:blip xmlns:r="http://schemas.openxmlformats.org/officeDocument/2006/relationships" r:embed="rId18"/>
        <a:stretch>
          <a:fillRect/>
        </a:stretch>
      </xdr:blipFill>
      <xdr:spPr>
        <a:xfrm>
          <a:off x="0" y="0"/>
          <a:ext cx="0" cy="0"/>
        </a:xfrm>
        <a:prstGeom prst="rect"/>
      </xdr:spPr>
    </xdr:pic>
    <xdr:clientData fLocksWithSheet="false" fPrintsWithSheet="true"/>
  </xdr:twoCellAnchor>
  <xdr:twoCellAnchor>
    <xdr:from>
      <xdr:col>6</xdr:col>
      <xdr:colOff>38100</xdr:colOff>
      <xdr:row>91</xdr:row>
      <xdr:rowOff>38100</xdr:rowOff>
    </xdr:from>
    <xdr:to>
      <xdr:col>7</xdr:col>
      <xdr:colOff>-38100</xdr:colOff>
      <xdr:row>92</xdr:row>
      <xdr:rowOff>-38100</xdr:rowOff>
    </xdr:to>
    <xdr:pic>
      <xdr:nvPicPr>
        <xdr:cNvPr id="20" name="Picture 20" descr="PyTKeM"/>
        <xdr:cNvPicPr>
          <a:picLocks noChangeAspect="false"/>
        </xdr:cNvPicPr>
      </xdr:nvPicPr>
      <xdr:blipFill>
        <a:blip xmlns:r="http://schemas.openxmlformats.org/officeDocument/2006/relationships" r:embed="rId19"/>
        <a:stretch>
          <a:fillRect/>
        </a:stretch>
      </xdr:blipFill>
      <xdr:spPr>
        <a:xfrm>
          <a:off x="0" y="0"/>
          <a:ext cx="0" cy="0"/>
        </a:xfrm>
        <a:prstGeom prst="rect"/>
      </xdr:spPr>
    </xdr:pic>
    <xdr:clientData fLocksWithSheet="false" fPrintsWithSheet="true"/>
  </xdr:twoCellAnchor>
  <xdr:twoCellAnchor>
    <xdr:from>
      <xdr:col>6</xdr:col>
      <xdr:colOff>38100</xdr:colOff>
      <xdr:row>80</xdr:row>
      <xdr:rowOff>38100</xdr:rowOff>
    </xdr:from>
    <xdr:to>
      <xdr:col>7</xdr:col>
      <xdr:colOff>-38100</xdr:colOff>
      <xdr:row>81</xdr:row>
      <xdr:rowOff>-38100</xdr:rowOff>
    </xdr:to>
    <xdr:pic>
      <xdr:nvPicPr>
        <xdr:cNvPr id="21" name="Picture 21" descr="EEbtaA"/>
        <xdr:cNvPicPr>
          <a:picLocks noChangeAspect="false"/>
        </xdr:cNvPicPr>
      </xdr:nvPicPr>
      <xdr:blipFill>
        <a:blip xmlns:r="http://schemas.openxmlformats.org/officeDocument/2006/relationships" r:embed="rId20"/>
        <a:stretch>
          <a:fillRect/>
        </a:stretch>
      </xdr:blipFill>
      <xdr:spPr>
        <a:xfrm>
          <a:off x="0" y="0"/>
          <a:ext cx="0" cy="0"/>
        </a:xfrm>
        <a:prstGeom prst="rect"/>
      </xdr:spPr>
    </xdr:pic>
    <xdr:clientData fLocksWithSheet="false" fPrintsWithSheet="true"/>
  </xdr:twoCellAnchor>
  <xdr:twoCellAnchor>
    <xdr:from>
      <xdr:col>6</xdr:col>
      <xdr:colOff>38100</xdr:colOff>
      <xdr:row>17</xdr:row>
      <xdr:rowOff>38100</xdr:rowOff>
    </xdr:from>
    <xdr:to>
      <xdr:col>7</xdr:col>
      <xdr:colOff>-38100</xdr:colOff>
      <xdr:row>18</xdr:row>
      <xdr:rowOff>-38100</xdr:rowOff>
    </xdr:to>
    <xdr:pic>
      <xdr:nvPicPr>
        <xdr:cNvPr id="22" name="Picture 22" descr="pLctMc"/>
        <xdr:cNvPicPr>
          <a:picLocks noChangeAspect="false"/>
        </xdr:cNvPicPr>
      </xdr:nvPicPr>
      <xdr:blipFill>
        <a:blip xmlns:r="http://schemas.openxmlformats.org/officeDocument/2006/relationships" r:embed="rId21"/>
        <a:stretch>
          <a:fillRect/>
        </a:stretch>
      </xdr:blipFill>
      <xdr:spPr>
        <a:xfrm>
          <a:off x="0" y="0"/>
          <a:ext cx="0" cy="0"/>
        </a:xfrm>
        <a:prstGeom prst="rect"/>
      </xdr:spPr>
    </xdr:pic>
    <xdr:clientData fLocksWithSheet="false" fPrintsWithSheet="true"/>
  </xdr:twoCellAnchor>
  <xdr:twoCellAnchor>
    <xdr:from>
      <xdr:col>6</xdr:col>
      <xdr:colOff>38100</xdr:colOff>
      <xdr:row>8</xdr:row>
      <xdr:rowOff>38100</xdr:rowOff>
    </xdr:from>
    <xdr:to>
      <xdr:col>7</xdr:col>
      <xdr:colOff>-38100</xdr:colOff>
      <xdr:row>9</xdr:row>
      <xdr:rowOff>-38100</xdr:rowOff>
    </xdr:to>
    <xdr:pic>
      <xdr:nvPicPr>
        <xdr:cNvPr id="23" name="Picture 23" descr="wppAXV"/>
        <xdr:cNvPicPr>
          <a:picLocks noChangeAspect="false"/>
        </xdr:cNvPicPr>
      </xdr:nvPicPr>
      <xdr:blipFill>
        <a:blip xmlns:r="http://schemas.openxmlformats.org/officeDocument/2006/relationships" r:embed="rId22"/>
        <a:stretch>
          <a:fillRect/>
        </a:stretch>
      </xdr:blipFill>
      <xdr:spPr>
        <a:xfrm>
          <a:off x="0" y="0"/>
          <a:ext cx="0" cy="0"/>
        </a:xfrm>
        <a:prstGeom prst="rect"/>
      </xdr:spPr>
    </xdr:pic>
    <xdr:clientData fLocksWithSheet="false" fPrintsWithSheet="true"/>
  </xdr:twoCellAnchor>
  <xdr:twoCellAnchor>
    <xdr:from>
      <xdr:col>6</xdr:col>
      <xdr:colOff>38100</xdr:colOff>
      <xdr:row>61</xdr:row>
      <xdr:rowOff>38100</xdr:rowOff>
    </xdr:from>
    <xdr:to>
      <xdr:col>7</xdr:col>
      <xdr:colOff>-38100</xdr:colOff>
      <xdr:row>62</xdr:row>
      <xdr:rowOff>-38100</xdr:rowOff>
    </xdr:to>
    <xdr:pic>
      <xdr:nvPicPr>
        <xdr:cNvPr id="24" name="Picture 24" descr="XVxjhc"/>
        <xdr:cNvPicPr>
          <a:picLocks noChangeAspect="false"/>
        </xdr:cNvPicPr>
      </xdr:nvPicPr>
      <xdr:blipFill>
        <a:blip xmlns:r="http://schemas.openxmlformats.org/officeDocument/2006/relationships" r:embed="rId23"/>
        <a:stretch>
          <a:fillRect/>
        </a:stretch>
      </xdr:blipFill>
      <xdr:spPr>
        <a:xfrm>
          <a:off x="0" y="0"/>
          <a:ext cx="0" cy="0"/>
        </a:xfrm>
        <a:prstGeom prst="rect"/>
      </xdr:spPr>
    </xdr:pic>
    <xdr:clientData fLocksWithSheet="false" fPrintsWithSheet="true"/>
  </xdr:twoCellAnchor>
  <xdr:twoCellAnchor>
    <xdr:from>
      <xdr:col>6</xdr:col>
      <xdr:colOff>38100</xdr:colOff>
      <xdr:row>76</xdr:row>
      <xdr:rowOff>38100</xdr:rowOff>
    </xdr:from>
    <xdr:to>
      <xdr:col>7</xdr:col>
      <xdr:colOff>-38100</xdr:colOff>
      <xdr:row>77</xdr:row>
      <xdr:rowOff>-38100</xdr:rowOff>
    </xdr:to>
    <xdr:pic>
      <xdr:nvPicPr>
        <xdr:cNvPr id="25" name="Picture 25" descr="llKPVA"/>
        <xdr:cNvPicPr>
          <a:picLocks noChangeAspect="false"/>
        </xdr:cNvPicPr>
      </xdr:nvPicPr>
      <xdr:blipFill>
        <a:blip xmlns:r="http://schemas.openxmlformats.org/officeDocument/2006/relationships" r:embed="rId24"/>
        <a:stretch>
          <a:fillRect/>
        </a:stretch>
      </xdr:blipFill>
      <xdr:spPr>
        <a:xfrm>
          <a:off x="0" y="0"/>
          <a:ext cx="0" cy="0"/>
        </a:xfrm>
        <a:prstGeom prst="rect"/>
      </xdr:spPr>
    </xdr:pic>
    <xdr:clientData fLocksWithSheet="false" fPrintsWithSheet="true"/>
  </xdr:twoCellAnchor>
  <xdr:twoCellAnchor>
    <xdr:from>
      <xdr:col>6</xdr:col>
      <xdr:colOff>38100</xdr:colOff>
      <xdr:row>60</xdr:row>
      <xdr:rowOff>38100</xdr:rowOff>
    </xdr:from>
    <xdr:to>
      <xdr:col>7</xdr:col>
      <xdr:colOff>-38100</xdr:colOff>
      <xdr:row>61</xdr:row>
      <xdr:rowOff>-38100</xdr:rowOff>
    </xdr:to>
    <xdr:pic>
      <xdr:nvPicPr>
        <xdr:cNvPr id="26" name="Picture 26" descr="lQUuUf"/>
        <xdr:cNvPicPr>
          <a:picLocks noChangeAspect="false"/>
        </xdr:cNvPicPr>
      </xdr:nvPicPr>
      <xdr:blipFill>
        <a:blip xmlns:r="http://schemas.openxmlformats.org/officeDocument/2006/relationships" r:embed="rId25"/>
        <a:stretch>
          <a:fillRect/>
        </a:stretch>
      </xdr:blipFill>
      <xdr:spPr>
        <a:xfrm>
          <a:off x="0" y="0"/>
          <a:ext cx="0" cy="0"/>
        </a:xfrm>
        <a:prstGeom prst="rect"/>
      </xdr:spPr>
    </xdr:pic>
    <xdr:clientData fLocksWithSheet="false" fPrintsWithSheet="true"/>
  </xdr:twoCellAnchor>
  <xdr:twoCellAnchor>
    <xdr:from>
      <xdr:col>6</xdr:col>
      <xdr:colOff>38100</xdr:colOff>
      <xdr:row>53</xdr:row>
      <xdr:rowOff>38100</xdr:rowOff>
    </xdr:from>
    <xdr:to>
      <xdr:col>7</xdr:col>
      <xdr:colOff>-38100</xdr:colOff>
      <xdr:row>54</xdr:row>
      <xdr:rowOff>-38100</xdr:rowOff>
    </xdr:to>
    <xdr:pic>
      <xdr:nvPicPr>
        <xdr:cNvPr id="27" name="Picture 27" descr="siPVFN"/>
        <xdr:cNvPicPr>
          <a:picLocks noChangeAspect="false"/>
        </xdr:cNvPicPr>
      </xdr:nvPicPr>
      <xdr:blipFill>
        <a:blip xmlns:r="http://schemas.openxmlformats.org/officeDocument/2006/relationships" r:embed="rId26"/>
        <a:stretch>
          <a:fillRect/>
        </a:stretch>
      </xdr:blipFill>
      <xdr:spPr>
        <a:xfrm>
          <a:off x="0" y="0"/>
          <a:ext cx="0" cy="0"/>
        </a:xfrm>
        <a:prstGeom prst="rect"/>
      </xdr:spPr>
    </xdr:pic>
    <xdr:clientData fLocksWithSheet="false" fPrintsWithSheet="true"/>
  </xdr:twoCellAnchor>
  <xdr:twoCellAnchor>
    <xdr:from>
      <xdr:col>6</xdr:col>
      <xdr:colOff>38100</xdr:colOff>
      <xdr:row>1</xdr:row>
      <xdr:rowOff>38100</xdr:rowOff>
    </xdr:from>
    <xdr:to>
      <xdr:col>7</xdr:col>
      <xdr:colOff>-38100</xdr:colOff>
      <xdr:row>2</xdr:row>
      <xdr:rowOff>-38100</xdr:rowOff>
    </xdr:to>
    <xdr:pic>
      <xdr:nvPicPr>
        <xdr:cNvPr id="28" name="Picture 28" descr="cwHxUE"/>
        <xdr:cNvPicPr>
          <a:picLocks noChangeAspect="false"/>
        </xdr:cNvPicPr>
      </xdr:nvPicPr>
      <xdr:blipFill>
        <a:blip xmlns:r="http://schemas.openxmlformats.org/officeDocument/2006/relationships" r:embed="rId27"/>
        <a:stretch>
          <a:fillRect/>
        </a:stretch>
      </xdr:blipFill>
      <xdr:spPr>
        <a:xfrm>
          <a:off x="0" y="0"/>
          <a:ext cx="0" cy="0"/>
        </a:xfrm>
        <a:prstGeom prst="rect"/>
      </xdr:spPr>
    </xdr:pic>
    <xdr:clientData fLocksWithSheet="false" fPrintsWithSheet="true"/>
  </xdr:twoCellAnchor>
  <xdr:twoCellAnchor>
    <xdr:from>
      <xdr:col>6</xdr:col>
      <xdr:colOff>38100</xdr:colOff>
      <xdr:row>75</xdr:row>
      <xdr:rowOff>38100</xdr:rowOff>
    </xdr:from>
    <xdr:to>
      <xdr:col>7</xdr:col>
      <xdr:colOff>-38100</xdr:colOff>
      <xdr:row>76</xdr:row>
      <xdr:rowOff>-38100</xdr:rowOff>
    </xdr:to>
    <xdr:pic>
      <xdr:nvPicPr>
        <xdr:cNvPr id="29" name="Picture 29" descr="jrJyhw"/>
        <xdr:cNvPicPr>
          <a:picLocks noChangeAspect="false"/>
        </xdr:cNvPicPr>
      </xdr:nvPicPr>
      <xdr:blipFill>
        <a:blip xmlns:r="http://schemas.openxmlformats.org/officeDocument/2006/relationships" r:embed="rId28"/>
        <a:stretch>
          <a:fillRect/>
        </a:stretch>
      </xdr:blipFill>
      <xdr:spPr>
        <a:xfrm>
          <a:off x="0" y="0"/>
          <a:ext cx="0" cy="0"/>
        </a:xfrm>
        <a:prstGeom prst="rect"/>
      </xdr:spPr>
    </xdr:pic>
    <xdr:clientData fLocksWithSheet="false" fPrintsWithSheet="true"/>
  </xdr:twoCellAnchor>
  <xdr:twoCellAnchor>
    <xdr:from>
      <xdr:col>6</xdr:col>
      <xdr:colOff>38100</xdr:colOff>
      <xdr:row>9</xdr:row>
      <xdr:rowOff>38100</xdr:rowOff>
    </xdr:from>
    <xdr:to>
      <xdr:col>7</xdr:col>
      <xdr:colOff>-38100</xdr:colOff>
      <xdr:row>10</xdr:row>
      <xdr:rowOff>-38100</xdr:rowOff>
    </xdr:to>
    <xdr:pic>
      <xdr:nvPicPr>
        <xdr:cNvPr id="30" name="Picture 30" descr="XrhhWJ"/>
        <xdr:cNvPicPr>
          <a:picLocks noChangeAspect="false"/>
        </xdr:cNvPicPr>
      </xdr:nvPicPr>
      <xdr:blipFill>
        <a:blip xmlns:r="http://schemas.openxmlformats.org/officeDocument/2006/relationships" r:embed="rId29"/>
        <a:stretch>
          <a:fillRect/>
        </a:stretch>
      </xdr:blipFill>
      <xdr:spPr>
        <a:xfrm>
          <a:off x="0" y="0"/>
          <a:ext cx="0" cy="0"/>
        </a:xfrm>
        <a:prstGeom prst="rect"/>
      </xdr:spPr>
    </xdr:pic>
    <xdr:clientData fLocksWithSheet="false" fPrintsWithSheet="true"/>
  </xdr:twoCellAnchor>
  <xdr:twoCellAnchor>
    <xdr:from>
      <xdr:col>6</xdr:col>
      <xdr:colOff>38100</xdr:colOff>
      <xdr:row>52</xdr:row>
      <xdr:rowOff>38100</xdr:rowOff>
    </xdr:from>
    <xdr:to>
      <xdr:col>7</xdr:col>
      <xdr:colOff>-38100</xdr:colOff>
      <xdr:row>53</xdr:row>
      <xdr:rowOff>-38100</xdr:rowOff>
    </xdr:to>
    <xdr:pic>
      <xdr:nvPicPr>
        <xdr:cNvPr id="31" name="Picture 31" descr="dVLtrt"/>
        <xdr:cNvPicPr>
          <a:picLocks noChangeAspect="false"/>
        </xdr:cNvPicPr>
      </xdr:nvPicPr>
      <xdr:blipFill>
        <a:blip xmlns:r="http://schemas.openxmlformats.org/officeDocument/2006/relationships" r:embed="rId30"/>
        <a:stretch>
          <a:fillRect/>
        </a:stretch>
      </xdr:blipFill>
      <xdr:spPr>
        <a:xfrm>
          <a:off x="0" y="0"/>
          <a:ext cx="0" cy="0"/>
        </a:xfrm>
        <a:prstGeom prst="rect"/>
      </xdr:spPr>
    </xdr:pic>
    <xdr:clientData fLocksWithSheet="false" fPrintsWithSheet="true"/>
  </xdr:twoCellAnchor>
  <xdr:twoCellAnchor>
    <xdr:from>
      <xdr:col>6</xdr:col>
      <xdr:colOff>38100</xdr:colOff>
      <xdr:row>44</xdr:row>
      <xdr:rowOff>38100</xdr:rowOff>
    </xdr:from>
    <xdr:to>
      <xdr:col>7</xdr:col>
      <xdr:colOff>-38100</xdr:colOff>
      <xdr:row>45</xdr:row>
      <xdr:rowOff>-38100</xdr:rowOff>
    </xdr:to>
    <xdr:pic>
      <xdr:nvPicPr>
        <xdr:cNvPr id="32" name="Picture 32" descr="mttzJX"/>
        <xdr:cNvPicPr>
          <a:picLocks noChangeAspect="false"/>
        </xdr:cNvPicPr>
      </xdr:nvPicPr>
      <xdr:blipFill>
        <a:blip xmlns:r="http://schemas.openxmlformats.org/officeDocument/2006/relationships" r:embed="rId31"/>
        <a:stretch>
          <a:fillRect/>
        </a:stretch>
      </xdr:blipFill>
      <xdr:spPr>
        <a:xfrm>
          <a:off x="0" y="0"/>
          <a:ext cx="0" cy="0"/>
        </a:xfrm>
        <a:prstGeom prst="rect"/>
      </xdr:spPr>
    </xdr:pic>
    <xdr:clientData fLocksWithSheet="false" fPrintsWithSheet="true"/>
  </xdr:twoCellAnchor>
  <xdr:twoCellAnchor>
    <xdr:from>
      <xdr:col>6</xdr:col>
      <xdr:colOff>38100</xdr:colOff>
      <xdr:row>13</xdr:row>
      <xdr:rowOff>38100</xdr:rowOff>
    </xdr:from>
    <xdr:to>
      <xdr:col>7</xdr:col>
      <xdr:colOff>-38100</xdr:colOff>
      <xdr:row>14</xdr:row>
      <xdr:rowOff>-38100</xdr:rowOff>
    </xdr:to>
    <xdr:pic>
      <xdr:nvPicPr>
        <xdr:cNvPr id="33" name="Picture 33" descr="csBDgR"/>
        <xdr:cNvPicPr>
          <a:picLocks noChangeAspect="false"/>
        </xdr:cNvPicPr>
      </xdr:nvPicPr>
      <xdr:blipFill>
        <a:blip xmlns:r="http://schemas.openxmlformats.org/officeDocument/2006/relationships" r:embed="rId32"/>
        <a:stretch>
          <a:fillRect/>
        </a:stretch>
      </xdr:blipFill>
      <xdr:spPr>
        <a:xfrm>
          <a:off x="0" y="0"/>
          <a:ext cx="0" cy="0"/>
        </a:xfrm>
        <a:prstGeom prst="rect"/>
      </xdr:spPr>
    </xdr:pic>
    <xdr:clientData fLocksWithSheet="false" fPrintsWithSheet="true"/>
  </xdr:twoCellAnchor>
  <xdr:twoCellAnchor>
    <xdr:from>
      <xdr:col>6</xdr:col>
      <xdr:colOff>38100</xdr:colOff>
      <xdr:row>15</xdr:row>
      <xdr:rowOff>38100</xdr:rowOff>
    </xdr:from>
    <xdr:to>
      <xdr:col>7</xdr:col>
      <xdr:colOff>-38100</xdr:colOff>
      <xdr:row>16</xdr:row>
      <xdr:rowOff>-38100</xdr:rowOff>
    </xdr:to>
    <xdr:pic>
      <xdr:nvPicPr>
        <xdr:cNvPr id="34" name="Picture 34" descr="XTTbEs"/>
        <xdr:cNvPicPr>
          <a:picLocks noChangeAspect="false"/>
        </xdr:cNvPicPr>
      </xdr:nvPicPr>
      <xdr:blipFill>
        <a:blip xmlns:r="http://schemas.openxmlformats.org/officeDocument/2006/relationships" r:embed="rId33"/>
        <a:stretch>
          <a:fillRect/>
        </a:stretch>
      </xdr:blipFill>
      <xdr:spPr>
        <a:xfrm>
          <a:off x="0" y="0"/>
          <a:ext cx="0" cy="0"/>
        </a:xfrm>
        <a:prstGeom prst="rect"/>
      </xdr:spPr>
    </xdr:pic>
    <xdr:clientData fLocksWithSheet="false" fPrintsWithSheet="true"/>
  </xdr:twoCellAnchor>
  <xdr:twoCellAnchor>
    <xdr:from>
      <xdr:col>6</xdr:col>
      <xdr:colOff>38100</xdr:colOff>
      <xdr:row>36</xdr:row>
      <xdr:rowOff>38100</xdr:rowOff>
    </xdr:from>
    <xdr:to>
      <xdr:col>7</xdr:col>
      <xdr:colOff>-38100</xdr:colOff>
      <xdr:row>37</xdr:row>
      <xdr:rowOff>-38100</xdr:rowOff>
    </xdr:to>
    <xdr:pic>
      <xdr:nvPicPr>
        <xdr:cNvPr id="35" name="Picture 35" descr="mWlpvQ"/>
        <xdr:cNvPicPr>
          <a:picLocks noChangeAspect="false"/>
        </xdr:cNvPicPr>
      </xdr:nvPicPr>
      <xdr:blipFill>
        <a:blip xmlns:r="http://schemas.openxmlformats.org/officeDocument/2006/relationships" r:embed="rId34"/>
        <a:stretch>
          <a:fillRect/>
        </a:stretch>
      </xdr:blipFill>
      <xdr:spPr>
        <a:xfrm>
          <a:off x="0" y="0"/>
          <a:ext cx="0" cy="0"/>
        </a:xfrm>
        <a:prstGeom prst="rect"/>
      </xdr:spPr>
    </xdr:pic>
    <xdr:clientData fLocksWithSheet="false" fPrintsWithSheet="true"/>
  </xdr:twoCellAnchor>
  <xdr:twoCellAnchor>
    <xdr:from>
      <xdr:col>6</xdr:col>
      <xdr:colOff>38100</xdr:colOff>
      <xdr:row>86</xdr:row>
      <xdr:rowOff>38100</xdr:rowOff>
    </xdr:from>
    <xdr:to>
      <xdr:col>7</xdr:col>
      <xdr:colOff>-38100</xdr:colOff>
      <xdr:row>87</xdr:row>
      <xdr:rowOff>-38100</xdr:rowOff>
    </xdr:to>
    <xdr:pic>
      <xdr:nvPicPr>
        <xdr:cNvPr id="36" name="Picture 36" descr="IDpVVB"/>
        <xdr:cNvPicPr>
          <a:picLocks noChangeAspect="false"/>
        </xdr:cNvPicPr>
      </xdr:nvPicPr>
      <xdr:blipFill>
        <a:blip xmlns:r="http://schemas.openxmlformats.org/officeDocument/2006/relationships" r:embed="rId35"/>
        <a:stretch>
          <a:fillRect/>
        </a:stretch>
      </xdr:blipFill>
      <xdr:spPr>
        <a:xfrm>
          <a:off x="0" y="0"/>
          <a:ext cx="0" cy="0"/>
        </a:xfrm>
        <a:prstGeom prst="rect"/>
      </xdr:spPr>
    </xdr:pic>
    <xdr:clientData fLocksWithSheet="false" fPrintsWithSheet="true"/>
  </xdr:twoCellAnchor>
  <xdr:twoCellAnchor>
    <xdr:from>
      <xdr:col>6</xdr:col>
      <xdr:colOff>38100</xdr:colOff>
      <xdr:row>83</xdr:row>
      <xdr:rowOff>38100</xdr:rowOff>
    </xdr:from>
    <xdr:to>
      <xdr:col>7</xdr:col>
      <xdr:colOff>-38100</xdr:colOff>
      <xdr:row>84</xdr:row>
      <xdr:rowOff>-38100</xdr:rowOff>
    </xdr:to>
    <xdr:pic>
      <xdr:nvPicPr>
        <xdr:cNvPr id="37" name="Picture 37" descr="bRsVBb"/>
        <xdr:cNvPicPr>
          <a:picLocks noChangeAspect="false"/>
        </xdr:cNvPicPr>
      </xdr:nvPicPr>
      <xdr:blipFill>
        <a:blip xmlns:r="http://schemas.openxmlformats.org/officeDocument/2006/relationships" r:embed="rId36"/>
        <a:stretch>
          <a:fillRect/>
        </a:stretch>
      </xdr:blipFill>
      <xdr:spPr>
        <a:xfrm>
          <a:off x="0" y="0"/>
          <a:ext cx="0" cy="0"/>
        </a:xfrm>
        <a:prstGeom prst="rect"/>
      </xdr:spPr>
    </xdr:pic>
    <xdr:clientData fLocksWithSheet="false" fPrintsWithSheet="true"/>
  </xdr:twoCellAnchor>
  <xdr:twoCellAnchor>
    <xdr:from>
      <xdr:col>6</xdr:col>
      <xdr:colOff>38100</xdr:colOff>
      <xdr:row>18</xdr:row>
      <xdr:rowOff>38100</xdr:rowOff>
    </xdr:from>
    <xdr:to>
      <xdr:col>7</xdr:col>
      <xdr:colOff>-38100</xdr:colOff>
      <xdr:row>19</xdr:row>
      <xdr:rowOff>-38100</xdr:rowOff>
    </xdr:to>
    <xdr:pic>
      <xdr:nvPicPr>
        <xdr:cNvPr id="38" name="Picture 38" descr="JhmUqb"/>
        <xdr:cNvPicPr>
          <a:picLocks noChangeAspect="false"/>
        </xdr:cNvPicPr>
      </xdr:nvPicPr>
      <xdr:blipFill>
        <a:blip xmlns:r="http://schemas.openxmlformats.org/officeDocument/2006/relationships" r:embed="rId37"/>
        <a:stretch>
          <a:fillRect/>
        </a:stretch>
      </xdr:blipFill>
      <xdr:spPr>
        <a:xfrm>
          <a:off x="0" y="0"/>
          <a:ext cx="0" cy="0"/>
        </a:xfrm>
        <a:prstGeom prst="rect"/>
      </xdr:spPr>
    </xdr:pic>
    <xdr:clientData fLocksWithSheet="false" fPrintsWithSheet="true"/>
  </xdr:twoCellAnchor>
  <xdr:twoCellAnchor>
    <xdr:from>
      <xdr:col>6</xdr:col>
      <xdr:colOff>38100</xdr:colOff>
      <xdr:row>51</xdr:row>
      <xdr:rowOff>38100</xdr:rowOff>
    </xdr:from>
    <xdr:to>
      <xdr:col>7</xdr:col>
      <xdr:colOff>-38100</xdr:colOff>
      <xdr:row>52</xdr:row>
      <xdr:rowOff>-38100</xdr:rowOff>
    </xdr:to>
    <xdr:pic>
      <xdr:nvPicPr>
        <xdr:cNvPr id="39" name="Picture 39" descr="UqRDYO"/>
        <xdr:cNvPicPr>
          <a:picLocks noChangeAspect="false"/>
        </xdr:cNvPicPr>
      </xdr:nvPicPr>
      <xdr:blipFill>
        <a:blip xmlns:r="http://schemas.openxmlformats.org/officeDocument/2006/relationships" r:embed="rId38"/>
        <a:stretch>
          <a:fillRect/>
        </a:stretch>
      </xdr:blipFill>
      <xdr:spPr>
        <a:xfrm>
          <a:off x="0" y="0"/>
          <a:ext cx="0" cy="0"/>
        </a:xfrm>
        <a:prstGeom prst="rect"/>
      </xdr:spPr>
    </xdr:pic>
    <xdr:clientData fLocksWithSheet="false" fPrintsWithSheet="true"/>
  </xdr:twoCellAnchor>
  <xdr:twoCellAnchor>
    <xdr:from>
      <xdr:col>6</xdr:col>
      <xdr:colOff>38100</xdr:colOff>
      <xdr:row>5</xdr:row>
      <xdr:rowOff>38100</xdr:rowOff>
    </xdr:from>
    <xdr:to>
      <xdr:col>7</xdr:col>
      <xdr:colOff>-38100</xdr:colOff>
      <xdr:row>6</xdr:row>
      <xdr:rowOff>-38100</xdr:rowOff>
    </xdr:to>
    <xdr:pic>
      <xdr:nvPicPr>
        <xdr:cNvPr id="40" name="Picture 40" descr="wZrsct"/>
        <xdr:cNvPicPr>
          <a:picLocks noChangeAspect="false"/>
        </xdr:cNvPicPr>
      </xdr:nvPicPr>
      <xdr:blipFill>
        <a:blip xmlns:r="http://schemas.openxmlformats.org/officeDocument/2006/relationships" r:embed="rId39"/>
        <a:stretch>
          <a:fillRect/>
        </a:stretch>
      </xdr:blipFill>
      <xdr:spPr>
        <a:xfrm>
          <a:off x="0" y="0"/>
          <a:ext cx="0" cy="0"/>
        </a:xfrm>
        <a:prstGeom prst="rect"/>
      </xdr:spPr>
    </xdr:pic>
    <xdr:clientData fLocksWithSheet="false" fPrintsWithSheet="true"/>
  </xdr:twoCellAnchor>
  <xdr:twoCellAnchor>
    <xdr:from>
      <xdr:col>6</xdr:col>
      <xdr:colOff>38100</xdr:colOff>
      <xdr:row>78</xdr:row>
      <xdr:rowOff>38100</xdr:rowOff>
    </xdr:from>
    <xdr:to>
      <xdr:col>7</xdr:col>
      <xdr:colOff>-38100</xdr:colOff>
      <xdr:row>79</xdr:row>
      <xdr:rowOff>-38100</xdr:rowOff>
    </xdr:to>
    <xdr:pic>
      <xdr:nvPicPr>
        <xdr:cNvPr id="41" name="Picture 41" descr="VebtPb"/>
        <xdr:cNvPicPr>
          <a:picLocks noChangeAspect="false"/>
        </xdr:cNvPicPr>
      </xdr:nvPicPr>
      <xdr:blipFill>
        <a:blip xmlns:r="http://schemas.openxmlformats.org/officeDocument/2006/relationships" r:embed="rId40"/>
        <a:stretch>
          <a:fillRect/>
        </a:stretch>
      </xdr:blipFill>
      <xdr:spPr>
        <a:xfrm>
          <a:off x="0" y="0"/>
          <a:ext cx="0" cy="0"/>
        </a:xfrm>
        <a:prstGeom prst="rect"/>
      </xdr:spPr>
    </xdr:pic>
    <xdr:clientData fLocksWithSheet="false" fPrintsWithSheet="true"/>
  </xdr:twoCellAnchor>
  <xdr:twoCellAnchor>
    <xdr:from>
      <xdr:col>6</xdr:col>
      <xdr:colOff>38100</xdr:colOff>
      <xdr:row>7</xdr:row>
      <xdr:rowOff>38100</xdr:rowOff>
    </xdr:from>
    <xdr:to>
      <xdr:col>7</xdr:col>
      <xdr:colOff>-38100</xdr:colOff>
      <xdr:row>8</xdr:row>
      <xdr:rowOff>-38100</xdr:rowOff>
    </xdr:to>
    <xdr:pic>
      <xdr:nvPicPr>
        <xdr:cNvPr id="42" name="Picture 42" descr="xPccNe"/>
        <xdr:cNvPicPr>
          <a:picLocks noChangeAspect="false"/>
        </xdr:cNvPicPr>
      </xdr:nvPicPr>
      <xdr:blipFill>
        <a:blip xmlns:r="http://schemas.openxmlformats.org/officeDocument/2006/relationships" r:embed="rId41"/>
        <a:stretch>
          <a:fillRect/>
        </a:stretch>
      </xdr:blipFill>
      <xdr:spPr>
        <a:xfrm>
          <a:off x="0" y="0"/>
          <a:ext cx="0" cy="0"/>
        </a:xfrm>
        <a:prstGeom prst="rect"/>
      </xdr:spPr>
    </xdr:pic>
    <xdr:clientData fLocksWithSheet="false" fPrintsWithSheet="true"/>
  </xdr:twoCellAnchor>
  <xdr:twoCellAnchor>
    <xdr:from>
      <xdr:col>6</xdr:col>
      <xdr:colOff>38100</xdr:colOff>
      <xdr:row>46</xdr:row>
      <xdr:rowOff>38100</xdr:rowOff>
    </xdr:from>
    <xdr:to>
      <xdr:col>7</xdr:col>
      <xdr:colOff>-38100</xdr:colOff>
      <xdr:row>47</xdr:row>
      <xdr:rowOff>-38100</xdr:rowOff>
    </xdr:to>
    <xdr:pic>
      <xdr:nvPicPr>
        <xdr:cNvPr id="43" name="Picture 43" descr="nLIBZL"/>
        <xdr:cNvPicPr>
          <a:picLocks noChangeAspect="false"/>
        </xdr:cNvPicPr>
      </xdr:nvPicPr>
      <xdr:blipFill>
        <a:blip xmlns:r="http://schemas.openxmlformats.org/officeDocument/2006/relationships" r:embed="rId42"/>
        <a:stretch>
          <a:fillRect/>
        </a:stretch>
      </xdr:blipFill>
      <xdr:spPr>
        <a:xfrm>
          <a:off x="0" y="0"/>
          <a:ext cx="0" cy="0"/>
        </a:xfrm>
        <a:prstGeom prst="rect"/>
      </xdr:spPr>
    </xdr:pic>
    <xdr:clientData fLocksWithSheet="false" fPrintsWithSheet="true"/>
  </xdr:twoCellAnchor>
  <xdr:twoCellAnchor>
    <xdr:from>
      <xdr:col>6</xdr:col>
      <xdr:colOff>38100</xdr:colOff>
      <xdr:row>97</xdr:row>
      <xdr:rowOff>38100</xdr:rowOff>
    </xdr:from>
    <xdr:to>
      <xdr:col>7</xdr:col>
      <xdr:colOff>-38100</xdr:colOff>
      <xdr:row>98</xdr:row>
      <xdr:rowOff>-38100</xdr:rowOff>
    </xdr:to>
    <xdr:pic>
      <xdr:nvPicPr>
        <xdr:cNvPr id="44" name="Picture 44" descr="JqBqYx"/>
        <xdr:cNvPicPr>
          <a:picLocks noChangeAspect="false"/>
        </xdr:cNvPicPr>
      </xdr:nvPicPr>
      <xdr:blipFill>
        <a:blip xmlns:r="http://schemas.openxmlformats.org/officeDocument/2006/relationships" r:embed="rId43"/>
        <a:stretch>
          <a:fillRect/>
        </a:stretch>
      </xdr:blipFill>
      <xdr:spPr>
        <a:xfrm>
          <a:off x="0" y="0"/>
          <a:ext cx="0" cy="0"/>
        </a:xfrm>
        <a:prstGeom prst="rect"/>
      </xdr:spPr>
    </xdr:pic>
    <xdr:clientData fLocksWithSheet="false" fPrintsWithSheet="true"/>
  </xdr:twoCellAnchor>
  <xdr:twoCellAnchor>
    <xdr:from>
      <xdr:col>6</xdr:col>
      <xdr:colOff>38100</xdr:colOff>
      <xdr:row>85</xdr:row>
      <xdr:rowOff>38100</xdr:rowOff>
    </xdr:from>
    <xdr:to>
      <xdr:col>7</xdr:col>
      <xdr:colOff>-38100</xdr:colOff>
      <xdr:row>86</xdr:row>
      <xdr:rowOff>-38100</xdr:rowOff>
    </xdr:to>
    <xdr:pic>
      <xdr:nvPicPr>
        <xdr:cNvPr id="45" name="Picture 45" descr="VdBfVA"/>
        <xdr:cNvPicPr>
          <a:picLocks noChangeAspect="false"/>
        </xdr:cNvPicPr>
      </xdr:nvPicPr>
      <xdr:blipFill>
        <a:blip xmlns:r="http://schemas.openxmlformats.org/officeDocument/2006/relationships" r:embed="rId44"/>
        <a:stretch>
          <a:fillRect/>
        </a:stretch>
      </xdr:blipFill>
      <xdr:spPr>
        <a:xfrm>
          <a:off x="0" y="0"/>
          <a:ext cx="0" cy="0"/>
        </a:xfrm>
        <a:prstGeom prst="rect"/>
      </xdr:spPr>
    </xdr:pic>
    <xdr:clientData fLocksWithSheet="false" fPrintsWithSheet="true"/>
  </xdr:twoCellAnchor>
  <xdr:twoCellAnchor>
    <xdr:from>
      <xdr:col>6</xdr:col>
      <xdr:colOff>38100</xdr:colOff>
      <xdr:row>12</xdr:row>
      <xdr:rowOff>38100</xdr:rowOff>
    </xdr:from>
    <xdr:to>
      <xdr:col>7</xdr:col>
      <xdr:colOff>-38100</xdr:colOff>
      <xdr:row>13</xdr:row>
      <xdr:rowOff>-38100</xdr:rowOff>
    </xdr:to>
    <xdr:pic>
      <xdr:nvPicPr>
        <xdr:cNvPr id="46" name="Picture 46" descr="WdCTuS"/>
        <xdr:cNvPicPr>
          <a:picLocks noChangeAspect="false"/>
        </xdr:cNvPicPr>
      </xdr:nvPicPr>
      <xdr:blipFill>
        <a:blip xmlns:r="http://schemas.openxmlformats.org/officeDocument/2006/relationships" r:embed="rId45"/>
        <a:stretch>
          <a:fillRect/>
        </a:stretch>
      </xdr:blipFill>
      <xdr:spPr>
        <a:xfrm>
          <a:off x="0" y="0"/>
          <a:ext cx="0" cy="0"/>
        </a:xfrm>
        <a:prstGeom prst="rect"/>
      </xdr:spPr>
    </xdr:pic>
    <xdr:clientData fLocksWithSheet="false" fPrintsWithSheet="true"/>
  </xdr:twoCellAnchor>
</xdr:wsDr>
</file>

<file path=xl/drawings/drawing2.xml><?xml version="1.0" encoding="utf-8"?>
<xdr:wsDr xmlns:a="http://schemas.openxmlformats.org/drawingml/2006/main" xmlns:xdr="http://schemas.openxmlformats.org/drawingml/2006/spreadsheetDrawing">
  <xdr:twoCellAnchor>
    <xdr:from>
      <xdr:col>6</xdr:col>
      <xdr:colOff>38100</xdr:colOff>
      <xdr:row>2</xdr:row>
      <xdr:rowOff>38100</xdr:rowOff>
    </xdr:from>
    <xdr:to>
      <xdr:col>7</xdr:col>
      <xdr:colOff>-38100</xdr:colOff>
      <xdr:row>3</xdr:row>
      <xdr:rowOff>-38100</xdr:rowOff>
    </xdr:to>
    <xdr:pic>
      <xdr:nvPicPr>
        <xdr:cNvPr id="2" name="Picture 2" descr="Iziypc"/>
        <xdr:cNvPicPr>
          <a:picLocks noChangeAspect="false"/>
        </xdr:cNvPicPr>
      </xdr:nvPicPr>
      <xdr:blipFill>
        <a:blip xmlns:r="http://schemas.openxmlformats.org/officeDocument/2006/relationships" r:embed="rId1"/>
        <a:stretch>
          <a:fillRect/>
        </a:stretch>
      </xdr:blipFill>
      <xdr:spPr>
        <a:xfrm>
          <a:off x="0" y="0"/>
          <a:ext cx="0" cy="0"/>
        </a:xfrm>
        <a:prstGeom prst="rect"/>
      </xdr:spPr>
    </xdr:pic>
    <xdr:clientData fLocksWithSheet="false" fPrintsWithSheet="true"/>
  </xdr:twoCellAnchor>
  <xdr:twoCellAnchor>
    <xdr:from>
      <xdr:col>6</xdr:col>
      <xdr:colOff>38100</xdr:colOff>
      <xdr:row>3</xdr:row>
      <xdr:rowOff>38100</xdr:rowOff>
    </xdr:from>
    <xdr:to>
      <xdr:col>7</xdr:col>
      <xdr:colOff>-38100</xdr:colOff>
      <xdr:row>4</xdr:row>
      <xdr:rowOff>-38100</xdr:rowOff>
    </xdr:to>
    <xdr:pic>
      <xdr:nvPicPr>
        <xdr:cNvPr id="3" name="Picture 3" descr="JAmRuN"/>
        <xdr:cNvPicPr>
          <a:picLocks noChangeAspect="false"/>
        </xdr:cNvPicPr>
      </xdr:nvPicPr>
      <xdr:blipFill>
        <a:blip xmlns:r="http://schemas.openxmlformats.org/officeDocument/2006/relationships" r:embed="rId2"/>
        <a:stretch>
          <a:fillRect/>
        </a:stretch>
      </xdr:blipFill>
      <xdr:spPr>
        <a:xfrm>
          <a:off x="0" y="0"/>
          <a:ext cx="0" cy="0"/>
        </a:xfrm>
        <a:prstGeom prst="rect"/>
      </xdr:spPr>
    </xdr:pic>
    <xdr:clientData fLocksWithSheet="false" fPrintsWithSheet="true"/>
  </xdr:twoCellAnchor>
  <xdr:twoCellAnchor>
    <xdr:from>
      <xdr:col>7</xdr:col>
      <xdr:colOff>38100</xdr:colOff>
      <xdr:row>3</xdr:row>
      <xdr:rowOff>38100</xdr:rowOff>
    </xdr:from>
    <xdr:to>
      <xdr:col>8</xdr:col>
      <xdr:colOff>-38100</xdr:colOff>
      <xdr:row>4</xdr:row>
      <xdr:rowOff>-38100</xdr:rowOff>
    </xdr:to>
    <xdr:pic>
      <xdr:nvPicPr>
        <xdr:cNvPr id="4" name="Picture 4" descr="pknsVj"/>
        <xdr:cNvPicPr>
          <a:picLocks noChangeAspect="false"/>
        </xdr:cNvPicPr>
      </xdr:nvPicPr>
      <xdr:blipFill>
        <a:blip xmlns:r="http://schemas.openxmlformats.org/officeDocument/2006/relationships" r:embed="rId3"/>
        <a:stretch>
          <a:fillRect/>
        </a:stretch>
      </xdr:blipFill>
      <xdr:spPr>
        <a:xfrm>
          <a:off x="0" y="0"/>
          <a:ext cx="0" cy="0"/>
        </a:xfrm>
        <a:prstGeom prst="rect"/>
      </xdr:spPr>
    </xdr:pic>
    <xdr:clientData fLocksWithSheet="false" fPrintsWithSheet="true"/>
  </xdr:twoCellAnchor>
  <xdr:twoCellAnchor>
    <xdr:from>
      <xdr:col>7</xdr:col>
      <xdr:colOff>38100</xdr:colOff>
      <xdr:row>16</xdr:row>
      <xdr:rowOff>38100</xdr:rowOff>
    </xdr:from>
    <xdr:to>
      <xdr:col>8</xdr:col>
      <xdr:colOff>-38100</xdr:colOff>
      <xdr:row>17</xdr:row>
      <xdr:rowOff>-38100</xdr:rowOff>
    </xdr:to>
    <xdr:pic>
      <xdr:nvPicPr>
        <xdr:cNvPr id="5" name="Picture 5" descr="wruXDj"/>
        <xdr:cNvPicPr>
          <a:picLocks noChangeAspect="false"/>
        </xdr:cNvPicPr>
      </xdr:nvPicPr>
      <xdr:blipFill>
        <a:blip xmlns:r="http://schemas.openxmlformats.org/officeDocument/2006/relationships" r:embed="rId4"/>
        <a:stretch>
          <a:fillRect/>
        </a:stretch>
      </xdr:blipFill>
      <xdr:spPr>
        <a:xfrm>
          <a:off x="0" y="0"/>
          <a:ext cx="0" cy="0"/>
        </a:xfrm>
        <a:prstGeom prst="rect"/>
      </xdr:spPr>
    </xdr:pic>
    <xdr:clientData fLocksWithSheet="false" fPrintsWithSheet="true"/>
  </xdr:twoCellAnchor>
  <xdr:twoCellAnchor>
    <xdr:from>
      <xdr:col>6</xdr:col>
      <xdr:colOff>38100</xdr:colOff>
      <xdr:row>5</xdr:row>
      <xdr:rowOff>38100</xdr:rowOff>
    </xdr:from>
    <xdr:to>
      <xdr:col>7</xdr:col>
      <xdr:colOff>-38100</xdr:colOff>
      <xdr:row>6</xdr:row>
      <xdr:rowOff>-38100</xdr:rowOff>
    </xdr:to>
    <xdr:pic>
      <xdr:nvPicPr>
        <xdr:cNvPr id="6" name="Picture 6" descr="PAwhrQ"/>
        <xdr:cNvPicPr>
          <a:picLocks noChangeAspect="false"/>
        </xdr:cNvPicPr>
      </xdr:nvPicPr>
      <xdr:blipFill>
        <a:blip xmlns:r="http://schemas.openxmlformats.org/officeDocument/2006/relationships" r:embed="rId5"/>
        <a:stretch>
          <a:fillRect/>
        </a:stretch>
      </xdr:blipFill>
      <xdr:spPr>
        <a:xfrm>
          <a:off x="0" y="0"/>
          <a:ext cx="0" cy="0"/>
        </a:xfrm>
        <a:prstGeom prst="rect"/>
      </xdr:spPr>
    </xdr:pic>
    <xdr:clientData fLocksWithSheet="false" fPrintsWithSheet="true"/>
  </xdr:twoCellAnchor>
  <xdr:twoCellAnchor>
    <xdr:from>
      <xdr:col>7</xdr:col>
      <xdr:colOff>38100</xdr:colOff>
      <xdr:row>5</xdr:row>
      <xdr:rowOff>38100</xdr:rowOff>
    </xdr:from>
    <xdr:to>
      <xdr:col>8</xdr:col>
      <xdr:colOff>-38100</xdr:colOff>
      <xdr:row>6</xdr:row>
      <xdr:rowOff>-38100</xdr:rowOff>
    </xdr:to>
    <xdr:pic>
      <xdr:nvPicPr>
        <xdr:cNvPr id="7" name="Picture 7" descr="uLHjBy"/>
        <xdr:cNvPicPr>
          <a:picLocks noChangeAspect="false"/>
        </xdr:cNvPicPr>
      </xdr:nvPicPr>
      <xdr:blipFill>
        <a:blip xmlns:r="http://schemas.openxmlformats.org/officeDocument/2006/relationships" r:embed="rId6"/>
        <a:stretch>
          <a:fillRect/>
        </a:stretch>
      </xdr:blipFill>
      <xdr:spPr>
        <a:xfrm>
          <a:off x="0" y="0"/>
          <a:ext cx="0" cy="0"/>
        </a:xfrm>
        <a:prstGeom prst="rect"/>
      </xdr:spPr>
    </xdr:pic>
    <xdr:clientData fLocksWithSheet="false" fPrintsWithSheet="true"/>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8.xml.rels><?xml version="1.0" encoding="UTF-8" standalone="yes"?>
<Relationships xmlns="http://schemas.openxmlformats.org/package/2006/relationships"><Relationship Id="rId1" Target="../drawings/drawing1.xml" Type="http://schemas.openxmlformats.org/officeDocument/2006/relationships/drawing"></Relationship></Relationships>
</file>

<file path=xl/worksheets/_rels/sheet20.xml.rels><?xml version="1.0" encoding="UTF-8" standalone="yes"?>
<Relationships xmlns="http://schemas.openxmlformats.org/package/2006/relationships"><Relationship Id="rId1" Target="../drawings/drawing2.xml" Type="http://schemas.openxmlformats.org/officeDocument/2006/relationships/drawing"></Relationship></Relationships>
</file>

<file path=xl/worksheets/sheet10.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sheetViews>
  <sheetFormatPr defaultColWidth="14" defaultRowHeight="19"/>
  <cols>
    <col collapsed="false" customWidth="true" hidden="false" max="3" min="3" style="0" width="18"/>
    <col collapsed="false" customWidth="true" hidden="false" max="6" min="6" style="0" width="29"/>
  </cols>
  <sheetData>
    <row r="1">
      <c r="C1" s="429"/>
    </row>
    <row r="2">
      <c r="B2" s="431" t="str">
        <v>类别</v>
      </c>
      <c r="C2" s="431" t="str">
        <v>项目金额</v>
      </c>
      <c r="D2" s="431" t="str">
        <v>总计</v>
      </c>
      <c r="E2" s="431" t="str">
        <v>po</v>
      </c>
      <c r="F2" s="431" t="str">
        <v>差额</v>
      </c>
    </row>
    <row r="3">
      <c r="B3" s="429" t="str">
        <v>主播</v>
      </c>
      <c r="C3" s="429">
        <f>'主播预算'!K289</f>
      </c>
      <c r="D3">
        <f>C3+C4+D8+D9+D10</f>
      </c>
      <c r="E3" s="252">
        <v>8990000</v>
      </c>
      <c r="F3">
        <f>C3+C4+D8+D9+D10</f>
      </c>
    </row>
    <row r="4">
      <c r="B4" s="429" t="str">
        <v>VIP</v>
      </c>
      <c r="C4" s="429">
        <f>'VIP预算'!K201</f>
      </c>
    </row>
    <row r="5">
      <c r="B5" s="429" t="str">
        <v>主播伴手礼</v>
      </c>
      <c r="C5" s="430">
        <v>561698</v>
      </c>
      <c r="D5" s="252">
        <v>1190708</v>
      </c>
    </row>
    <row customHeight="true" ht="19" r="6">
      <c r="B6" s="429" t="str">
        <v>VIP伴手礼</v>
      </c>
      <c r="C6" s="283">
        <v>625170</v>
      </c>
      <c r="D6" s="252"/>
    </row>
    <row customHeight="true" ht="19" r="7">
      <c r="B7" s="429"/>
      <c r="C7" s="283">
        <v>3840</v>
      </c>
      <c r="D7" s="252"/>
    </row>
    <row r="8">
      <c r="B8" s="432" t="str">
        <v>洲际</v>
      </c>
      <c r="C8" s="432"/>
      <c r="D8" s="433">
        <f>122850+4530</f>
      </c>
      <c r="E8" s="252" t="str">
        <v>明细</v>
      </c>
    </row>
    <row r="9">
      <c r="B9" s="432" t="str">
        <v>W酒店</v>
      </c>
      <c r="C9" s="432"/>
      <c r="D9" s="433">
        <v>65141</v>
      </c>
      <c r="E9" s="252" t="str">
        <v>明细</v>
      </c>
    </row>
    <row r="10">
      <c r="B10" s="429" t="str">
        <v>报销费用</v>
      </c>
      <c r="C10" s="429"/>
      <c r="D10" s="252">
        <v>16743</v>
      </c>
    </row>
    <row r="11">
      <c r="C11" s="429"/>
    </row>
    <row r="12">
      <c r="C12" s="429"/>
    </row>
    <row r="13">
      <c r="C13" s="429"/>
    </row>
    <row r="14">
      <c r="C14" s="429"/>
    </row>
    <row r="15">
      <c r="C15" s="429"/>
    </row>
    <row r="16">
      <c r="C16" s="429"/>
    </row>
    <row r="17">
      <c r="C17" s="429"/>
    </row>
    <row r="18">
      <c r="C18" s="429"/>
    </row>
    <row r="19">
      <c r="C19" s="429"/>
    </row>
    <row r="20">
      <c r="C20" s="429"/>
    </row>
    <row r="21">
      <c r="C21" s="429"/>
    </row>
    <row r="22">
      <c r="C22" s="429"/>
    </row>
    <row r="23">
      <c r="C23" s="429"/>
    </row>
    <row r="24">
      <c r="C24" s="429"/>
    </row>
    <row r="25">
      <c r="C25" s="429"/>
    </row>
    <row r="26">
      <c r="C26" s="429"/>
    </row>
    <row r="27">
      <c r="C27" s="429"/>
    </row>
    <row r="28">
      <c r="C28" s="429"/>
    </row>
    <row r="29">
      <c r="C29" s="429"/>
    </row>
    <row r="30">
      <c r="C30" s="429"/>
    </row>
    <row r="31">
      <c r="C31" s="429"/>
    </row>
    <row r="32">
      <c r="C32" s="429"/>
    </row>
    <row r="33">
      <c r="C33" s="429"/>
    </row>
    <row r="34">
      <c r="C34" s="429"/>
    </row>
    <row r="35">
      <c r="C35" s="429"/>
    </row>
    <row r="36">
      <c r="C36" s="429"/>
    </row>
    <row r="37">
      <c r="C37" s="429"/>
    </row>
    <row r="38">
      <c r="C38" s="429"/>
    </row>
    <row r="39">
      <c r="C39" s="429"/>
    </row>
    <row r="40">
      <c r="C40" s="429"/>
    </row>
    <row r="41">
      <c r="C41" s="429"/>
    </row>
    <row r="42">
      <c r="C42" s="429"/>
    </row>
    <row r="43">
      <c r="C43" s="429"/>
    </row>
    <row r="44">
      <c r="C44" s="429"/>
    </row>
    <row r="45">
      <c r="C45" s="429"/>
    </row>
    <row r="46">
      <c r="C46" s="429"/>
    </row>
    <row r="47">
      <c r="C47" s="429"/>
    </row>
    <row r="48">
      <c r="C48" s="429"/>
    </row>
    <row r="49">
      <c r="C49" s="429"/>
    </row>
    <row r="50">
      <c r="C50" s="429"/>
    </row>
    <row r="51">
      <c r="C51" s="429"/>
    </row>
    <row r="52">
      <c r="C52" s="429"/>
    </row>
    <row r="53">
      <c r="C53" s="429"/>
    </row>
    <row r="54">
      <c r="C54" s="429"/>
    </row>
    <row r="55">
      <c r="C55" s="429"/>
    </row>
    <row r="56">
      <c r="C56" s="429"/>
    </row>
    <row r="57">
      <c r="C57" s="429"/>
    </row>
    <row r="58">
      <c r="C58" s="429"/>
    </row>
    <row r="59">
      <c r="C59" s="429"/>
    </row>
    <row r="60">
      <c r="C60" s="429"/>
    </row>
    <row r="61">
      <c r="C61" s="429"/>
    </row>
    <row r="62">
      <c r="C62" s="429"/>
    </row>
    <row r="63">
      <c r="C63" s="429"/>
    </row>
    <row r="64">
      <c r="C64" s="429"/>
    </row>
    <row r="65">
      <c r="C65" s="429"/>
    </row>
    <row r="66">
      <c r="C66" s="429"/>
    </row>
    <row r="67">
      <c r="C67" s="429"/>
    </row>
    <row r="68">
      <c r="C68" s="429"/>
    </row>
    <row r="69">
      <c r="C69" s="429"/>
    </row>
    <row r="70">
      <c r="C70" s="429"/>
    </row>
    <row r="71">
      <c r="C71" s="429"/>
    </row>
    <row r="72">
      <c r="C72" s="429"/>
    </row>
    <row r="73">
      <c r="C73" s="429"/>
    </row>
    <row r="74">
      <c r="C74" s="429"/>
    </row>
    <row r="75">
      <c r="C75" s="429"/>
    </row>
    <row r="76">
      <c r="C76" s="429"/>
    </row>
    <row r="77">
      <c r="C77" s="429"/>
    </row>
    <row r="78">
      <c r="C78" s="429"/>
    </row>
    <row r="79">
      <c r="C79" s="429"/>
    </row>
    <row r="80">
      <c r="C80" s="429"/>
    </row>
    <row r="81">
      <c r="C81" s="429"/>
    </row>
    <row r="82">
      <c r="C82" s="429"/>
    </row>
    <row r="83">
      <c r="C83" s="429"/>
    </row>
    <row r="84">
      <c r="C84" s="429"/>
    </row>
    <row r="85">
      <c r="C85" s="429"/>
    </row>
    <row r="86">
      <c r="C86" s="429"/>
    </row>
    <row r="87">
      <c r="C87" s="429"/>
    </row>
    <row r="88">
      <c r="C88" s="429"/>
    </row>
    <row r="89">
      <c r="C89" s="429"/>
    </row>
    <row r="90">
      <c r="C90" s="429"/>
    </row>
    <row r="91">
      <c r="C91" s="429"/>
    </row>
    <row r="92">
      <c r="C92" s="429"/>
    </row>
    <row r="93">
      <c r="C93" s="429"/>
    </row>
    <row r="94">
      <c r="C94" s="429"/>
    </row>
    <row r="95">
      <c r="C95" s="429"/>
    </row>
    <row r="96">
      <c r="C96" s="429"/>
    </row>
    <row r="97">
      <c r="C97" s="429"/>
    </row>
    <row r="98">
      <c r="C98" s="429"/>
    </row>
    <row r="99">
      <c r="C99" s="429"/>
    </row>
    <row r="100">
      <c r="C100" s="429"/>
    </row>
    <row r="101">
      <c r="C101" s="429"/>
    </row>
    <row r="102">
      <c r="C102" s="429"/>
    </row>
    <row r="103">
      <c r="C103" s="429"/>
    </row>
    <row r="104">
      <c r="C104" s="429"/>
    </row>
    <row r="105">
      <c r="C105" s="429"/>
    </row>
    <row r="106">
      <c r="C106" s="429"/>
    </row>
    <row r="107">
      <c r="C107" s="429"/>
    </row>
    <row r="108">
      <c r="C108" s="429"/>
    </row>
    <row r="109">
      <c r="C109" s="429"/>
    </row>
    <row r="110">
      <c r="C110" s="429"/>
    </row>
    <row r="111">
      <c r="C111" s="429"/>
    </row>
    <row r="112">
      <c r="C112" s="429"/>
    </row>
    <row r="113">
      <c r="C113" s="429"/>
    </row>
    <row r="114">
      <c r="C114" s="429"/>
    </row>
    <row r="115">
      <c r="C115" s="429"/>
    </row>
    <row r="116">
      <c r="C116" s="429"/>
    </row>
    <row r="117">
      <c r="C117" s="429"/>
    </row>
    <row r="118">
      <c r="C118" s="429"/>
    </row>
    <row r="119">
      <c r="C119" s="429"/>
    </row>
    <row r="120">
      <c r="C120" s="429"/>
    </row>
    <row r="121">
      <c r="C121" s="429"/>
    </row>
    <row r="122">
      <c r="C122" s="429"/>
    </row>
    <row r="123">
      <c r="C123" s="429"/>
    </row>
    <row r="124">
      <c r="C124" s="429"/>
    </row>
    <row r="125">
      <c r="C125" s="429"/>
    </row>
    <row r="126">
      <c r="C126" s="429"/>
    </row>
    <row r="127">
      <c r="C127" s="429"/>
    </row>
    <row r="128">
      <c r="C128" s="429"/>
    </row>
    <row r="129">
      <c r="C129" s="429"/>
    </row>
    <row r="130">
      <c r="C130" s="429"/>
    </row>
    <row r="131">
      <c r="C131" s="429"/>
    </row>
    <row r="132">
      <c r="C132" s="429"/>
    </row>
    <row r="133">
      <c r="C133" s="429"/>
    </row>
    <row r="134">
      <c r="C134" s="429"/>
    </row>
    <row r="135">
      <c r="C135" s="429"/>
    </row>
    <row r="136">
      <c r="C136" s="429"/>
    </row>
    <row r="137">
      <c r="C137" s="429"/>
    </row>
    <row r="138">
      <c r="C138" s="429"/>
    </row>
    <row r="139">
      <c r="C139" s="429"/>
    </row>
    <row r="140">
      <c r="C140" s="429"/>
    </row>
    <row r="141">
      <c r="C141" s="429"/>
    </row>
    <row r="142">
      <c r="C142" s="429"/>
    </row>
    <row r="143">
      <c r="C143" s="429"/>
    </row>
    <row r="144">
      <c r="C144" s="429"/>
    </row>
    <row r="145">
      <c r="C145" s="429"/>
    </row>
    <row r="146">
      <c r="C146" s="429"/>
    </row>
    <row r="147">
      <c r="C147" s="429"/>
    </row>
    <row r="148">
      <c r="C148" s="429"/>
    </row>
    <row r="149">
      <c r="C149" s="429"/>
    </row>
    <row r="150">
      <c r="C150" s="429"/>
    </row>
    <row r="151">
      <c r="C151" s="429"/>
    </row>
    <row r="152">
      <c r="C152" s="429"/>
    </row>
    <row r="153">
      <c r="C153" s="429"/>
    </row>
    <row r="154">
      <c r="C154" s="429"/>
    </row>
    <row r="155">
      <c r="C155" s="429"/>
    </row>
    <row r="156">
      <c r="C156" s="429"/>
    </row>
    <row r="157">
      <c r="C157" s="429"/>
    </row>
    <row r="158">
      <c r="C158" s="429"/>
    </row>
    <row r="159">
      <c r="C159" s="429"/>
    </row>
    <row r="160">
      <c r="C160" s="429"/>
    </row>
    <row r="161">
      <c r="C161" s="429"/>
    </row>
    <row r="162">
      <c r="C162" s="429"/>
    </row>
    <row r="163">
      <c r="C163" s="429"/>
    </row>
    <row r="164">
      <c r="C164" s="429"/>
    </row>
    <row r="165">
      <c r="C165" s="429"/>
    </row>
    <row r="166">
      <c r="C166" s="429"/>
    </row>
    <row r="167">
      <c r="C167" s="429"/>
    </row>
    <row r="168">
      <c r="C168" s="429"/>
    </row>
    <row r="169">
      <c r="C169" s="429"/>
    </row>
    <row r="170">
      <c r="C170" s="429"/>
    </row>
    <row r="171">
      <c r="C171" s="429"/>
    </row>
    <row r="172">
      <c r="C172" s="429"/>
    </row>
    <row r="173">
      <c r="C173" s="429"/>
    </row>
    <row r="174">
      <c r="C174" s="429"/>
    </row>
    <row r="175">
      <c r="C175" s="429"/>
    </row>
    <row r="176">
      <c r="C176" s="429"/>
    </row>
    <row r="177">
      <c r="C177" s="429"/>
    </row>
    <row r="178">
      <c r="C178" s="429"/>
    </row>
    <row r="179">
      <c r="C179" s="429"/>
    </row>
    <row r="180">
      <c r="C180" s="429"/>
    </row>
    <row r="181">
      <c r="C181" s="429"/>
    </row>
    <row r="182">
      <c r="C182" s="429"/>
    </row>
    <row r="183">
      <c r="C183" s="429"/>
    </row>
    <row r="184">
      <c r="C184" s="429"/>
    </row>
    <row r="185">
      <c r="C185" s="429"/>
    </row>
    <row r="186">
      <c r="C186" s="429"/>
    </row>
    <row r="187">
      <c r="C187" s="429"/>
    </row>
    <row r="188">
      <c r="C188" s="429"/>
    </row>
    <row r="189">
      <c r="C189" s="429"/>
    </row>
    <row r="190">
      <c r="C190" s="429"/>
    </row>
    <row r="191">
      <c r="C191" s="429"/>
    </row>
    <row r="192">
      <c r="C192" s="429"/>
    </row>
    <row r="193">
      <c r="C193" s="429"/>
    </row>
    <row r="194">
      <c r="C194" s="429"/>
    </row>
    <row r="195">
      <c r="C195" s="429"/>
    </row>
    <row r="196">
      <c r="C196" s="429"/>
    </row>
    <row r="197">
      <c r="C197" s="429"/>
    </row>
    <row r="198">
      <c r="C198" s="429"/>
    </row>
    <row r="199">
      <c r="C199" s="429"/>
    </row>
    <row r="200">
      <c r="C200" s="429"/>
    </row>
    <row r="201">
      <c r="C201" s="429"/>
    </row>
  </sheetData>
  <mergeCells>
    <mergeCell ref="E3:E4"/>
    <mergeCell ref="F3:F4"/>
    <mergeCell ref="D3:D4"/>
    <mergeCell ref="D5:D7"/>
  </mergeCells>
</worksheet>
</file>

<file path=xl/worksheets/sheet11.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sheetViews>
  <sheetFormatPr defaultColWidth="14" defaultRowHeight="19"/>
  <cols>
    <col collapsed="false" customWidth="true" hidden="false" max="1" min="1" style="0" width="18"/>
    <col collapsed="false" customWidth="true" hidden="false" max="2" min="2" style="0" width="11"/>
    <col collapsed="false" customWidth="true" hidden="false" max="3" min="3" style="0" width="11"/>
    <col collapsed="false" customWidth="true" hidden="false" max="4" min="4" style="0" width="11"/>
    <col collapsed="false" customWidth="true" hidden="false" max="5" min="5" style="0" width="11"/>
    <col collapsed="false" customWidth="true" hidden="false" max="6" min="6" style="0" width="11"/>
    <col collapsed="false" customWidth="true" hidden="false" max="7" min="7" style="0" width="11"/>
    <col collapsed="false" customWidth="true" hidden="false" max="8" min="8" style="0" width="11"/>
    <col collapsed="false" customWidth="true" hidden="false" max="9" min="9" style="0" width="11"/>
  </cols>
  <sheetData>
    <row r="1">
      <c r="A1" s="446" t="str">
        <v>洲际</v>
      </c>
      <c r="B1" s="446"/>
      <c r="C1" s="446"/>
      <c r="D1" s="446"/>
      <c r="E1" s="446"/>
      <c r="F1" s="446"/>
      <c r="G1" s="446"/>
      <c r="H1" s="446"/>
      <c r="I1" s="447"/>
    </row>
    <row r="2">
      <c r="A2" s="435" t="str">
        <v>房型</v>
      </c>
      <c r="B2" s="439" t="str" xml:space="preserve">
        <v>   4月08日</v>
      </c>
      <c r="C2" s="439" t="str" xml:space="preserve">
        <v>   4月09日</v>
      </c>
      <c r="D2" s="439" t="str" xml:space="preserve">
        <v>   4月10日</v>
      </c>
      <c r="E2" s="439" t="str" xml:space="preserve">
        <v>   4月11日</v>
      </c>
      <c r="F2" s="439" t="str" xml:space="preserve">
        <v>   4月12日</v>
      </c>
      <c r="G2" s="439" t="str" xml:space="preserve">
        <v>   4月13日</v>
      </c>
      <c r="H2" s="439" t="str" xml:space="preserve">
        <v>   4月14日</v>
      </c>
      <c r="I2" s="440" t="str" xml:space="preserve">
        <v>   4月 15日</v>
      </c>
      <c r="J2" s="252"/>
      <c r="K2" s="252"/>
    </row>
    <row r="3">
      <c r="A3" s="435" t="str">
        <v>豪华大床房</v>
      </c>
      <c r="B3" s="437"/>
      <c r="C3" s="437"/>
      <c r="D3" s="437"/>
      <c r="E3" s="437"/>
      <c r="F3" s="434">
        <v>7</v>
      </c>
      <c r="G3" s="434">
        <v>7</v>
      </c>
      <c r="H3" s="434">
        <v>7</v>
      </c>
      <c r="I3" s="436"/>
      <c r="J3" s="252">
        <f>SUM(B3:H3)*850</f>
      </c>
    </row>
    <row customHeight="true" ht="19" r="4">
      <c r="A4" s="435" t="str">
        <v>海景大床</v>
      </c>
      <c r="B4" s="434">
        <v>4</v>
      </c>
      <c r="C4" s="434">
        <v>9</v>
      </c>
      <c r="D4" s="434">
        <v>11</v>
      </c>
      <c r="E4" s="434">
        <v>13</v>
      </c>
      <c r="F4" s="434"/>
      <c r="G4" s="434"/>
      <c r="H4" s="434"/>
      <c r="I4" s="436"/>
      <c r="J4" s="252">
        <f>SUM(B4:E4)*900</f>
      </c>
    </row>
    <row r="5">
      <c r="A5" s="435" t="str">
        <v>行政大床</v>
      </c>
      <c r="B5" s="434"/>
      <c r="C5" s="434"/>
      <c r="D5" s="434"/>
      <c r="E5" s="434"/>
      <c r="F5" s="434">
        <v>3</v>
      </c>
      <c r="G5" s="434">
        <v>10</v>
      </c>
      <c r="H5" s="434">
        <v>10</v>
      </c>
      <c r="I5" s="436">
        <v>8</v>
      </c>
      <c r="J5" s="252">
        <f>SUM(B5:I5)*900</f>
      </c>
    </row>
    <row r="6">
      <c r="A6" s="435" t="str">
        <v>高级套房</v>
      </c>
      <c r="B6" s="434"/>
      <c r="C6" s="434"/>
      <c r="D6" s="434"/>
      <c r="E6" s="434"/>
      <c r="F6" s="434">
        <v>14</v>
      </c>
      <c r="G6" s="434">
        <v>14</v>
      </c>
      <c r="H6" s="434">
        <v>14</v>
      </c>
      <c r="I6" s="436"/>
      <c r="J6" s="252">
        <f>SUM(B6:I6)*1500</f>
      </c>
    </row>
    <row r="7">
      <c r="A7" s="435" t="str">
        <v>海景套房</v>
      </c>
      <c r="B7" s="434"/>
      <c r="C7" s="434"/>
      <c r="D7" s="434"/>
      <c r="E7" s="434"/>
      <c r="F7" s="434">
        <v>2</v>
      </c>
      <c r="G7" s="434">
        <v>2</v>
      </c>
      <c r="H7" s="434">
        <v>2</v>
      </c>
      <c r="I7" s="436"/>
      <c r="J7" s="252">
        <f>SUM(B7:I7)*1800</f>
      </c>
    </row>
    <row r="8">
      <c r="A8" s="435" t="str">
        <v>保底数</v>
      </c>
      <c r="B8" s="434"/>
      <c r="C8" s="434"/>
      <c r="D8" s="434"/>
      <c r="E8" s="434"/>
      <c r="F8" s="434">
        <f>SUM(F3:F7)</f>
      </c>
      <c r="G8" s="434">
        <f>SUM(G3:G7)</f>
      </c>
      <c r="H8" s="434">
        <f>SUM(H3:H7)</f>
      </c>
      <c r="I8" s="436"/>
      <c r="J8" s="433">
        <f>SUM(J3:J7)</f>
      </c>
      <c r="K8" s="252" t="str">
        <v>自付金额：30000</v>
      </c>
    </row>
    <row r="9">
      <c r="F9" s="445" t="str">
        <v>免了7间</v>
      </c>
      <c r="G9" s="442"/>
      <c r="H9" s="442"/>
      <c r="I9" s="441"/>
      <c r="J9" s="442">
        <f>J8-24500-5500</f>
      </c>
      <c r="L9" s="252">
        <v>138852</v>
      </c>
    </row>
    <row r="10">
      <c r="F10" s="442" t="str">
        <v>188自助午餐*9  258自助晚餐*11位</v>
      </c>
      <c r="G10" s="442"/>
      <c r="H10" s="442"/>
      <c r="I10" s="441" t="str">
        <v>自助餐</v>
      </c>
      <c r="J10" s="442">
        <v>4530</v>
      </c>
    </row>
    <row r="11">
      <c r="A11" s="448" t="str">
        <v>W酒店</v>
      </c>
      <c r="B11" s="448"/>
      <c r="C11" s="448"/>
      <c r="D11" s="448"/>
      <c r="E11" s="448"/>
      <c r="F11" s="448"/>
      <c r="G11" s="448"/>
      <c r="H11" s="448"/>
      <c r="I11" s="447"/>
      <c r="J11" s="437"/>
    </row>
    <row r="12">
      <c r="A12" s="444" t="str">
        <v>房型</v>
      </c>
      <c r="B12" s="443">
        <v>45389</v>
      </c>
      <c r="C12" s="443">
        <v>45390</v>
      </c>
      <c r="D12" s="443">
        <v>45391</v>
      </c>
      <c r="E12" s="443">
        <v>45392</v>
      </c>
      <c r="F12" s="443">
        <v>45393</v>
      </c>
      <c r="G12" s="439" t="str" xml:space="preserve">
        <v>   4月12日</v>
      </c>
      <c r="H12" s="439" t="str" xml:space="preserve">
        <v>   4月13日</v>
      </c>
      <c r="I12" s="439" t="str" xml:space="preserve">
        <v>   4月14日</v>
      </c>
      <c r="J12" s="439"/>
    </row>
    <row r="13">
      <c r="A13" s="437" t="str">
        <v>套房</v>
      </c>
      <c r="B13" s="437"/>
      <c r="C13" s="437"/>
      <c r="D13" s="437"/>
      <c r="E13" s="437"/>
      <c r="F13" s="437"/>
      <c r="G13" s="437">
        <v>1</v>
      </c>
      <c r="H13" s="437">
        <v>2</v>
      </c>
      <c r="I13" s="438">
        <v>1</v>
      </c>
      <c r="J13" s="437">
        <f>SUM(D13:I13)*2500</f>
      </c>
    </row>
    <row r="14">
      <c r="A14" s="437" t="str">
        <v>上佳大床（运营-400）</v>
      </c>
      <c r="B14" s="437"/>
      <c r="C14" s="437"/>
      <c r="D14" s="437">
        <v>1</v>
      </c>
      <c r="E14" s="437">
        <v>1</v>
      </c>
      <c r="F14" s="437">
        <v>3</v>
      </c>
      <c r="G14" s="437">
        <v>11</v>
      </c>
      <c r="H14" s="437">
        <v>12</v>
      </c>
      <c r="I14" s="438">
        <v>5</v>
      </c>
      <c r="J14" s="437">
        <f>SUM(D14:I14)*900</f>
      </c>
    </row>
    <row customHeight="true" ht="19" r="15">
      <c r="A15" s="437" t="str">
        <v>上佳大床（全自付）</v>
      </c>
      <c r="B15" s="437"/>
      <c r="C15" s="437"/>
      <c r="D15" s="437"/>
      <c r="E15" s="437"/>
      <c r="F15" s="437"/>
      <c r="G15" s="437">
        <v>9</v>
      </c>
      <c r="H15" s="437">
        <v>6</v>
      </c>
      <c r="I15" s="438">
        <v>2</v>
      </c>
      <c r="J15" s="437">
        <f>SUM(D15:I15)*1300</f>
      </c>
    </row>
    <row r="16">
      <c r="F16" s="442"/>
      <c r="G16" s="442"/>
      <c r="H16" s="442"/>
      <c r="I16" s="441"/>
      <c r="J16" s="442">
        <f>SUM(J13:J15)</f>
      </c>
    </row>
    <row r="17">
      <c r="F17" s="441" t="str">
        <v>房间点餐费用</v>
      </c>
      <c r="G17" s="441"/>
      <c r="H17" s="441"/>
      <c r="I17" s="441"/>
      <c r="J17" s="442">
        <v>3341</v>
      </c>
    </row>
    <row r="18">
      <c r="I18" s="429"/>
    </row>
    <row r="19">
      <c r="I19" s="429"/>
    </row>
    <row r="20">
      <c r="I20" s="429"/>
    </row>
    <row r="21">
      <c r="I21" s="429"/>
    </row>
    <row r="22">
      <c r="I22" s="429"/>
    </row>
    <row r="23">
      <c r="I23" s="429"/>
    </row>
    <row r="24">
      <c r="I24" s="429"/>
    </row>
    <row r="25">
      <c r="I25" s="429"/>
    </row>
    <row r="26">
      <c r="I26" s="429"/>
    </row>
    <row r="27">
      <c r="I27" s="429"/>
    </row>
    <row r="28">
      <c r="I28" s="429"/>
    </row>
    <row r="29">
      <c r="I29" s="429"/>
    </row>
    <row r="30">
      <c r="I30" s="429"/>
    </row>
    <row r="31">
      <c r="I31" s="429"/>
    </row>
    <row r="32">
      <c r="I32" s="429"/>
    </row>
    <row r="33">
      <c r="I33" s="429"/>
    </row>
    <row r="34">
      <c r="I34" s="429"/>
    </row>
    <row r="35">
      <c r="I35" s="429"/>
    </row>
    <row r="36">
      <c r="I36" s="429"/>
    </row>
    <row r="37">
      <c r="I37" s="429"/>
    </row>
    <row r="38">
      <c r="I38" s="429"/>
    </row>
    <row r="39">
      <c r="I39" s="429"/>
    </row>
    <row r="40">
      <c r="I40" s="429"/>
    </row>
    <row r="41">
      <c r="I41" s="429"/>
    </row>
    <row r="42">
      <c r="I42" s="429"/>
    </row>
    <row r="43">
      <c r="I43" s="429"/>
    </row>
    <row r="44">
      <c r="I44" s="429"/>
    </row>
    <row r="45">
      <c r="I45" s="429"/>
    </row>
    <row r="46">
      <c r="I46" s="429"/>
    </row>
    <row r="47">
      <c r="I47" s="429"/>
    </row>
    <row r="48">
      <c r="I48" s="429"/>
    </row>
    <row r="49">
      <c r="I49" s="429"/>
    </row>
    <row r="50">
      <c r="I50" s="429"/>
    </row>
    <row r="51">
      <c r="I51" s="429"/>
    </row>
    <row r="52">
      <c r="I52" s="429"/>
    </row>
    <row r="53">
      <c r="I53" s="429"/>
    </row>
    <row r="54">
      <c r="I54" s="429"/>
    </row>
    <row r="55">
      <c r="I55" s="429"/>
    </row>
    <row r="56">
      <c r="I56" s="429"/>
    </row>
    <row r="57">
      <c r="I57" s="429"/>
    </row>
    <row r="58">
      <c r="I58" s="429"/>
    </row>
    <row r="59">
      <c r="I59" s="429"/>
    </row>
    <row r="60">
      <c r="I60" s="429"/>
    </row>
    <row r="61">
      <c r="I61" s="429"/>
    </row>
    <row r="62">
      <c r="I62" s="429"/>
    </row>
    <row r="63">
      <c r="I63" s="429"/>
    </row>
    <row r="64">
      <c r="I64" s="429"/>
    </row>
    <row r="65">
      <c r="I65" s="429"/>
    </row>
    <row r="66">
      <c r="I66" s="429"/>
    </row>
    <row r="67">
      <c r="I67" s="429"/>
    </row>
    <row r="68">
      <c r="I68" s="429"/>
    </row>
    <row r="69">
      <c r="I69" s="429"/>
    </row>
    <row r="70">
      <c r="I70" s="429"/>
    </row>
    <row r="71">
      <c r="I71" s="429"/>
    </row>
    <row r="72">
      <c r="I72" s="429"/>
    </row>
    <row r="73">
      <c r="I73" s="429"/>
    </row>
    <row r="74">
      <c r="I74" s="429"/>
    </row>
    <row r="75">
      <c r="I75" s="429"/>
    </row>
    <row r="76">
      <c r="I76" s="429"/>
    </row>
    <row r="77">
      <c r="I77" s="429"/>
    </row>
    <row r="78">
      <c r="I78" s="429"/>
    </row>
    <row r="79">
      <c r="I79" s="429"/>
    </row>
    <row r="80">
      <c r="I80" s="429"/>
    </row>
    <row r="81">
      <c r="I81" s="429"/>
    </row>
    <row r="82">
      <c r="I82" s="429"/>
    </row>
    <row r="83">
      <c r="I83" s="429"/>
    </row>
    <row r="84">
      <c r="I84" s="429"/>
    </row>
    <row r="85">
      <c r="I85" s="429"/>
    </row>
    <row r="86">
      <c r="I86" s="429"/>
    </row>
    <row r="87">
      <c r="I87" s="429"/>
    </row>
    <row r="88">
      <c r="I88" s="429"/>
    </row>
    <row r="89">
      <c r="I89" s="429"/>
    </row>
    <row r="90">
      <c r="I90" s="429"/>
    </row>
    <row r="91">
      <c r="I91" s="429"/>
    </row>
    <row r="92">
      <c r="I92" s="429"/>
    </row>
    <row r="93">
      <c r="I93" s="429"/>
    </row>
    <row r="94">
      <c r="I94" s="429"/>
    </row>
    <row r="95">
      <c r="I95" s="429"/>
    </row>
    <row r="96">
      <c r="I96" s="429"/>
    </row>
    <row r="97">
      <c r="I97" s="429"/>
    </row>
    <row r="98">
      <c r="I98" s="429"/>
    </row>
    <row r="99">
      <c r="I99" s="429"/>
    </row>
    <row r="100">
      <c r="I100" s="429"/>
    </row>
    <row r="101">
      <c r="I101" s="429"/>
    </row>
    <row r="102">
      <c r="I102" s="429"/>
    </row>
    <row r="103">
      <c r="I103" s="429"/>
    </row>
    <row r="104">
      <c r="I104" s="429"/>
    </row>
    <row r="105">
      <c r="I105" s="429"/>
    </row>
    <row r="106">
      <c r="I106" s="429"/>
    </row>
    <row r="107">
      <c r="I107" s="429"/>
    </row>
    <row r="108">
      <c r="I108" s="429"/>
    </row>
    <row r="109">
      <c r="I109" s="429"/>
    </row>
    <row r="110">
      <c r="I110" s="429"/>
    </row>
    <row r="111">
      <c r="I111" s="429"/>
    </row>
    <row r="112">
      <c r="I112" s="429"/>
    </row>
    <row r="113">
      <c r="I113" s="429"/>
    </row>
    <row r="114">
      <c r="I114" s="429"/>
    </row>
    <row r="115">
      <c r="I115" s="429"/>
    </row>
    <row r="116">
      <c r="I116" s="429"/>
    </row>
    <row r="117">
      <c r="I117" s="429"/>
    </row>
    <row r="118">
      <c r="I118" s="429"/>
    </row>
    <row r="119">
      <c r="I119" s="429"/>
    </row>
    <row r="120">
      <c r="I120" s="429"/>
    </row>
    <row r="121">
      <c r="I121" s="429"/>
    </row>
    <row r="122">
      <c r="I122" s="429"/>
    </row>
    <row r="123">
      <c r="I123" s="429"/>
    </row>
    <row r="124">
      <c r="I124" s="429"/>
    </row>
    <row r="125">
      <c r="I125" s="429"/>
    </row>
    <row r="126">
      <c r="I126" s="429"/>
    </row>
    <row r="127">
      <c r="I127" s="429"/>
    </row>
    <row r="128">
      <c r="I128" s="429"/>
    </row>
    <row r="129">
      <c r="I129" s="429"/>
    </row>
    <row r="130">
      <c r="I130" s="429"/>
    </row>
    <row r="131">
      <c r="I131" s="429"/>
    </row>
    <row r="132">
      <c r="I132" s="429"/>
    </row>
    <row r="133">
      <c r="I133" s="429"/>
    </row>
    <row r="134">
      <c r="I134" s="429"/>
    </row>
    <row r="135">
      <c r="I135" s="429"/>
    </row>
    <row r="136">
      <c r="I136" s="429"/>
    </row>
    <row r="137">
      <c r="I137" s="429"/>
    </row>
    <row r="138">
      <c r="I138" s="429"/>
    </row>
    <row r="139">
      <c r="I139" s="429"/>
    </row>
    <row r="140">
      <c r="I140" s="429"/>
    </row>
    <row r="141">
      <c r="I141" s="429"/>
    </row>
    <row r="142">
      <c r="I142" s="429"/>
    </row>
    <row r="143">
      <c r="I143" s="429"/>
    </row>
    <row r="144">
      <c r="I144" s="429"/>
    </row>
    <row r="145">
      <c r="I145" s="429"/>
    </row>
    <row r="146">
      <c r="I146" s="429"/>
    </row>
    <row r="147">
      <c r="I147" s="429"/>
    </row>
    <row r="148">
      <c r="I148" s="429"/>
    </row>
    <row r="149">
      <c r="I149" s="429"/>
    </row>
    <row r="150">
      <c r="I150" s="429"/>
    </row>
    <row r="151">
      <c r="I151" s="429"/>
    </row>
    <row r="152">
      <c r="I152" s="429"/>
    </row>
    <row r="153">
      <c r="I153" s="429"/>
    </row>
    <row r="154">
      <c r="I154" s="429"/>
    </row>
    <row r="155">
      <c r="I155" s="429"/>
    </row>
    <row r="156">
      <c r="I156" s="429"/>
    </row>
    <row r="157">
      <c r="I157" s="429"/>
    </row>
    <row r="158">
      <c r="I158" s="429"/>
    </row>
    <row r="159">
      <c r="I159" s="429"/>
    </row>
    <row r="160">
      <c r="I160" s="429"/>
    </row>
    <row r="161">
      <c r="I161" s="429"/>
    </row>
    <row r="162">
      <c r="I162" s="429"/>
    </row>
    <row r="163">
      <c r="I163" s="429"/>
    </row>
    <row r="164">
      <c r="I164" s="429"/>
    </row>
    <row r="165">
      <c r="I165" s="429"/>
    </row>
    <row r="166">
      <c r="I166" s="429"/>
    </row>
    <row r="167">
      <c r="I167" s="429"/>
    </row>
    <row r="168">
      <c r="I168" s="429"/>
    </row>
    <row r="169">
      <c r="I169" s="429"/>
    </row>
    <row r="170">
      <c r="I170" s="429"/>
    </row>
    <row r="171">
      <c r="I171" s="429"/>
    </row>
    <row r="172">
      <c r="I172" s="429"/>
    </row>
    <row r="173">
      <c r="I173" s="429"/>
    </row>
    <row r="174">
      <c r="I174" s="429"/>
    </row>
    <row r="175">
      <c r="I175" s="429"/>
    </row>
    <row r="176">
      <c r="I176" s="429"/>
    </row>
    <row r="177">
      <c r="I177" s="429"/>
    </row>
    <row r="178">
      <c r="I178" s="429"/>
    </row>
    <row r="179">
      <c r="I179" s="429"/>
    </row>
    <row r="180">
      <c r="I180" s="429"/>
    </row>
    <row r="181">
      <c r="I181" s="429"/>
    </row>
    <row r="182">
      <c r="I182" s="429"/>
    </row>
    <row r="183">
      <c r="I183" s="429"/>
    </row>
    <row r="184">
      <c r="I184" s="429"/>
    </row>
    <row r="185">
      <c r="I185" s="429"/>
    </row>
    <row r="186">
      <c r="I186" s="429"/>
    </row>
    <row r="187">
      <c r="I187" s="429"/>
    </row>
    <row r="188">
      <c r="I188" s="429"/>
    </row>
    <row r="189">
      <c r="I189" s="429"/>
    </row>
    <row r="190">
      <c r="I190" s="429"/>
    </row>
    <row r="191">
      <c r="I191" s="429"/>
    </row>
    <row r="192">
      <c r="I192" s="429"/>
    </row>
    <row r="193">
      <c r="I193" s="429"/>
    </row>
    <row r="194">
      <c r="I194" s="429"/>
    </row>
    <row r="195">
      <c r="I195" s="429"/>
    </row>
    <row r="196">
      <c r="I196" s="429"/>
    </row>
  </sheetData>
  <mergeCells>
    <mergeCell ref="F10:H10"/>
    <mergeCell ref="A11:I11"/>
    <mergeCell ref="A1:I1"/>
    <mergeCell ref="F17:I17"/>
  </mergeCells>
</worksheet>
</file>

<file path=xl/worksheets/sheet12.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sheetViews>
  <sheetFormatPr defaultColWidth="14" defaultRowHeight="19"/>
  <sheetData>
    <row r="1"/>
    <row r="2">
      <c r="A2" s="277"/>
      <c r="B2" s="449" t="str">
        <v>VIP用户</v>
      </c>
      <c r="C2" s="449" t="str">
        <v>主播</v>
      </c>
      <c r="D2" s="449" t="str">
        <v>工作人员</v>
      </c>
      <c r="E2" s="449" t="str">
        <v>伴手礼补发</v>
      </c>
    </row>
    <row r="3">
      <c r="A3" s="449" t="str">
        <v>接待</v>
      </c>
      <c r="B3" s="277">
        <v>2277881.69</v>
      </c>
      <c r="C3" s="277">
        <v>3311239.28</v>
      </c>
      <c r="D3" s="277">
        <v>132880</v>
      </c>
      <c r="E3" s="277">
        <v>135000</v>
      </c>
    </row>
    <row r="4">
      <c r="A4" s="449" t="str">
        <v>伴手礼</v>
      </c>
      <c r="B4" s="277">
        <v>625170</v>
      </c>
      <c r="C4" s="277">
        <v>458897</v>
      </c>
      <c r="D4" s="277">
        <v>65141</v>
      </c>
      <c r="E4" s="277"/>
    </row>
    <row r="5">
      <c r="A5" s="277"/>
      <c r="B5" s="277">
        <f>SUM(B3:B4)</f>
      </c>
      <c r="C5" s="277">
        <f>SUM(C3,C4)</f>
      </c>
      <c r="D5" s="277">
        <f>SUM(D3,D4)</f>
      </c>
      <c r="E5" s="277"/>
    </row>
  </sheetData>
</worksheet>
</file>

<file path=xl/worksheets/sheet13.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pane state="frozen" topLeftCell="A3" ySplit="2"/>
    </sheetView>
  </sheetViews>
  <sheetFormatPr defaultColWidth="14" defaultRowHeight="19"/>
  <cols>
    <col collapsed="false" customWidth="true" hidden="false" max="2" min="2" style="0" width="20"/>
    <col collapsed="false" customWidth="true" hidden="false" max="4" min="4" style="0" width="28"/>
    <col collapsed="false" customWidth="true" hidden="false" max="12" min="12" style="0" width="18"/>
  </cols>
  <sheetData>
    <row r="1">
      <c r="A1" s="453" t="str">
        <v>华尔道夫酒店用车明细</v>
      </c>
      <c r="B1" s="453"/>
      <c r="C1" s="453"/>
      <c r="D1" s="453"/>
      <c r="E1" s="453"/>
      <c r="F1" s="453"/>
      <c r="G1" s="453"/>
      <c r="H1" s="453"/>
      <c r="I1" s="453"/>
      <c r="J1" s="453"/>
      <c r="K1" s="453"/>
      <c r="L1" s="453"/>
      <c r="M1" s="252"/>
      <c r="N1" s="252"/>
      <c r="O1" s="252"/>
      <c r="P1" s="252"/>
      <c r="Q1" s="252"/>
      <c r="R1" s="252"/>
      <c r="S1" s="252"/>
      <c r="T1" s="252"/>
    </row>
    <row customHeight="true" ht="19" r="2">
      <c r="A2" s="453" t="str">
        <v>序号</v>
      </c>
      <c r="B2" s="453" t="str">
        <v>昵称</v>
      </c>
      <c r="C2" s="453" t="str">
        <v>车型</v>
      </c>
      <c r="D2" s="453" t="str">
        <v>车牌号</v>
      </c>
      <c r="E2" s="453" t="str">
        <v>日期</v>
      </c>
      <c r="F2" s="453" t="str">
        <v>天数</v>
      </c>
      <c r="G2" s="453" t="str">
        <v>时间段</v>
      </c>
      <c r="H2" s="453" t="str">
        <v>行驶公里数</v>
      </c>
      <c r="I2" s="453" t="str">
        <v>时间</v>
      </c>
      <c r="J2" s="453" t="str">
        <v>超公里</v>
      </c>
      <c r="K2" s="453" t="str">
        <v>停车费</v>
      </c>
      <c r="L2" s="453"/>
      <c r="M2" s="252"/>
      <c r="N2" s="252"/>
      <c r="O2" s="252"/>
      <c r="P2" s="252"/>
      <c r="Q2" s="252"/>
      <c r="R2" s="252"/>
      <c r="S2" s="252"/>
      <c r="T2" s="252"/>
    </row>
    <row r="3">
      <c r="A3" s="366">
        <v>1</v>
      </c>
      <c r="B3" s="366" t="str">
        <v>拉菲🐝</v>
      </c>
      <c r="C3" s="366" t="str">
        <v>埃尔法</v>
      </c>
      <c r="D3" s="366" t="str">
        <v>闽D7AL89王木发15060786215</v>
      </c>
      <c r="E3" s="450">
        <v>45394</v>
      </c>
      <c r="F3" s="366">
        <v>4</v>
      </c>
      <c r="G3" s="347" t="str">
        <v>19:05-20:06</v>
      </c>
      <c r="H3" s="347"/>
      <c r="I3" s="347"/>
      <c r="J3" s="347"/>
      <c r="K3" s="347"/>
      <c r="L3" s="347"/>
      <c r="M3" s="252"/>
      <c r="N3" s="252"/>
      <c r="O3" s="252"/>
      <c r="P3" s="252"/>
      <c r="Q3" s="252"/>
      <c r="R3" s="252"/>
      <c r="S3" s="252"/>
      <c r="T3" s="252"/>
    </row>
    <row r="4">
      <c r="A4" s="366"/>
      <c r="B4" s="366"/>
      <c r="C4" s="366"/>
      <c r="D4" s="366"/>
      <c r="E4" s="450">
        <v>45395</v>
      </c>
      <c r="F4" s="366"/>
      <c r="G4" s="347" t="str">
        <v>9:30-03:58</v>
      </c>
      <c r="H4" s="347"/>
      <c r="I4" s="347">
        <v>11</v>
      </c>
      <c r="J4" s="347"/>
      <c r="K4" s="347">
        <v>34</v>
      </c>
      <c r="L4" s="347"/>
      <c r="M4" s="252"/>
      <c r="N4" s="252"/>
      <c r="O4" s="252"/>
      <c r="P4" s="252"/>
      <c r="Q4" s="252"/>
      <c r="R4" s="252"/>
      <c r="S4" s="252"/>
      <c r="T4" s="252"/>
    </row>
    <row r="5">
      <c r="A5" s="366"/>
      <c r="B5" s="366"/>
      <c r="C5" s="366"/>
      <c r="D5" s="366"/>
      <c r="E5" s="450">
        <v>45396</v>
      </c>
      <c r="F5" s="366"/>
      <c r="G5" s="347" t="str">
        <v>12:34-23:44</v>
      </c>
      <c r="H5" s="347"/>
      <c r="I5" s="347">
        <v>3</v>
      </c>
      <c r="J5" s="347"/>
      <c r="K5" s="347"/>
      <c r="L5" s="347"/>
      <c r="M5" s="252"/>
      <c r="N5" s="252"/>
      <c r="O5" s="252"/>
      <c r="P5" s="252"/>
      <c r="Q5" s="252"/>
      <c r="R5" s="252"/>
      <c r="S5" s="252"/>
      <c r="T5" s="252"/>
    </row>
    <row r="6">
      <c r="A6" s="366"/>
      <c r="B6" s="366"/>
      <c r="C6" s="366"/>
      <c r="D6" s="366"/>
      <c r="E6" s="450">
        <v>45397</v>
      </c>
      <c r="F6" s="366"/>
      <c r="G6" s="347" t="str">
        <v>9:43-10:22</v>
      </c>
      <c r="H6" s="347"/>
      <c r="I6" s="347"/>
      <c r="J6" s="347"/>
      <c r="K6" s="347"/>
      <c r="L6" s="347"/>
      <c r="M6" s="252"/>
      <c r="N6" s="252"/>
      <c r="O6" s="252"/>
      <c r="P6" s="252"/>
      <c r="Q6" s="252"/>
      <c r="R6" s="252"/>
      <c r="S6" s="252"/>
      <c r="T6" s="252"/>
    </row>
    <row r="7">
      <c r="A7" s="366">
        <v>2</v>
      </c>
      <c r="B7" s="366" t="str">
        <v>心情</v>
      </c>
      <c r="C7" s="366" t="str">
        <v>埃尔法</v>
      </c>
      <c r="D7" s="366" t="str">
        <v>闽DC88B1郑伯成13599502077</v>
      </c>
      <c r="E7" s="450">
        <v>45394</v>
      </c>
      <c r="F7" s="366">
        <v>4</v>
      </c>
      <c r="G7" s="451" t="str">
        <v>13:23-24:29</v>
      </c>
      <c r="H7" s="347"/>
      <c r="I7" s="347">
        <v>3</v>
      </c>
      <c r="J7" s="347"/>
      <c r="K7" s="347">
        <v>11</v>
      </c>
      <c r="L7" s="347"/>
      <c r="M7" s="252"/>
      <c r="N7" s="252"/>
      <c r="O7" s="252"/>
      <c r="P7" s="252"/>
      <c r="Q7" s="252"/>
      <c r="R7" s="252"/>
      <c r="S7" s="252"/>
      <c r="T7" s="252"/>
    </row>
    <row r="8">
      <c r="A8" s="366"/>
      <c r="B8" s="366"/>
      <c r="C8" s="366"/>
      <c r="D8" s="366"/>
      <c r="E8" s="450">
        <v>45395</v>
      </c>
      <c r="F8" s="366"/>
      <c r="G8" s="451" t="str">
        <v>9:34-3:35</v>
      </c>
      <c r="H8" s="347"/>
      <c r="I8" s="347">
        <v>10</v>
      </c>
      <c r="J8" s="347"/>
      <c r="K8" s="347">
        <v>20</v>
      </c>
      <c r="L8" s="347"/>
      <c r="M8" s="252"/>
      <c r="N8" s="252"/>
      <c r="O8" s="252"/>
      <c r="P8" s="252"/>
      <c r="Q8" s="252"/>
      <c r="R8" s="252"/>
      <c r="S8" s="252"/>
      <c r="T8" s="252"/>
    </row>
    <row r="9">
      <c r="A9" s="366"/>
      <c r="B9" s="366"/>
      <c r="C9" s="366"/>
      <c r="D9" s="366"/>
      <c r="E9" s="450">
        <v>45396</v>
      </c>
      <c r="F9" s="366"/>
      <c r="G9" s="451" t="str">
        <v>9:50-0:20</v>
      </c>
      <c r="H9" s="347"/>
      <c r="I9" s="347">
        <v>6.5</v>
      </c>
      <c r="J9" s="347"/>
      <c r="K9" s="347">
        <v>20</v>
      </c>
      <c r="L9" s="347"/>
      <c r="M9" s="252"/>
      <c r="N9" s="252"/>
      <c r="O9" s="252"/>
      <c r="P9" s="252"/>
      <c r="Q9" s="252"/>
      <c r="R9" s="252"/>
      <c r="S9" s="252"/>
      <c r="T9" s="252"/>
    </row>
    <row r="10">
      <c r="A10" s="366"/>
      <c r="B10" s="366"/>
      <c r="C10" s="366"/>
      <c r="D10" s="366"/>
      <c r="E10" s="450">
        <v>45397</v>
      </c>
      <c r="F10" s="366"/>
      <c r="G10" s="451" t="str">
        <v>9:39-2:20</v>
      </c>
      <c r="H10" s="347"/>
      <c r="I10" s="347">
        <v>9.5</v>
      </c>
      <c r="J10" s="347"/>
      <c r="K10" s="347">
        <v>35</v>
      </c>
      <c r="L10" s="347"/>
      <c r="M10" s="252"/>
      <c r="N10" s="252"/>
      <c r="O10" s="252"/>
      <c r="P10" s="252"/>
      <c r="Q10" s="252"/>
      <c r="R10" s="252"/>
      <c r="S10" s="252"/>
      <c r="T10" s="252"/>
    </row>
    <row r="11">
      <c r="A11" s="452">
        <v>3</v>
      </c>
      <c r="B11" s="452" t="str">
        <v>Sunet</v>
      </c>
      <c r="C11" s="452" t="str">
        <v>埃尔法</v>
      </c>
      <c r="D11" s="452" t="str">
        <v>闽C971JC刘文鸣13906043371</v>
      </c>
      <c r="E11" s="450">
        <v>45394</v>
      </c>
      <c r="F11" s="366">
        <v>3</v>
      </c>
      <c r="G11" s="347" t="str">
        <v>10:54-21:27</v>
      </c>
      <c r="H11" s="347"/>
      <c r="I11" s="347">
        <v>3</v>
      </c>
      <c r="J11" s="347"/>
      <c r="K11" s="347"/>
      <c r="L11" s="347"/>
      <c r="M11" s="252"/>
      <c r="N11" s="252"/>
      <c r="O11" s="252"/>
      <c r="P11" s="252"/>
      <c r="Q11" s="252"/>
      <c r="R11" s="252"/>
      <c r="S11" s="252"/>
      <c r="T11" s="252"/>
    </row>
    <row r="12">
      <c r="A12" s="452"/>
      <c r="B12" s="452"/>
      <c r="C12" s="452"/>
      <c r="D12" s="452"/>
      <c r="E12" s="450">
        <v>45395</v>
      </c>
      <c r="F12" s="366"/>
      <c r="G12" s="451" t="str">
        <v>14:04-23:04</v>
      </c>
      <c r="H12" s="451"/>
      <c r="I12" s="347"/>
      <c r="J12" s="347"/>
      <c r="K12" s="347"/>
      <c r="L12" s="347"/>
      <c r="M12" s="252"/>
      <c r="N12" s="252"/>
      <c r="O12" s="252"/>
      <c r="P12" s="252"/>
      <c r="Q12" s="252"/>
      <c r="R12" s="252"/>
      <c r="S12" s="252"/>
      <c r="T12" s="252"/>
    </row>
    <row r="13">
      <c r="A13" s="452"/>
      <c r="B13" s="452"/>
      <c r="C13" s="452"/>
      <c r="D13" s="452"/>
      <c r="E13" s="450">
        <v>45396</v>
      </c>
      <c r="F13" s="366"/>
      <c r="G13" s="451" t="str">
        <v>10:29-13:49</v>
      </c>
      <c r="H13" s="451"/>
      <c r="I13" s="347"/>
      <c r="J13" s="347"/>
      <c r="K13" s="347"/>
      <c r="L13" s="347"/>
      <c r="M13" s="252"/>
      <c r="N13" s="252"/>
      <c r="O13" s="252"/>
      <c r="P13" s="252"/>
      <c r="Q13" s="252"/>
      <c r="R13" s="252"/>
      <c r="S13" s="252"/>
      <c r="T13" s="252"/>
    </row>
    <row r="14">
      <c r="A14" s="370">
        <v>4</v>
      </c>
      <c r="B14" s="370" t="str">
        <v>快活哥三秒守塔</v>
      </c>
      <c r="C14" s="370" t="str">
        <v>埃尔法</v>
      </c>
      <c r="D14" s="454" t="str">
        <v>闽D8613G叶美炎13666048868</v>
      </c>
      <c r="E14" s="450">
        <v>45392</v>
      </c>
      <c r="F14" s="366">
        <v>5</v>
      </c>
      <c r="G14" s="451" t="str">
        <v>18:50-20:50</v>
      </c>
      <c r="H14" s="451"/>
      <c r="I14" s="347"/>
      <c r="J14" s="347"/>
      <c r="K14" s="347"/>
      <c r="L14" s="459" t="str">
        <v>扣费</v>
      </c>
      <c r="M14" s="252"/>
      <c r="N14" s="252"/>
      <c r="O14" s="252"/>
      <c r="P14" s="252"/>
      <c r="Q14" s="252"/>
      <c r="R14" s="252"/>
      <c r="S14" s="252"/>
      <c r="T14" s="252"/>
    </row>
    <row r="15">
      <c r="A15" s="370"/>
      <c r="B15" s="370"/>
      <c r="C15" s="370"/>
      <c r="D15" s="454"/>
      <c r="E15" s="450">
        <v>45393</v>
      </c>
      <c r="F15" s="366"/>
      <c r="G15" s="451" t="str">
        <v>9:13-22:30</v>
      </c>
      <c r="H15" s="451"/>
      <c r="I15" s="347">
        <v>5.5</v>
      </c>
      <c r="J15" s="347"/>
      <c r="K15" s="451">
        <v>11</v>
      </c>
      <c r="L15" s="347"/>
      <c r="M15" s="252"/>
      <c r="N15" s="252"/>
      <c r="O15" s="252"/>
      <c r="P15" s="252"/>
      <c r="Q15" s="252"/>
      <c r="R15" s="252"/>
      <c r="S15" s="252"/>
      <c r="T15" s="252"/>
    </row>
    <row r="16">
      <c r="A16" s="370"/>
      <c r="B16" s="370"/>
      <c r="C16" s="370"/>
      <c r="D16" s="454"/>
      <c r="E16" s="450">
        <v>45394</v>
      </c>
      <c r="F16" s="366"/>
      <c r="G16" s="451" t="str">
        <v>11:00-22:46</v>
      </c>
      <c r="H16" s="347"/>
      <c r="I16" s="347">
        <v>4</v>
      </c>
      <c r="J16" s="347"/>
      <c r="K16" s="347">
        <v>5</v>
      </c>
      <c r="L16" s="347"/>
      <c r="M16" s="252"/>
      <c r="N16" s="252"/>
      <c r="O16" s="252"/>
      <c r="P16" s="252"/>
      <c r="Q16" s="252"/>
      <c r="R16" s="252"/>
      <c r="S16" s="252"/>
      <c r="T16" s="252"/>
    </row>
    <row r="17">
      <c r="A17" s="370"/>
      <c r="B17" s="370"/>
      <c r="C17" s="370"/>
      <c r="D17" s="454"/>
      <c r="E17" s="450">
        <v>45395</v>
      </c>
      <c r="F17" s="366"/>
      <c r="G17" s="451" t="str">
        <v>10:55-3:11</v>
      </c>
      <c r="H17" s="347"/>
      <c r="I17" s="347">
        <v>8</v>
      </c>
      <c r="J17" s="347"/>
      <c r="K17" s="347"/>
      <c r="L17" s="347"/>
      <c r="M17" s="252"/>
      <c r="N17" s="252"/>
      <c r="O17" s="252"/>
      <c r="P17" s="252"/>
      <c r="Q17" s="252"/>
      <c r="R17" s="252"/>
      <c r="S17" s="252"/>
      <c r="T17" s="252"/>
    </row>
    <row r="18">
      <c r="A18" s="370"/>
      <c r="B18" s="370"/>
      <c r="C18" s="370"/>
      <c r="D18" s="454"/>
      <c r="E18" s="450">
        <v>45396</v>
      </c>
      <c r="F18" s="366"/>
      <c r="G18" s="451" t="str">
        <v>11:58-19:00</v>
      </c>
      <c r="H18" s="347"/>
      <c r="I18" s="347"/>
      <c r="J18" s="347"/>
      <c r="K18" s="347"/>
      <c r="L18" s="347"/>
      <c r="M18" s="252"/>
      <c r="N18" s="252"/>
      <c r="O18" s="252"/>
      <c r="P18" s="252"/>
      <c r="Q18" s="252"/>
      <c r="R18" s="252"/>
      <c r="S18" s="252"/>
      <c r="T18" s="252"/>
    </row>
    <row r="19">
      <c r="A19" s="370"/>
      <c r="B19" s="370"/>
      <c r="C19" s="370"/>
      <c r="D19" s="454"/>
      <c r="E19" s="450">
        <v>45397</v>
      </c>
      <c r="F19" s="366"/>
      <c r="G19" s="451" t="str">
        <v>8:40-10:00</v>
      </c>
      <c r="H19" s="347"/>
      <c r="I19" s="347"/>
      <c r="J19" s="347"/>
      <c r="K19" s="347"/>
      <c r="L19" s="347"/>
      <c r="M19" s="252"/>
      <c r="N19" s="252"/>
      <c r="O19" s="252"/>
      <c r="P19" s="252"/>
      <c r="Q19" s="252"/>
      <c r="R19" s="252"/>
      <c r="S19" s="252"/>
      <c r="T19" s="252"/>
    </row>
    <row r="20">
      <c r="A20" s="366">
        <v>5</v>
      </c>
      <c r="B20" s="366" t="str">
        <v>樱木花道</v>
      </c>
      <c r="C20" s="366" t="str">
        <v>埃尔法</v>
      </c>
      <c r="D20" s="370" t="str">
        <v>闽D038UV王俊超18950051531</v>
      </c>
      <c r="E20" s="450">
        <v>45395</v>
      </c>
      <c r="F20" s="366">
        <v>3</v>
      </c>
      <c r="G20" s="451" t="str">
        <v>11:20-23:19</v>
      </c>
      <c r="H20" s="347"/>
      <c r="I20" s="347">
        <v>4</v>
      </c>
      <c r="J20" s="347"/>
      <c r="K20" s="347">
        <v>8</v>
      </c>
      <c r="L20" s="347"/>
      <c r="M20" s="252"/>
      <c r="N20" s="252"/>
      <c r="O20" s="252"/>
      <c r="P20" s="252"/>
      <c r="Q20" s="252"/>
      <c r="R20" s="252"/>
      <c r="S20" s="252"/>
      <c r="T20" s="252"/>
    </row>
    <row r="21">
      <c r="A21" s="366"/>
      <c r="B21" s="366"/>
      <c r="C21" s="366"/>
      <c r="D21" s="370"/>
      <c r="E21" s="450">
        <v>45396</v>
      </c>
      <c r="F21" s="366"/>
      <c r="G21" s="451" t="str">
        <v>9:26-0:21</v>
      </c>
      <c r="H21" s="347">
        <v>131</v>
      </c>
      <c r="I21" s="347">
        <v>7</v>
      </c>
      <c r="J21" s="347">
        <v>31</v>
      </c>
      <c r="K21" s="347"/>
      <c r="L21" s="347"/>
      <c r="M21" s="252"/>
      <c r="N21" s="252"/>
      <c r="O21" s="252"/>
      <c r="P21" s="252"/>
      <c r="Q21" s="252"/>
      <c r="R21" s="252"/>
      <c r="S21" s="252"/>
      <c r="T21" s="252"/>
    </row>
    <row r="22">
      <c r="A22" s="366"/>
      <c r="B22" s="366"/>
      <c r="C22" s="366"/>
      <c r="D22" s="370"/>
      <c r="E22" s="450">
        <v>45397</v>
      </c>
      <c r="F22" s="366"/>
      <c r="G22" s="451" t="str">
        <v>10:45-18:45</v>
      </c>
      <c r="H22" s="347"/>
      <c r="I22" s="347"/>
      <c r="J22" s="347"/>
      <c r="K22" s="347"/>
      <c r="L22" s="347"/>
      <c r="M22" s="252"/>
      <c r="N22" s="252"/>
      <c r="O22" s="252"/>
      <c r="P22" s="252"/>
      <c r="Q22" s="252"/>
      <c r="R22" s="252"/>
      <c r="S22" s="252"/>
      <c r="T22" s="252"/>
    </row>
    <row r="23">
      <c r="A23" s="452">
        <v>6</v>
      </c>
      <c r="B23" s="452" t="str">
        <v>张强</v>
      </c>
      <c r="C23" s="452" t="str">
        <v>埃尔法</v>
      </c>
      <c r="D23" s="452" t="str">
        <v>闽D6B89A卓志斌15659813675</v>
      </c>
      <c r="E23" s="450">
        <v>45395</v>
      </c>
      <c r="F23" s="366">
        <v>3</v>
      </c>
      <c r="G23" s="347" t="str">
        <v>10:44-03:26</v>
      </c>
      <c r="H23" s="347"/>
      <c r="I23" s="347">
        <v>9</v>
      </c>
      <c r="J23" s="347"/>
      <c r="K23" s="347"/>
      <c r="L23" s="347"/>
      <c r="M23" s="252"/>
      <c r="N23" s="252"/>
      <c r="O23" s="252"/>
      <c r="P23" s="252"/>
      <c r="Q23" s="252"/>
      <c r="R23" s="252"/>
      <c r="S23" s="252"/>
      <c r="T23" s="252"/>
    </row>
    <row r="24">
      <c r="A24" s="452"/>
      <c r="B24" s="452"/>
      <c r="C24" s="452"/>
      <c r="D24" s="452"/>
      <c r="E24" s="450">
        <v>45396</v>
      </c>
      <c r="F24" s="366"/>
      <c r="G24" s="451" t="str">
        <v>12:54-00:55</v>
      </c>
      <c r="H24" s="347"/>
      <c r="I24" s="347">
        <v>4</v>
      </c>
      <c r="J24" s="347"/>
      <c r="K24" s="347">
        <v>20</v>
      </c>
      <c r="L24" s="347"/>
      <c r="M24" s="252"/>
      <c r="N24" s="252"/>
      <c r="O24" s="252"/>
      <c r="P24" s="252"/>
      <c r="Q24" s="252"/>
      <c r="R24" s="252"/>
      <c r="S24" s="252"/>
      <c r="T24" s="252"/>
    </row>
    <row r="25">
      <c r="A25" s="452"/>
      <c r="B25" s="452"/>
      <c r="C25" s="452"/>
      <c r="D25" s="452"/>
      <c r="E25" s="450">
        <v>45397</v>
      </c>
      <c r="F25" s="366"/>
      <c r="G25" s="451" t="str">
        <v>10:24-17:59</v>
      </c>
      <c r="H25" s="347">
        <v>189</v>
      </c>
      <c r="I25" s="347"/>
      <c r="J25" s="347">
        <v>89</v>
      </c>
      <c r="K25" s="347">
        <v>30</v>
      </c>
      <c r="L25" s="347"/>
      <c r="M25" s="252"/>
      <c r="N25" s="252"/>
      <c r="O25" s="252"/>
      <c r="P25" s="252"/>
      <c r="Q25" s="252"/>
      <c r="R25" s="252"/>
      <c r="S25" s="252"/>
      <c r="T25" s="252"/>
    </row>
    <row r="26">
      <c r="A26" s="370">
        <v>7</v>
      </c>
      <c r="B26" s="370" t="str">
        <v>半壶</v>
      </c>
      <c r="C26" s="370" t="str">
        <v>埃尔法</v>
      </c>
      <c r="D26" s="370" t="str">
        <v>闽F8337Y林师傅13696961092</v>
      </c>
      <c r="E26" s="450">
        <v>45394</v>
      </c>
      <c r="F26" s="366">
        <v>3</v>
      </c>
      <c r="G26" s="451" t="str">
        <v>16:00-22:00</v>
      </c>
      <c r="H26" s="347"/>
      <c r="I26" s="347"/>
      <c r="J26" s="347"/>
      <c r="K26" s="347">
        <v>6</v>
      </c>
      <c r="L26" s="347"/>
      <c r="M26" s="252"/>
      <c r="N26" s="252"/>
      <c r="O26" s="252"/>
      <c r="P26" s="252"/>
      <c r="Q26" s="252"/>
      <c r="R26" s="252"/>
      <c r="S26" s="252"/>
      <c r="T26" s="252"/>
    </row>
    <row r="27">
      <c r="A27" s="370"/>
      <c r="B27" s="370"/>
      <c r="C27" s="370"/>
      <c r="D27" s="370"/>
      <c r="E27" s="450">
        <v>45395</v>
      </c>
      <c r="F27" s="366"/>
      <c r="G27" s="451" t="str">
        <v>8:15-21:18</v>
      </c>
      <c r="H27" s="347">
        <v>115</v>
      </c>
      <c r="I27" s="347">
        <v>5</v>
      </c>
      <c r="J27" s="347">
        <v>15</v>
      </c>
      <c r="K27" s="347"/>
      <c r="L27" s="347"/>
      <c r="M27" s="252"/>
      <c r="N27" s="252"/>
      <c r="O27" s="252"/>
      <c r="P27" s="252"/>
      <c r="Q27" s="252"/>
      <c r="R27" s="252"/>
      <c r="S27" s="252"/>
      <c r="T27" s="252"/>
    </row>
    <row r="28">
      <c r="A28" s="370"/>
      <c r="B28" s="370"/>
      <c r="C28" s="370"/>
      <c r="D28" s="370"/>
      <c r="E28" s="450">
        <v>45396</v>
      </c>
      <c r="F28" s="366"/>
      <c r="G28" s="451" t="str">
        <v>9:00-20:00</v>
      </c>
      <c r="H28" s="347"/>
      <c r="I28" s="347">
        <v>3</v>
      </c>
      <c r="J28" s="347"/>
      <c r="K28" s="347"/>
      <c r="L28" s="347"/>
      <c r="M28" s="252"/>
      <c r="N28" s="252"/>
      <c r="O28" s="252"/>
      <c r="P28" s="252"/>
      <c r="Q28" s="252"/>
      <c r="R28" s="252"/>
      <c r="S28" s="252"/>
      <c r="T28" s="252"/>
    </row>
    <row r="29">
      <c r="A29" s="452">
        <v>8</v>
      </c>
      <c r="B29" s="452" t="str">
        <v>洒洒🍫</v>
      </c>
      <c r="C29" s="452" t="str">
        <v>埃尔法</v>
      </c>
      <c r="D29" s="452" t="str">
        <v>闽C86D8W汤连港13950130786</v>
      </c>
      <c r="E29" s="450">
        <v>45394</v>
      </c>
      <c r="F29" s="366">
        <v>4</v>
      </c>
      <c r="G29" s="347" t="str">
        <v>17:15-19:32</v>
      </c>
      <c r="H29" s="347"/>
      <c r="I29" s="347"/>
      <c r="J29" s="347"/>
      <c r="K29" s="347"/>
      <c r="L29" s="347"/>
      <c r="M29" s="252"/>
      <c r="N29" s="252"/>
      <c r="O29" s="252"/>
      <c r="P29" s="252"/>
      <c r="Q29" s="252"/>
      <c r="R29" s="252"/>
      <c r="S29" s="252"/>
      <c r="T29" s="252"/>
    </row>
    <row r="30">
      <c r="A30" s="452"/>
      <c r="B30" s="452"/>
      <c r="C30" s="452"/>
      <c r="D30" s="452"/>
      <c r="E30" s="450">
        <v>45395</v>
      </c>
      <c r="F30" s="366"/>
      <c r="G30" s="347" t="str">
        <v>12:05-23:45</v>
      </c>
      <c r="H30" s="347"/>
      <c r="I30" s="347">
        <v>4</v>
      </c>
      <c r="J30" s="347"/>
      <c r="K30" s="347"/>
      <c r="L30" s="347"/>
      <c r="M30" s="252"/>
      <c r="N30" s="252"/>
      <c r="O30" s="252"/>
      <c r="P30" s="252"/>
      <c r="Q30" s="252"/>
      <c r="R30" s="252"/>
      <c r="S30" s="252"/>
      <c r="T30" s="252"/>
    </row>
    <row r="31">
      <c r="A31" s="452"/>
      <c r="B31" s="452"/>
      <c r="C31" s="452"/>
      <c r="D31" s="452"/>
      <c r="E31" s="450">
        <v>45396</v>
      </c>
      <c r="F31" s="366"/>
      <c r="G31" s="347" t="str">
        <v>10:30-20:23</v>
      </c>
      <c r="H31" s="347"/>
      <c r="I31" s="347">
        <v>2</v>
      </c>
      <c r="J31" s="347"/>
      <c r="K31" s="347"/>
      <c r="L31" s="347"/>
      <c r="M31" s="252"/>
      <c r="N31" s="252"/>
      <c r="O31" s="252"/>
      <c r="P31" s="252"/>
      <c r="Q31" s="252"/>
      <c r="R31" s="252"/>
      <c r="S31" s="252"/>
      <c r="T31" s="252"/>
    </row>
    <row r="32">
      <c r="A32" s="452"/>
      <c r="B32" s="452"/>
      <c r="C32" s="452"/>
      <c r="D32" s="452"/>
      <c r="E32" s="450">
        <v>45397</v>
      </c>
      <c r="F32" s="366"/>
      <c r="G32" s="347" t="str">
        <v>12:35-15:06</v>
      </c>
      <c r="H32" s="347"/>
      <c r="I32" s="347"/>
      <c r="J32" s="347"/>
      <c r="K32" s="347"/>
      <c r="L32" s="347"/>
      <c r="M32" s="252"/>
      <c r="N32" s="252"/>
      <c r="O32" s="252"/>
      <c r="P32" s="252"/>
      <c r="Q32" s="252"/>
      <c r="R32" s="252"/>
      <c r="S32" s="252"/>
      <c r="T32" s="252"/>
    </row>
    <row r="33">
      <c r="A33" s="454">
        <v>9</v>
      </c>
      <c r="B33" s="454" t="str">
        <v>₉₉.ᴄʏ𝑗</v>
      </c>
      <c r="C33" s="454" t="str">
        <v>埃尔法</v>
      </c>
      <c r="D33" s="454" t="str">
        <v>闽D9DV80黄良兴18250877771</v>
      </c>
      <c r="E33" s="450">
        <v>45394</v>
      </c>
      <c r="F33" s="366">
        <v>4</v>
      </c>
      <c r="G33" s="347" t="str">
        <v>8:44-16:20</v>
      </c>
      <c r="H33" s="347"/>
      <c r="I33" s="347"/>
      <c r="J33" s="347"/>
      <c r="K33" s="347"/>
      <c r="L33" s="347"/>
      <c r="M33" s="252"/>
      <c r="N33" s="252"/>
      <c r="O33" s="252"/>
      <c r="P33" s="252"/>
      <c r="Q33" s="252"/>
      <c r="R33" s="252"/>
      <c r="S33" s="252"/>
      <c r="T33" s="252"/>
    </row>
    <row r="34">
      <c r="A34" s="454"/>
      <c r="B34" s="454"/>
      <c r="C34" s="454"/>
      <c r="D34" s="454"/>
      <c r="E34" s="450">
        <v>45395</v>
      </c>
      <c r="F34" s="366"/>
      <c r="G34" s="451" t="str">
        <v>8：40-22：10</v>
      </c>
      <c r="H34" s="347"/>
      <c r="I34" s="347">
        <v>5</v>
      </c>
      <c r="J34" s="347"/>
      <c r="K34" s="347">
        <v>20.5</v>
      </c>
      <c r="L34" s="347"/>
      <c r="M34" s="252"/>
      <c r="N34" s="252"/>
      <c r="O34" s="252"/>
      <c r="P34" s="252"/>
      <c r="Q34" s="252"/>
      <c r="R34" s="252"/>
      <c r="S34" s="252"/>
      <c r="T34" s="252"/>
    </row>
    <row r="35">
      <c r="A35" s="454"/>
      <c r="B35" s="454"/>
      <c r="C35" s="454"/>
      <c r="D35" s="454"/>
      <c r="E35" s="450">
        <v>45396</v>
      </c>
      <c r="F35" s="366"/>
      <c r="G35" s="451" t="str">
        <v>9：37-14：37</v>
      </c>
      <c r="H35" s="347"/>
      <c r="I35" s="347"/>
      <c r="J35" s="347"/>
      <c r="K35" s="347"/>
      <c r="L35" s="347"/>
      <c r="M35" s="252"/>
      <c r="N35" s="252"/>
      <c r="O35" s="252"/>
      <c r="P35" s="252"/>
      <c r="Q35" s="252"/>
      <c r="R35" s="252"/>
      <c r="S35" s="252"/>
      <c r="T35" s="252"/>
    </row>
    <row r="36">
      <c r="A36" s="454"/>
      <c r="B36" s="454"/>
      <c r="C36" s="454"/>
      <c r="D36" s="454"/>
      <c r="E36" s="450">
        <v>45397</v>
      </c>
      <c r="F36" s="366"/>
      <c r="G36" s="451" t="str">
        <v>10：21-11：34</v>
      </c>
      <c r="H36" s="347"/>
      <c r="I36" s="347">
        <v>3</v>
      </c>
      <c r="J36" s="347"/>
      <c r="K36" s="347"/>
      <c r="L36" s="347"/>
      <c r="M36" s="252"/>
      <c r="N36" s="252"/>
      <c r="O36" s="252"/>
      <c r="P36" s="252"/>
      <c r="Q36" s="252"/>
      <c r="R36" s="252"/>
      <c r="S36" s="252"/>
      <c r="T36" s="252"/>
    </row>
    <row r="37">
      <c r="A37" s="370">
        <v>10</v>
      </c>
      <c r="B37" s="370" t="str">
        <v>☁️走抖观花☁️¹⁹⁷</v>
      </c>
      <c r="C37" s="370" t="str">
        <v>埃尔法</v>
      </c>
      <c r="D37" s="370" t="str">
        <v>闽D7FF12张师傅13860174447</v>
      </c>
      <c r="E37" s="450">
        <v>45394</v>
      </c>
      <c r="F37" s="366">
        <v>4</v>
      </c>
      <c r="G37" s="451" t="str">
        <v>11:00-22:00</v>
      </c>
      <c r="H37" s="347"/>
      <c r="I37" s="347">
        <v>3</v>
      </c>
      <c r="J37" s="347"/>
      <c r="K37" s="347">
        <v>13</v>
      </c>
      <c r="L37" s="347"/>
      <c r="M37" s="252"/>
      <c r="N37" s="252"/>
      <c r="O37" s="252"/>
      <c r="P37" s="252"/>
      <c r="Q37" s="252"/>
      <c r="R37" s="252"/>
      <c r="S37" s="252"/>
      <c r="T37" s="252"/>
    </row>
    <row r="38">
      <c r="A38" s="370"/>
      <c r="B38" s="370"/>
      <c r="C38" s="370"/>
      <c r="D38" s="370"/>
      <c r="E38" s="450">
        <v>45395</v>
      </c>
      <c r="F38" s="366"/>
      <c r="G38" s="451" t="str">
        <v>9:30-23:30</v>
      </c>
      <c r="H38" s="347"/>
      <c r="I38" s="347">
        <v>6</v>
      </c>
      <c r="J38" s="347"/>
      <c r="K38" s="347">
        <v>8</v>
      </c>
      <c r="L38" s="347"/>
      <c r="M38" s="252"/>
      <c r="N38" s="252"/>
      <c r="O38" s="252"/>
      <c r="P38" s="252"/>
      <c r="Q38" s="252"/>
      <c r="R38" s="252"/>
      <c r="S38" s="252"/>
      <c r="T38" s="252"/>
    </row>
    <row r="39">
      <c r="A39" s="370"/>
      <c r="B39" s="370"/>
      <c r="C39" s="370"/>
      <c r="D39" s="370"/>
      <c r="E39" s="450">
        <v>45396</v>
      </c>
      <c r="F39" s="366"/>
      <c r="G39" s="451" t="str">
        <v>10:50-0:20</v>
      </c>
      <c r="H39" s="347"/>
      <c r="I39" s="347">
        <v>5.5</v>
      </c>
      <c r="J39" s="347"/>
      <c r="K39" s="347">
        <v>16</v>
      </c>
      <c r="L39" s="347"/>
      <c r="M39" s="252"/>
      <c r="N39" s="252"/>
      <c r="O39" s="252"/>
      <c r="P39" s="252"/>
      <c r="Q39" s="252"/>
      <c r="R39" s="252"/>
      <c r="S39" s="252"/>
      <c r="T39" s="252"/>
    </row>
    <row r="40">
      <c r="A40" s="370"/>
      <c r="B40" s="370"/>
      <c r="C40" s="370"/>
      <c r="D40" s="370"/>
      <c r="E40" s="450">
        <v>45397</v>
      </c>
      <c r="F40" s="366"/>
      <c r="G40" s="451" t="str">
        <v>10:00-16:00</v>
      </c>
      <c r="H40" s="347"/>
      <c r="I40" s="347"/>
      <c r="J40" s="347"/>
      <c r="K40" s="347"/>
      <c r="L40" s="347"/>
      <c r="M40" s="252"/>
      <c r="N40" s="252"/>
      <c r="O40" s="252"/>
      <c r="P40" s="252"/>
      <c r="Q40" s="252"/>
      <c r="R40" s="252"/>
      <c r="S40" s="252"/>
      <c r="T40" s="252"/>
    </row>
    <row r="41">
      <c r="A41" s="366">
        <v>11</v>
      </c>
      <c r="B41" s="366" t="str">
        <v>叶开</v>
      </c>
      <c r="C41" s="366" t="str">
        <v>埃尔法</v>
      </c>
      <c r="D41" s="366" t="str">
        <v>闽DA27V2邹盛林15859250355</v>
      </c>
      <c r="E41" s="450">
        <v>45394</v>
      </c>
      <c r="F41" s="366">
        <v>4</v>
      </c>
      <c r="G41" s="347" t="str">
        <v>14:23-20:51</v>
      </c>
      <c r="H41" s="347"/>
      <c r="I41" s="347"/>
      <c r="J41" s="347"/>
      <c r="K41" s="347"/>
      <c r="L41" s="347"/>
      <c r="M41" s="252"/>
      <c r="N41" s="252"/>
      <c r="O41" s="252"/>
      <c r="P41" s="252"/>
      <c r="Q41" s="252"/>
      <c r="R41" s="252"/>
      <c r="S41" s="252"/>
      <c r="T41" s="252"/>
    </row>
    <row r="42">
      <c r="A42" s="366"/>
      <c r="B42" s="366"/>
      <c r="C42" s="366"/>
      <c r="D42" s="366"/>
      <c r="E42" s="450">
        <v>45395</v>
      </c>
      <c r="F42" s="366"/>
      <c r="G42" s="347" t="str">
        <v>8:07-21:17</v>
      </c>
      <c r="H42" s="347"/>
      <c r="I42" s="347">
        <v>6</v>
      </c>
      <c r="J42" s="347"/>
      <c r="K42" s="347"/>
      <c r="L42" s="347"/>
      <c r="M42" s="252"/>
      <c r="N42" s="252"/>
      <c r="O42" s="252"/>
      <c r="P42" s="252"/>
      <c r="Q42" s="252"/>
      <c r="R42" s="252"/>
      <c r="S42" s="252"/>
      <c r="T42" s="252"/>
    </row>
    <row r="43">
      <c r="A43" s="366"/>
      <c r="B43" s="366"/>
      <c r="C43" s="366"/>
      <c r="D43" s="366"/>
      <c r="E43" s="450">
        <v>45396</v>
      </c>
      <c r="F43" s="366"/>
      <c r="G43" s="347" t="str">
        <v>8:35-20:18</v>
      </c>
      <c r="H43" s="347"/>
      <c r="I43" s="347">
        <v>5</v>
      </c>
      <c r="J43" s="347"/>
      <c r="K43" s="347"/>
      <c r="L43" s="347"/>
      <c r="M43" s="252"/>
      <c r="N43" s="252"/>
      <c r="O43" s="252"/>
      <c r="P43" s="252"/>
      <c r="Q43" s="252"/>
      <c r="R43" s="252"/>
      <c r="S43" s="252"/>
      <c r="T43" s="252"/>
    </row>
    <row r="44">
      <c r="A44" s="366"/>
      <c r="B44" s="366"/>
      <c r="C44" s="366"/>
      <c r="D44" s="366"/>
      <c r="E44" s="450">
        <v>45397</v>
      </c>
      <c r="F44" s="366"/>
      <c r="G44" s="347" t="str">
        <v>10:30-22:53</v>
      </c>
      <c r="H44" s="347"/>
      <c r="I44" s="347">
        <v>5</v>
      </c>
      <c r="J44" s="347"/>
      <c r="K44" s="347"/>
      <c r="L44" s="347"/>
      <c r="M44" s="252"/>
      <c r="N44" s="252"/>
      <c r="O44" s="252"/>
      <c r="P44" s="252"/>
      <c r="Q44" s="252"/>
      <c r="R44" s="252"/>
      <c r="S44" s="252"/>
      <c r="T44" s="252"/>
    </row>
    <row r="45">
      <c r="A45" s="452">
        <v>12</v>
      </c>
      <c r="B45" s="452" t="str">
        <v>Niki🖤玩</v>
      </c>
      <c r="C45" s="452" t="str">
        <v>埃尔法</v>
      </c>
      <c r="D45" s="452" t="str">
        <v>闽D806YX叶玉泉18059222437</v>
      </c>
      <c r="E45" s="450">
        <v>45394</v>
      </c>
      <c r="F45" s="366">
        <v>4</v>
      </c>
      <c r="G45" s="347" t="str">
        <v>15:59-20:54</v>
      </c>
      <c r="H45" s="347"/>
      <c r="I45" s="347"/>
      <c r="J45" s="347"/>
      <c r="K45" s="347"/>
      <c r="L45" s="347"/>
      <c r="M45" s="252"/>
      <c r="N45" s="252"/>
      <c r="O45" s="252"/>
      <c r="P45" s="252"/>
      <c r="Q45" s="252"/>
      <c r="R45" s="252"/>
      <c r="S45" s="252"/>
      <c r="T45" s="252"/>
    </row>
    <row r="46">
      <c r="A46" s="452"/>
      <c r="B46" s="452"/>
      <c r="C46" s="452"/>
      <c r="D46" s="452"/>
      <c r="E46" s="450">
        <v>45395</v>
      </c>
      <c r="F46" s="366"/>
      <c r="G46" s="451" t="str">
        <v>10:58-01:51</v>
      </c>
      <c r="H46" s="347">
        <v>127</v>
      </c>
      <c r="I46" s="347">
        <v>7</v>
      </c>
      <c r="J46" s="347">
        <v>27</v>
      </c>
      <c r="K46" s="347">
        <v>41</v>
      </c>
      <c r="L46" s="347"/>
      <c r="M46" s="252"/>
      <c r="N46" s="252"/>
      <c r="O46" s="252"/>
      <c r="P46" s="252"/>
      <c r="Q46" s="252"/>
      <c r="R46" s="252"/>
      <c r="S46" s="252"/>
      <c r="T46" s="252"/>
    </row>
    <row r="47">
      <c r="A47" s="452"/>
      <c r="B47" s="452"/>
      <c r="C47" s="452"/>
      <c r="D47" s="452"/>
      <c r="E47" s="450">
        <v>45396</v>
      </c>
      <c r="F47" s="366"/>
      <c r="G47" s="451" t="str">
        <v>11:37-20:11</v>
      </c>
      <c r="H47" s="347"/>
      <c r="I47" s="347">
        <v>1</v>
      </c>
      <c r="J47" s="347"/>
      <c r="K47" s="347"/>
      <c r="L47" s="347"/>
      <c r="M47" s="252"/>
      <c r="N47" s="252"/>
      <c r="O47" s="252"/>
      <c r="P47" s="252"/>
      <c r="Q47" s="252"/>
      <c r="R47" s="252"/>
      <c r="S47" s="252"/>
      <c r="T47" s="252"/>
    </row>
    <row r="48">
      <c r="A48" s="452"/>
      <c r="B48" s="452"/>
      <c r="C48" s="452"/>
      <c r="D48" s="452"/>
      <c r="E48" s="450">
        <v>45397</v>
      </c>
      <c r="F48" s="366"/>
      <c r="G48" s="451" t="str">
        <v>11:21-15:50</v>
      </c>
      <c r="H48" s="347"/>
      <c r="I48" s="347"/>
      <c r="J48" s="347"/>
      <c r="K48" s="347"/>
      <c r="L48" s="347"/>
      <c r="M48" s="252"/>
      <c r="N48" s="252"/>
      <c r="O48" s="252"/>
      <c r="P48" s="252"/>
      <c r="Q48" s="252"/>
      <c r="R48" s="252"/>
      <c r="S48" s="252"/>
      <c r="T48" s="252"/>
    </row>
    <row r="49">
      <c r="A49" s="370">
        <v>13</v>
      </c>
      <c r="B49" s="370" t="str">
        <v>是颜颜吖</v>
      </c>
      <c r="C49" s="370" t="str">
        <v>埃尔法</v>
      </c>
      <c r="D49" s="370" t="str">
        <v>闽D079UF 黄泽霖18059216598</v>
      </c>
      <c r="E49" s="450">
        <v>45394</v>
      </c>
      <c r="F49" s="366">
        <v>3</v>
      </c>
      <c r="G49" s="451" t="str">
        <v>10:55-23:40</v>
      </c>
      <c r="H49" s="347"/>
      <c r="I49" s="347">
        <v>5</v>
      </c>
      <c r="J49" s="347"/>
      <c r="K49" s="347">
        <v>6</v>
      </c>
      <c r="L49" s="347"/>
      <c r="M49" s="252"/>
      <c r="N49" s="252"/>
      <c r="O49" s="252"/>
      <c r="P49" s="252"/>
      <c r="Q49" s="252"/>
      <c r="R49" s="252"/>
      <c r="S49" s="252"/>
      <c r="T49" s="252"/>
    </row>
    <row r="50">
      <c r="A50" s="370"/>
      <c r="B50" s="370"/>
      <c r="C50" s="370"/>
      <c r="D50" s="370"/>
      <c r="E50" s="450">
        <v>45395</v>
      </c>
      <c r="F50" s="366"/>
      <c r="G50" s="451" t="str">
        <v>10:55-23:27</v>
      </c>
      <c r="H50" s="347"/>
      <c r="I50" s="347">
        <v>4.5</v>
      </c>
      <c r="J50" s="347"/>
      <c r="K50" s="347"/>
      <c r="L50" s="347"/>
      <c r="M50" s="252"/>
      <c r="N50" s="252"/>
      <c r="O50" s="252"/>
      <c r="P50" s="252"/>
      <c r="Q50" s="252"/>
      <c r="R50" s="252"/>
      <c r="S50" s="252"/>
      <c r="T50" s="252"/>
    </row>
    <row r="51">
      <c r="A51" s="370"/>
      <c r="B51" s="370"/>
      <c r="C51" s="370"/>
      <c r="D51" s="370"/>
      <c r="E51" s="450">
        <v>45396</v>
      </c>
      <c r="F51" s="366"/>
      <c r="G51" s="451" t="str">
        <v>11:08-18:45</v>
      </c>
      <c r="H51" s="347"/>
      <c r="I51" s="347"/>
      <c r="J51" s="347"/>
      <c r="K51" s="347"/>
      <c r="L51" s="347"/>
      <c r="M51" s="252"/>
      <c r="N51" s="252"/>
      <c r="O51" s="252"/>
      <c r="P51" s="252"/>
      <c r="Q51" s="252"/>
      <c r="R51" s="252"/>
      <c r="S51" s="252"/>
      <c r="T51" s="252"/>
    </row>
    <row r="52">
      <c r="A52" s="366">
        <v>14</v>
      </c>
      <c r="B52" s="366" t="str">
        <v>超心星¹⁹⁷</v>
      </c>
      <c r="C52" s="366" t="str">
        <v>埃尔法</v>
      </c>
      <c r="D52" s="366" t="str">
        <v>张立勋18750214056 闽D752XC</v>
      </c>
      <c r="E52" s="450">
        <v>45394</v>
      </c>
      <c r="F52" s="366">
        <v>4</v>
      </c>
      <c r="G52" s="347" t="str">
        <v>17:23-21:51</v>
      </c>
      <c r="H52" s="347"/>
      <c r="I52" s="347"/>
      <c r="J52" s="347"/>
      <c r="K52" s="347"/>
      <c r="L52" s="347"/>
      <c r="M52" s="252"/>
      <c r="N52" s="252"/>
      <c r="O52" s="252"/>
      <c r="P52" s="252"/>
      <c r="Q52" s="252"/>
      <c r="R52" s="252"/>
      <c r="S52" s="252"/>
      <c r="T52" s="252"/>
    </row>
    <row r="53">
      <c r="A53" s="366"/>
      <c r="B53" s="366"/>
      <c r="C53" s="366"/>
      <c r="D53" s="366"/>
      <c r="E53" s="450">
        <v>45395</v>
      </c>
      <c r="F53" s="366"/>
      <c r="G53" s="347" t="str">
        <v>10:00-05:33</v>
      </c>
      <c r="H53" s="347"/>
      <c r="I53" s="347">
        <v>12</v>
      </c>
      <c r="J53" s="347"/>
      <c r="K53" s="347">
        <v>53</v>
      </c>
      <c r="L53" s="347"/>
      <c r="M53" s="252"/>
      <c r="N53" s="252"/>
      <c r="O53" s="252"/>
      <c r="P53" s="252"/>
      <c r="Q53" s="252"/>
      <c r="R53" s="252"/>
      <c r="S53" s="252"/>
      <c r="T53" s="252"/>
    </row>
    <row r="54">
      <c r="A54" s="366"/>
      <c r="B54" s="366"/>
      <c r="C54" s="366"/>
      <c r="D54" s="366"/>
      <c r="E54" s="450">
        <v>45396</v>
      </c>
      <c r="F54" s="366"/>
      <c r="G54" s="347" t="str">
        <v>10:42-0:25</v>
      </c>
      <c r="H54" s="347"/>
      <c r="I54" s="347">
        <v>6</v>
      </c>
      <c r="J54" s="347"/>
      <c r="K54" s="347"/>
      <c r="L54" s="347"/>
      <c r="M54" s="252"/>
      <c r="N54" s="252"/>
      <c r="O54" s="252"/>
      <c r="P54" s="252"/>
      <c r="Q54" s="252"/>
      <c r="R54" s="252"/>
      <c r="S54" s="252"/>
      <c r="T54" s="252"/>
    </row>
    <row r="55">
      <c r="A55" s="366"/>
      <c r="B55" s="366"/>
      <c r="C55" s="366"/>
      <c r="D55" s="366"/>
      <c r="E55" s="450">
        <v>45397</v>
      </c>
      <c r="F55" s="366"/>
      <c r="G55" s="347" t="str">
        <v>10:03-14:04</v>
      </c>
      <c r="H55" s="347"/>
      <c r="I55" s="347"/>
      <c r="J55" s="347"/>
      <c r="K55" s="347"/>
      <c r="L55" s="347"/>
      <c r="M55" s="252"/>
      <c r="N55" s="252"/>
      <c r="O55" s="252"/>
      <c r="P55" s="252"/>
      <c r="Q55" s="252"/>
      <c r="R55" s="252"/>
      <c r="S55" s="252"/>
      <c r="T55" s="252"/>
    </row>
    <row r="56">
      <c r="A56" s="452">
        <v>15</v>
      </c>
      <c r="B56" s="452" t="str">
        <v>☻ 七分甜的雯雯¹¹²¹</v>
      </c>
      <c r="C56" s="452" t="str">
        <v>埃尔法</v>
      </c>
      <c r="D56" s="452" t="str">
        <v>闽D3658A苏培全18760317858</v>
      </c>
      <c r="E56" s="450">
        <v>45394</v>
      </c>
      <c r="F56" s="366">
        <v>4</v>
      </c>
      <c r="G56" s="347" t="str">
        <v>12:20-21:20</v>
      </c>
      <c r="H56" s="347"/>
      <c r="I56" s="347">
        <v>1</v>
      </c>
      <c r="J56" s="347"/>
      <c r="K56" s="347"/>
      <c r="L56" s="347"/>
      <c r="M56" s="252"/>
      <c r="N56" s="252"/>
      <c r="O56" s="252"/>
      <c r="P56" s="252"/>
      <c r="Q56" s="252"/>
      <c r="R56" s="252"/>
      <c r="S56" s="252"/>
      <c r="T56" s="252"/>
    </row>
    <row r="57">
      <c r="A57" s="452"/>
      <c r="B57" s="452"/>
      <c r="C57" s="452"/>
      <c r="D57" s="452"/>
      <c r="E57" s="450">
        <v>45395</v>
      </c>
      <c r="F57" s="366"/>
      <c r="G57" s="451" t="str">
        <v>16:00-00:12</v>
      </c>
      <c r="H57" s="347"/>
      <c r="I57" s="347"/>
      <c r="J57" s="347"/>
      <c r="K57" s="347"/>
      <c r="L57" s="347"/>
      <c r="M57" s="252"/>
      <c r="N57" s="252"/>
      <c r="O57" s="252"/>
      <c r="P57" s="252"/>
      <c r="Q57" s="252"/>
      <c r="R57" s="252"/>
      <c r="S57" s="252"/>
      <c r="T57" s="252"/>
    </row>
    <row r="58">
      <c r="A58" s="452"/>
      <c r="B58" s="452"/>
      <c r="C58" s="452"/>
      <c r="D58" s="452"/>
      <c r="E58" s="450">
        <v>45396</v>
      </c>
      <c r="F58" s="366"/>
      <c r="G58" s="451" t="str">
        <v>12:20-00:21</v>
      </c>
      <c r="H58" s="347"/>
      <c r="I58" s="347">
        <v>4</v>
      </c>
      <c r="J58" s="347"/>
      <c r="K58" s="347">
        <v>25</v>
      </c>
      <c r="L58" s="347"/>
      <c r="M58" s="252"/>
      <c r="N58" s="252"/>
      <c r="O58" s="252"/>
      <c r="P58" s="252"/>
      <c r="Q58" s="252"/>
      <c r="R58" s="252"/>
      <c r="S58" s="252"/>
      <c r="T58" s="252"/>
    </row>
    <row r="59">
      <c r="A59" s="452"/>
      <c r="B59" s="452"/>
      <c r="C59" s="452"/>
      <c r="D59" s="452"/>
      <c r="E59" s="450">
        <v>45397</v>
      </c>
      <c r="F59" s="366"/>
      <c r="G59" s="451" t="str">
        <v>15:20-18:30</v>
      </c>
      <c r="H59" s="347"/>
      <c r="I59" s="347"/>
      <c r="J59" s="347"/>
      <c r="K59" s="347"/>
      <c r="L59" s="347"/>
      <c r="M59" s="252"/>
      <c r="N59" s="252"/>
      <c r="O59" s="252"/>
      <c r="P59" s="252"/>
      <c r="Q59" s="252"/>
      <c r="R59" s="252"/>
      <c r="S59" s="252"/>
      <c r="T59" s="252"/>
    </row>
    <row r="60">
      <c r="A60" s="370">
        <v>16</v>
      </c>
      <c r="B60" s="370" t="str">
        <v>(￣^￣)ゞ</v>
      </c>
      <c r="C60" s="370" t="str">
        <v>埃尔法</v>
      </c>
      <c r="D60" s="370" t="str">
        <v>闽D9149C 谢思龙13459263127</v>
      </c>
      <c r="E60" s="450">
        <v>45394</v>
      </c>
      <c r="F60" s="366">
        <v>4</v>
      </c>
      <c r="G60" s="451" t="str">
        <v>19:00-21:30</v>
      </c>
      <c r="H60" s="347"/>
      <c r="I60" s="347"/>
      <c r="J60" s="347"/>
      <c r="K60" s="347"/>
      <c r="L60" s="347" t="str">
        <v>客人14日走，15日备车</v>
      </c>
      <c r="M60" s="252"/>
      <c r="N60" s="252"/>
      <c r="O60" s="252"/>
      <c r="P60" s="252"/>
      <c r="Q60" s="252"/>
      <c r="R60" s="252"/>
      <c r="S60" s="252"/>
      <c r="T60" s="252"/>
    </row>
    <row r="61">
      <c r="A61" s="370"/>
      <c r="B61" s="370"/>
      <c r="C61" s="370"/>
      <c r="D61" s="370"/>
      <c r="E61" s="450">
        <v>45395</v>
      </c>
      <c r="F61" s="366"/>
      <c r="G61" s="451" t="str">
        <v>14:00-2:00</v>
      </c>
      <c r="H61" s="347"/>
      <c r="I61" s="347">
        <v>4</v>
      </c>
      <c r="J61" s="347"/>
      <c r="K61" s="347"/>
      <c r="L61" s="347"/>
      <c r="M61" s="252"/>
      <c r="N61" s="252"/>
      <c r="O61" s="252"/>
      <c r="P61" s="252"/>
      <c r="Q61" s="252"/>
      <c r="R61" s="252"/>
      <c r="S61" s="252"/>
      <c r="T61" s="252"/>
    </row>
    <row r="62">
      <c r="A62" s="370"/>
      <c r="B62" s="370"/>
      <c r="C62" s="370"/>
      <c r="D62" s="370"/>
      <c r="E62" s="450">
        <v>45396</v>
      </c>
      <c r="F62" s="366"/>
      <c r="G62" s="451" t="str">
        <v>10:30-17:25</v>
      </c>
      <c r="H62" s="347"/>
      <c r="I62" s="347"/>
      <c r="J62" s="347"/>
      <c r="K62" s="347"/>
      <c r="L62" s="347"/>
      <c r="M62" s="252"/>
      <c r="N62" s="252"/>
      <c r="O62" s="252"/>
      <c r="P62" s="252"/>
      <c r="Q62" s="252"/>
      <c r="R62" s="252"/>
      <c r="S62" s="252"/>
      <c r="T62" s="252"/>
    </row>
    <row r="63">
      <c r="A63" s="370"/>
      <c r="B63" s="370"/>
      <c r="C63" s="370"/>
      <c r="D63" s="370"/>
      <c r="E63" s="450">
        <v>45397</v>
      </c>
      <c r="F63" s="366"/>
      <c r="G63" s="451" t="str">
        <v>9:00-17:00</v>
      </c>
      <c r="H63" s="347"/>
      <c r="I63" s="347"/>
      <c r="J63" s="347"/>
      <c r="K63" s="347"/>
      <c r="L63" s="347"/>
      <c r="M63" s="252"/>
      <c r="N63" s="252"/>
      <c r="O63" s="252"/>
      <c r="P63" s="252"/>
      <c r="Q63" s="252"/>
      <c r="R63" s="252"/>
      <c r="S63" s="252"/>
      <c r="T63" s="252"/>
    </row>
    <row r="64">
      <c r="A64" s="452">
        <v>17</v>
      </c>
      <c r="B64" s="452" t="str">
        <v>John R ₂₆₆🎵</v>
      </c>
      <c r="C64" s="452" t="str">
        <v>埃尔法</v>
      </c>
      <c r="D64" s="452" t="str">
        <v>闽C9ZS99惠跃磊15711581666</v>
      </c>
      <c r="E64" s="450">
        <v>45395</v>
      </c>
      <c r="F64" s="366">
        <v>3</v>
      </c>
      <c r="G64" s="347" t="str">
        <v>14:39-23:10</v>
      </c>
      <c r="H64" s="347"/>
      <c r="I64" s="347">
        <v>1</v>
      </c>
      <c r="J64" s="347"/>
      <c r="K64" s="347">
        <v>20</v>
      </c>
      <c r="L64" s="347"/>
      <c r="M64" s="252"/>
      <c r="N64" s="252"/>
      <c r="O64" s="252"/>
      <c r="P64" s="252"/>
      <c r="Q64" s="252"/>
      <c r="R64" s="252"/>
      <c r="S64" s="252"/>
      <c r="T64" s="252"/>
    </row>
    <row r="65">
      <c r="A65" s="452"/>
      <c r="B65" s="452"/>
      <c r="C65" s="452"/>
      <c r="D65" s="452"/>
      <c r="E65" s="450">
        <v>45396</v>
      </c>
      <c r="F65" s="366"/>
      <c r="G65" s="451" t="str">
        <v>11:38-22:04</v>
      </c>
      <c r="H65" s="347"/>
      <c r="I65" s="347">
        <v>2</v>
      </c>
      <c r="J65" s="347"/>
      <c r="K65" s="347">
        <v>20</v>
      </c>
      <c r="L65" s="347"/>
      <c r="M65" s="252"/>
      <c r="N65" s="252"/>
      <c r="O65" s="252"/>
      <c r="P65" s="252"/>
      <c r="Q65" s="252"/>
      <c r="R65" s="252"/>
      <c r="S65" s="252"/>
      <c r="T65" s="252"/>
    </row>
    <row r="66">
      <c r="A66" s="452"/>
      <c r="B66" s="452"/>
      <c r="C66" s="452"/>
      <c r="D66" s="452"/>
      <c r="E66" s="450">
        <v>45397</v>
      </c>
      <c r="F66" s="366"/>
      <c r="G66" s="451" t="str">
        <v>10:29-11:24</v>
      </c>
      <c r="H66" s="347"/>
      <c r="I66" s="347"/>
      <c r="J66" s="347"/>
      <c r="K66" s="347"/>
      <c r="L66" s="347"/>
      <c r="M66" s="252"/>
      <c r="N66" s="252"/>
      <c r="O66" s="252"/>
      <c r="P66" s="252"/>
      <c r="Q66" s="252"/>
      <c r="R66" s="252"/>
      <c r="S66" s="252"/>
      <c r="T66" s="252"/>
    </row>
    <row r="67">
      <c r="A67" s="454">
        <v>18</v>
      </c>
      <c r="B67" s="454" t="str">
        <v>顶峰相见</v>
      </c>
      <c r="C67" s="454" t="str">
        <v>埃尔法</v>
      </c>
      <c r="D67" s="454" t="str">
        <v>闽CW278W许师傅 15880728196</v>
      </c>
      <c r="E67" s="450">
        <v>45393</v>
      </c>
      <c r="F67" s="366">
        <v>5</v>
      </c>
      <c r="G67" s="451" t="str">
        <v>11:00-20:10</v>
      </c>
      <c r="H67" s="347"/>
      <c r="I67" s="347">
        <v>1</v>
      </c>
      <c r="J67" s="347"/>
      <c r="K67" s="347"/>
      <c r="L67" s="347"/>
      <c r="M67" s="252"/>
      <c r="N67" s="252"/>
      <c r="O67" s="252"/>
      <c r="P67" s="252"/>
      <c r="Q67" s="252"/>
      <c r="R67" s="252"/>
      <c r="S67" s="252"/>
      <c r="T67" s="252"/>
    </row>
    <row r="68">
      <c r="A68" s="454"/>
      <c r="B68" s="454"/>
      <c r="C68" s="454"/>
      <c r="D68" s="454"/>
      <c r="E68" s="450">
        <v>45394</v>
      </c>
      <c r="F68" s="366"/>
      <c r="G68" s="451" t="str">
        <v>9:49-23:09</v>
      </c>
      <c r="H68" s="347">
        <v>109</v>
      </c>
      <c r="I68" s="347">
        <v>5.5</v>
      </c>
      <c r="J68" s="347">
        <v>9</v>
      </c>
      <c r="K68" s="347">
        <v>5.5</v>
      </c>
      <c r="L68" s="347"/>
      <c r="M68" s="252"/>
      <c r="N68" s="252"/>
      <c r="O68" s="252"/>
      <c r="P68" s="252"/>
      <c r="Q68" s="252"/>
      <c r="R68" s="252"/>
      <c r="S68" s="252"/>
      <c r="T68" s="252"/>
    </row>
    <row r="69">
      <c r="A69" s="454"/>
      <c r="B69" s="454"/>
      <c r="C69" s="454"/>
      <c r="D69" s="454"/>
      <c r="E69" s="450">
        <v>45395</v>
      </c>
      <c r="F69" s="366"/>
      <c r="G69" s="451" t="str">
        <v>11:39-0:10</v>
      </c>
      <c r="H69" s="347"/>
      <c r="I69" s="347">
        <v>4.5</v>
      </c>
      <c r="J69" s="347"/>
      <c r="K69" s="347"/>
      <c r="L69" s="347"/>
      <c r="M69" s="252"/>
      <c r="N69" s="252"/>
      <c r="O69" s="252"/>
      <c r="P69" s="252"/>
      <c r="Q69" s="252"/>
      <c r="R69" s="252"/>
      <c r="S69" s="252"/>
      <c r="T69" s="252"/>
    </row>
    <row r="70">
      <c r="A70" s="454"/>
      <c r="B70" s="454"/>
      <c r="C70" s="454"/>
      <c r="D70" s="454"/>
      <c r="E70" s="450">
        <v>45396</v>
      </c>
      <c r="F70" s="366"/>
      <c r="G70" s="451" t="str">
        <v>8:59-11:33</v>
      </c>
      <c r="H70" s="347"/>
      <c r="I70" s="347"/>
      <c r="J70" s="347"/>
      <c r="K70" s="347"/>
      <c r="L70" s="347"/>
      <c r="M70" s="252"/>
      <c r="N70" s="252"/>
      <c r="O70" s="252"/>
      <c r="P70" s="252"/>
      <c r="Q70" s="252"/>
      <c r="R70" s="252"/>
      <c r="S70" s="252"/>
      <c r="T70" s="252"/>
    </row>
    <row r="71">
      <c r="A71" s="454"/>
      <c r="B71" s="454"/>
      <c r="C71" s="454"/>
      <c r="D71" s="454"/>
      <c r="E71" s="450">
        <v>45397</v>
      </c>
      <c r="F71" s="366"/>
      <c r="G71" s="451" t="str">
        <v>8:40-19:00</v>
      </c>
      <c r="H71" s="347"/>
      <c r="I71" s="347">
        <v>2</v>
      </c>
      <c r="J71" s="347"/>
      <c r="K71" s="347"/>
      <c r="L71" s="347"/>
      <c r="M71" s="252"/>
      <c r="N71" s="252"/>
      <c r="O71" s="252"/>
      <c r="P71" s="252"/>
      <c r="Q71" s="252"/>
      <c r="R71" s="252"/>
      <c r="S71" s="252"/>
      <c r="T71" s="252"/>
    </row>
    <row r="72">
      <c r="A72" s="370">
        <v>19</v>
      </c>
      <c r="B72" s="370" t="str">
        <v>逝去的爱</v>
      </c>
      <c r="C72" s="370" t="str">
        <v>埃尔法</v>
      </c>
      <c r="D72" s="370" t="str">
        <v>闽D078QU张志民13400795000</v>
      </c>
      <c r="E72" s="450">
        <v>45394</v>
      </c>
      <c r="F72" s="366">
        <v>4</v>
      </c>
      <c r="G72" s="451" t="str">
        <v>12:00-19:00</v>
      </c>
      <c r="H72" s="347"/>
      <c r="I72" s="347"/>
      <c r="J72" s="347"/>
      <c r="K72" s="347">
        <v>5</v>
      </c>
      <c r="L72" s="347"/>
      <c r="M72" s="252"/>
      <c r="N72" s="252"/>
      <c r="O72" s="252"/>
      <c r="P72" s="252"/>
      <c r="Q72" s="252"/>
      <c r="R72" s="252"/>
      <c r="S72" s="252"/>
      <c r="T72" s="252"/>
    </row>
    <row r="73">
      <c r="A73" s="370"/>
      <c r="B73" s="370"/>
      <c r="C73" s="370"/>
      <c r="D73" s="370"/>
      <c r="E73" s="450">
        <v>45395</v>
      </c>
      <c r="F73" s="366"/>
      <c r="G73" s="451" t="str">
        <v>9:00-23:00</v>
      </c>
      <c r="H73" s="347"/>
      <c r="I73" s="347">
        <v>6</v>
      </c>
      <c r="J73" s="347"/>
      <c r="K73" s="347"/>
      <c r="L73" s="347"/>
      <c r="M73" s="252"/>
      <c r="N73" s="252"/>
      <c r="O73" s="252"/>
      <c r="P73" s="252"/>
      <c r="Q73" s="252"/>
      <c r="R73" s="252"/>
      <c r="S73" s="252"/>
      <c r="T73" s="252"/>
    </row>
    <row r="74">
      <c r="A74" s="370"/>
      <c r="B74" s="370"/>
      <c r="C74" s="370"/>
      <c r="D74" s="370"/>
      <c r="E74" s="450">
        <v>45396</v>
      </c>
      <c r="F74" s="366"/>
      <c r="G74" s="451" t="str">
        <v>9:40-14:40</v>
      </c>
      <c r="H74" s="347"/>
      <c r="I74" s="347"/>
      <c r="J74" s="347"/>
      <c r="K74" s="347">
        <v>15</v>
      </c>
      <c r="L74" s="347"/>
      <c r="M74" s="252"/>
      <c r="N74" s="252"/>
      <c r="O74" s="252"/>
      <c r="P74" s="252"/>
      <c r="Q74" s="252"/>
      <c r="R74" s="252"/>
      <c r="S74" s="252"/>
      <c r="T74" s="252"/>
    </row>
    <row r="75">
      <c r="A75" s="370"/>
      <c r="B75" s="370"/>
      <c r="C75" s="370"/>
      <c r="D75" s="370"/>
      <c r="E75" s="450">
        <v>45397</v>
      </c>
      <c r="F75" s="366"/>
      <c r="G75" s="451" t="str">
        <v>8:40-13:40</v>
      </c>
      <c r="H75" s="347"/>
      <c r="I75" s="347"/>
      <c r="J75" s="347"/>
      <c r="K75" s="347"/>
      <c r="L75" s="347"/>
      <c r="M75" s="252"/>
      <c r="N75" s="252"/>
      <c r="O75" s="252"/>
      <c r="P75" s="252"/>
      <c r="Q75" s="252"/>
      <c r="R75" s="252"/>
      <c r="S75" s="252"/>
      <c r="T75" s="252"/>
    </row>
    <row r="76">
      <c r="A76" s="366">
        <v>20</v>
      </c>
      <c r="B76" s="366" t="str">
        <v>郑毅诚</v>
      </c>
      <c r="C76" s="366" t="str">
        <v>埃尔法</v>
      </c>
      <c r="D76" s="366" t="str">
        <v>闽D7302H陈向涛13225081808</v>
      </c>
      <c r="E76" s="450">
        <v>45395</v>
      </c>
      <c r="F76" s="366">
        <v>3</v>
      </c>
      <c r="G76" s="347" t="str">
        <v>9:00-22:00</v>
      </c>
      <c r="H76" s="347"/>
      <c r="I76" s="347">
        <v>5</v>
      </c>
      <c r="J76" s="347"/>
      <c r="K76" s="347"/>
      <c r="L76" s="347"/>
      <c r="M76" s="252"/>
      <c r="N76" s="252"/>
      <c r="O76" s="252"/>
      <c r="P76" s="252"/>
      <c r="Q76" s="252"/>
      <c r="R76" s="252"/>
      <c r="S76" s="252"/>
      <c r="T76" s="252"/>
    </row>
    <row r="77">
      <c r="A77" s="366"/>
      <c r="B77" s="366"/>
      <c r="C77" s="366"/>
      <c r="D77" s="366"/>
      <c r="E77" s="450">
        <v>45396</v>
      </c>
      <c r="F77" s="366"/>
      <c r="G77" s="347" t="str">
        <v>9:00-17:00</v>
      </c>
      <c r="H77" s="347"/>
      <c r="I77" s="347"/>
      <c r="J77" s="347"/>
      <c r="K77" s="347"/>
      <c r="L77" s="347"/>
      <c r="M77" s="252"/>
      <c r="N77" s="252"/>
      <c r="O77" s="252"/>
      <c r="P77" s="252"/>
      <c r="Q77" s="252"/>
      <c r="R77" s="252"/>
      <c r="S77" s="252"/>
      <c r="T77" s="252"/>
    </row>
    <row r="78">
      <c r="A78" s="366"/>
      <c r="B78" s="366"/>
      <c r="C78" s="366"/>
      <c r="D78" s="366"/>
      <c r="E78" s="450">
        <v>45397</v>
      </c>
      <c r="F78" s="366"/>
      <c r="G78" s="347" t="str">
        <v>9:00-17:00</v>
      </c>
      <c r="H78" s="347"/>
      <c r="I78" s="347"/>
      <c r="J78" s="347"/>
      <c r="K78" s="347"/>
      <c r="L78" s="347"/>
      <c r="M78" s="252"/>
      <c r="N78" s="252"/>
      <c r="O78" s="252"/>
      <c r="P78" s="252"/>
      <c r="Q78" s="252"/>
      <c r="R78" s="252"/>
      <c r="S78" s="252"/>
      <c r="T78" s="252"/>
    </row>
    <row r="79">
      <c r="A79" s="370" t="str">
        <v>埃尔法共20台合计</v>
      </c>
      <c r="B79" s="370"/>
      <c r="C79" s="370"/>
      <c r="D79" s="370"/>
      <c r="E79" s="370"/>
      <c r="F79" s="347"/>
      <c r="G79" s="347"/>
      <c r="H79" s="347"/>
      <c r="I79" s="347">
        <v>211.5</v>
      </c>
      <c r="J79" s="347">
        <v>171</v>
      </c>
      <c r="K79" s="347">
        <v>448</v>
      </c>
      <c r="L79" s="347"/>
      <c r="M79" s="252"/>
      <c r="N79" s="252"/>
      <c r="O79" s="252"/>
      <c r="P79" s="252"/>
      <c r="Q79" s="252"/>
      <c r="R79" s="252"/>
      <c r="S79" s="252"/>
      <c r="T79" s="252"/>
    </row>
    <row r="80">
      <c r="A80" s="452">
        <v>1</v>
      </c>
      <c r="B80" s="452" t="str">
        <v>刘双福</v>
      </c>
      <c r="C80" s="452" t="str">
        <v>奔驰商务</v>
      </c>
      <c r="D80" s="452" t="str">
        <v>闽DD885L许辉林18020751699</v>
      </c>
      <c r="E80" s="450">
        <v>45395</v>
      </c>
      <c r="F80" s="366">
        <v>3</v>
      </c>
      <c r="G80" s="347" t="str">
        <v>10:10-23：50</v>
      </c>
      <c r="H80" s="347"/>
      <c r="I80" s="347">
        <v>6</v>
      </c>
      <c r="J80" s="347"/>
      <c r="K80" s="347"/>
      <c r="L80" s="347"/>
      <c r="M80" s="252"/>
      <c r="N80" s="252"/>
      <c r="O80" s="252"/>
      <c r="P80" s="252"/>
      <c r="Q80" s="252"/>
      <c r="R80" s="252"/>
      <c r="S80" s="252"/>
      <c r="T80" s="252"/>
    </row>
    <row r="81">
      <c r="A81" s="452"/>
      <c r="B81" s="452"/>
      <c r="C81" s="452"/>
      <c r="D81" s="452"/>
      <c r="E81" s="450">
        <v>45396</v>
      </c>
      <c r="F81" s="366"/>
      <c r="G81" s="451" t="str">
        <v>10：25-21:18</v>
      </c>
      <c r="H81" s="347"/>
      <c r="I81" s="347">
        <v>3</v>
      </c>
      <c r="J81" s="347"/>
      <c r="K81" s="347"/>
      <c r="L81" s="347"/>
      <c r="M81" s="252"/>
      <c r="N81" s="252"/>
      <c r="O81" s="252"/>
      <c r="P81" s="252"/>
      <c r="Q81" s="252"/>
      <c r="R81" s="252"/>
      <c r="S81" s="252"/>
      <c r="T81" s="252"/>
    </row>
    <row r="82">
      <c r="A82" s="452"/>
      <c r="B82" s="452"/>
      <c r="C82" s="452"/>
      <c r="D82" s="452"/>
      <c r="E82" s="450">
        <v>45397</v>
      </c>
      <c r="F82" s="366"/>
      <c r="G82" s="451" t="str">
        <v>08:30-12：30</v>
      </c>
      <c r="H82" s="347"/>
      <c r="I82" s="347"/>
      <c r="J82" s="347"/>
      <c r="K82" s="347"/>
      <c r="L82" s="347"/>
      <c r="M82" s="252"/>
      <c r="N82" s="252"/>
      <c r="O82" s="252"/>
      <c r="P82" s="252"/>
      <c r="Q82" s="252"/>
      <c r="R82" s="252"/>
      <c r="S82" s="252"/>
      <c r="T82" s="252"/>
    </row>
    <row r="83">
      <c r="A83" s="454">
        <v>2</v>
      </c>
      <c r="B83" s="454" t="str">
        <v>guguigui</v>
      </c>
      <c r="C83" s="454" t="str">
        <v>奔驰商务</v>
      </c>
      <c r="D83" s="454" t="str">
        <v>闽D862PL 刘向辉15759268762</v>
      </c>
      <c r="E83" s="450">
        <v>45395</v>
      </c>
      <c r="F83" s="366">
        <v>3</v>
      </c>
      <c r="G83" s="451" t="str">
        <v>10:30-1:00</v>
      </c>
      <c r="H83" s="347"/>
      <c r="I83" s="347">
        <v>6.5</v>
      </c>
      <c r="J83" s="347"/>
      <c r="K83" s="347">
        <v>15</v>
      </c>
      <c r="L83" s="347"/>
      <c r="M83" s="252"/>
      <c r="N83" s="252"/>
      <c r="O83" s="252"/>
      <c r="P83" s="252"/>
      <c r="Q83" s="252"/>
      <c r="R83" s="252"/>
      <c r="S83" s="252"/>
      <c r="T83" s="252"/>
    </row>
    <row r="84">
      <c r="A84" s="454"/>
      <c r="B84" s="454"/>
      <c r="C84" s="454"/>
      <c r="D84" s="454"/>
      <c r="E84" s="450">
        <v>45396</v>
      </c>
      <c r="F84" s="366"/>
      <c r="G84" s="451" t="str">
        <v>13:00-0:00</v>
      </c>
      <c r="H84" s="451"/>
      <c r="I84" s="347">
        <v>3</v>
      </c>
      <c r="J84" s="347"/>
      <c r="K84" s="347"/>
      <c r="L84" s="347"/>
      <c r="M84" s="252"/>
      <c r="N84" s="252"/>
      <c r="O84" s="252"/>
      <c r="P84" s="252"/>
      <c r="Q84" s="252"/>
      <c r="R84" s="252"/>
      <c r="S84" s="252"/>
      <c r="T84" s="252"/>
    </row>
    <row r="85">
      <c r="A85" s="454"/>
      <c r="B85" s="454"/>
      <c r="C85" s="454"/>
      <c r="D85" s="454"/>
      <c r="E85" s="450">
        <v>45397</v>
      </c>
      <c r="F85" s="366"/>
      <c r="G85" s="451" t="str">
        <v>7:00-13:30</v>
      </c>
      <c r="H85" s="451"/>
      <c r="I85" s="347"/>
      <c r="J85" s="347"/>
      <c r="K85" s="347"/>
      <c r="L85" s="347"/>
      <c r="M85" s="252"/>
      <c r="N85" s="252"/>
      <c r="O85" s="252"/>
      <c r="P85" s="252"/>
      <c r="Q85" s="252"/>
      <c r="R85" s="252"/>
      <c r="S85" s="252"/>
      <c r="T85" s="252"/>
    </row>
    <row r="86">
      <c r="A86" s="370">
        <v>3</v>
      </c>
      <c r="B86" s="370" t="str">
        <v>挽卿</v>
      </c>
      <c r="C86" s="370" t="str">
        <v>奔驰商务</v>
      </c>
      <c r="D86" s="370" t="str">
        <v>闽D7XZ90武步委13328753789</v>
      </c>
      <c r="E86" s="450">
        <v>45394</v>
      </c>
      <c r="F86" s="366">
        <v>3</v>
      </c>
      <c r="G86" s="451" t="str">
        <v>12:54-3:06</v>
      </c>
      <c r="H86" s="451">
        <v>189</v>
      </c>
      <c r="I86" s="347">
        <v>5.5</v>
      </c>
      <c r="J86" s="347">
        <v>89</v>
      </c>
      <c r="K86" s="347"/>
      <c r="L86" s="347"/>
      <c r="M86" s="252"/>
      <c r="N86" s="252"/>
      <c r="O86" s="252"/>
      <c r="P86" s="252"/>
      <c r="Q86" s="252"/>
      <c r="R86" s="252"/>
      <c r="S86" s="252"/>
      <c r="T86" s="252"/>
    </row>
    <row r="87">
      <c r="A87" s="370"/>
      <c r="B87" s="370"/>
      <c r="C87" s="370"/>
      <c r="D87" s="370"/>
      <c r="E87" s="450">
        <v>45395</v>
      </c>
      <c r="F87" s="366"/>
      <c r="G87" s="451" t="str">
        <v>14:07-3:29</v>
      </c>
      <c r="H87" s="347">
        <v>112</v>
      </c>
      <c r="I87" s="347">
        <v>5.5</v>
      </c>
      <c r="J87" s="347">
        <v>12</v>
      </c>
      <c r="K87" s="347"/>
      <c r="L87" s="347"/>
      <c r="M87" s="252"/>
      <c r="N87" s="252"/>
      <c r="O87" s="252"/>
      <c r="P87" s="252"/>
      <c r="Q87" s="252"/>
      <c r="R87" s="252"/>
      <c r="S87" s="252"/>
      <c r="T87" s="252"/>
    </row>
    <row r="88">
      <c r="A88" s="370"/>
      <c r="B88" s="370"/>
      <c r="C88" s="370"/>
      <c r="D88" s="370"/>
      <c r="E88" s="450">
        <v>45396</v>
      </c>
      <c r="F88" s="366"/>
      <c r="G88" s="451" t="str">
        <v>9:42-14:03</v>
      </c>
      <c r="H88" s="347"/>
      <c r="I88" s="347"/>
      <c r="J88" s="347"/>
      <c r="K88" s="347"/>
      <c r="L88" s="347"/>
      <c r="M88" s="252"/>
      <c r="N88" s="252"/>
      <c r="O88" s="252"/>
      <c r="P88" s="252"/>
      <c r="Q88" s="252"/>
      <c r="R88" s="252"/>
      <c r="S88" s="252"/>
      <c r="T88" s="252"/>
    </row>
    <row r="89">
      <c r="A89" s="452">
        <v>4</v>
      </c>
      <c r="B89" s="452" t="str">
        <v>用户1297052572146</v>
      </c>
      <c r="C89" s="452" t="str">
        <v>奔驰商务</v>
      </c>
      <c r="D89" s="452" t="str">
        <v>闽D1A19G张师傅18106988118</v>
      </c>
      <c r="E89" s="450">
        <v>45395</v>
      </c>
      <c r="F89" s="366">
        <v>2</v>
      </c>
      <c r="G89" s="347" t="str">
        <v>14:00-01:10</v>
      </c>
      <c r="H89" s="347">
        <v>108</v>
      </c>
      <c r="I89" s="347">
        <v>3</v>
      </c>
      <c r="J89" s="347">
        <v>8</v>
      </c>
      <c r="K89" s="347"/>
      <c r="L89" s="347"/>
      <c r="M89" s="252"/>
      <c r="N89" s="252"/>
      <c r="O89" s="252"/>
      <c r="P89" s="252"/>
      <c r="Q89" s="252"/>
      <c r="R89" s="252"/>
      <c r="S89" s="252"/>
      <c r="T89" s="252"/>
    </row>
    <row r="90">
      <c r="A90" s="452"/>
      <c r="B90" s="452"/>
      <c r="C90" s="452"/>
      <c r="D90" s="452"/>
      <c r="E90" s="450">
        <v>45396</v>
      </c>
      <c r="F90" s="366"/>
      <c r="G90" s="451" t="str">
        <v>10:00-14:00</v>
      </c>
      <c r="H90" s="347"/>
      <c r="I90" s="347"/>
      <c r="J90" s="347"/>
      <c r="K90" s="347"/>
      <c r="L90" s="347"/>
      <c r="M90" s="252"/>
      <c r="N90" s="252"/>
      <c r="O90" s="252"/>
      <c r="P90" s="252"/>
      <c r="Q90" s="252"/>
      <c r="R90" s="252"/>
      <c r="S90" s="252"/>
      <c r="T90" s="252"/>
    </row>
    <row r="91">
      <c r="A91" s="370">
        <v>5</v>
      </c>
      <c r="B91" s="370" t="str">
        <v>任逍遥⚡️</v>
      </c>
      <c r="C91" s="370" t="str">
        <v>奔驰商务</v>
      </c>
      <c r="D91" s="370" t="str">
        <v>闽D999PW李明哲15750701118</v>
      </c>
      <c r="E91" s="450">
        <v>45394</v>
      </c>
      <c r="F91" s="366">
        <v>4</v>
      </c>
      <c r="G91" s="451" t="str">
        <v>17:20-23:52</v>
      </c>
      <c r="H91" s="347"/>
      <c r="I91" s="347"/>
      <c r="J91" s="347"/>
      <c r="K91" s="347">
        <v>8</v>
      </c>
      <c r="L91" s="347"/>
      <c r="M91" s="252"/>
      <c r="N91" s="252"/>
      <c r="O91" s="252"/>
      <c r="P91" s="252"/>
      <c r="Q91" s="252"/>
      <c r="R91" s="252"/>
      <c r="S91" s="252"/>
      <c r="T91" s="252"/>
    </row>
    <row r="92">
      <c r="A92" s="370"/>
      <c r="B92" s="370"/>
      <c r="C92" s="370"/>
      <c r="D92" s="370"/>
      <c r="E92" s="450">
        <v>45395</v>
      </c>
      <c r="F92" s="366"/>
      <c r="G92" s="451" t="str">
        <v>14:07-1:05</v>
      </c>
      <c r="H92" s="347">
        <v>130</v>
      </c>
      <c r="I92" s="347">
        <v>3</v>
      </c>
      <c r="J92" s="347">
        <v>30</v>
      </c>
      <c r="K92" s="347">
        <v>14</v>
      </c>
      <c r="L92" s="347"/>
      <c r="M92" s="252"/>
      <c r="N92" s="252"/>
      <c r="O92" s="252"/>
      <c r="P92" s="252"/>
      <c r="Q92" s="252"/>
      <c r="R92" s="252"/>
      <c r="S92" s="252"/>
      <c r="T92" s="252"/>
    </row>
    <row r="93">
      <c r="A93" s="370"/>
      <c r="B93" s="370"/>
      <c r="C93" s="370"/>
      <c r="D93" s="370"/>
      <c r="E93" s="450">
        <v>45396</v>
      </c>
      <c r="F93" s="366"/>
      <c r="G93" s="451" t="str">
        <v>14:18-22:03</v>
      </c>
      <c r="H93" s="347"/>
      <c r="I93" s="347"/>
      <c r="J93" s="347"/>
      <c r="K93" s="347">
        <v>10</v>
      </c>
      <c r="L93" s="347"/>
      <c r="M93" s="252"/>
      <c r="N93" s="252"/>
      <c r="O93" s="252"/>
      <c r="P93" s="252"/>
      <c r="Q93" s="252"/>
      <c r="R93" s="252"/>
      <c r="S93" s="252"/>
      <c r="T93" s="252"/>
    </row>
    <row r="94">
      <c r="A94" s="370"/>
      <c r="B94" s="370"/>
      <c r="C94" s="370"/>
      <c r="D94" s="370"/>
      <c r="E94" s="450">
        <v>45397</v>
      </c>
      <c r="F94" s="366"/>
      <c r="G94" s="451" t="str">
        <v>9:03-10:44</v>
      </c>
      <c r="H94" s="347"/>
      <c r="I94" s="347"/>
      <c r="J94" s="347"/>
      <c r="K94" s="347"/>
      <c r="L94" s="347"/>
      <c r="M94" s="252"/>
      <c r="N94" s="252"/>
      <c r="O94" s="252"/>
      <c r="P94" s="252"/>
      <c r="Q94" s="252"/>
      <c r="R94" s="252"/>
      <c r="S94" s="252"/>
      <c r="T94" s="252"/>
    </row>
    <row r="95">
      <c r="A95" s="452">
        <v>6</v>
      </c>
      <c r="B95" s="452" t="str">
        <v>L‘</v>
      </c>
      <c r="C95" s="452" t="str">
        <v>奔驰商务</v>
      </c>
      <c r="D95" s="452" t="str">
        <v>闽D197UG黄师傅17706016507</v>
      </c>
      <c r="E95" s="450">
        <v>45395</v>
      </c>
      <c r="F95" s="366">
        <v>3</v>
      </c>
      <c r="G95" s="347" t="str">
        <v>12:15-23:16</v>
      </c>
      <c r="H95" s="347"/>
      <c r="I95" s="347">
        <v>3</v>
      </c>
      <c r="J95" s="347"/>
      <c r="K95" s="347"/>
      <c r="L95" s="347"/>
      <c r="M95" s="252"/>
      <c r="N95" s="252"/>
      <c r="O95" s="252"/>
      <c r="P95" s="252"/>
      <c r="Q95" s="252"/>
      <c r="R95" s="252"/>
      <c r="S95" s="252"/>
      <c r="T95" s="252"/>
    </row>
    <row r="96">
      <c r="A96" s="452"/>
      <c r="B96" s="452"/>
      <c r="C96" s="452"/>
      <c r="D96" s="452"/>
      <c r="E96" s="450">
        <v>45396</v>
      </c>
      <c r="F96" s="366"/>
      <c r="G96" s="347" t="str">
        <v>12:12-21:39</v>
      </c>
      <c r="H96" s="347">
        <v>120</v>
      </c>
      <c r="I96" s="347">
        <v>1</v>
      </c>
      <c r="J96" s="347">
        <v>20</v>
      </c>
      <c r="K96" s="347">
        <v>27.5</v>
      </c>
      <c r="L96" s="347"/>
      <c r="M96" s="252"/>
      <c r="N96" s="252"/>
      <c r="O96" s="252"/>
      <c r="P96" s="252"/>
      <c r="Q96" s="252"/>
      <c r="R96" s="252"/>
      <c r="S96" s="252"/>
      <c r="T96" s="252"/>
    </row>
    <row r="97">
      <c r="A97" s="452"/>
      <c r="B97" s="452"/>
      <c r="C97" s="452"/>
      <c r="D97" s="452"/>
      <c r="E97" s="450">
        <v>45397</v>
      </c>
      <c r="F97" s="366"/>
      <c r="G97" s="347" t="str">
        <v>8:30-10:19</v>
      </c>
      <c r="H97" s="347"/>
      <c r="I97" s="347"/>
      <c r="J97" s="347"/>
      <c r="K97" s="347"/>
      <c r="L97" s="347"/>
      <c r="M97" s="252"/>
      <c r="N97" s="252"/>
      <c r="O97" s="252"/>
      <c r="P97" s="252"/>
      <c r="Q97" s="252"/>
      <c r="R97" s="252"/>
      <c r="S97" s="252"/>
      <c r="T97" s="252"/>
    </row>
    <row r="98">
      <c r="A98" s="370">
        <v>7</v>
      </c>
      <c r="B98" s="370" t="str">
        <v>…守望</v>
      </c>
      <c r="C98" s="370" t="str">
        <v>奔驰商务</v>
      </c>
      <c r="D98" s="370" t="str">
        <v>闽D5XP35王师傅18965423841</v>
      </c>
      <c r="E98" s="450">
        <v>45395</v>
      </c>
      <c r="F98" s="366">
        <v>3</v>
      </c>
      <c r="G98" s="347" t="str">
        <v>14:30-22:30</v>
      </c>
      <c r="H98" s="347"/>
      <c r="I98" s="347"/>
      <c r="J98" s="347"/>
      <c r="K98" s="347">
        <v>5</v>
      </c>
      <c r="L98" s="347"/>
      <c r="M98" s="252"/>
      <c r="N98" s="252"/>
      <c r="O98" s="252"/>
      <c r="P98" s="252"/>
      <c r="Q98" s="252"/>
      <c r="R98" s="252"/>
      <c r="S98" s="252"/>
      <c r="T98" s="252"/>
    </row>
    <row r="99">
      <c r="A99" s="370"/>
      <c r="B99" s="370"/>
      <c r="C99" s="370"/>
      <c r="D99" s="370"/>
      <c r="E99" s="450">
        <v>45396</v>
      </c>
      <c r="F99" s="366"/>
      <c r="G99" s="347" t="str">
        <v>10:00-23:21</v>
      </c>
      <c r="H99" s="347"/>
      <c r="I99" s="347">
        <v>5.5</v>
      </c>
      <c r="J99" s="347"/>
      <c r="K99" s="347"/>
      <c r="L99" s="347"/>
      <c r="M99" s="252"/>
      <c r="N99" s="252"/>
      <c r="O99" s="252"/>
      <c r="P99" s="252"/>
      <c r="Q99" s="252"/>
      <c r="R99" s="252"/>
      <c r="S99" s="252"/>
      <c r="T99" s="252"/>
    </row>
    <row r="100">
      <c r="A100" s="370"/>
      <c r="B100" s="370"/>
      <c r="C100" s="370"/>
      <c r="D100" s="370"/>
      <c r="E100" s="450">
        <v>45397</v>
      </c>
      <c r="F100" s="366"/>
      <c r="G100" s="347" t="str">
        <v>8:00-9:21</v>
      </c>
      <c r="H100" s="347"/>
      <c r="I100" s="347"/>
      <c r="J100" s="347"/>
      <c r="K100" s="347"/>
      <c r="L100" s="347"/>
      <c r="M100" s="252"/>
      <c r="N100" s="252"/>
      <c r="O100" s="252"/>
      <c r="P100" s="252"/>
      <c r="Q100" s="252"/>
      <c r="R100" s="252"/>
      <c r="S100" s="252"/>
      <c r="T100" s="252"/>
    </row>
    <row r="101">
      <c r="A101" s="366">
        <v>8</v>
      </c>
      <c r="B101" s="366" t="str">
        <v>囡囡🌟</v>
      </c>
      <c r="C101" s="366" t="str">
        <v>奔驰商务</v>
      </c>
      <c r="D101" s="366" t="str">
        <v>闽D7MJ29蓝师傅13860405715</v>
      </c>
      <c r="E101" s="450">
        <v>45394</v>
      </c>
      <c r="F101" s="366">
        <v>4</v>
      </c>
      <c r="G101" s="347" t="str">
        <v>13.30—2:30</v>
      </c>
      <c r="H101" s="347"/>
      <c r="I101" s="347">
        <v>5</v>
      </c>
      <c r="J101" s="347"/>
      <c r="K101" s="347"/>
      <c r="L101" s="347"/>
      <c r="M101" s="252"/>
      <c r="N101" s="252"/>
      <c r="O101" s="252"/>
      <c r="P101" s="252"/>
      <c r="Q101" s="252"/>
      <c r="R101" s="252"/>
      <c r="S101" s="252"/>
      <c r="T101" s="252"/>
    </row>
    <row r="102">
      <c r="A102" s="366"/>
      <c r="B102" s="366"/>
      <c r="C102" s="366"/>
      <c r="D102" s="366"/>
      <c r="E102" s="450">
        <v>45395</v>
      </c>
      <c r="F102" s="366"/>
      <c r="G102" s="347" t="str">
        <v>13:00—1:00</v>
      </c>
      <c r="H102" s="347"/>
      <c r="I102" s="347">
        <v>4</v>
      </c>
      <c r="J102" s="347"/>
      <c r="K102" s="347"/>
      <c r="L102" s="347"/>
      <c r="M102" s="252"/>
      <c r="N102" s="252"/>
      <c r="O102" s="252"/>
      <c r="P102" s="252"/>
      <c r="Q102" s="252"/>
      <c r="R102" s="252"/>
      <c r="S102" s="252"/>
      <c r="T102" s="252"/>
    </row>
    <row r="103">
      <c r="A103" s="366"/>
      <c r="B103" s="366"/>
      <c r="C103" s="366"/>
      <c r="D103" s="366"/>
      <c r="E103" s="450">
        <v>45396</v>
      </c>
      <c r="F103" s="366"/>
      <c r="G103" s="347" t="str">
        <v>11:00—22:00</v>
      </c>
      <c r="H103" s="347"/>
      <c r="I103" s="347">
        <v>3</v>
      </c>
      <c r="J103" s="347"/>
      <c r="K103" s="347"/>
      <c r="L103" s="347"/>
      <c r="M103" s="252"/>
      <c r="N103" s="252"/>
      <c r="O103" s="252"/>
      <c r="P103" s="252"/>
      <c r="Q103" s="252"/>
      <c r="R103" s="252"/>
      <c r="S103" s="252"/>
      <c r="T103" s="252"/>
    </row>
    <row r="104">
      <c r="A104" s="366"/>
      <c r="B104" s="366"/>
      <c r="C104" s="366"/>
      <c r="D104" s="366"/>
      <c r="E104" s="450">
        <v>45397</v>
      </c>
      <c r="F104" s="366"/>
      <c r="G104" s="347" t="str">
        <v>8:00—10:00</v>
      </c>
      <c r="H104" s="347"/>
      <c r="I104" s="347"/>
      <c r="J104" s="347"/>
      <c r="K104" s="347"/>
      <c r="L104" s="347"/>
      <c r="M104" s="252"/>
      <c r="N104" s="252"/>
      <c r="O104" s="252"/>
      <c r="P104" s="252"/>
      <c r="Q104" s="252"/>
      <c r="R104" s="252"/>
      <c r="S104" s="252"/>
      <c r="T104" s="252"/>
    </row>
    <row r="105">
      <c r="A105" s="366">
        <v>9</v>
      </c>
      <c r="B105" s="366" t="str">
        <v>🌟এ活ᩚ泼ᩚ💓翡ᩚ翠ᩚ༊⁹⁶⁷⁷</v>
      </c>
      <c r="C105" s="366" t="str">
        <v>奔驰商务</v>
      </c>
      <c r="D105" s="366" t="str">
        <v>闽DT2E22王鹭晋18950070791</v>
      </c>
      <c r="E105" s="450">
        <v>45395</v>
      </c>
      <c r="F105" s="366">
        <v>3</v>
      </c>
      <c r="G105" s="347" t="str">
        <v>12:47-02:28</v>
      </c>
      <c r="H105" s="347"/>
      <c r="I105" s="347">
        <v>6</v>
      </c>
      <c r="J105" s="347"/>
      <c r="K105" s="347"/>
      <c r="L105" s="347"/>
      <c r="M105" s="252"/>
      <c r="N105" s="252"/>
      <c r="O105" s="252"/>
      <c r="P105" s="252"/>
      <c r="Q105" s="252"/>
      <c r="R105" s="252"/>
      <c r="S105" s="252"/>
      <c r="T105" s="252"/>
    </row>
    <row r="106">
      <c r="A106" s="366"/>
      <c r="B106" s="366"/>
      <c r="C106" s="366"/>
      <c r="D106" s="366"/>
      <c r="E106" s="450">
        <v>45396</v>
      </c>
      <c r="F106" s="366"/>
      <c r="G106" s="347" t="str">
        <v>10：19-2:04</v>
      </c>
      <c r="H106" s="347"/>
      <c r="I106" s="347">
        <v>8</v>
      </c>
      <c r="J106" s="347"/>
      <c r="K106" s="347"/>
      <c r="L106" s="347"/>
      <c r="M106" s="252"/>
      <c r="N106" s="252"/>
      <c r="O106" s="252"/>
      <c r="P106" s="252"/>
      <c r="Q106" s="252"/>
      <c r="R106" s="252"/>
      <c r="S106" s="252"/>
      <c r="T106" s="252"/>
    </row>
    <row r="107">
      <c r="A107" s="366"/>
      <c r="B107" s="366"/>
      <c r="C107" s="366"/>
      <c r="D107" s="366"/>
      <c r="E107" s="450">
        <v>45397</v>
      </c>
      <c r="F107" s="366"/>
      <c r="G107" s="347" t="str">
        <v>10:33-14:13</v>
      </c>
      <c r="H107" s="347"/>
      <c r="I107" s="347"/>
      <c r="J107" s="347"/>
      <c r="K107" s="347"/>
      <c r="L107" s="347"/>
      <c r="M107" s="252"/>
      <c r="N107" s="252"/>
      <c r="O107" s="252"/>
      <c r="P107" s="252"/>
      <c r="Q107" s="252"/>
      <c r="R107" s="252"/>
      <c r="S107" s="252"/>
      <c r="T107" s="252"/>
    </row>
    <row r="108">
      <c r="A108" s="452">
        <v>10</v>
      </c>
      <c r="B108" s="452" t="str">
        <v>凡事很灵🐯</v>
      </c>
      <c r="C108" s="452" t="str">
        <v>奔驰商务</v>
      </c>
      <c r="D108" s="452" t="str">
        <v>闽D6MY77王师傅15959277599</v>
      </c>
      <c r="E108" s="450">
        <v>45395</v>
      </c>
      <c r="F108" s="366">
        <v>3</v>
      </c>
      <c r="G108" s="347" t="str">
        <v>12:40-23：33</v>
      </c>
      <c r="H108" s="347"/>
      <c r="I108" s="347">
        <v>3</v>
      </c>
      <c r="J108" s="347"/>
      <c r="K108" s="347">
        <v>10</v>
      </c>
      <c r="L108" s="347"/>
      <c r="M108" s="252"/>
      <c r="N108" s="252"/>
      <c r="O108" s="252"/>
      <c r="P108" s="252"/>
      <c r="Q108" s="252"/>
      <c r="R108" s="252"/>
      <c r="S108" s="252"/>
      <c r="T108" s="252"/>
    </row>
    <row r="109">
      <c r="A109" s="452"/>
      <c r="B109" s="452"/>
      <c r="C109" s="452"/>
      <c r="D109" s="452"/>
      <c r="E109" s="450">
        <v>45396</v>
      </c>
      <c r="F109" s="366"/>
      <c r="G109" s="347" t="str">
        <v>10:00-21:06</v>
      </c>
      <c r="H109" s="347"/>
      <c r="I109" s="347"/>
      <c r="J109" s="347"/>
      <c r="K109" s="347">
        <v>17</v>
      </c>
      <c r="L109" s="347"/>
      <c r="M109" s="252"/>
      <c r="N109" s="252"/>
      <c r="O109" s="252"/>
      <c r="P109" s="252"/>
      <c r="Q109" s="252"/>
      <c r="R109" s="252"/>
      <c r="S109" s="252"/>
      <c r="T109" s="252"/>
    </row>
    <row r="110">
      <c r="A110" s="452"/>
      <c r="B110" s="452"/>
      <c r="C110" s="452"/>
      <c r="D110" s="452"/>
      <c r="E110" s="450">
        <v>45397</v>
      </c>
      <c r="F110" s="366"/>
      <c r="G110" s="347" t="str">
        <v>9:30-16:22</v>
      </c>
      <c r="H110" s="347"/>
      <c r="I110" s="347"/>
      <c r="J110" s="347"/>
      <c r="K110" s="347"/>
      <c r="L110" s="347"/>
      <c r="M110" s="252"/>
      <c r="N110" s="252"/>
      <c r="O110" s="252"/>
      <c r="P110" s="252"/>
      <c r="Q110" s="252"/>
      <c r="R110" s="252"/>
      <c r="S110" s="252"/>
      <c r="T110" s="252"/>
    </row>
    <row r="111">
      <c r="A111" s="454">
        <v>11</v>
      </c>
      <c r="B111" s="454" t="str">
        <v>尼古叔叔</v>
      </c>
      <c r="C111" s="454" t="str">
        <v>奔驰商务</v>
      </c>
      <c r="D111" s="454" t="str">
        <v>闽DS6D59郑沧伟13666061777</v>
      </c>
      <c r="E111" s="450">
        <v>45395</v>
      </c>
      <c r="F111" s="366">
        <v>3</v>
      </c>
      <c r="G111" s="451" t="str">
        <v>12:30-23:38</v>
      </c>
      <c r="H111" s="347">
        <v>113</v>
      </c>
      <c r="I111" s="347">
        <v>3</v>
      </c>
      <c r="J111" s="347">
        <v>13</v>
      </c>
      <c r="K111" s="347"/>
      <c r="L111" s="347" t="str">
        <v>客人14日走，15日备车</v>
      </c>
      <c r="M111" s="252"/>
      <c r="N111" s="252"/>
      <c r="O111" s="252"/>
      <c r="P111" s="252"/>
      <c r="Q111" s="252"/>
      <c r="R111" s="252"/>
      <c r="S111" s="252"/>
      <c r="T111" s="252"/>
    </row>
    <row r="112">
      <c r="A112" s="454"/>
      <c r="B112" s="454"/>
      <c r="C112" s="454"/>
      <c r="D112" s="454"/>
      <c r="E112" s="450">
        <v>45396</v>
      </c>
      <c r="F112" s="366"/>
      <c r="G112" s="451" t="str">
        <v>9:54-22:43</v>
      </c>
      <c r="H112" s="347"/>
      <c r="I112" s="347">
        <v>4</v>
      </c>
      <c r="J112" s="347"/>
      <c r="K112" s="347"/>
      <c r="L112" s="347"/>
      <c r="M112" s="252"/>
      <c r="N112" s="252"/>
      <c r="O112" s="252"/>
      <c r="P112" s="252"/>
      <c r="Q112" s="252"/>
      <c r="R112" s="252"/>
      <c r="S112" s="252"/>
      <c r="T112" s="252"/>
    </row>
    <row r="113">
      <c r="A113" s="454"/>
      <c r="B113" s="454"/>
      <c r="C113" s="454"/>
      <c r="D113" s="454"/>
      <c r="E113" s="450">
        <v>45397</v>
      </c>
      <c r="F113" s="366"/>
      <c r="G113" s="451" t="str">
        <v>8:43-18:45</v>
      </c>
      <c r="H113" s="347"/>
      <c r="I113" s="347">
        <v>2</v>
      </c>
      <c r="J113" s="347"/>
      <c r="K113" s="347"/>
      <c r="L113" s="347"/>
      <c r="M113" s="252"/>
      <c r="N113" s="252"/>
      <c r="O113" s="252"/>
      <c r="P113" s="252"/>
      <c r="Q113" s="252"/>
      <c r="R113" s="252"/>
      <c r="S113" s="252"/>
      <c r="T113" s="252"/>
    </row>
    <row r="114">
      <c r="A114" s="370">
        <v>12</v>
      </c>
      <c r="B114" s="370" t="str">
        <v>黯漠</v>
      </c>
      <c r="C114" s="370" t="str">
        <v>奔驰商务</v>
      </c>
      <c r="D114" s="370" t="str">
        <v>闽D538HS陈师傅17185886366</v>
      </c>
      <c r="E114" s="450">
        <v>45395</v>
      </c>
      <c r="F114" s="366">
        <v>3</v>
      </c>
      <c r="G114" s="451" t="str">
        <v>10:40-18:53</v>
      </c>
      <c r="H114" s="347"/>
      <c r="I114" s="347"/>
      <c r="J114" s="347"/>
      <c r="K114" s="347">
        <v>13</v>
      </c>
      <c r="L114" s="347" t="str">
        <v>原定12-14日，后增加一天</v>
      </c>
      <c r="M114" s="252"/>
      <c r="N114" s="252"/>
      <c r="O114" s="252"/>
      <c r="P114" s="252"/>
      <c r="Q114" s="252"/>
      <c r="R114" s="252"/>
      <c r="S114" s="252"/>
      <c r="T114" s="252"/>
    </row>
    <row r="115">
      <c r="A115" s="370"/>
      <c r="B115" s="370"/>
      <c r="C115" s="370"/>
      <c r="D115" s="370"/>
      <c r="E115" s="450">
        <v>45396</v>
      </c>
      <c r="F115" s="366"/>
      <c r="G115" s="451" t="str">
        <v>10:00-18:59</v>
      </c>
      <c r="H115" s="347"/>
      <c r="I115" s="347"/>
      <c r="J115" s="347"/>
      <c r="K115" s="347"/>
      <c r="L115" s="347"/>
      <c r="M115" s="252"/>
      <c r="N115" s="252"/>
      <c r="O115" s="252"/>
      <c r="P115" s="252"/>
      <c r="Q115" s="252"/>
      <c r="R115" s="252"/>
      <c r="S115" s="252"/>
      <c r="T115" s="252"/>
    </row>
    <row r="116">
      <c r="A116" s="370"/>
      <c r="B116" s="370"/>
      <c r="C116" s="370"/>
      <c r="D116" s="370"/>
      <c r="E116" s="450">
        <v>45397</v>
      </c>
      <c r="F116" s="366"/>
      <c r="G116" s="451" t="str">
        <v>9:30-14:20</v>
      </c>
      <c r="H116" s="347"/>
      <c r="I116" s="347"/>
      <c r="J116" s="347"/>
      <c r="K116" s="347"/>
      <c r="L116" s="347"/>
      <c r="M116" s="252"/>
      <c r="N116" s="252"/>
      <c r="O116" s="252"/>
      <c r="P116" s="252"/>
      <c r="Q116" s="252"/>
      <c r="R116" s="252"/>
      <c r="S116" s="252"/>
      <c r="T116" s="252"/>
    </row>
    <row r="117">
      <c r="A117" s="366">
        <v>13</v>
      </c>
      <c r="B117" s="366" t="str">
        <v>大舞台招主播（音浪高返点70%）</v>
      </c>
      <c r="C117" s="366" t="str">
        <v>奔驰商务</v>
      </c>
      <c r="D117" s="366" t="str">
        <v>闽D291XX高超杰13055877530</v>
      </c>
      <c r="E117" s="450">
        <v>45395</v>
      </c>
      <c r="F117" s="366">
        <v>3</v>
      </c>
      <c r="G117" s="347" t="str">
        <v>9:00-21:00</v>
      </c>
      <c r="H117" s="347"/>
      <c r="I117" s="347">
        <v>4</v>
      </c>
      <c r="J117" s="347"/>
      <c r="K117" s="347"/>
      <c r="L117" s="347"/>
      <c r="M117" s="252"/>
      <c r="N117" s="252"/>
      <c r="O117" s="252"/>
      <c r="P117" s="252"/>
      <c r="Q117" s="252"/>
      <c r="R117" s="252"/>
      <c r="S117" s="252"/>
      <c r="T117" s="252"/>
    </row>
    <row r="118">
      <c r="A118" s="366"/>
      <c r="B118" s="366"/>
      <c r="C118" s="366"/>
      <c r="D118" s="366"/>
      <c r="E118" s="450">
        <v>45396</v>
      </c>
      <c r="F118" s="366"/>
      <c r="G118" s="347" t="str">
        <v>12:00-02:00</v>
      </c>
      <c r="H118" s="347"/>
      <c r="I118" s="347">
        <v>6</v>
      </c>
      <c r="J118" s="347"/>
      <c r="K118" s="347"/>
      <c r="L118" s="347"/>
      <c r="M118" s="252"/>
      <c r="N118" s="252"/>
      <c r="O118" s="252"/>
      <c r="P118" s="252"/>
      <c r="Q118" s="252"/>
      <c r="R118" s="252"/>
      <c r="S118" s="252"/>
      <c r="T118" s="252"/>
    </row>
    <row r="119">
      <c r="A119" s="366"/>
      <c r="B119" s="366"/>
      <c r="C119" s="366"/>
      <c r="D119" s="366"/>
      <c r="E119" s="450">
        <v>45397</v>
      </c>
      <c r="F119" s="366"/>
      <c r="G119" s="347" t="str">
        <v>8:00-14:30</v>
      </c>
      <c r="H119" s="347"/>
      <c r="I119" s="347"/>
      <c r="J119" s="347"/>
      <c r="K119" s="347"/>
      <c r="L119" s="347"/>
      <c r="M119" s="252"/>
      <c r="N119" s="252"/>
      <c r="O119" s="252"/>
      <c r="P119" s="252"/>
      <c r="Q119" s="252"/>
      <c r="R119" s="252"/>
      <c r="S119" s="252"/>
      <c r="T119" s="252"/>
    </row>
    <row r="120">
      <c r="A120" s="366">
        <v>14</v>
      </c>
      <c r="B120" s="366" t="str">
        <v>Helios</v>
      </c>
      <c r="C120" s="366" t="str">
        <v>奔驰商务</v>
      </c>
      <c r="D120" s="366" t="str">
        <v>闽D3UP89张金龙15160012344</v>
      </c>
      <c r="E120" s="450">
        <v>45394</v>
      </c>
      <c r="F120" s="366">
        <v>3</v>
      </c>
      <c r="G120" s="347" t="str">
        <v>17:38-23:55</v>
      </c>
      <c r="H120" s="347"/>
      <c r="I120" s="347"/>
      <c r="J120" s="347"/>
      <c r="K120" s="347">
        <v>6</v>
      </c>
      <c r="L120" s="347"/>
      <c r="M120" s="252"/>
      <c r="N120" s="252"/>
      <c r="O120" s="252"/>
      <c r="P120" s="252"/>
      <c r="Q120" s="252"/>
      <c r="R120" s="252"/>
      <c r="S120" s="252"/>
      <c r="T120" s="252"/>
    </row>
    <row r="121">
      <c r="A121" s="366"/>
      <c r="B121" s="366"/>
      <c r="C121" s="366"/>
      <c r="D121" s="366"/>
      <c r="E121" s="450">
        <v>45395</v>
      </c>
      <c r="F121" s="366"/>
      <c r="G121" s="347" t="str">
        <v>10:11-23:08</v>
      </c>
      <c r="H121" s="347"/>
      <c r="I121" s="347">
        <v>5</v>
      </c>
      <c r="J121" s="347"/>
      <c r="K121" s="347"/>
      <c r="L121" s="347"/>
      <c r="M121" s="252"/>
      <c r="N121" s="252"/>
      <c r="O121" s="252"/>
      <c r="P121" s="252"/>
      <c r="Q121" s="252"/>
      <c r="R121" s="252"/>
      <c r="S121" s="252"/>
      <c r="T121" s="252"/>
    </row>
    <row r="122">
      <c r="A122" s="366"/>
      <c r="B122" s="366"/>
      <c r="C122" s="366"/>
      <c r="D122" s="366"/>
      <c r="E122" s="450">
        <v>45396</v>
      </c>
      <c r="F122" s="366"/>
      <c r="G122" s="347" t="str">
        <v>9:00-15:45</v>
      </c>
      <c r="H122" s="347"/>
      <c r="I122" s="347"/>
      <c r="J122" s="347"/>
      <c r="K122" s="347"/>
      <c r="L122" s="347"/>
      <c r="M122" s="252"/>
      <c r="N122" s="252"/>
      <c r="O122" s="252"/>
      <c r="P122" s="252"/>
      <c r="Q122" s="252"/>
      <c r="R122" s="252"/>
      <c r="S122" s="252"/>
      <c r="T122" s="252"/>
    </row>
    <row r="123">
      <c r="A123" s="452">
        <v>15</v>
      </c>
      <c r="B123" s="452" t="str">
        <v>法师不器</v>
      </c>
      <c r="C123" s="452" t="str">
        <v>奔驰商务</v>
      </c>
      <c r="D123" s="452" t="str">
        <v>闽D697VU林师傅15805931841</v>
      </c>
      <c r="E123" s="450">
        <v>45395</v>
      </c>
      <c r="F123" s="366">
        <v>2</v>
      </c>
      <c r="G123" s="347" t="str">
        <v>9:40-23：42</v>
      </c>
      <c r="H123" s="347"/>
      <c r="I123" s="347">
        <v>5</v>
      </c>
      <c r="J123" s="347"/>
      <c r="K123" s="347"/>
      <c r="L123" s="347"/>
      <c r="M123" s="252"/>
      <c r="N123" s="252"/>
      <c r="O123" s="252"/>
      <c r="P123" s="252"/>
      <c r="Q123" s="252"/>
      <c r="R123" s="252"/>
      <c r="S123" s="252"/>
      <c r="T123" s="252"/>
    </row>
    <row r="124">
      <c r="A124" s="452"/>
      <c r="B124" s="452"/>
      <c r="C124" s="452"/>
      <c r="D124" s="452"/>
      <c r="E124" s="450">
        <v>45396</v>
      </c>
      <c r="F124" s="366"/>
      <c r="G124" s="347" t="str">
        <v>9:30-12:25</v>
      </c>
      <c r="H124" s="347"/>
      <c r="I124" s="347"/>
      <c r="J124" s="347"/>
      <c r="K124" s="347"/>
      <c r="L124" s="347"/>
      <c r="M124" s="252"/>
      <c r="N124" s="252"/>
      <c r="O124" s="252"/>
      <c r="P124" s="252"/>
      <c r="Q124" s="252"/>
      <c r="R124" s="252"/>
      <c r="S124" s="252"/>
      <c r="T124" s="252"/>
    </row>
    <row r="125">
      <c r="A125" s="454">
        <v>16</v>
      </c>
      <c r="B125" s="454" t="str">
        <v>大浮</v>
      </c>
      <c r="C125" s="454" t="str">
        <v>奔驰商务</v>
      </c>
      <c r="D125" s="454" t="str">
        <v>闽DR2G39张师傅15160028098</v>
      </c>
      <c r="E125" s="450">
        <v>45395</v>
      </c>
      <c r="F125" s="366">
        <v>3</v>
      </c>
      <c r="G125" s="347" t="str">
        <v>14:30-24:30</v>
      </c>
      <c r="H125" s="347"/>
      <c r="I125" s="347">
        <v>2</v>
      </c>
      <c r="J125" s="347"/>
      <c r="K125" s="347"/>
      <c r="L125" s="347"/>
      <c r="M125" s="252"/>
      <c r="N125" s="252"/>
      <c r="O125" s="252"/>
      <c r="P125" s="252"/>
      <c r="Q125" s="252"/>
      <c r="R125" s="252"/>
      <c r="S125" s="252"/>
      <c r="T125" s="252"/>
    </row>
    <row r="126">
      <c r="A126" s="454"/>
      <c r="B126" s="454"/>
      <c r="C126" s="454"/>
      <c r="D126" s="454"/>
      <c r="E126" s="450">
        <v>45396</v>
      </c>
      <c r="F126" s="366"/>
      <c r="G126" s="347" t="str">
        <v>10:00-23:00</v>
      </c>
      <c r="H126" s="347"/>
      <c r="I126" s="347">
        <v>5</v>
      </c>
      <c r="J126" s="347"/>
      <c r="K126" s="347"/>
      <c r="L126" s="347"/>
      <c r="M126" s="252"/>
      <c r="N126" s="252"/>
      <c r="O126" s="252"/>
      <c r="P126" s="252"/>
      <c r="Q126" s="252"/>
      <c r="R126" s="252"/>
      <c r="S126" s="252"/>
      <c r="T126" s="252"/>
    </row>
    <row r="127">
      <c r="A127" s="454"/>
      <c r="B127" s="454"/>
      <c r="C127" s="454"/>
      <c r="D127" s="454"/>
      <c r="E127" s="450">
        <v>45397</v>
      </c>
      <c r="F127" s="366"/>
      <c r="G127" s="347" t="str">
        <v>12:44-15:14</v>
      </c>
      <c r="H127" s="347"/>
      <c r="I127" s="347"/>
      <c r="J127" s="347"/>
      <c r="K127" s="347"/>
      <c r="L127" s="347"/>
      <c r="M127" s="252"/>
      <c r="N127" s="252"/>
      <c r="O127" s="252"/>
      <c r="P127" s="252"/>
      <c r="Q127" s="252"/>
      <c r="R127" s="252"/>
      <c r="S127" s="252"/>
      <c r="T127" s="252"/>
    </row>
    <row r="128">
      <c r="A128" s="370">
        <v>17</v>
      </c>
      <c r="B128" s="370" t="str">
        <v>英雄神豪</v>
      </c>
      <c r="C128" s="370" t="str">
        <v>奔驰商务</v>
      </c>
      <c r="D128" s="370" t="str">
        <v>闽D115FQ杨师傅18650179588</v>
      </c>
      <c r="E128" s="450">
        <v>45395</v>
      </c>
      <c r="F128" s="366">
        <v>3</v>
      </c>
      <c r="G128" s="347" t="str">
        <v>13:30-23:00</v>
      </c>
      <c r="H128" s="347"/>
      <c r="I128" s="347">
        <v>1.5</v>
      </c>
      <c r="J128" s="347"/>
      <c r="K128" s="347"/>
      <c r="L128" s="347"/>
      <c r="M128" s="252"/>
      <c r="N128" s="252"/>
      <c r="O128" s="252"/>
      <c r="P128" s="252"/>
      <c r="Q128" s="252"/>
      <c r="R128" s="252"/>
      <c r="S128" s="252"/>
      <c r="T128" s="252"/>
    </row>
    <row r="129">
      <c r="A129" s="370"/>
      <c r="B129" s="370"/>
      <c r="C129" s="370"/>
      <c r="D129" s="370"/>
      <c r="E129" s="450">
        <v>45396</v>
      </c>
      <c r="F129" s="366"/>
      <c r="G129" s="347" t="str">
        <v>11:00-16:30</v>
      </c>
      <c r="H129" s="347"/>
      <c r="I129" s="347"/>
      <c r="J129" s="347"/>
      <c r="K129" s="347"/>
      <c r="L129" s="347"/>
      <c r="M129" s="252"/>
      <c r="N129" s="252"/>
      <c r="O129" s="252"/>
      <c r="P129" s="252"/>
      <c r="Q129" s="252"/>
      <c r="R129" s="252"/>
      <c r="S129" s="252"/>
      <c r="T129" s="252"/>
    </row>
    <row r="130">
      <c r="A130" s="370"/>
      <c r="B130" s="370"/>
      <c r="C130" s="370"/>
      <c r="D130" s="370"/>
      <c r="E130" s="450">
        <v>45397</v>
      </c>
      <c r="F130" s="366"/>
      <c r="G130" s="347" t="str">
        <v>5:30-8:30</v>
      </c>
      <c r="H130" s="347"/>
      <c r="I130" s="347"/>
      <c r="J130" s="347"/>
      <c r="K130" s="347"/>
      <c r="L130" s="347"/>
      <c r="M130" s="252"/>
      <c r="N130" s="252"/>
      <c r="O130" s="252"/>
      <c r="P130" s="252"/>
      <c r="Q130" s="252"/>
      <c r="R130" s="252"/>
      <c r="S130" s="252"/>
      <c r="T130" s="252"/>
    </row>
    <row r="131">
      <c r="A131" s="452">
        <v>18</v>
      </c>
      <c r="B131" s="452" t="str">
        <v>𝑫𝒂𝒗𝒊𝒅_</v>
      </c>
      <c r="C131" s="452" t="str">
        <v>奔驰商务</v>
      </c>
      <c r="D131" s="452" t="str">
        <v>闽DT4D50许永杰15980987911</v>
      </c>
      <c r="E131" s="450">
        <v>45395</v>
      </c>
      <c r="F131" s="366">
        <v>3</v>
      </c>
      <c r="G131" s="347" t="str">
        <v>12:00-24:04</v>
      </c>
      <c r="H131" s="347">
        <v>115</v>
      </c>
      <c r="I131" s="347">
        <v>6</v>
      </c>
      <c r="J131" s="347">
        <v>15</v>
      </c>
      <c r="K131" s="347">
        <v>5</v>
      </c>
      <c r="L131" s="347"/>
      <c r="M131" s="252"/>
      <c r="N131" s="252"/>
      <c r="O131" s="252"/>
      <c r="P131" s="252"/>
      <c r="Q131" s="252"/>
      <c r="R131" s="252"/>
      <c r="S131" s="252"/>
      <c r="T131" s="252"/>
    </row>
    <row r="132">
      <c r="A132" s="452"/>
      <c r="B132" s="452"/>
      <c r="C132" s="452"/>
      <c r="D132" s="452"/>
      <c r="E132" s="450">
        <v>45396</v>
      </c>
      <c r="F132" s="366"/>
      <c r="G132" s="347" t="str">
        <v>10:00-19:00</v>
      </c>
      <c r="H132" s="347"/>
      <c r="I132" s="347">
        <v>1</v>
      </c>
      <c r="J132" s="347"/>
      <c r="K132" s="347"/>
      <c r="L132" s="347"/>
      <c r="M132" s="252"/>
      <c r="N132" s="252"/>
      <c r="O132" s="252"/>
      <c r="P132" s="252"/>
      <c r="Q132" s="252"/>
      <c r="R132" s="252"/>
      <c r="S132" s="252"/>
      <c r="T132" s="252"/>
    </row>
    <row r="133">
      <c r="A133" s="452"/>
      <c r="B133" s="452"/>
      <c r="C133" s="452"/>
      <c r="D133" s="452"/>
      <c r="E133" s="450">
        <v>45397</v>
      </c>
      <c r="F133" s="366"/>
      <c r="G133" s="347" t="str">
        <v>6:00-15:00</v>
      </c>
      <c r="H133" s="347"/>
      <c r="I133" s="347"/>
      <c r="J133" s="347"/>
      <c r="K133" s="347"/>
      <c r="L133" s="347"/>
      <c r="M133" s="252"/>
      <c r="N133" s="252"/>
      <c r="O133" s="252"/>
      <c r="P133" s="252"/>
      <c r="Q133" s="252"/>
      <c r="R133" s="252"/>
      <c r="S133" s="252"/>
      <c r="T133" s="252"/>
    </row>
    <row r="134">
      <c r="A134" s="370">
        <v>19</v>
      </c>
      <c r="B134" s="370" t="str">
        <v>O!Divia</v>
      </c>
      <c r="C134" s="370" t="str">
        <v>奔驰商务</v>
      </c>
      <c r="D134" s="370" t="str">
        <v>闽D336XY阮师傅18559265039</v>
      </c>
      <c r="E134" s="450">
        <v>45395</v>
      </c>
      <c r="F134" s="366">
        <v>3</v>
      </c>
      <c r="G134" s="347" t="str">
        <v>14:00-1:00</v>
      </c>
      <c r="H134" s="347"/>
      <c r="I134" s="347">
        <v>3</v>
      </c>
      <c r="J134" s="347"/>
      <c r="K134" s="347">
        <v>18</v>
      </c>
      <c r="L134" s="347"/>
      <c r="M134" s="252"/>
      <c r="N134" s="252"/>
      <c r="O134" s="252"/>
      <c r="P134" s="252"/>
      <c r="Q134" s="252"/>
      <c r="R134" s="252"/>
      <c r="S134" s="252"/>
      <c r="T134" s="252"/>
    </row>
    <row r="135">
      <c r="A135" s="370"/>
      <c r="B135" s="370"/>
      <c r="C135" s="370"/>
      <c r="D135" s="370"/>
      <c r="E135" s="450">
        <v>45396</v>
      </c>
      <c r="F135" s="366"/>
      <c r="G135" s="347" t="str">
        <v>15:00-1:30</v>
      </c>
      <c r="H135" s="347"/>
      <c r="I135" s="347">
        <v>2.5</v>
      </c>
      <c r="J135" s="347"/>
      <c r="K135" s="347"/>
      <c r="L135" s="347"/>
      <c r="M135" s="252"/>
      <c r="N135" s="252"/>
      <c r="O135" s="252"/>
      <c r="P135" s="252"/>
      <c r="Q135" s="252"/>
      <c r="R135" s="252"/>
      <c r="S135" s="252"/>
      <c r="T135" s="252"/>
    </row>
    <row r="136">
      <c r="A136" s="370"/>
      <c r="B136" s="370"/>
      <c r="C136" s="370"/>
      <c r="D136" s="370"/>
      <c r="E136" s="450">
        <v>45397</v>
      </c>
      <c r="F136" s="366"/>
      <c r="G136" s="347" t="str">
        <v>14:00-19:30</v>
      </c>
      <c r="H136" s="347"/>
      <c r="I136" s="347"/>
      <c r="J136" s="347"/>
      <c r="K136" s="347"/>
      <c r="L136" s="347"/>
      <c r="M136" s="252"/>
      <c r="N136" s="252"/>
      <c r="O136" s="252"/>
      <c r="P136" s="252"/>
      <c r="Q136" s="252"/>
      <c r="R136" s="252"/>
      <c r="S136" s="252"/>
      <c r="T136" s="252"/>
    </row>
    <row r="137">
      <c r="A137" s="366">
        <v>20</v>
      </c>
      <c r="B137" s="366" t="str">
        <v>琥珀.</v>
      </c>
      <c r="C137" s="366" t="str">
        <v>奔驰商务</v>
      </c>
      <c r="D137" s="366" t="str">
        <v>闽DGX106林晓源13860457940</v>
      </c>
      <c r="E137" s="450">
        <v>45394</v>
      </c>
      <c r="F137" s="366">
        <v>4</v>
      </c>
      <c r="G137" s="347" t="str">
        <v>10:20-24:20</v>
      </c>
      <c r="H137" s="347">
        <v>126</v>
      </c>
      <c r="I137" s="347">
        <v>6</v>
      </c>
      <c r="J137" s="347">
        <v>26</v>
      </c>
      <c r="K137" s="347">
        <v>40</v>
      </c>
      <c r="L137" s="347"/>
      <c r="M137" s="252"/>
      <c r="N137" s="252"/>
      <c r="O137" s="252"/>
      <c r="P137" s="252"/>
      <c r="Q137" s="252"/>
      <c r="R137" s="252"/>
      <c r="S137" s="252"/>
      <c r="T137" s="252"/>
    </row>
    <row r="138">
      <c r="A138" s="366"/>
      <c r="B138" s="366"/>
      <c r="C138" s="366"/>
      <c r="D138" s="366"/>
      <c r="E138" s="450">
        <v>45395</v>
      </c>
      <c r="F138" s="366"/>
      <c r="G138" s="347" t="str">
        <v>15:00-24:00</v>
      </c>
      <c r="H138" s="347"/>
      <c r="I138" s="347">
        <v>1</v>
      </c>
      <c r="J138" s="347"/>
      <c r="K138" s="347"/>
      <c r="L138" s="347"/>
      <c r="M138" s="252"/>
      <c r="N138" s="252"/>
      <c r="O138" s="252"/>
      <c r="P138" s="252"/>
      <c r="Q138" s="252"/>
      <c r="R138" s="252"/>
      <c r="S138" s="252"/>
      <c r="T138" s="252"/>
    </row>
    <row r="139">
      <c r="A139" s="366"/>
      <c r="B139" s="366"/>
      <c r="C139" s="366"/>
      <c r="D139" s="366"/>
      <c r="E139" s="450">
        <v>45396</v>
      </c>
      <c r="F139" s="366"/>
      <c r="G139" s="347" t="str">
        <v>10：00-22:00</v>
      </c>
      <c r="H139" s="347">
        <v>176</v>
      </c>
      <c r="I139" s="347">
        <v>4</v>
      </c>
      <c r="J139" s="347">
        <v>76</v>
      </c>
      <c r="K139" s="347">
        <v>10</v>
      </c>
      <c r="L139" s="347"/>
      <c r="M139" s="252"/>
      <c r="N139" s="252"/>
      <c r="O139" s="252"/>
      <c r="P139" s="252"/>
      <c r="Q139" s="252"/>
      <c r="R139" s="252"/>
      <c r="S139" s="252"/>
      <c r="T139" s="252"/>
    </row>
    <row r="140">
      <c r="A140" s="366"/>
      <c r="B140" s="366"/>
      <c r="C140" s="366"/>
      <c r="D140" s="366"/>
      <c r="E140" s="450">
        <v>45397</v>
      </c>
      <c r="F140" s="366"/>
      <c r="G140" s="347" t="str">
        <v>9:00-15:45</v>
      </c>
      <c r="H140" s="347"/>
      <c r="I140" s="347"/>
      <c r="J140" s="347"/>
      <c r="K140" s="347"/>
      <c r="L140" s="347"/>
      <c r="M140" s="252"/>
      <c r="N140" s="252"/>
      <c r="O140" s="252"/>
      <c r="P140" s="252"/>
      <c r="Q140" s="252"/>
      <c r="R140" s="252"/>
      <c r="S140" s="252"/>
      <c r="T140" s="252"/>
    </row>
    <row r="141">
      <c r="A141" s="452">
        <v>21</v>
      </c>
      <c r="B141" s="452" t="str">
        <v>净无尘</v>
      </c>
      <c r="C141" s="452" t="str">
        <v>奔驰商务</v>
      </c>
      <c r="D141" s="452" t="str">
        <v>闽DA2U06王进13215945114</v>
      </c>
      <c r="E141" s="450">
        <v>45394</v>
      </c>
      <c r="F141" s="366">
        <v>4</v>
      </c>
      <c r="G141" s="347" t="str">
        <v>18:00-22:34</v>
      </c>
      <c r="H141" s="347"/>
      <c r="I141" s="347"/>
      <c r="J141" s="347"/>
      <c r="K141" s="347"/>
      <c r="L141" s="347"/>
      <c r="M141" s="252"/>
      <c r="N141" s="252"/>
      <c r="O141" s="252"/>
      <c r="P141" s="252"/>
      <c r="Q141" s="252"/>
      <c r="R141" s="252"/>
      <c r="S141" s="252"/>
      <c r="T141" s="252"/>
    </row>
    <row r="142">
      <c r="A142" s="452"/>
      <c r="B142" s="452"/>
      <c r="C142" s="452"/>
      <c r="D142" s="452"/>
      <c r="E142" s="450">
        <v>45395</v>
      </c>
      <c r="F142" s="366"/>
      <c r="G142" s="347" t="str">
        <v>10:57-21:00</v>
      </c>
      <c r="H142" s="347"/>
      <c r="I142" s="347">
        <v>2</v>
      </c>
      <c r="J142" s="347"/>
      <c r="K142" s="347"/>
      <c r="L142" s="347"/>
      <c r="M142" s="252"/>
      <c r="N142" s="252"/>
      <c r="O142" s="252"/>
      <c r="P142" s="252"/>
      <c r="Q142" s="252"/>
      <c r="R142" s="252"/>
      <c r="S142" s="252"/>
      <c r="T142" s="252"/>
    </row>
    <row r="143">
      <c r="A143" s="452"/>
      <c r="B143" s="452"/>
      <c r="C143" s="452"/>
      <c r="D143" s="452"/>
      <c r="E143" s="450">
        <v>45396</v>
      </c>
      <c r="F143" s="366"/>
      <c r="G143" s="347" t="str">
        <v>10:57-21:33</v>
      </c>
      <c r="H143" s="347"/>
      <c r="I143" s="347">
        <v>2.5</v>
      </c>
      <c r="J143" s="347"/>
      <c r="K143" s="347"/>
      <c r="L143" s="347"/>
      <c r="M143" s="252"/>
      <c r="N143" s="252"/>
      <c r="O143" s="252"/>
      <c r="P143" s="252"/>
      <c r="Q143" s="252"/>
      <c r="R143" s="252"/>
      <c r="S143" s="252"/>
      <c r="T143" s="252"/>
    </row>
    <row r="144">
      <c r="A144" s="452"/>
      <c r="B144" s="452"/>
      <c r="C144" s="452"/>
      <c r="D144" s="452"/>
      <c r="E144" s="450">
        <v>45397</v>
      </c>
      <c r="F144" s="366"/>
      <c r="G144" s="347" t="str">
        <v>5:35-7:00</v>
      </c>
      <c r="H144" s="347"/>
      <c r="I144" s="347"/>
      <c r="J144" s="347"/>
      <c r="K144" s="347"/>
      <c r="L144" s="347"/>
      <c r="M144" s="252"/>
      <c r="N144" s="252"/>
      <c r="O144" s="252"/>
      <c r="P144" s="252"/>
      <c r="Q144" s="252"/>
      <c r="R144" s="252"/>
      <c r="S144" s="252"/>
      <c r="T144" s="252"/>
    </row>
    <row r="145">
      <c r="A145" s="454">
        <v>22</v>
      </c>
      <c r="B145" s="454" t="str">
        <v>飞飞🌙</v>
      </c>
      <c r="C145" s="454" t="str">
        <v>奔驰商务</v>
      </c>
      <c r="D145" s="454" t="str">
        <v>闽D267WK余师傅18760076917</v>
      </c>
      <c r="E145" s="450">
        <v>45394</v>
      </c>
      <c r="F145" s="366">
        <v>3</v>
      </c>
      <c r="G145" s="347" t="str">
        <v>10:40-3:40</v>
      </c>
      <c r="H145" s="347">
        <v>140</v>
      </c>
      <c r="I145" s="347">
        <v>9</v>
      </c>
      <c r="J145" s="347">
        <v>40</v>
      </c>
      <c r="K145" s="347">
        <v>8</v>
      </c>
      <c r="L145" s="347"/>
      <c r="M145" s="252"/>
      <c r="N145" s="252"/>
      <c r="O145" s="252"/>
      <c r="P145" s="252"/>
      <c r="Q145" s="252"/>
      <c r="R145" s="252"/>
      <c r="S145" s="252"/>
      <c r="T145" s="252"/>
    </row>
    <row r="146">
      <c r="A146" s="454"/>
      <c r="B146" s="454"/>
      <c r="C146" s="454"/>
      <c r="D146" s="454"/>
      <c r="E146" s="450">
        <v>45395</v>
      </c>
      <c r="F146" s="366"/>
      <c r="G146" s="451" t="str">
        <v>9:00-2:01</v>
      </c>
      <c r="H146" s="347"/>
      <c r="I146" s="347">
        <v>9</v>
      </c>
      <c r="J146" s="347"/>
      <c r="K146" s="347">
        <v>33</v>
      </c>
      <c r="L146" s="347"/>
      <c r="M146" s="252"/>
      <c r="N146" s="252"/>
      <c r="O146" s="252"/>
      <c r="P146" s="252"/>
      <c r="Q146" s="252"/>
      <c r="R146" s="252"/>
      <c r="S146" s="252"/>
      <c r="T146" s="252"/>
    </row>
    <row r="147">
      <c r="A147" s="454"/>
      <c r="B147" s="454"/>
      <c r="C147" s="454"/>
      <c r="D147" s="454"/>
      <c r="E147" s="450">
        <v>45396</v>
      </c>
      <c r="F147" s="366"/>
      <c r="G147" s="451" t="str">
        <v>9:12-18:45</v>
      </c>
      <c r="H147" s="347"/>
      <c r="I147" s="347">
        <v>2</v>
      </c>
      <c r="J147" s="347"/>
      <c r="K147" s="347"/>
      <c r="L147" s="347"/>
      <c r="M147" s="252"/>
      <c r="N147" s="252"/>
      <c r="O147" s="252"/>
      <c r="P147" s="252"/>
      <c r="Q147" s="252"/>
      <c r="R147" s="252"/>
      <c r="S147" s="252"/>
      <c r="T147" s="252"/>
    </row>
    <row r="148">
      <c r="A148" s="370">
        <v>23</v>
      </c>
      <c r="B148" s="370" t="str">
        <v>KXZZY🐽</v>
      </c>
      <c r="C148" s="370" t="str">
        <v>奔驰商务</v>
      </c>
      <c r="D148" s="370" t="str">
        <v>闽D116XL欧阳天敏13616041819</v>
      </c>
      <c r="E148" s="450">
        <v>45394</v>
      </c>
      <c r="F148" s="366">
        <v>4</v>
      </c>
      <c r="G148" s="451" t="str">
        <v>9:00-20:30</v>
      </c>
      <c r="H148" s="347"/>
      <c r="I148" s="347">
        <v>3.5</v>
      </c>
      <c r="J148" s="347"/>
      <c r="K148" s="347"/>
      <c r="L148" s="347"/>
      <c r="M148" s="252"/>
      <c r="N148" s="252"/>
      <c r="O148" s="252"/>
      <c r="P148" s="252"/>
      <c r="Q148" s="252"/>
      <c r="R148" s="252"/>
      <c r="S148" s="252"/>
      <c r="T148" s="252"/>
    </row>
    <row r="149">
      <c r="A149" s="370"/>
      <c r="B149" s="370"/>
      <c r="C149" s="370"/>
      <c r="D149" s="370"/>
      <c r="E149" s="450">
        <v>45395</v>
      </c>
      <c r="F149" s="366"/>
      <c r="G149" s="451" t="str">
        <v>8:13-0:24</v>
      </c>
      <c r="H149" s="347"/>
      <c r="I149" s="347">
        <v>8.5</v>
      </c>
      <c r="J149" s="347"/>
      <c r="K149" s="347"/>
      <c r="L149" s="347"/>
      <c r="M149" s="252"/>
      <c r="N149" s="252"/>
      <c r="O149" s="252"/>
      <c r="P149" s="252"/>
      <c r="Q149" s="252"/>
      <c r="R149" s="252"/>
      <c r="S149" s="252"/>
      <c r="T149" s="252"/>
    </row>
    <row r="150">
      <c r="A150" s="370"/>
      <c r="B150" s="370"/>
      <c r="C150" s="370"/>
      <c r="D150" s="370"/>
      <c r="E150" s="450">
        <v>45396</v>
      </c>
      <c r="F150" s="366"/>
      <c r="G150" s="451" t="str">
        <v>8:36-0:22</v>
      </c>
      <c r="H150" s="347"/>
      <c r="I150" s="347">
        <v>8</v>
      </c>
      <c r="J150" s="347"/>
      <c r="K150" s="347">
        <v>15</v>
      </c>
      <c r="L150" s="347"/>
      <c r="M150" s="252"/>
      <c r="N150" s="252"/>
      <c r="O150" s="252"/>
      <c r="P150" s="252"/>
      <c r="Q150" s="252"/>
      <c r="R150" s="252"/>
      <c r="S150" s="252"/>
      <c r="T150" s="252"/>
    </row>
    <row r="151">
      <c r="A151" s="370"/>
      <c r="B151" s="370"/>
      <c r="C151" s="370"/>
      <c r="D151" s="370"/>
      <c r="E151" s="450">
        <v>45397</v>
      </c>
      <c r="F151" s="366"/>
      <c r="G151" s="451" t="str">
        <v>5:36-9:46</v>
      </c>
      <c r="H151" s="347"/>
      <c r="I151" s="347"/>
      <c r="J151" s="347"/>
      <c r="K151" s="347"/>
      <c r="L151" s="347"/>
      <c r="M151" s="252"/>
      <c r="N151" s="252"/>
      <c r="O151" s="252"/>
      <c r="P151" s="252"/>
      <c r="Q151" s="252"/>
      <c r="R151" s="252"/>
      <c r="S151" s="252"/>
      <c r="T151" s="252"/>
    </row>
    <row r="152">
      <c r="A152" s="366">
        <v>24</v>
      </c>
      <c r="B152" s="366" t="str">
        <v>龙王</v>
      </c>
      <c r="C152" s="366" t="str">
        <v>奔驰商务</v>
      </c>
      <c r="D152" s="366" t="str">
        <v>闽D7JJ00陈小海15880221679</v>
      </c>
      <c r="E152" s="450">
        <v>45394</v>
      </c>
      <c r="F152" s="366">
        <v>4</v>
      </c>
      <c r="G152" s="451" t="str">
        <v>11:00-18:00</v>
      </c>
      <c r="H152" s="347"/>
      <c r="I152" s="347"/>
      <c r="J152" s="347"/>
      <c r="K152" s="347">
        <v>6</v>
      </c>
      <c r="L152" s="347"/>
      <c r="M152" s="252"/>
      <c r="N152" s="252"/>
      <c r="O152" s="252"/>
      <c r="P152" s="252"/>
      <c r="Q152" s="252"/>
      <c r="R152" s="252"/>
      <c r="S152" s="252"/>
      <c r="T152" s="252"/>
    </row>
    <row r="153">
      <c r="A153" s="366"/>
      <c r="B153" s="366"/>
      <c r="C153" s="366"/>
      <c r="D153" s="366"/>
      <c r="E153" s="450">
        <v>45395</v>
      </c>
      <c r="F153" s="366"/>
      <c r="G153" s="451" t="str">
        <v>9:24-23:29</v>
      </c>
      <c r="H153" s="347"/>
      <c r="I153" s="347">
        <v>6</v>
      </c>
      <c r="J153" s="347"/>
      <c r="K153" s="347"/>
      <c r="L153" s="347"/>
      <c r="M153" s="252"/>
      <c r="N153" s="252"/>
      <c r="O153" s="252"/>
      <c r="P153" s="252"/>
      <c r="Q153" s="252"/>
      <c r="R153" s="252"/>
      <c r="S153" s="252"/>
      <c r="T153" s="252"/>
    </row>
    <row r="154">
      <c r="A154" s="366"/>
      <c r="B154" s="366"/>
      <c r="C154" s="366"/>
      <c r="D154" s="366"/>
      <c r="E154" s="450">
        <v>45396</v>
      </c>
      <c r="F154" s="366"/>
      <c r="G154" s="451" t="str">
        <v>11:20-16:30</v>
      </c>
      <c r="H154" s="347"/>
      <c r="I154" s="347"/>
      <c r="J154" s="347"/>
      <c r="K154" s="347"/>
      <c r="L154" s="347"/>
      <c r="M154" s="252"/>
      <c r="N154" s="252"/>
      <c r="O154" s="252"/>
      <c r="P154" s="252"/>
      <c r="Q154" s="252"/>
      <c r="R154" s="252"/>
      <c r="S154" s="252"/>
      <c r="T154" s="252"/>
    </row>
    <row r="155">
      <c r="A155" s="366"/>
      <c r="B155" s="366"/>
      <c r="C155" s="366"/>
      <c r="D155" s="366"/>
      <c r="E155" s="450">
        <v>45397</v>
      </c>
      <c r="F155" s="366"/>
      <c r="G155" s="451" t="str">
        <v>9:52-12:52</v>
      </c>
      <c r="H155" s="347"/>
      <c r="I155" s="347"/>
      <c r="J155" s="347"/>
      <c r="K155" s="347"/>
      <c r="L155" s="347"/>
      <c r="M155" s="252"/>
      <c r="N155" s="252"/>
      <c r="O155" s="252"/>
      <c r="P155" s="252"/>
      <c r="Q155" s="252"/>
      <c r="R155" s="252"/>
      <c r="S155" s="252"/>
      <c r="T155" s="252"/>
    </row>
    <row r="156">
      <c r="A156" s="452">
        <v>25</v>
      </c>
      <c r="B156" s="452" t="str">
        <v>清风🌟</v>
      </c>
      <c r="C156" s="452" t="str">
        <v>奔驰商务</v>
      </c>
      <c r="D156" s="452" t="str">
        <v>闽DUD077吕毅13606088661</v>
      </c>
      <c r="E156" s="450">
        <v>45395</v>
      </c>
      <c r="F156" s="366">
        <v>3</v>
      </c>
      <c r="G156" s="347" t="str">
        <v>11:20-0:56</v>
      </c>
      <c r="H156" s="347"/>
      <c r="I156" s="347">
        <v>6</v>
      </c>
      <c r="J156" s="347"/>
      <c r="K156" s="347"/>
      <c r="L156" s="347"/>
      <c r="M156" s="252"/>
      <c r="N156" s="252"/>
      <c r="O156" s="252"/>
      <c r="P156" s="252"/>
      <c r="Q156" s="252"/>
      <c r="R156" s="252"/>
      <c r="S156" s="252"/>
      <c r="T156" s="252"/>
    </row>
    <row r="157">
      <c r="A157" s="452"/>
      <c r="B157" s="452"/>
      <c r="C157" s="452"/>
      <c r="D157" s="452"/>
      <c r="E157" s="450">
        <v>45396</v>
      </c>
      <c r="F157" s="366"/>
      <c r="G157" s="451" t="str">
        <v>10:07-22:03</v>
      </c>
      <c r="H157" s="347"/>
      <c r="I157" s="347">
        <v>4</v>
      </c>
      <c r="J157" s="347"/>
      <c r="K157" s="451"/>
      <c r="L157" s="347"/>
      <c r="M157" s="252"/>
      <c r="N157" s="252"/>
      <c r="O157" s="252"/>
      <c r="P157" s="252"/>
      <c r="Q157" s="252"/>
      <c r="R157" s="252"/>
      <c r="S157" s="252"/>
      <c r="T157" s="252"/>
    </row>
    <row r="158">
      <c r="A158" s="452"/>
      <c r="B158" s="452"/>
      <c r="C158" s="452"/>
      <c r="D158" s="452"/>
      <c r="E158" s="450">
        <v>45397</v>
      </c>
      <c r="F158" s="366"/>
      <c r="G158" s="451" t="str">
        <v>10:03-13:33</v>
      </c>
      <c r="H158" s="347"/>
      <c r="I158" s="347"/>
      <c r="J158" s="347"/>
      <c r="K158" s="451"/>
      <c r="L158" s="347"/>
      <c r="M158" s="252"/>
      <c r="N158" s="252"/>
      <c r="O158" s="252"/>
      <c r="P158" s="252"/>
      <c r="Q158" s="252"/>
      <c r="R158" s="252"/>
      <c r="S158" s="252"/>
      <c r="T158" s="252"/>
    </row>
    <row r="159">
      <c r="A159" s="370">
        <v>26</v>
      </c>
      <c r="B159" s="370" t="str">
        <v>小Y.😄</v>
      </c>
      <c r="C159" s="370" t="str">
        <v>奔驰商务</v>
      </c>
      <c r="D159" s="370" t="str">
        <v>闽DUD388周武13159205927</v>
      </c>
      <c r="E159" s="450">
        <v>45394</v>
      </c>
      <c r="F159" s="366">
        <v>4</v>
      </c>
      <c r="G159" s="451" t="str">
        <v>12:20-22:35</v>
      </c>
      <c r="H159" s="347"/>
      <c r="I159" s="347">
        <v>2</v>
      </c>
      <c r="J159" s="347"/>
      <c r="K159" s="451">
        <v>12.5</v>
      </c>
      <c r="L159" s="347"/>
      <c r="M159" s="252"/>
      <c r="N159" s="252"/>
      <c r="O159" s="252"/>
      <c r="P159" s="252"/>
      <c r="Q159" s="252"/>
      <c r="R159" s="252"/>
      <c r="S159" s="252"/>
      <c r="T159" s="252"/>
    </row>
    <row r="160">
      <c r="A160" s="370"/>
      <c r="B160" s="370"/>
      <c r="C160" s="370"/>
      <c r="D160" s="370"/>
      <c r="E160" s="450">
        <v>45395</v>
      </c>
      <c r="F160" s="366"/>
      <c r="G160" s="451" t="str">
        <v>12:40-0:55</v>
      </c>
      <c r="H160" s="347"/>
      <c r="I160" s="347">
        <v>4</v>
      </c>
      <c r="J160" s="347"/>
      <c r="K160" s="347">
        <v>10</v>
      </c>
      <c r="L160" s="347"/>
      <c r="M160" s="252"/>
      <c r="N160" s="252"/>
      <c r="O160" s="252"/>
      <c r="P160" s="252"/>
      <c r="Q160" s="252"/>
      <c r="R160" s="252"/>
      <c r="S160" s="252"/>
      <c r="T160" s="252"/>
    </row>
    <row r="161">
      <c r="A161" s="370"/>
      <c r="B161" s="370"/>
      <c r="C161" s="370"/>
      <c r="D161" s="370"/>
      <c r="E161" s="450">
        <v>45396</v>
      </c>
      <c r="F161" s="366"/>
      <c r="G161" s="451" t="str">
        <v>13:00-22:20</v>
      </c>
      <c r="H161" s="347"/>
      <c r="I161" s="347">
        <v>1</v>
      </c>
      <c r="J161" s="347"/>
      <c r="K161" s="347">
        <v>25</v>
      </c>
      <c r="L161" s="347"/>
      <c r="M161" s="252"/>
      <c r="N161" s="252"/>
      <c r="O161" s="252"/>
      <c r="P161" s="252"/>
      <c r="Q161" s="252"/>
      <c r="R161" s="252"/>
      <c r="S161" s="252"/>
      <c r="T161" s="252"/>
    </row>
    <row r="162">
      <c r="A162" s="370"/>
      <c r="B162" s="370"/>
      <c r="C162" s="370"/>
      <c r="D162" s="370"/>
      <c r="E162" s="450">
        <v>45397</v>
      </c>
      <c r="F162" s="366"/>
      <c r="G162" s="451" t="str">
        <v>11:00-17:10</v>
      </c>
      <c r="H162" s="347"/>
      <c r="I162" s="347"/>
      <c r="J162" s="347"/>
      <c r="K162" s="347"/>
      <c r="L162" s="347"/>
      <c r="M162" s="252"/>
      <c r="N162" s="252"/>
      <c r="O162" s="252"/>
      <c r="P162" s="252"/>
      <c r="Q162" s="252"/>
      <c r="R162" s="252"/>
      <c r="S162" s="252"/>
      <c r="T162" s="252"/>
    </row>
    <row r="163">
      <c r="A163" s="366">
        <v>27</v>
      </c>
      <c r="B163" s="366" t="str">
        <v>豪门⁸¹⁶</v>
      </c>
      <c r="C163" s="366" t="str">
        <v>奔驰商务</v>
      </c>
      <c r="D163" s="366" t="str">
        <v>闽D1XC55章清春18659230979</v>
      </c>
      <c r="E163" s="450">
        <v>45394</v>
      </c>
      <c r="F163" s="366">
        <v>4</v>
      </c>
      <c r="G163" s="451" t="str">
        <v>9:40-18:38</v>
      </c>
      <c r="H163" s="347"/>
      <c r="I163" s="347">
        <v>1</v>
      </c>
      <c r="J163" s="347"/>
      <c r="K163" s="347"/>
      <c r="L163" s="347"/>
      <c r="M163" s="252"/>
      <c r="N163" s="252"/>
      <c r="O163" s="252"/>
      <c r="P163" s="252"/>
      <c r="Q163" s="252"/>
      <c r="R163" s="252"/>
      <c r="S163" s="252"/>
      <c r="T163" s="252"/>
    </row>
    <row r="164">
      <c r="A164" s="366"/>
      <c r="B164" s="366"/>
      <c r="C164" s="366"/>
      <c r="D164" s="366"/>
      <c r="E164" s="450">
        <v>45395</v>
      </c>
      <c r="F164" s="366"/>
      <c r="G164" s="451" t="str">
        <v>8:52-18:50</v>
      </c>
      <c r="H164" s="347"/>
      <c r="I164" s="347">
        <v>2</v>
      </c>
      <c r="J164" s="347"/>
      <c r="K164" s="347"/>
      <c r="L164" s="347"/>
      <c r="M164" s="252"/>
      <c r="N164" s="252"/>
      <c r="O164" s="252"/>
      <c r="P164" s="252"/>
      <c r="Q164" s="252"/>
      <c r="R164" s="252"/>
      <c r="S164" s="252"/>
      <c r="T164" s="252"/>
    </row>
    <row r="165">
      <c r="A165" s="366"/>
      <c r="B165" s="366"/>
      <c r="C165" s="366"/>
      <c r="D165" s="366"/>
      <c r="E165" s="450">
        <v>45396</v>
      </c>
      <c r="F165" s="366"/>
      <c r="G165" s="451" t="str">
        <v>8:26-14:41</v>
      </c>
      <c r="H165" s="347"/>
      <c r="I165" s="347"/>
      <c r="J165" s="347"/>
      <c r="K165" s="347"/>
      <c r="L165" s="347"/>
      <c r="M165" s="252"/>
      <c r="N165" s="252"/>
      <c r="O165" s="252"/>
      <c r="P165" s="252"/>
      <c r="Q165" s="252"/>
      <c r="R165" s="252"/>
      <c r="S165" s="252"/>
      <c r="T165" s="252"/>
    </row>
    <row r="166">
      <c r="A166" s="366"/>
      <c r="B166" s="366"/>
      <c r="C166" s="366"/>
      <c r="D166" s="366"/>
      <c r="E166" s="450">
        <v>45397</v>
      </c>
      <c r="F166" s="366"/>
      <c r="G166" s="451" t="str">
        <v>8:25-13:32</v>
      </c>
      <c r="H166" s="347"/>
      <c r="I166" s="347"/>
      <c r="J166" s="347"/>
      <c r="K166" s="347"/>
      <c r="L166" s="347"/>
      <c r="M166" s="252"/>
      <c r="N166" s="252"/>
      <c r="O166" s="252"/>
      <c r="P166" s="252"/>
      <c r="Q166" s="252"/>
      <c r="R166" s="252"/>
      <c r="S166" s="252"/>
      <c r="T166" s="252"/>
    </row>
    <row r="167">
      <c r="A167" s="366">
        <v>28</v>
      </c>
      <c r="B167" s="366" t="str">
        <v>千千千羽。</v>
      </c>
      <c r="C167" s="366" t="str">
        <v>奔驰商务</v>
      </c>
      <c r="D167" s="366" t="str">
        <v>闽D6VX08林师傅18030028665</v>
      </c>
      <c r="E167" s="450">
        <v>45394</v>
      </c>
      <c r="F167" s="366">
        <v>4</v>
      </c>
      <c r="G167" s="451" t="str">
        <v>17:30-21:30</v>
      </c>
      <c r="H167" s="347"/>
      <c r="I167" s="347"/>
      <c r="J167" s="347"/>
      <c r="K167" s="347">
        <v>5</v>
      </c>
      <c r="L167" s="347" t="str">
        <v>客人14日走，15日备车</v>
      </c>
      <c r="M167" s="252"/>
      <c r="N167" s="252"/>
      <c r="O167" s="252"/>
      <c r="P167" s="252"/>
      <c r="Q167" s="252"/>
      <c r="R167" s="252"/>
      <c r="S167" s="252"/>
      <c r="T167" s="252"/>
    </row>
    <row r="168">
      <c r="A168" s="366"/>
      <c r="B168" s="366"/>
      <c r="C168" s="366"/>
      <c r="D168" s="366"/>
      <c r="E168" s="450">
        <v>45395</v>
      </c>
      <c r="F168" s="366"/>
      <c r="G168" s="451" t="str">
        <v>13:10-22:11</v>
      </c>
      <c r="H168" s="347"/>
      <c r="I168" s="347">
        <v>1</v>
      </c>
      <c r="J168" s="347"/>
      <c r="K168" s="347"/>
      <c r="L168" s="347"/>
      <c r="M168" s="252"/>
      <c r="N168" s="252"/>
      <c r="O168" s="252"/>
      <c r="P168" s="252"/>
      <c r="Q168" s="252"/>
      <c r="R168" s="252"/>
      <c r="S168" s="252"/>
      <c r="T168" s="252"/>
    </row>
    <row r="169">
      <c r="A169" s="366"/>
      <c r="B169" s="366"/>
      <c r="C169" s="366"/>
      <c r="D169" s="366"/>
      <c r="E169" s="450">
        <v>45396</v>
      </c>
      <c r="F169" s="366"/>
      <c r="G169" s="451" t="str">
        <v>13:42-18:05</v>
      </c>
      <c r="H169" s="347"/>
      <c r="I169" s="347"/>
      <c r="J169" s="347"/>
      <c r="K169" s="347"/>
      <c r="L169" s="347"/>
      <c r="M169" s="252"/>
      <c r="N169" s="252"/>
      <c r="O169" s="252"/>
      <c r="P169" s="252"/>
      <c r="Q169" s="252"/>
      <c r="R169" s="252"/>
      <c r="S169" s="252"/>
      <c r="T169" s="252"/>
    </row>
    <row r="170">
      <c r="A170" s="366"/>
      <c r="B170" s="366"/>
      <c r="C170" s="366"/>
      <c r="D170" s="366"/>
      <c r="E170" s="450">
        <v>45397</v>
      </c>
      <c r="F170" s="366"/>
      <c r="G170" s="451" t="str">
        <v>8:49-21:05</v>
      </c>
      <c r="H170" s="347"/>
      <c r="I170" s="347">
        <v>4</v>
      </c>
      <c r="J170" s="347"/>
      <c r="K170" s="347"/>
      <c r="L170" s="347"/>
      <c r="M170" s="252"/>
      <c r="N170" s="252"/>
      <c r="O170" s="252"/>
      <c r="P170" s="252"/>
      <c r="Q170" s="252"/>
      <c r="R170" s="252"/>
      <c r="S170" s="252"/>
      <c r="T170" s="252"/>
    </row>
    <row r="171">
      <c r="A171" s="366">
        <v>29</v>
      </c>
      <c r="B171" s="366" t="str" xml:space="preserve">
        <v>江君✨ </v>
      </c>
      <c r="C171" s="366" t="str">
        <v>奔驰商务</v>
      </c>
      <c r="D171" s="366" t="str">
        <v>闽DY3982熊师傅13358395750</v>
      </c>
      <c r="E171" s="450">
        <v>45395</v>
      </c>
      <c r="F171" s="366">
        <v>2</v>
      </c>
      <c r="G171" s="347" t="str">
        <v>16:30-21:30</v>
      </c>
      <c r="H171" s="347"/>
      <c r="I171" s="347"/>
      <c r="J171" s="347"/>
      <c r="K171" s="347"/>
      <c r="L171" s="347"/>
      <c r="M171" s="252"/>
      <c r="N171" s="252"/>
      <c r="O171" s="252"/>
      <c r="P171" s="252"/>
      <c r="Q171" s="252"/>
      <c r="R171" s="252"/>
      <c r="S171" s="252"/>
      <c r="T171" s="252"/>
    </row>
    <row r="172">
      <c r="A172" s="366"/>
      <c r="B172" s="366"/>
      <c r="C172" s="366"/>
      <c r="D172" s="366"/>
      <c r="E172" s="450">
        <v>45396</v>
      </c>
      <c r="F172" s="366"/>
      <c r="G172" s="347" t="str">
        <v>14:00-19:30</v>
      </c>
      <c r="H172" s="347"/>
      <c r="I172" s="347"/>
      <c r="J172" s="347"/>
      <c r="K172" s="347"/>
      <c r="L172" s="347"/>
      <c r="M172" s="252"/>
      <c r="N172" s="252"/>
      <c r="O172" s="252"/>
      <c r="P172" s="252"/>
      <c r="Q172" s="252"/>
      <c r="R172" s="252"/>
      <c r="S172" s="252"/>
      <c r="T172" s="252"/>
    </row>
    <row r="173">
      <c r="A173" s="452">
        <v>30</v>
      </c>
      <c r="B173" s="452" t="str">
        <v>太白子</v>
      </c>
      <c r="C173" s="452" t="str">
        <v>奔驰商务</v>
      </c>
      <c r="D173" s="452" t="str">
        <v>闽DG65Q0苏志远13906022244</v>
      </c>
      <c r="E173" s="450">
        <v>45395</v>
      </c>
      <c r="F173" s="366">
        <v>3</v>
      </c>
      <c r="G173" s="347" t="str">
        <v>10:56-21:24</v>
      </c>
      <c r="H173" s="347"/>
      <c r="I173" s="347">
        <v>3</v>
      </c>
      <c r="J173" s="347"/>
      <c r="K173" s="347"/>
      <c r="L173" s="347"/>
      <c r="M173" s="252"/>
      <c r="N173" s="252"/>
      <c r="O173" s="252"/>
      <c r="P173" s="252"/>
      <c r="Q173" s="252"/>
      <c r="R173" s="252"/>
      <c r="S173" s="252"/>
      <c r="T173" s="252"/>
    </row>
    <row r="174">
      <c r="A174" s="452"/>
      <c r="B174" s="452"/>
      <c r="C174" s="452"/>
      <c r="D174" s="452"/>
      <c r="E174" s="450">
        <v>45396</v>
      </c>
      <c r="F174" s="366"/>
      <c r="G174" s="451" t="str">
        <v>11:50-00-42</v>
      </c>
      <c r="H174" s="347"/>
      <c r="I174" s="347">
        <v>5</v>
      </c>
      <c r="J174" s="347"/>
      <c r="K174" s="347"/>
      <c r="L174" s="347"/>
      <c r="M174" s="252"/>
      <c r="N174" s="252"/>
      <c r="O174" s="252"/>
      <c r="P174" s="252"/>
      <c r="Q174" s="252"/>
      <c r="R174" s="252"/>
      <c r="S174" s="252"/>
      <c r="T174" s="252"/>
    </row>
    <row r="175">
      <c r="A175" s="452"/>
      <c r="B175" s="452"/>
      <c r="C175" s="452"/>
      <c r="D175" s="452"/>
      <c r="E175" s="450">
        <v>45397</v>
      </c>
      <c r="F175" s="366"/>
      <c r="G175" s="451" t="str">
        <v>10:30-12:45</v>
      </c>
      <c r="H175" s="347"/>
      <c r="I175" s="347"/>
      <c r="J175" s="347"/>
      <c r="K175" s="347"/>
      <c r="L175" s="347"/>
      <c r="M175" s="252"/>
      <c r="N175" s="252"/>
      <c r="O175" s="252"/>
      <c r="P175" s="252"/>
      <c r="Q175" s="252"/>
      <c r="R175" s="252"/>
      <c r="S175" s="252"/>
      <c r="T175" s="252"/>
    </row>
    <row r="176">
      <c r="A176" s="370">
        <v>31</v>
      </c>
      <c r="B176" s="370" t="str">
        <v>Hellcat</v>
      </c>
      <c r="C176" s="370" t="str">
        <v>奔驰商务</v>
      </c>
      <c r="D176" s="370" t="str">
        <v>闽D004ZL李师傅18859586436</v>
      </c>
      <c r="E176" s="450">
        <v>45394</v>
      </c>
      <c r="F176" s="366">
        <v>4</v>
      </c>
      <c r="G176" s="451" t="str">
        <v>13:02-16:08</v>
      </c>
      <c r="H176" s="347"/>
      <c r="I176" s="347"/>
      <c r="J176" s="347"/>
      <c r="K176" s="347"/>
      <c r="L176" s="347"/>
      <c r="M176" s="252"/>
      <c r="N176" s="252"/>
      <c r="O176" s="252"/>
      <c r="P176" s="252"/>
      <c r="Q176" s="252"/>
      <c r="R176" s="252"/>
      <c r="S176" s="252"/>
      <c r="T176" s="252"/>
    </row>
    <row r="177">
      <c r="A177" s="370"/>
      <c r="B177" s="370"/>
      <c r="C177" s="370"/>
      <c r="D177" s="370"/>
      <c r="E177" s="450">
        <v>45395</v>
      </c>
      <c r="F177" s="366"/>
      <c r="G177" s="451" t="str">
        <v>10:08-19:59</v>
      </c>
      <c r="H177" s="347"/>
      <c r="I177" s="347">
        <v>2</v>
      </c>
      <c r="J177" s="347"/>
      <c r="K177" s="347"/>
      <c r="L177" s="347"/>
      <c r="M177" s="252"/>
      <c r="N177" s="252"/>
      <c r="O177" s="252"/>
      <c r="P177" s="252"/>
      <c r="Q177" s="252"/>
      <c r="R177" s="252"/>
      <c r="S177" s="252"/>
      <c r="T177" s="252"/>
    </row>
    <row r="178">
      <c r="A178" s="370"/>
      <c r="B178" s="370"/>
      <c r="C178" s="370"/>
      <c r="D178" s="370"/>
      <c r="E178" s="450">
        <v>45396</v>
      </c>
      <c r="F178" s="366"/>
      <c r="G178" s="451" t="str">
        <v>14:59-20:26</v>
      </c>
      <c r="H178" s="347"/>
      <c r="I178" s="347"/>
      <c r="J178" s="347"/>
      <c r="K178" s="347"/>
      <c r="L178" s="347"/>
      <c r="M178" s="252"/>
      <c r="N178" s="252"/>
      <c r="O178" s="252"/>
      <c r="P178" s="252"/>
      <c r="Q178" s="252"/>
      <c r="R178" s="252"/>
      <c r="S178" s="252"/>
      <c r="T178" s="252"/>
    </row>
    <row r="179">
      <c r="A179" s="370"/>
      <c r="B179" s="370"/>
      <c r="C179" s="370"/>
      <c r="D179" s="370"/>
      <c r="E179" s="450">
        <v>45397</v>
      </c>
      <c r="F179" s="366"/>
      <c r="G179" s="451" t="str">
        <v>11:51-17:29</v>
      </c>
      <c r="H179" s="347"/>
      <c r="I179" s="347"/>
      <c r="J179" s="347"/>
      <c r="K179" s="347"/>
      <c r="L179" s="347"/>
      <c r="M179" s="252"/>
      <c r="N179" s="252"/>
      <c r="O179" s="252"/>
      <c r="P179" s="252"/>
      <c r="Q179" s="252"/>
      <c r="R179" s="252"/>
      <c r="S179" s="252"/>
      <c r="T179" s="252"/>
    </row>
    <row r="180">
      <c r="A180" s="366">
        <v>32</v>
      </c>
      <c r="B180" s="366" t="str">
        <v>眯哒🫧</v>
      </c>
      <c r="C180" s="366" t="str">
        <v>奔驰商务</v>
      </c>
      <c r="D180" s="366" t="str">
        <v>闽D7957D朱齐锋15394450555</v>
      </c>
      <c r="E180" s="450">
        <v>45394</v>
      </c>
      <c r="F180" s="366">
        <v>4</v>
      </c>
      <c r="G180" s="451" t="str">
        <v>21:47-0:03</v>
      </c>
      <c r="H180" s="347"/>
      <c r="I180" s="347"/>
      <c r="J180" s="347"/>
      <c r="K180" s="347">
        <v>8</v>
      </c>
      <c r="L180" s="347"/>
      <c r="M180" s="252"/>
      <c r="N180" s="252"/>
      <c r="O180" s="252"/>
      <c r="P180" s="252"/>
      <c r="Q180" s="252"/>
      <c r="R180" s="252"/>
      <c r="S180" s="252"/>
      <c r="T180" s="252"/>
    </row>
    <row r="181">
      <c r="A181" s="366"/>
      <c r="B181" s="366"/>
      <c r="C181" s="366"/>
      <c r="D181" s="366"/>
      <c r="E181" s="450">
        <v>45395</v>
      </c>
      <c r="F181" s="366"/>
      <c r="G181" s="451" t="str">
        <v>13:10-20:05</v>
      </c>
      <c r="H181" s="347"/>
      <c r="I181" s="347"/>
      <c r="J181" s="347"/>
      <c r="K181" s="347"/>
      <c r="L181" s="347"/>
      <c r="M181" s="252"/>
      <c r="N181" s="252"/>
      <c r="O181" s="252"/>
      <c r="P181" s="252"/>
      <c r="Q181" s="252"/>
      <c r="R181" s="252"/>
      <c r="S181" s="252"/>
      <c r="T181" s="252"/>
    </row>
    <row r="182">
      <c r="A182" s="366"/>
      <c r="B182" s="366"/>
      <c r="C182" s="366"/>
      <c r="D182" s="366"/>
      <c r="E182" s="450">
        <v>45396</v>
      </c>
      <c r="F182" s="366"/>
      <c r="G182" s="451" t="str">
        <v>9:10-23:05</v>
      </c>
      <c r="H182" s="347"/>
      <c r="I182" s="347">
        <v>6</v>
      </c>
      <c r="J182" s="347"/>
      <c r="K182" s="347"/>
      <c r="L182" s="347"/>
      <c r="M182" s="252"/>
      <c r="N182" s="252"/>
      <c r="O182" s="252"/>
      <c r="P182" s="252"/>
      <c r="Q182" s="252"/>
      <c r="R182" s="252"/>
      <c r="S182" s="252"/>
      <c r="T182" s="252"/>
    </row>
    <row r="183">
      <c r="A183" s="366"/>
      <c r="B183" s="366"/>
      <c r="C183" s="366"/>
      <c r="D183" s="366"/>
      <c r="E183" s="450">
        <v>45397</v>
      </c>
      <c r="F183" s="366"/>
      <c r="G183" s="451" t="str">
        <v>8:00-13:30</v>
      </c>
      <c r="H183" s="347"/>
      <c r="I183" s="347"/>
      <c r="J183" s="347"/>
      <c r="K183" s="347"/>
      <c r="L183" s="347"/>
      <c r="M183" s="252"/>
      <c r="N183" s="252"/>
      <c r="O183" s="252"/>
      <c r="P183" s="252"/>
      <c r="Q183" s="252"/>
      <c r="R183" s="252"/>
      <c r="S183" s="252"/>
      <c r="T183" s="252"/>
    </row>
    <row r="184">
      <c r="A184" s="366">
        <v>33</v>
      </c>
      <c r="B184" s="366" t="str">
        <v>🍃饺子哥哥🥟</v>
      </c>
      <c r="C184" s="366" t="str">
        <v>奔驰商务</v>
      </c>
      <c r="D184" s="366" t="str">
        <v>闽D498AQ纪师傅15359444445</v>
      </c>
      <c r="E184" s="450">
        <v>45395</v>
      </c>
      <c r="F184" s="455">
        <v>3</v>
      </c>
      <c r="G184" s="366" t="str">
        <v>10:00-21:24</v>
      </c>
      <c r="H184" s="347"/>
      <c r="I184" s="347">
        <v>3.5</v>
      </c>
      <c r="J184" s="347"/>
      <c r="K184" s="347"/>
      <c r="L184" s="347"/>
      <c r="M184" s="252"/>
      <c r="N184" s="252"/>
      <c r="O184" s="252"/>
      <c r="P184" s="252"/>
      <c r="Q184" s="252"/>
      <c r="R184" s="252"/>
      <c r="S184" s="252"/>
      <c r="T184" s="252"/>
    </row>
    <row r="185">
      <c r="A185" s="366"/>
      <c r="B185" s="366"/>
      <c r="C185" s="366"/>
      <c r="D185" s="366"/>
      <c r="E185" s="450">
        <v>45396</v>
      </c>
      <c r="F185" s="455"/>
      <c r="G185" s="366" t="str">
        <v>8：30-20：15</v>
      </c>
      <c r="H185" s="347"/>
      <c r="I185" s="347">
        <v>4</v>
      </c>
      <c r="J185" s="347"/>
      <c r="K185" s="347"/>
      <c r="L185" s="347"/>
      <c r="M185" s="252"/>
      <c r="N185" s="252"/>
      <c r="O185" s="252"/>
      <c r="P185" s="252"/>
      <c r="Q185" s="252"/>
      <c r="R185" s="252"/>
      <c r="S185" s="252"/>
      <c r="T185" s="252"/>
    </row>
    <row r="186">
      <c r="A186" s="366"/>
      <c r="B186" s="366"/>
      <c r="C186" s="366"/>
      <c r="D186" s="366"/>
      <c r="E186" s="450">
        <v>45397</v>
      </c>
      <c r="F186" s="455"/>
      <c r="G186" s="456" t="str">
        <v>7：00-9:55</v>
      </c>
      <c r="H186" s="366"/>
      <c r="I186" s="347"/>
      <c r="J186" s="347"/>
      <c r="K186" s="347"/>
      <c r="L186" s="347"/>
      <c r="M186" s="252"/>
      <c r="N186" s="252"/>
      <c r="O186" s="252"/>
      <c r="P186" s="252"/>
      <c r="Q186" s="252"/>
      <c r="R186" s="252"/>
      <c r="S186" s="252"/>
      <c r="T186" s="252"/>
    </row>
    <row r="187">
      <c r="A187" s="452">
        <v>34</v>
      </c>
      <c r="B187" s="452" t="str">
        <v>淡定哥</v>
      </c>
      <c r="C187" s="452" t="str">
        <v>奔驰商务</v>
      </c>
      <c r="D187" s="452" t="str">
        <v>闽D3A30E王豪17859759668</v>
      </c>
      <c r="E187" s="450">
        <v>45395</v>
      </c>
      <c r="F187" s="455">
        <v>3</v>
      </c>
      <c r="G187" s="370" t="str">
        <v>14:25-2:36</v>
      </c>
      <c r="H187" s="347"/>
      <c r="I187" s="347">
        <v>4</v>
      </c>
      <c r="J187" s="347"/>
      <c r="K187" s="347"/>
      <c r="L187" s="347"/>
      <c r="M187" s="252"/>
      <c r="N187" s="252"/>
      <c r="O187" s="252"/>
      <c r="P187" s="252"/>
      <c r="Q187" s="252"/>
      <c r="R187" s="252"/>
      <c r="S187" s="252"/>
      <c r="T187" s="252"/>
    </row>
    <row r="188">
      <c r="A188" s="452"/>
      <c r="B188" s="452"/>
      <c r="C188" s="452"/>
      <c r="D188" s="452"/>
      <c r="E188" s="450">
        <v>45396</v>
      </c>
      <c r="F188" s="455"/>
      <c r="G188" s="366" t="str">
        <v>10：03-2:29</v>
      </c>
      <c r="H188" s="347"/>
      <c r="I188" s="347">
        <v>8</v>
      </c>
      <c r="J188" s="347"/>
      <c r="K188" s="347"/>
      <c r="L188" s="347"/>
      <c r="M188" s="252"/>
      <c r="N188" s="252"/>
      <c r="O188" s="252"/>
      <c r="P188" s="252"/>
      <c r="Q188" s="252"/>
      <c r="R188" s="252"/>
      <c r="S188" s="252"/>
      <c r="T188" s="252"/>
    </row>
    <row r="189">
      <c r="A189" s="452"/>
      <c r="B189" s="452"/>
      <c r="C189" s="452"/>
      <c r="D189" s="452"/>
      <c r="E189" s="450">
        <v>45397</v>
      </c>
      <c r="F189" s="455"/>
      <c r="G189" s="456" t="str">
        <v>9:54-12:45</v>
      </c>
      <c r="H189" s="366"/>
      <c r="I189" s="347"/>
      <c r="J189" s="347"/>
      <c r="K189" s="347"/>
      <c r="L189" s="347"/>
      <c r="M189" s="252"/>
      <c r="N189" s="252"/>
      <c r="O189" s="252"/>
      <c r="P189" s="252"/>
      <c r="Q189" s="252"/>
      <c r="R189" s="252"/>
      <c r="S189" s="252"/>
      <c r="T189" s="252"/>
    </row>
    <row r="190">
      <c r="A190" s="370">
        <v>35</v>
      </c>
      <c r="B190" s="370" t="str">
        <v>小王吖💫</v>
      </c>
      <c r="C190" s="370" t="str">
        <v>奔驰商务</v>
      </c>
      <c r="D190" s="370" t="str">
        <v>闽D1L777 林师傅18259225831</v>
      </c>
      <c r="E190" s="450">
        <v>45394</v>
      </c>
      <c r="F190" s="366">
        <v>3</v>
      </c>
      <c r="G190" s="348" t="str">
        <v>16：00-23：00</v>
      </c>
      <c r="H190" s="347"/>
      <c r="I190" s="347"/>
      <c r="J190" s="347"/>
      <c r="K190" s="347"/>
      <c r="L190" s="347"/>
      <c r="M190" s="252"/>
      <c r="N190" s="252"/>
      <c r="O190" s="252"/>
      <c r="P190" s="252"/>
      <c r="Q190" s="252"/>
      <c r="R190" s="252"/>
      <c r="S190" s="252"/>
      <c r="T190" s="252"/>
    </row>
    <row r="191">
      <c r="A191" s="370"/>
      <c r="B191" s="370"/>
      <c r="C191" s="370"/>
      <c r="D191" s="370"/>
      <c r="E191" s="450">
        <v>45395</v>
      </c>
      <c r="F191" s="366"/>
      <c r="G191" s="347" t="str">
        <v>10：00-23：00</v>
      </c>
      <c r="H191" s="347"/>
      <c r="I191" s="347">
        <v>5</v>
      </c>
      <c r="J191" s="347"/>
      <c r="K191" s="347"/>
      <c r="L191" s="347"/>
      <c r="M191" s="252"/>
      <c r="N191" s="252"/>
      <c r="O191" s="252"/>
      <c r="P191" s="252"/>
      <c r="Q191" s="252"/>
      <c r="R191" s="252"/>
      <c r="S191" s="252"/>
      <c r="T191" s="252"/>
    </row>
    <row r="192">
      <c r="A192" s="370"/>
      <c r="B192" s="370"/>
      <c r="C192" s="370"/>
      <c r="D192" s="370"/>
      <c r="E192" s="450">
        <v>45396</v>
      </c>
      <c r="F192" s="366"/>
      <c r="G192" s="347" t="str">
        <v>8:00-10:00</v>
      </c>
      <c r="H192" s="347"/>
      <c r="I192" s="347"/>
      <c r="J192" s="347"/>
      <c r="K192" s="347"/>
      <c r="L192" s="347"/>
      <c r="M192" s="252"/>
      <c r="N192" s="252"/>
      <c r="O192" s="252"/>
      <c r="P192" s="252"/>
      <c r="Q192" s="252"/>
      <c r="R192" s="252"/>
      <c r="S192" s="252"/>
      <c r="T192" s="252"/>
    </row>
    <row r="193">
      <c r="A193" s="452">
        <v>36</v>
      </c>
      <c r="B193" s="452" t="str">
        <v>一淺</v>
      </c>
      <c r="C193" s="452" t="str">
        <v>奔驰商务</v>
      </c>
      <c r="D193" s="452" t="str">
        <v>闽D5A59Z罗天海18759204111</v>
      </c>
      <c r="E193" s="450">
        <v>45395</v>
      </c>
      <c r="F193" s="366">
        <v>3</v>
      </c>
      <c r="G193" s="347" t="str">
        <v>8:15-23:10</v>
      </c>
      <c r="H193" s="347"/>
      <c r="I193" s="347">
        <v>7</v>
      </c>
      <c r="J193" s="347"/>
      <c r="K193" s="347"/>
      <c r="L193" s="347"/>
      <c r="M193" s="252"/>
      <c r="N193" s="252"/>
      <c r="O193" s="252"/>
      <c r="P193" s="252"/>
      <c r="Q193" s="252"/>
      <c r="R193" s="252"/>
      <c r="S193" s="252"/>
      <c r="T193" s="252"/>
    </row>
    <row r="194">
      <c r="A194" s="452"/>
      <c r="B194" s="452"/>
      <c r="C194" s="452"/>
      <c r="D194" s="452"/>
      <c r="E194" s="450">
        <v>45396</v>
      </c>
      <c r="F194" s="366"/>
      <c r="G194" s="347" t="str">
        <v>8:33-23:15</v>
      </c>
      <c r="H194" s="347"/>
      <c r="I194" s="347">
        <v>7</v>
      </c>
      <c r="J194" s="347"/>
      <c r="K194" s="347"/>
      <c r="L194" s="347"/>
      <c r="M194" s="252"/>
      <c r="N194" s="252"/>
      <c r="O194" s="252"/>
      <c r="P194" s="252"/>
      <c r="Q194" s="252"/>
      <c r="R194" s="252"/>
      <c r="S194" s="252"/>
      <c r="T194" s="252"/>
    </row>
    <row r="195">
      <c r="A195" s="452"/>
      <c r="B195" s="452"/>
      <c r="C195" s="452"/>
      <c r="D195" s="452"/>
      <c r="E195" s="450">
        <v>45397</v>
      </c>
      <c r="F195" s="366"/>
      <c r="G195" s="347" t="str">
        <v>8:29-12:33</v>
      </c>
      <c r="H195" s="347"/>
      <c r="I195" s="347"/>
      <c r="J195" s="347"/>
      <c r="K195" s="347"/>
      <c r="L195" s="347"/>
      <c r="M195" s="252"/>
      <c r="N195" s="252"/>
      <c r="O195" s="252"/>
      <c r="P195" s="252"/>
      <c r="Q195" s="252"/>
      <c r="R195" s="252"/>
      <c r="S195" s="252"/>
      <c r="T195" s="252"/>
    </row>
    <row r="196">
      <c r="A196" s="370">
        <v>37</v>
      </c>
      <c r="B196" s="370" t="str">
        <v>安迪就这样</v>
      </c>
      <c r="C196" s="370" t="str">
        <v>奔驰商务</v>
      </c>
      <c r="D196" s="370" t="str">
        <v>闽DG700C杨学锦15960250700</v>
      </c>
      <c r="E196" s="450">
        <v>45395</v>
      </c>
      <c r="F196" s="366">
        <v>3</v>
      </c>
      <c r="G196" s="347" t="str">
        <v>10:59-23:19</v>
      </c>
      <c r="H196" s="347"/>
      <c r="I196" s="347">
        <v>4</v>
      </c>
      <c r="J196" s="347"/>
      <c r="K196" s="347"/>
      <c r="L196" s="347"/>
      <c r="M196" s="252"/>
      <c r="N196" s="252"/>
      <c r="O196" s="252"/>
      <c r="P196" s="252"/>
      <c r="Q196" s="252"/>
      <c r="R196" s="252"/>
      <c r="S196" s="252"/>
      <c r="T196" s="252"/>
    </row>
    <row r="197">
      <c r="A197" s="370"/>
      <c r="B197" s="370"/>
      <c r="C197" s="370"/>
      <c r="D197" s="370"/>
      <c r="E197" s="450">
        <v>45396</v>
      </c>
      <c r="F197" s="366"/>
      <c r="G197" s="347" t="str">
        <v>12：00-20：00</v>
      </c>
      <c r="H197" s="347"/>
      <c r="I197" s="347"/>
      <c r="J197" s="347"/>
      <c r="K197" s="347"/>
      <c r="L197" s="347"/>
      <c r="M197" s="252"/>
      <c r="N197" s="252"/>
      <c r="O197" s="252"/>
      <c r="P197" s="252"/>
      <c r="Q197" s="252"/>
      <c r="R197" s="252"/>
      <c r="S197" s="252"/>
      <c r="T197" s="252"/>
    </row>
    <row r="198">
      <c r="A198" s="370"/>
      <c r="B198" s="370"/>
      <c r="C198" s="370"/>
      <c r="D198" s="370"/>
      <c r="E198" s="450">
        <v>45397</v>
      </c>
      <c r="F198" s="366"/>
      <c r="G198" s="347" t="str">
        <v>9:40-10：40</v>
      </c>
      <c r="H198" s="347"/>
      <c r="I198" s="347"/>
      <c r="J198" s="347"/>
      <c r="K198" s="347"/>
      <c r="L198" s="347"/>
      <c r="M198" s="252"/>
      <c r="N198" s="252"/>
      <c r="O198" s="252"/>
      <c r="P198" s="252"/>
      <c r="Q198" s="252"/>
      <c r="R198" s="252"/>
      <c r="S198" s="252"/>
      <c r="T198" s="252"/>
    </row>
    <row r="199">
      <c r="A199" s="452">
        <v>38</v>
      </c>
      <c r="B199" s="452" t="str">
        <v>人土土.</v>
      </c>
      <c r="C199" s="452" t="str">
        <v>奔驰商务</v>
      </c>
      <c r="D199" s="452" t="str">
        <v>闽D776XP夏广能15880217190</v>
      </c>
      <c r="E199" s="450">
        <v>45394</v>
      </c>
      <c r="F199" s="366">
        <v>3</v>
      </c>
      <c r="G199" s="347" t="str">
        <v>11:39-23:35</v>
      </c>
      <c r="H199" s="347">
        <v>130</v>
      </c>
      <c r="I199" s="347">
        <v>4</v>
      </c>
      <c r="J199" s="347">
        <v>30</v>
      </c>
      <c r="K199" s="347"/>
      <c r="L199" s="347"/>
      <c r="M199" s="252"/>
      <c r="N199" s="252"/>
      <c r="O199" s="252"/>
      <c r="P199" s="252"/>
      <c r="Q199" s="252"/>
      <c r="R199" s="252"/>
      <c r="S199" s="252"/>
      <c r="T199" s="252"/>
    </row>
    <row r="200">
      <c r="A200" s="452"/>
      <c r="B200" s="452"/>
      <c r="C200" s="452"/>
      <c r="D200" s="452"/>
      <c r="E200" s="450">
        <v>45395</v>
      </c>
      <c r="F200" s="366"/>
      <c r="G200" s="451" t="str">
        <v>10:00-23:49</v>
      </c>
      <c r="H200" s="347"/>
      <c r="I200" s="347">
        <v>6</v>
      </c>
      <c r="J200" s="347"/>
      <c r="K200" s="347"/>
      <c r="L200" s="347"/>
      <c r="M200" s="252"/>
      <c r="N200" s="252"/>
      <c r="O200" s="252"/>
      <c r="P200" s="252"/>
      <c r="Q200" s="252"/>
      <c r="R200" s="252"/>
      <c r="S200" s="252"/>
      <c r="T200" s="252"/>
    </row>
    <row r="201">
      <c r="A201" s="452"/>
      <c r="B201" s="452"/>
      <c r="C201" s="452"/>
      <c r="D201" s="452"/>
      <c r="E201" s="450">
        <v>45396</v>
      </c>
      <c r="F201" s="366"/>
      <c r="G201" s="451" t="str">
        <v>5:20-12:06</v>
      </c>
      <c r="H201" s="347"/>
      <c r="I201" s="347"/>
      <c r="J201" s="347"/>
      <c r="K201" s="347"/>
      <c r="L201" s="347"/>
      <c r="M201" s="252"/>
      <c r="N201" s="252"/>
      <c r="O201" s="252"/>
      <c r="P201" s="252"/>
      <c r="Q201" s="252"/>
      <c r="R201" s="252"/>
      <c r="S201" s="252"/>
      <c r="T201" s="252"/>
    </row>
    <row r="202">
      <c r="A202" s="370">
        <v>39</v>
      </c>
      <c r="B202" s="370" t="str">
        <v>大象無形✨</v>
      </c>
      <c r="C202" s="370" t="str">
        <v>奔驰商务</v>
      </c>
      <c r="D202" s="370" t="str">
        <v>闽D5MV26石星13459211162</v>
      </c>
      <c r="E202" s="450">
        <v>45394</v>
      </c>
      <c r="F202" s="366">
        <v>4</v>
      </c>
      <c r="G202" s="451" t="str">
        <v>17:00-1:25</v>
      </c>
      <c r="H202" s="347"/>
      <c r="I202" s="347">
        <v>1</v>
      </c>
      <c r="J202" s="347"/>
      <c r="K202" s="347">
        <v>8</v>
      </c>
      <c r="L202" s="347"/>
      <c r="M202" s="252"/>
      <c r="N202" s="252"/>
      <c r="O202" s="252"/>
      <c r="P202" s="252"/>
      <c r="Q202" s="252"/>
      <c r="R202" s="252"/>
      <c r="S202" s="252"/>
      <c r="T202" s="252"/>
    </row>
    <row r="203">
      <c r="A203" s="370"/>
      <c r="B203" s="370"/>
      <c r="C203" s="370"/>
      <c r="D203" s="370"/>
      <c r="E203" s="450">
        <v>45395</v>
      </c>
      <c r="F203" s="366"/>
      <c r="G203" s="451" t="str">
        <v>10:56-4:48</v>
      </c>
      <c r="H203" s="347">
        <v>123</v>
      </c>
      <c r="I203" s="347">
        <v>11</v>
      </c>
      <c r="J203" s="347">
        <v>23</v>
      </c>
      <c r="K203" s="347">
        <v>27</v>
      </c>
      <c r="L203" s="347"/>
      <c r="M203" s="252"/>
      <c r="N203" s="252"/>
      <c r="O203" s="252"/>
      <c r="P203" s="252"/>
      <c r="Q203" s="252"/>
      <c r="R203" s="252"/>
      <c r="S203" s="252"/>
      <c r="T203" s="252"/>
    </row>
    <row r="204">
      <c r="A204" s="370"/>
      <c r="B204" s="370"/>
      <c r="C204" s="370"/>
      <c r="D204" s="370"/>
      <c r="E204" s="450">
        <v>45396</v>
      </c>
      <c r="F204" s="366"/>
      <c r="G204" s="451" t="str">
        <v>11:30-2:37</v>
      </c>
      <c r="H204" s="347"/>
      <c r="I204" s="347">
        <v>7</v>
      </c>
      <c r="J204" s="347"/>
      <c r="K204" s="347">
        <v>5</v>
      </c>
      <c r="L204" s="347"/>
      <c r="M204" s="252"/>
      <c r="N204" s="252"/>
      <c r="O204" s="252"/>
      <c r="P204" s="252"/>
      <c r="Q204" s="252"/>
      <c r="R204" s="252"/>
      <c r="S204" s="252"/>
      <c r="T204" s="252"/>
    </row>
    <row r="205">
      <c r="A205" s="370"/>
      <c r="B205" s="370"/>
      <c r="C205" s="370"/>
      <c r="D205" s="370"/>
      <c r="E205" s="450">
        <v>45397</v>
      </c>
      <c r="F205" s="366"/>
      <c r="G205" s="451" t="str">
        <v>11:30-17:42</v>
      </c>
      <c r="H205" s="347"/>
      <c r="I205" s="347"/>
      <c r="J205" s="347"/>
      <c r="K205" s="347"/>
      <c r="L205" s="347"/>
      <c r="M205" s="252"/>
      <c r="N205" s="252"/>
      <c r="O205" s="252"/>
      <c r="P205" s="252"/>
      <c r="Q205" s="252"/>
      <c r="R205" s="252"/>
      <c r="S205" s="252"/>
      <c r="T205" s="252"/>
    </row>
    <row r="206">
      <c r="A206" s="366">
        <v>40</v>
      </c>
      <c r="B206" s="366" t="str">
        <v>一只崽崽🌈</v>
      </c>
      <c r="C206" s="366" t="str">
        <v>奔驰商务</v>
      </c>
      <c r="D206" s="366" t="str">
        <v>闽DG092P海师傅18150086967</v>
      </c>
      <c r="E206" s="450">
        <v>45395</v>
      </c>
      <c r="F206" s="366">
        <v>3</v>
      </c>
      <c r="G206" s="347" t="str">
        <v>9:00-23:45</v>
      </c>
      <c r="H206" s="347"/>
      <c r="I206" s="347">
        <v>7</v>
      </c>
      <c r="J206" s="347"/>
      <c r="K206" s="347"/>
      <c r="L206" s="347" t="str">
        <v>客人行程取消，酒店备车</v>
      </c>
      <c r="M206" s="252"/>
      <c r="N206" s="252"/>
      <c r="O206" s="252"/>
      <c r="P206" s="252"/>
      <c r="Q206" s="252"/>
      <c r="R206" s="252"/>
      <c r="S206" s="252"/>
      <c r="T206" s="252"/>
    </row>
    <row r="207">
      <c r="A207" s="366"/>
      <c r="B207" s="366"/>
      <c r="C207" s="366"/>
      <c r="D207" s="366"/>
      <c r="E207" s="450">
        <v>45396</v>
      </c>
      <c r="F207" s="366"/>
      <c r="G207" s="347" t="str">
        <v>9:00-17:00</v>
      </c>
      <c r="H207" s="347"/>
      <c r="I207" s="347"/>
      <c r="J207" s="347"/>
      <c r="K207" s="347"/>
      <c r="L207" s="347"/>
      <c r="M207" s="252"/>
      <c r="N207" s="252"/>
      <c r="O207" s="252"/>
      <c r="P207" s="252"/>
      <c r="Q207" s="252"/>
      <c r="R207" s="252"/>
      <c r="S207" s="252"/>
      <c r="T207" s="252"/>
    </row>
    <row r="208">
      <c r="A208" s="366"/>
      <c r="B208" s="366"/>
      <c r="C208" s="366"/>
      <c r="D208" s="366"/>
      <c r="E208" s="450">
        <v>45397</v>
      </c>
      <c r="F208" s="366"/>
      <c r="G208" s="347" t="str">
        <v>9:00-17:00</v>
      </c>
      <c r="H208" s="347"/>
      <c r="I208" s="347"/>
      <c r="J208" s="347"/>
      <c r="K208" s="347"/>
      <c r="L208" s="347"/>
      <c r="M208" s="252"/>
      <c r="N208" s="252"/>
      <c r="O208" s="252"/>
      <c r="P208" s="252"/>
      <c r="Q208" s="252"/>
      <c r="R208" s="252"/>
      <c r="S208" s="252"/>
      <c r="T208" s="252"/>
    </row>
    <row r="209">
      <c r="A209" s="370" t="str">
        <v>奔驰商务共40台合计</v>
      </c>
      <c r="B209" s="370"/>
      <c r="C209" s="370"/>
      <c r="D209" s="370"/>
      <c r="E209" s="370"/>
      <c r="F209" s="347"/>
      <c r="G209" s="347"/>
      <c r="H209" s="347"/>
      <c r="I209" s="347">
        <v>305</v>
      </c>
      <c r="J209" s="347">
        <v>382</v>
      </c>
      <c r="K209" s="347">
        <v>361</v>
      </c>
      <c r="L209" s="347"/>
      <c r="M209" s="252"/>
      <c r="N209" s="252"/>
      <c r="O209" s="252"/>
      <c r="P209" s="252"/>
      <c r="Q209" s="252"/>
      <c r="R209" s="252"/>
      <c r="S209" s="252"/>
      <c r="T209" s="252"/>
    </row>
    <row r="210">
      <c r="A210" s="452">
        <v>1</v>
      </c>
      <c r="B210" s="452" t="str">
        <v>安吉拉Angela🩵</v>
      </c>
      <c r="C210" s="452" t="str">
        <v>GL8 ES</v>
      </c>
      <c r="D210" s="452" t="str">
        <v>闽D3458U温富炳13666030911</v>
      </c>
      <c r="E210" s="450">
        <v>45395</v>
      </c>
      <c r="F210" s="366">
        <v>3</v>
      </c>
      <c r="G210" s="347" t="str">
        <v>10：00-22：48</v>
      </c>
      <c r="H210" s="347"/>
      <c r="I210" s="347">
        <v>5</v>
      </c>
      <c r="J210" s="347"/>
      <c r="K210" s="347"/>
      <c r="L210" s="347"/>
      <c r="M210" s="252"/>
      <c r="N210" s="252"/>
      <c r="O210" s="252"/>
      <c r="P210" s="252"/>
      <c r="Q210" s="252"/>
      <c r="R210" s="252"/>
      <c r="S210" s="252"/>
      <c r="T210" s="252"/>
    </row>
    <row r="211">
      <c r="A211" s="452"/>
      <c r="B211" s="452"/>
      <c r="C211" s="452"/>
      <c r="D211" s="452"/>
      <c r="E211" s="450">
        <v>45396</v>
      </c>
      <c r="F211" s="366"/>
      <c r="G211" s="347" t="str">
        <v>10：00-20：00</v>
      </c>
      <c r="H211" s="347"/>
      <c r="I211" s="347">
        <v>2</v>
      </c>
      <c r="J211" s="347"/>
      <c r="K211" s="347"/>
      <c r="L211" s="347"/>
      <c r="M211" s="252"/>
      <c r="N211" s="252"/>
      <c r="O211" s="252"/>
      <c r="P211" s="252"/>
      <c r="Q211" s="252"/>
      <c r="R211" s="252"/>
      <c r="S211" s="252"/>
      <c r="T211" s="252"/>
    </row>
    <row r="212">
      <c r="A212" s="452"/>
      <c r="B212" s="452"/>
      <c r="C212" s="452"/>
      <c r="D212" s="452"/>
      <c r="E212" s="450">
        <v>45397</v>
      </c>
      <c r="F212" s="366"/>
      <c r="G212" s="347" t="str">
        <v>10：00-15：00</v>
      </c>
      <c r="H212" s="347"/>
      <c r="I212" s="347"/>
      <c r="J212" s="347"/>
      <c r="K212" s="347"/>
      <c r="L212" s="347"/>
      <c r="M212" s="252"/>
      <c r="N212" s="252"/>
      <c r="O212" s="252"/>
      <c r="P212" s="252"/>
      <c r="Q212" s="252"/>
      <c r="R212" s="252"/>
      <c r="S212" s="252"/>
      <c r="T212" s="252"/>
    </row>
    <row r="213">
      <c r="A213" s="370">
        <v>2</v>
      </c>
      <c r="B213" s="370" t="str">
        <v>꧁山水间꧂</v>
      </c>
      <c r="C213" s="370" t="str">
        <v>GL8 ES</v>
      </c>
      <c r="D213" s="370" t="str">
        <v>闽D151VV张广涛 15137661122</v>
      </c>
      <c r="E213" s="450">
        <v>45394</v>
      </c>
      <c r="F213" s="366">
        <v>3</v>
      </c>
      <c r="G213" s="347" t="str">
        <v>8:54-17:00</v>
      </c>
      <c r="H213" s="347"/>
      <c r="I213" s="347"/>
      <c r="J213" s="347"/>
      <c r="K213" s="347"/>
      <c r="L213" s="347" t="str">
        <v>客人原定12日航班，后更改为13日</v>
      </c>
      <c r="M213" s="252"/>
      <c r="N213" s="252"/>
      <c r="O213" s="252"/>
      <c r="P213" s="252"/>
      <c r="Q213" s="252"/>
      <c r="R213" s="252"/>
      <c r="S213" s="252"/>
      <c r="T213" s="252"/>
    </row>
    <row r="214">
      <c r="A214" s="370"/>
      <c r="B214" s="370"/>
      <c r="C214" s="370"/>
      <c r="D214" s="370"/>
      <c r="E214" s="450">
        <v>45395</v>
      </c>
      <c r="F214" s="366"/>
      <c r="G214" s="451" t="str">
        <v>12:04-21:00</v>
      </c>
      <c r="H214" s="347"/>
      <c r="I214" s="347">
        <v>1</v>
      </c>
      <c r="J214" s="347"/>
      <c r="K214" s="347"/>
      <c r="L214" s="347"/>
      <c r="M214" s="252"/>
      <c r="N214" s="252"/>
      <c r="O214" s="252"/>
      <c r="P214" s="252"/>
      <c r="Q214" s="252"/>
      <c r="R214" s="252"/>
      <c r="S214" s="252"/>
      <c r="T214" s="252"/>
    </row>
    <row r="215">
      <c r="A215" s="370"/>
      <c r="B215" s="370"/>
      <c r="C215" s="370"/>
      <c r="D215" s="370"/>
      <c r="E215" s="450">
        <v>45396</v>
      </c>
      <c r="F215" s="366"/>
      <c r="G215" s="451" t="str">
        <v>10:26-16:33</v>
      </c>
      <c r="H215" s="347"/>
      <c r="I215" s="347"/>
      <c r="J215" s="347"/>
      <c r="K215" s="347"/>
      <c r="L215" s="347"/>
      <c r="M215" s="252"/>
      <c r="N215" s="252"/>
      <c r="O215" s="252"/>
      <c r="P215" s="252"/>
      <c r="Q215" s="252"/>
      <c r="R215" s="252"/>
      <c r="S215" s="252"/>
      <c r="T215" s="252"/>
    </row>
    <row r="216">
      <c r="A216" s="366">
        <v>3</v>
      </c>
      <c r="B216" s="366" t="str">
        <v>嬛嬛🧶</v>
      </c>
      <c r="C216" s="366" t="str">
        <v>GL8 ES</v>
      </c>
      <c r="D216" s="366" t="str">
        <v>闽D3648R刘师傅18046201378</v>
      </c>
      <c r="E216" s="450">
        <v>45394</v>
      </c>
      <c r="F216" s="366">
        <v>4</v>
      </c>
      <c r="G216" s="451" t="str">
        <v>18:30-3:12</v>
      </c>
      <c r="H216" s="347"/>
      <c r="I216" s="347">
        <v>2</v>
      </c>
      <c r="J216" s="347"/>
      <c r="K216" s="347">
        <v>24</v>
      </c>
      <c r="L216" s="347"/>
      <c r="M216" s="252"/>
      <c r="N216" s="252"/>
      <c r="O216" s="252"/>
      <c r="P216" s="252"/>
      <c r="Q216" s="252"/>
      <c r="R216" s="252"/>
      <c r="S216" s="252"/>
      <c r="T216" s="252"/>
    </row>
    <row r="217">
      <c r="A217" s="366"/>
      <c r="B217" s="366"/>
      <c r="C217" s="366"/>
      <c r="D217" s="366"/>
      <c r="E217" s="450">
        <v>45395</v>
      </c>
      <c r="F217" s="366"/>
      <c r="G217" s="451" t="str">
        <v>10:12-2:35</v>
      </c>
      <c r="H217" s="347">
        <v>109</v>
      </c>
      <c r="I217" s="347">
        <v>8.5</v>
      </c>
      <c r="J217" s="347">
        <v>9</v>
      </c>
      <c r="K217" s="347">
        <v>5</v>
      </c>
      <c r="L217" s="347"/>
      <c r="M217" s="252"/>
      <c r="N217" s="252"/>
      <c r="O217" s="252"/>
      <c r="P217" s="252"/>
      <c r="Q217" s="252"/>
      <c r="R217" s="252"/>
      <c r="S217" s="252"/>
      <c r="T217" s="252"/>
    </row>
    <row r="218">
      <c r="A218" s="366"/>
      <c r="B218" s="366"/>
      <c r="C218" s="366"/>
      <c r="D218" s="366"/>
      <c r="E218" s="450">
        <v>45396</v>
      </c>
      <c r="F218" s="366"/>
      <c r="G218" s="451" t="str">
        <v>11:30-4:03</v>
      </c>
      <c r="H218" s="347">
        <v>135</v>
      </c>
      <c r="I218" s="347">
        <v>8.5</v>
      </c>
      <c r="J218" s="347">
        <v>35</v>
      </c>
      <c r="K218" s="347">
        <v>17.5</v>
      </c>
      <c r="L218" s="347"/>
      <c r="M218" s="252"/>
      <c r="N218" s="252"/>
      <c r="O218" s="252"/>
      <c r="P218" s="252"/>
      <c r="Q218" s="252"/>
      <c r="R218" s="252"/>
      <c r="S218" s="252"/>
      <c r="T218" s="252"/>
    </row>
    <row r="219">
      <c r="A219" s="366"/>
      <c r="B219" s="366"/>
      <c r="C219" s="366"/>
      <c r="D219" s="366"/>
      <c r="E219" s="450">
        <v>45397</v>
      </c>
      <c r="F219" s="366"/>
      <c r="G219" s="451" t="str">
        <v>11:30-20:00</v>
      </c>
      <c r="H219" s="347"/>
      <c r="I219" s="347">
        <v>0.5</v>
      </c>
      <c r="J219" s="347"/>
      <c r="K219" s="347"/>
      <c r="L219" s="347"/>
      <c r="M219" s="252"/>
      <c r="N219" s="252"/>
      <c r="O219" s="252"/>
      <c r="P219" s="252"/>
      <c r="Q219" s="252"/>
      <c r="R219" s="252"/>
      <c r="S219" s="252"/>
      <c r="T219" s="252"/>
    </row>
    <row r="220">
      <c r="A220" s="366">
        <v>4</v>
      </c>
      <c r="B220" s="366" t="str">
        <v>Sunny👸ˢᵘ</v>
      </c>
      <c r="C220" s="366" t="str">
        <v>GL8 ES</v>
      </c>
      <c r="D220" s="366" t="str">
        <v>闽D077SL金帅斌18906018114</v>
      </c>
      <c r="E220" s="450">
        <v>45395</v>
      </c>
      <c r="F220" s="366">
        <v>3</v>
      </c>
      <c r="G220" s="347" t="str">
        <v>10:52-23:26</v>
      </c>
      <c r="H220" s="347"/>
      <c r="I220" s="347">
        <v>5</v>
      </c>
      <c r="J220" s="347"/>
      <c r="K220" s="347"/>
      <c r="L220" s="347"/>
      <c r="M220" s="252"/>
      <c r="N220" s="252"/>
      <c r="O220" s="252"/>
      <c r="P220" s="252"/>
      <c r="Q220" s="252"/>
      <c r="R220" s="252"/>
      <c r="S220" s="252"/>
      <c r="T220" s="252"/>
    </row>
    <row r="221">
      <c r="A221" s="366"/>
      <c r="B221" s="366"/>
      <c r="C221" s="366"/>
      <c r="D221" s="366"/>
      <c r="E221" s="450">
        <v>45396</v>
      </c>
      <c r="F221" s="366"/>
      <c r="G221" s="347" t="str">
        <v>9:34-16:58</v>
      </c>
      <c r="H221" s="347"/>
      <c r="I221" s="347"/>
      <c r="J221" s="347"/>
      <c r="K221" s="347">
        <v>36</v>
      </c>
      <c r="L221" s="347"/>
      <c r="M221" s="252"/>
      <c r="N221" s="252"/>
      <c r="O221" s="252"/>
      <c r="P221" s="252"/>
      <c r="Q221" s="252"/>
      <c r="R221" s="252"/>
      <c r="S221" s="252"/>
      <c r="T221" s="252"/>
    </row>
    <row r="222">
      <c r="A222" s="366"/>
      <c r="B222" s="366"/>
      <c r="C222" s="366"/>
      <c r="D222" s="366"/>
      <c r="E222" s="450">
        <v>45397</v>
      </c>
      <c r="F222" s="366"/>
      <c r="G222" s="347" t="str">
        <v>11:09-13:39</v>
      </c>
      <c r="H222" s="347"/>
      <c r="I222" s="347"/>
      <c r="J222" s="347"/>
      <c r="K222" s="347"/>
      <c r="L222" s="347"/>
      <c r="M222" s="252"/>
      <c r="N222" s="252"/>
      <c r="O222" s="252"/>
      <c r="P222" s="252"/>
      <c r="Q222" s="252"/>
      <c r="R222" s="252"/>
      <c r="S222" s="252"/>
      <c r="T222" s="252"/>
    </row>
    <row r="223">
      <c r="A223" s="452">
        <v>5</v>
      </c>
      <c r="B223" s="452" t="str">
        <v>L²²⁹⁸</v>
      </c>
      <c r="C223" s="452" t="str">
        <v>GL8 ES</v>
      </c>
      <c r="D223" s="452" t="str">
        <v>闽D3UM60黄家强13666042597</v>
      </c>
      <c r="E223" s="450">
        <v>45394</v>
      </c>
      <c r="F223" s="366">
        <v>4</v>
      </c>
      <c r="G223" s="347" t="str">
        <v>14:41-01:09</v>
      </c>
      <c r="H223" s="347"/>
      <c r="I223" s="347">
        <v>2</v>
      </c>
      <c r="J223" s="347"/>
      <c r="K223" s="347"/>
      <c r="L223" s="347"/>
      <c r="M223" s="252"/>
      <c r="N223" s="252"/>
      <c r="O223" s="252"/>
      <c r="P223" s="252"/>
      <c r="Q223" s="252"/>
      <c r="R223" s="252"/>
      <c r="S223" s="252"/>
      <c r="T223" s="252"/>
    </row>
    <row r="224">
      <c r="A224" s="452"/>
      <c r="B224" s="452"/>
      <c r="C224" s="452"/>
      <c r="D224" s="452"/>
      <c r="E224" s="450">
        <v>45395</v>
      </c>
      <c r="F224" s="366"/>
      <c r="G224" s="347" t="str">
        <v>12:01-22:40</v>
      </c>
      <c r="H224" s="347"/>
      <c r="I224" s="347">
        <v>3</v>
      </c>
      <c r="J224" s="347"/>
      <c r="K224" s="347"/>
      <c r="L224" s="347"/>
      <c r="M224" s="252"/>
      <c r="N224" s="252"/>
      <c r="O224" s="252"/>
      <c r="P224" s="252"/>
      <c r="Q224" s="252"/>
      <c r="R224" s="252"/>
      <c r="S224" s="252"/>
      <c r="T224" s="252"/>
    </row>
    <row r="225">
      <c r="A225" s="452"/>
      <c r="B225" s="452"/>
      <c r="C225" s="452"/>
      <c r="D225" s="452"/>
      <c r="E225" s="450">
        <v>45396</v>
      </c>
      <c r="F225" s="366"/>
      <c r="G225" s="347" t="str">
        <v>10:40-15:47</v>
      </c>
      <c r="H225" s="347"/>
      <c r="I225" s="347"/>
      <c r="J225" s="347"/>
      <c r="K225" s="347"/>
      <c r="L225" s="347"/>
      <c r="M225" s="252"/>
      <c r="N225" s="252"/>
      <c r="O225" s="252"/>
      <c r="P225" s="252"/>
      <c r="Q225" s="252"/>
      <c r="R225" s="252"/>
      <c r="S225" s="252"/>
      <c r="T225" s="252"/>
    </row>
    <row r="226">
      <c r="A226" s="452"/>
      <c r="B226" s="452"/>
      <c r="C226" s="452"/>
      <c r="D226" s="452"/>
      <c r="E226" s="450">
        <v>45397</v>
      </c>
      <c r="F226" s="366"/>
      <c r="G226" s="347" t="str">
        <v>9:49-16:00</v>
      </c>
      <c r="H226" s="347"/>
      <c r="I226" s="347"/>
      <c r="J226" s="347"/>
      <c r="K226" s="347"/>
      <c r="L226" s="347"/>
      <c r="M226" s="252"/>
      <c r="N226" s="252"/>
      <c r="O226" s="252"/>
      <c r="P226" s="252"/>
      <c r="Q226" s="252"/>
      <c r="R226" s="252"/>
      <c r="S226" s="252"/>
      <c r="T226" s="252"/>
    </row>
    <row r="227">
      <c r="A227" s="454">
        <v>6</v>
      </c>
      <c r="B227" s="454" t="str">
        <v>Little Bear✨</v>
      </c>
      <c r="C227" s="454" t="str">
        <v>GL8 ES</v>
      </c>
      <c r="D227" s="454" t="str">
        <v>闽D759ZA李师傅15260665087</v>
      </c>
      <c r="E227" s="450">
        <v>45394</v>
      </c>
      <c r="F227" s="366">
        <v>5</v>
      </c>
      <c r="G227" s="347" t="str">
        <v>10:00-23:10</v>
      </c>
      <c r="H227" s="347"/>
      <c r="I227" s="347">
        <v>5</v>
      </c>
      <c r="J227" s="347"/>
      <c r="K227" s="347"/>
      <c r="L227" s="347"/>
      <c r="M227" s="252"/>
      <c r="N227" s="252"/>
      <c r="O227" s="252"/>
      <c r="P227" s="252"/>
      <c r="Q227" s="252"/>
      <c r="R227" s="252"/>
      <c r="S227" s="252"/>
      <c r="T227" s="252"/>
    </row>
    <row r="228">
      <c r="A228" s="454"/>
      <c r="B228" s="454"/>
      <c r="C228" s="454"/>
      <c r="D228" s="454"/>
      <c r="E228" s="450">
        <v>45395</v>
      </c>
      <c r="F228" s="366"/>
      <c r="G228" s="347" t="str">
        <v>11:00-23:30</v>
      </c>
      <c r="H228" s="347"/>
      <c r="I228" s="347">
        <v>4.5</v>
      </c>
      <c r="J228" s="347"/>
      <c r="K228" s="347"/>
      <c r="L228" s="347"/>
      <c r="M228" s="252"/>
      <c r="N228" s="252"/>
      <c r="O228" s="252"/>
      <c r="P228" s="252"/>
      <c r="Q228" s="252"/>
      <c r="R228" s="252"/>
      <c r="S228" s="252"/>
      <c r="T228" s="252"/>
    </row>
    <row r="229">
      <c r="A229" s="454"/>
      <c r="B229" s="454"/>
      <c r="C229" s="454"/>
      <c r="D229" s="454"/>
      <c r="E229" s="450">
        <v>45396</v>
      </c>
      <c r="F229" s="366"/>
      <c r="G229" s="347" t="str">
        <v>10:00-20:00</v>
      </c>
      <c r="H229" s="347"/>
      <c r="I229" s="347">
        <v>2</v>
      </c>
      <c r="J229" s="347"/>
      <c r="K229" s="347"/>
      <c r="L229" s="347"/>
      <c r="M229" s="252"/>
      <c r="N229" s="252"/>
      <c r="O229" s="252"/>
      <c r="P229" s="252"/>
      <c r="Q229" s="252"/>
      <c r="R229" s="252"/>
      <c r="S229" s="252"/>
      <c r="T229" s="252"/>
    </row>
    <row r="230">
      <c r="A230" s="454"/>
      <c r="B230" s="454"/>
      <c r="C230" s="454"/>
      <c r="D230" s="454"/>
      <c r="E230" s="450">
        <v>45397</v>
      </c>
      <c r="F230" s="366"/>
      <c r="G230" s="347" t="str">
        <v>10:00-19:00</v>
      </c>
      <c r="H230" s="347"/>
      <c r="I230" s="347">
        <v>1</v>
      </c>
      <c r="J230" s="347"/>
      <c r="K230" s="347"/>
      <c r="L230" s="347"/>
      <c r="M230" s="252"/>
      <c r="N230" s="252"/>
      <c r="O230" s="252"/>
      <c r="P230" s="252"/>
      <c r="Q230" s="252"/>
      <c r="R230" s="252"/>
      <c r="S230" s="252"/>
      <c r="T230" s="252"/>
    </row>
    <row r="231">
      <c r="A231" s="454"/>
      <c r="B231" s="454"/>
      <c r="C231" s="454"/>
      <c r="D231" s="454"/>
      <c r="E231" s="450">
        <v>45398</v>
      </c>
      <c r="F231" s="366"/>
      <c r="G231" s="347" t="str">
        <v>10:00-20:00</v>
      </c>
      <c r="H231" s="347"/>
      <c r="I231" s="347">
        <v>2</v>
      </c>
      <c r="J231" s="347"/>
      <c r="K231" s="347"/>
      <c r="L231" s="347"/>
      <c r="M231" s="252"/>
      <c r="N231" s="252"/>
      <c r="O231" s="252"/>
      <c r="P231" s="252"/>
      <c r="Q231" s="252"/>
      <c r="R231" s="252"/>
      <c r="S231" s="252"/>
      <c r="T231" s="252"/>
    </row>
    <row r="232">
      <c r="A232" s="454">
        <v>7</v>
      </c>
      <c r="B232" s="454" t="str">
        <v>留树</v>
      </c>
      <c r="C232" s="454" t="str">
        <v>GL8 ES</v>
      </c>
      <c r="D232" s="454" t="str">
        <v>闽C1G503曾凯旋15880751189</v>
      </c>
      <c r="E232" s="450">
        <v>45394</v>
      </c>
      <c r="F232" s="366">
        <v>4</v>
      </c>
      <c r="G232" s="347" t="str">
        <v>10:25-21:18</v>
      </c>
      <c r="H232" s="347"/>
      <c r="I232" s="347">
        <v>3</v>
      </c>
      <c r="J232" s="347"/>
      <c r="K232" s="347"/>
      <c r="L232" s="347"/>
      <c r="M232" s="252"/>
      <c r="N232" s="252"/>
      <c r="O232" s="252"/>
      <c r="P232" s="252"/>
      <c r="Q232" s="252"/>
      <c r="R232" s="252"/>
      <c r="S232" s="252"/>
      <c r="T232" s="252"/>
    </row>
    <row r="233">
      <c r="A233" s="454"/>
      <c r="B233" s="454"/>
      <c r="C233" s="454"/>
      <c r="D233" s="454"/>
      <c r="E233" s="450">
        <v>45395</v>
      </c>
      <c r="F233" s="366"/>
      <c r="G233" s="347" t="str">
        <v>08:53-1:15</v>
      </c>
      <c r="H233" s="347">
        <v>126</v>
      </c>
      <c r="I233" s="347">
        <v>8</v>
      </c>
      <c r="J233" s="347">
        <v>26</v>
      </c>
      <c r="K233" s="347"/>
      <c r="L233" s="347"/>
      <c r="M233" s="252"/>
      <c r="N233" s="252"/>
      <c r="O233" s="252"/>
      <c r="P233" s="252"/>
      <c r="Q233" s="252"/>
      <c r="R233" s="252"/>
      <c r="S233" s="252"/>
      <c r="T233" s="252"/>
    </row>
    <row r="234">
      <c r="A234" s="454"/>
      <c r="B234" s="454"/>
      <c r="C234" s="454"/>
      <c r="D234" s="454"/>
      <c r="E234" s="450">
        <v>45396</v>
      </c>
      <c r="F234" s="366"/>
      <c r="G234" s="347" t="str">
        <v>08:59-22:06</v>
      </c>
      <c r="H234" s="347"/>
      <c r="I234" s="347">
        <v>5</v>
      </c>
      <c r="J234" s="347"/>
      <c r="K234" s="347">
        <v>15</v>
      </c>
      <c r="L234" s="347"/>
      <c r="M234" s="252"/>
      <c r="N234" s="252"/>
      <c r="O234" s="252"/>
      <c r="P234" s="252"/>
      <c r="Q234" s="252"/>
      <c r="R234" s="252"/>
      <c r="S234" s="252"/>
      <c r="T234" s="252"/>
    </row>
    <row r="235">
      <c r="A235" s="454"/>
      <c r="B235" s="454"/>
      <c r="C235" s="454"/>
      <c r="D235" s="454"/>
      <c r="E235" s="450">
        <v>45397</v>
      </c>
      <c r="F235" s="366"/>
      <c r="G235" s="347" t="str">
        <v>08:32-13:51</v>
      </c>
      <c r="H235" s="347"/>
      <c r="I235" s="347"/>
      <c r="J235" s="347"/>
      <c r="K235" s="347"/>
      <c r="L235" s="347"/>
      <c r="M235" s="252"/>
      <c r="N235" s="252"/>
      <c r="O235" s="252"/>
      <c r="P235" s="252"/>
      <c r="Q235" s="252"/>
      <c r="R235" s="252"/>
      <c r="S235" s="252"/>
      <c r="T235" s="252"/>
    </row>
    <row r="236">
      <c r="A236" s="370">
        <v>8</v>
      </c>
      <c r="B236" s="370" t="str">
        <v>阿道夫·K·威兹曼</v>
      </c>
      <c r="C236" s="370" t="str">
        <v>GL8 ES</v>
      </c>
      <c r="D236" s="370" t="str">
        <v>闽DQ1N79陈洪伟18750230820</v>
      </c>
      <c r="E236" s="450">
        <v>45395</v>
      </c>
      <c r="F236" s="366">
        <v>3</v>
      </c>
      <c r="G236" s="347" t="str">
        <v>9:30-22:30</v>
      </c>
      <c r="H236" s="347"/>
      <c r="I236" s="347">
        <v>5</v>
      </c>
      <c r="J236" s="347"/>
      <c r="K236" s="347">
        <v>20</v>
      </c>
      <c r="L236" s="347"/>
      <c r="M236" s="252"/>
      <c r="N236" s="252"/>
      <c r="O236" s="252"/>
      <c r="P236" s="252"/>
      <c r="Q236" s="252"/>
      <c r="R236" s="252"/>
      <c r="S236" s="252"/>
      <c r="T236" s="252"/>
    </row>
    <row r="237">
      <c r="A237" s="370"/>
      <c r="B237" s="370"/>
      <c r="C237" s="370"/>
      <c r="D237" s="370"/>
      <c r="E237" s="450">
        <v>45396</v>
      </c>
      <c r="F237" s="366"/>
      <c r="G237" s="347" t="str">
        <v>10:00-20:30</v>
      </c>
      <c r="H237" s="347"/>
      <c r="I237" s="347">
        <v>3</v>
      </c>
      <c r="J237" s="347"/>
      <c r="K237" s="347">
        <v>22</v>
      </c>
      <c r="L237" s="347"/>
      <c r="M237" s="252"/>
      <c r="N237" s="252"/>
      <c r="O237" s="252"/>
      <c r="P237" s="252"/>
      <c r="Q237" s="252"/>
      <c r="R237" s="252"/>
      <c r="S237" s="252"/>
      <c r="T237" s="252"/>
    </row>
    <row r="238">
      <c r="A238" s="370"/>
      <c r="B238" s="370"/>
      <c r="C238" s="370"/>
      <c r="D238" s="370"/>
      <c r="E238" s="450">
        <v>45397</v>
      </c>
      <c r="F238" s="366"/>
      <c r="G238" s="347" t="str">
        <v>9:00-15:10</v>
      </c>
      <c r="H238" s="347"/>
      <c r="I238" s="347"/>
      <c r="J238" s="347"/>
      <c r="K238" s="347"/>
      <c r="L238" s="347"/>
      <c r="M238" s="252"/>
      <c r="N238" s="252"/>
      <c r="O238" s="252"/>
      <c r="P238" s="252"/>
      <c r="Q238" s="252"/>
      <c r="R238" s="252"/>
      <c r="S238" s="252"/>
      <c r="T238" s="252"/>
    </row>
    <row r="239">
      <c r="A239" s="452">
        <v>9</v>
      </c>
      <c r="B239" s="452" t="str">
        <v>天空Mebius</v>
      </c>
      <c r="C239" s="452" t="str">
        <v>GL8 ES</v>
      </c>
      <c r="D239" s="452" t="str">
        <v>闽E699S3李师傅13806008619</v>
      </c>
      <c r="E239" s="450">
        <v>45394</v>
      </c>
      <c r="F239" s="366">
        <v>4</v>
      </c>
      <c r="G239" s="347" t="str">
        <v>4:23一16:50</v>
      </c>
      <c r="H239" s="347"/>
      <c r="I239" s="347"/>
      <c r="J239" s="347"/>
      <c r="K239" s="347">
        <v>13</v>
      </c>
      <c r="L239" s="347"/>
      <c r="M239" s="252"/>
      <c r="N239" s="252"/>
      <c r="O239" s="252"/>
      <c r="P239" s="252"/>
      <c r="Q239" s="252"/>
      <c r="R239" s="252"/>
      <c r="S239" s="252"/>
      <c r="T239" s="252"/>
    </row>
    <row r="240">
      <c r="A240" s="452"/>
      <c r="B240" s="452"/>
      <c r="C240" s="452"/>
      <c r="D240" s="452"/>
      <c r="E240" s="450">
        <v>45395</v>
      </c>
      <c r="F240" s="366"/>
      <c r="G240" s="347" t="str">
        <v>7:22—-1:02</v>
      </c>
      <c r="H240" s="347"/>
      <c r="I240" s="347">
        <v>9</v>
      </c>
      <c r="J240" s="347"/>
      <c r="K240" s="347">
        <v>22.5</v>
      </c>
      <c r="L240" s="347"/>
      <c r="M240" s="252"/>
      <c r="N240" s="252"/>
      <c r="O240" s="252"/>
      <c r="P240" s="252"/>
      <c r="Q240" s="252"/>
      <c r="R240" s="252"/>
      <c r="S240" s="252"/>
      <c r="T240" s="252"/>
    </row>
    <row r="241">
      <c r="A241" s="452"/>
      <c r="B241" s="452"/>
      <c r="C241" s="452"/>
      <c r="D241" s="452"/>
      <c r="E241" s="450">
        <v>45396</v>
      </c>
      <c r="F241" s="366"/>
      <c r="G241" s="347" t="str">
        <v>6:26—-21:08</v>
      </c>
      <c r="H241" s="347"/>
      <c r="I241" s="347">
        <v>6</v>
      </c>
      <c r="J241" s="347"/>
      <c r="K241" s="347"/>
      <c r="L241" s="347"/>
      <c r="M241" s="252"/>
      <c r="N241" s="252"/>
      <c r="O241" s="252"/>
      <c r="P241" s="252"/>
      <c r="Q241" s="252"/>
      <c r="R241" s="252"/>
      <c r="S241" s="252"/>
      <c r="T241" s="252"/>
    </row>
    <row r="242">
      <c r="A242" s="452"/>
      <c r="B242" s="452"/>
      <c r="C242" s="452"/>
      <c r="D242" s="452"/>
      <c r="E242" s="450">
        <v>45397</v>
      </c>
      <c r="F242" s="366"/>
      <c r="G242" s="347" t="str">
        <v>5:45—-10:30</v>
      </c>
      <c r="H242" s="347"/>
      <c r="I242" s="347"/>
      <c r="J242" s="347"/>
      <c r="K242" s="347"/>
      <c r="L242" s="347"/>
      <c r="M242" s="252"/>
      <c r="N242" s="252"/>
      <c r="O242" s="252"/>
      <c r="P242" s="252"/>
      <c r="Q242" s="252"/>
      <c r="R242" s="252"/>
      <c r="S242" s="252"/>
      <c r="T242" s="252"/>
    </row>
    <row r="243">
      <c r="A243" s="370">
        <v>10</v>
      </c>
      <c r="B243" s="370" t="str">
        <v>Amex ⁵²⁰⁸</v>
      </c>
      <c r="C243" s="370" t="str">
        <v>GL8 ES</v>
      </c>
      <c r="D243" s="370" t="str">
        <v>闽D2PF17林建18030017856</v>
      </c>
      <c r="E243" s="450">
        <v>45395</v>
      </c>
      <c r="F243" s="366">
        <v>3</v>
      </c>
      <c r="G243" s="347" t="str">
        <v>11:34-23:08</v>
      </c>
      <c r="H243" s="347"/>
      <c r="I243" s="347">
        <v>2</v>
      </c>
      <c r="J243" s="347"/>
      <c r="K243" s="347">
        <v>98.5</v>
      </c>
      <c r="L243" s="347"/>
      <c r="M243" s="252"/>
      <c r="N243" s="252"/>
      <c r="O243" s="252"/>
      <c r="P243" s="252"/>
      <c r="Q243" s="252"/>
      <c r="R243" s="252"/>
      <c r="S243" s="252"/>
      <c r="T243" s="252"/>
    </row>
    <row r="244">
      <c r="A244" s="370"/>
      <c r="B244" s="370"/>
      <c r="C244" s="370"/>
      <c r="D244" s="370"/>
      <c r="E244" s="450">
        <v>45396</v>
      </c>
      <c r="F244" s="366"/>
      <c r="G244" s="347" t="str">
        <v>12:02_23:08</v>
      </c>
      <c r="H244" s="347"/>
      <c r="I244" s="347">
        <v>3</v>
      </c>
      <c r="J244" s="347"/>
      <c r="K244" s="347"/>
      <c r="L244" s="347"/>
      <c r="M244" s="252"/>
      <c r="N244" s="252"/>
      <c r="O244" s="252"/>
      <c r="P244" s="252"/>
      <c r="Q244" s="252"/>
      <c r="R244" s="252"/>
      <c r="S244" s="252"/>
      <c r="T244" s="252"/>
    </row>
    <row r="245">
      <c r="A245" s="370"/>
      <c r="B245" s="370"/>
      <c r="C245" s="370"/>
      <c r="D245" s="370"/>
      <c r="E245" s="450">
        <v>45397</v>
      </c>
      <c r="F245" s="366"/>
      <c r="G245" s="347" t="str">
        <v>8:11-9:45</v>
      </c>
      <c r="H245" s="347"/>
      <c r="I245" s="347"/>
      <c r="J245" s="347"/>
      <c r="K245" s="347"/>
      <c r="L245" s="347"/>
      <c r="M245" s="252"/>
      <c r="N245" s="252"/>
      <c r="O245" s="252"/>
      <c r="P245" s="252"/>
      <c r="Q245" s="252"/>
      <c r="R245" s="252"/>
      <c r="S245" s="252"/>
      <c r="T245" s="252"/>
    </row>
    <row r="246">
      <c r="A246" s="452">
        <v>11</v>
      </c>
      <c r="B246" s="452" t="str">
        <v>W酒店</v>
      </c>
      <c r="C246" s="452" t="str">
        <v>GL8 ES</v>
      </c>
      <c r="D246" s="452" t="str">
        <v>闽D633XK陈师傅13599531715</v>
      </c>
      <c r="E246" s="450">
        <v>45394</v>
      </c>
      <c r="F246" s="366">
        <v>4</v>
      </c>
      <c r="G246" s="347" t="str">
        <v>9:00-17:00</v>
      </c>
      <c r="H246" s="347"/>
      <c r="I246" s="347"/>
      <c r="J246" s="347"/>
      <c r="K246" s="347"/>
      <c r="L246" s="347"/>
      <c r="M246" s="252"/>
      <c r="N246" s="252"/>
      <c r="O246" s="252"/>
      <c r="P246" s="252"/>
      <c r="Q246" s="252"/>
      <c r="R246" s="252"/>
      <c r="S246" s="252"/>
      <c r="T246" s="252"/>
    </row>
    <row r="247">
      <c r="A247" s="452"/>
      <c r="B247" s="452"/>
      <c r="C247" s="452"/>
      <c r="D247" s="452"/>
      <c r="E247" s="450">
        <v>45395</v>
      </c>
      <c r="F247" s="366"/>
      <c r="G247" s="347" t="str">
        <v>9:00-24:00</v>
      </c>
      <c r="H247" s="347"/>
      <c r="I247" s="347">
        <v>7</v>
      </c>
      <c r="J247" s="347"/>
      <c r="K247" s="347"/>
      <c r="L247" s="347"/>
      <c r="M247" s="252"/>
      <c r="N247" s="252"/>
      <c r="O247" s="252"/>
      <c r="P247" s="252"/>
      <c r="Q247" s="252"/>
      <c r="R247" s="252"/>
      <c r="S247" s="252"/>
      <c r="T247" s="252"/>
    </row>
    <row r="248">
      <c r="A248" s="452"/>
      <c r="B248" s="452"/>
      <c r="C248" s="452"/>
      <c r="D248" s="452"/>
      <c r="E248" s="450">
        <v>45396</v>
      </c>
      <c r="F248" s="366"/>
      <c r="G248" s="347" t="str">
        <v>10.00-16.50</v>
      </c>
      <c r="H248" s="347"/>
      <c r="I248" s="347"/>
      <c r="J248" s="347"/>
      <c r="K248" s="347"/>
      <c r="L248" s="347"/>
      <c r="M248" s="252"/>
      <c r="N248" s="252"/>
      <c r="O248" s="252"/>
      <c r="P248" s="252"/>
      <c r="Q248" s="252"/>
      <c r="R248" s="252"/>
      <c r="S248" s="252"/>
      <c r="T248" s="252"/>
    </row>
    <row r="249">
      <c r="A249" s="452"/>
      <c r="B249" s="452"/>
      <c r="C249" s="452"/>
      <c r="D249" s="452"/>
      <c r="E249" s="450">
        <v>45397</v>
      </c>
      <c r="F249" s="366"/>
      <c r="G249" s="347" t="str">
        <v>8.40-15.30</v>
      </c>
      <c r="H249" s="347"/>
      <c r="I249" s="347"/>
      <c r="J249" s="347"/>
      <c r="K249" s="347"/>
      <c r="L249" s="347"/>
      <c r="M249" s="252"/>
      <c r="N249" s="252"/>
      <c r="O249" s="252"/>
      <c r="P249" s="252"/>
      <c r="Q249" s="252"/>
      <c r="R249" s="252"/>
      <c r="S249" s="252"/>
      <c r="T249" s="252"/>
    </row>
    <row r="250">
      <c r="A250" s="454">
        <v>12</v>
      </c>
      <c r="B250" s="454" t="str">
        <v>默⚡️</v>
      </c>
      <c r="C250" s="454" t="str">
        <v>GL8 ES</v>
      </c>
      <c r="D250" s="454" t="str">
        <v>闽D963ML刘师傅18965122708</v>
      </c>
      <c r="E250" s="450">
        <v>45394</v>
      </c>
      <c r="F250" s="366">
        <v>4</v>
      </c>
      <c r="G250" s="347" t="str">
        <v>17：00-02：00</v>
      </c>
      <c r="H250" s="347"/>
      <c r="I250" s="347">
        <v>1</v>
      </c>
      <c r="J250" s="347"/>
      <c r="K250" s="347"/>
      <c r="L250" s="347"/>
      <c r="M250" s="252"/>
      <c r="N250" s="252"/>
      <c r="O250" s="252"/>
      <c r="P250" s="252"/>
      <c r="Q250" s="252"/>
      <c r="R250" s="252"/>
      <c r="S250" s="252"/>
      <c r="T250" s="252"/>
    </row>
    <row r="251">
      <c r="A251" s="454"/>
      <c r="B251" s="454"/>
      <c r="C251" s="454"/>
      <c r="D251" s="454"/>
      <c r="E251" s="450">
        <v>45395</v>
      </c>
      <c r="F251" s="366"/>
      <c r="G251" s="347" t="str">
        <v>08：00-00：00</v>
      </c>
      <c r="H251" s="347"/>
      <c r="I251" s="347">
        <v>8</v>
      </c>
      <c r="J251" s="347"/>
      <c r="K251" s="347"/>
      <c r="L251" s="347"/>
      <c r="M251" s="252"/>
      <c r="N251" s="252"/>
      <c r="O251" s="252"/>
      <c r="P251" s="252"/>
      <c r="Q251" s="252"/>
      <c r="R251" s="252"/>
      <c r="S251" s="252"/>
      <c r="T251" s="252"/>
    </row>
    <row r="252">
      <c r="A252" s="454"/>
      <c r="B252" s="454"/>
      <c r="C252" s="454"/>
      <c r="D252" s="454"/>
      <c r="E252" s="450">
        <v>45396</v>
      </c>
      <c r="F252" s="366"/>
      <c r="G252" s="347" t="str">
        <v>09：00-21：00</v>
      </c>
      <c r="H252" s="347"/>
      <c r="I252" s="347">
        <v>4</v>
      </c>
      <c r="J252" s="347"/>
      <c r="K252" s="347">
        <v>7</v>
      </c>
      <c r="L252" s="347"/>
      <c r="M252" s="252"/>
      <c r="N252" s="252"/>
      <c r="O252" s="252"/>
      <c r="P252" s="252"/>
      <c r="Q252" s="252"/>
      <c r="R252" s="252"/>
      <c r="S252" s="252"/>
      <c r="T252" s="252"/>
    </row>
    <row r="253">
      <c r="A253" s="454"/>
      <c r="B253" s="454"/>
      <c r="C253" s="454"/>
      <c r="D253" s="454"/>
      <c r="E253" s="450">
        <v>45397</v>
      </c>
      <c r="F253" s="366"/>
      <c r="G253" s="347" t="str">
        <v>07：00-12：00</v>
      </c>
      <c r="H253" s="347"/>
      <c r="I253" s="347"/>
      <c r="J253" s="347"/>
      <c r="K253" s="347"/>
      <c r="L253" s="347"/>
      <c r="M253" s="252"/>
      <c r="N253" s="252"/>
      <c r="O253" s="252"/>
      <c r="P253" s="252"/>
      <c r="Q253" s="252"/>
      <c r="R253" s="252"/>
      <c r="S253" s="252"/>
      <c r="T253" s="252"/>
    </row>
    <row r="254">
      <c r="A254" s="370">
        <v>13</v>
      </c>
      <c r="B254" s="370" t="str">
        <v>鹏🚶</v>
      </c>
      <c r="C254" s="370" t="str">
        <v>GL8 ES</v>
      </c>
      <c r="D254" s="370" t="str">
        <v>闽D796VU贾鹏15880288295</v>
      </c>
      <c r="E254" s="450">
        <v>45395</v>
      </c>
      <c r="F254" s="366">
        <v>3</v>
      </c>
      <c r="G254" s="347" t="str">
        <v>15:30-21:30</v>
      </c>
      <c r="H254" s="347"/>
      <c r="I254" s="347"/>
      <c r="J254" s="347"/>
      <c r="K254" s="347">
        <v>8</v>
      </c>
      <c r="L254" s="347"/>
      <c r="M254" s="252"/>
      <c r="N254" s="252"/>
      <c r="O254" s="252"/>
      <c r="P254" s="252"/>
      <c r="Q254" s="252"/>
      <c r="R254" s="252"/>
      <c r="S254" s="252"/>
      <c r="T254" s="252"/>
    </row>
    <row r="255">
      <c r="A255" s="370"/>
      <c r="B255" s="370"/>
      <c r="C255" s="370"/>
      <c r="D255" s="370"/>
      <c r="E255" s="450">
        <v>45396</v>
      </c>
      <c r="F255" s="366"/>
      <c r="G255" s="347" t="str">
        <v>10:30-23:30</v>
      </c>
      <c r="H255" s="347"/>
      <c r="I255" s="347">
        <v>5</v>
      </c>
      <c r="J255" s="347"/>
      <c r="K255" s="347"/>
      <c r="L255" s="347"/>
      <c r="M255" s="252"/>
      <c r="N255" s="252"/>
      <c r="O255" s="252"/>
      <c r="P255" s="252"/>
      <c r="Q255" s="252"/>
      <c r="R255" s="252"/>
      <c r="S255" s="252"/>
      <c r="T255" s="252"/>
    </row>
    <row r="256">
      <c r="A256" s="370"/>
      <c r="B256" s="370"/>
      <c r="C256" s="370"/>
      <c r="D256" s="370"/>
      <c r="E256" s="450">
        <v>45397</v>
      </c>
      <c r="F256" s="366"/>
      <c r="G256" s="347" t="str">
        <v>7:13-10:08</v>
      </c>
      <c r="H256" s="347"/>
      <c r="I256" s="347"/>
      <c r="J256" s="347"/>
      <c r="K256" s="347"/>
      <c r="L256" s="347"/>
      <c r="M256" s="252"/>
      <c r="N256" s="252"/>
      <c r="O256" s="252"/>
      <c r="P256" s="252"/>
      <c r="Q256" s="252"/>
      <c r="R256" s="252"/>
      <c r="S256" s="252"/>
      <c r="T256" s="252"/>
    </row>
    <row r="257">
      <c r="A257" s="366">
        <v>14</v>
      </c>
      <c r="B257" s="347" t="str">
        <v>一浅</v>
      </c>
      <c r="C257" s="347" t="str">
        <v>GL8 ES</v>
      </c>
      <c r="D257" s="347" t="str">
        <v>廖金玉闽D9YW1013003920587</v>
      </c>
      <c r="E257" s="450">
        <v>45394</v>
      </c>
      <c r="F257" s="347">
        <v>1</v>
      </c>
      <c r="G257" s="347" t="str">
        <v>9:00-17:00</v>
      </c>
      <c r="H257" s="347"/>
      <c r="I257" s="347"/>
      <c r="J257" s="347"/>
      <c r="K257" s="347"/>
      <c r="L257" s="347" t="str">
        <v>原定12日到</v>
      </c>
      <c r="M257" s="252"/>
      <c r="N257" s="252"/>
      <c r="O257" s="252"/>
      <c r="P257" s="252"/>
      <c r="Q257" s="252"/>
      <c r="R257" s="252"/>
      <c r="S257" s="252"/>
      <c r="T257" s="252"/>
    </row>
    <row r="258">
      <c r="A258" s="452">
        <v>15</v>
      </c>
      <c r="B258" s="452" t="str">
        <v>小辰辰🌟</v>
      </c>
      <c r="C258" s="452" t="str">
        <v>GL8 ES</v>
      </c>
      <c r="D258" s="452" t="str">
        <v>闽D122FE王化胜18259419887</v>
      </c>
      <c r="E258" s="450">
        <v>45395</v>
      </c>
      <c r="F258" s="366">
        <v>2</v>
      </c>
      <c r="G258" s="347" t="str">
        <v>9.30一23.40</v>
      </c>
      <c r="H258" s="347"/>
      <c r="I258" s="347">
        <v>6</v>
      </c>
      <c r="J258" s="347"/>
      <c r="K258" s="347">
        <v>13</v>
      </c>
      <c r="L258" s="347"/>
      <c r="M258" s="252"/>
      <c r="N258" s="252"/>
      <c r="O258" s="252"/>
      <c r="P258" s="252"/>
      <c r="Q258" s="252"/>
      <c r="R258" s="252"/>
      <c r="S258" s="252"/>
      <c r="T258" s="252"/>
    </row>
    <row r="259">
      <c r="A259" s="452"/>
      <c r="B259" s="452"/>
      <c r="C259" s="452"/>
      <c r="D259" s="452"/>
      <c r="E259" s="450">
        <v>45396</v>
      </c>
      <c r="F259" s="366"/>
      <c r="G259" s="354" t="str">
        <v>9:30-17:00</v>
      </c>
      <c r="H259" s="347"/>
      <c r="I259" s="347"/>
      <c r="J259" s="347"/>
      <c r="K259" s="347"/>
      <c r="L259" s="347"/>
      <c r="M259" s="252"/>
      <c r="N259" s="252"/>
      <c r="O259" s="252"/>
      <c r="P259" s="252"/>
      <c r="Q259" s="252"/>
      <c r="R259" s="252"/>
      <c r="S259" s="252"/>
      <c r="T259" s="252"/>
    </row>
    <row r="260">
      <c r="A260" s="370">
        <v>16</v>
      </c>
      <c r="B260" s="370" t="str">
        <v>随意✨</v>
      </c>
      <c r="C260" s="370" t="str">
        <v>GL8 ES</v>
      </c>
      <c r="D260" s="370" t="str">
        <v>闽D1KJ68严永珅15359205678</v>
      </c>
      <c r="E260" s="450">
        <v>45394</v>
      </c>
      <c r="F260" s="366">
        <v>4</v>
      </c>
      <c r="G260" s="354" t="str">
        <v>10:24-23:28</v>
      </c>
      <c r="H260" s="347"/>
      <c r="I260" s="347">
        <v>5</v>
      </c>
      <c r="J260" s="347"/>
      <c r="K260" s="347"/>
      <c r="L260" s="347"/>
      <c r="M260" s="252"/>
      <c r="N260" s="252"/>
      <c r="O260" s="252"/>
      <c r="P260" s="252"/>
      <c r="Q260" s="252"/>
      <c r="R260" s="252"/>
      <c r="S260" s="252"/>
      <c r="T260" s="252"/>
    </row>
    <row r="261">
      <c r="A261" s="370"/>
      <c r="B261" s="370"/>
      <c r="C261" s="370"/>
      <c r="D261" s="370"/>
      <c r="E261" s="450">
        <v>45395</v>
      </c>
      <c r="F261" s="366"/>
      <c r="G261" s="347" t="str">
        <v>11:38-0:17</v>
      </c>
      <c r="H261" s="347"/>
      <c r="I261" s="347">
        <v>5</v>
      </c>
      <c r="J261" s="347"/>
      <c r="K261" s="347">
        <v>5</v>
      </c>
      <c r="L261" s="347"/>
      <c r="M261" s="252"/>
      <c r="N261" s="252"/>
      <c r="O261" s="252"/>
      <c r="P261" s="252"/>
      <c r="Q261" s="252"/>
      <c r="R261" s="252"/>
      <c r="S261" s="252"/>
      <c r="T261" s="252"/>
    </row>
    <row r="262">
      <c r="A262" s="370"/>
      <c r="B262" s="370"/>
      <c r="C262" s="370"/>
      <c r="D262" s="370"/>
      <c r="E262" s="450">
        <v>45396</v>
      </c>
      <c r="F262" s="366"/>
      <c r="G262" s="347" t="str">
        <v>06:00-21:00</v>
      </c>
      <c r="H262" s="347"/>
      <c r="I262" s="347">
        <v>7</v>
      </c>
      <c r="J262" s="347"/>
      <c r="K262" s="347"/>
      <c r="L262" s="347"/>
      <c r="M262" s="252"/>
      <c r="N262" s="252"/>
      <c r="O262" s="252"/>
      <c r="P262" s="252"/>
      <c r="Q262" s="252"/>
      <c r="R262" s="252"/>
      <c r="S262" s="252"/>
      <c r="T262" s="252"/>
    </row>
    <row r="263">
      <c r="A263" s="370"/>
      <c r="B263" s="370"/>
      <c r="C263" s="370"/>
      <c r="D263" s="370"/>
      <c r="E263" s="450">
        <v>45397</v>
      </c>
      <c r="F263" s="366"/>
      <c r="G263" s="347" t="str">
        <v>08:18-17:08</v>
      </c>
      <c r="H263" s="347"/>
      <c r="I263" s="347">
        <v>1</v>
      </c>
      <c r="J263" s="347"/>
      <c r="K263" s="347"/>
      <c r="L263" s="347"/>
      <c r="M263" s="252"/>
      <c r="N263" s="252"/>
      <c r="O263" s="252"/>
      <c r="P263" s="252"/>
      <c r="Q263" s="252"/>
      <c r="R263" s="252"/>
      <c r="S263" s="252"/>
      <c r="T263" s="252"/>
    </row>
    <row r="264">
      <c r="A264" s="366">
        <v>17</v>
      </c>
      <c r="B264" s="366" t="str">
        <v>Cʜʀɪssʏ</v>
      </c>
      <c r="C264" s="366" t="str">
        <v>GL8 ES</v>
      </c>
      <c r="D264" s="366" t="str">
        <v>闽D585SQ乔师傅13600909191</v>
      </c>
      <c r="E264" s="450">
        <v>45394</v>
      </c>
      <c r="F264" s="366">
        <v>4</v>
      </c>
      <c r="G264" s="347" t="str">
        <v>10:20-22:23</v>
      </c>
      <c r="H264" s="347"/>
      <c r="I264" s="347">
        <v>4</v>
      </c>
      <c r="J264" s="347"/>
      <c r="K264" s="347"/>
      <c r="L264" s="347"/>
      <c r="M264" s="252"/>
      <c r="N264" s="252"/>
      <c r="O264" s="252"/>
      <c r="P264" s="252"/>
      <c r="Q264" s="252"/>
      <c r="R264" s="252"/>
      <c r="S264" s="252"/>
      <c r="T264" s="252"/>
    </row>
    <row r="265">
      <c r="A265" s="366"/>
      <c r="B265" s="366"/>
      <c r="C265" s="366"/>
      <c r="D265" s="366"/>
      <c r="E265" s="450">
        <v>45395</v>
      </c>
      <c r="F265" s="366"/>
      <c r="G265" s="347" t="str">
        <v>10:00-02:00</v>
      </c>
      <c r="H265" s="347"/>
      <c r="I265" s="347">
        <v>8</v>
      </c>
      <c r="J265" s="347"/>
      <c r="K265" s="347"/>
      <c r="L265" s="347"/>
      <c r="M265" s="252"/>
      <c r="N265" s="252"/>
      <c r="O265" s="252"/>
      <c r="P265" s="252"/>
      <c r="Q265" s="252"/>
      <c r="R265" s="252"/>
      <c r="S265" s="252"/>
      <c r="T265" s="252"/>
    </row>
    <row r="266">
      <c r="A266" s="366"/>
      <c r="B266" s="366"/>
      <c r="C266" s="366"/>
      <c r="D266" s="366"/>
      <c r="E266" s="450">
        <v>45396</v>
      </c>
      <c r="F266" s="366"/>
      <c r="G266" s="347" t="str">
        <v>12:00-02:00</v>
      </c>
      <c r="H266" s="347"/>
      <c r="I266" s="347">
        <v>6</v>
      </c>
      <c r="J266" s="347"/>
      <c r="K266" s="347"/>
      <c r="L266" s="347"/>
      <c r="M266" s="252"/>
      <c r="N266" s="252"/>
      <c r="O266" s="252"/>
      <c r="P266" s="252"/>
      <c r="Q266" s="252"/>
      <c r="R266" s="252"/>
      <c r="S266" s="252"/>
      <c r="T266" s="252"/>
    </row>
    <row r="267">
      <c r="A267" s="366"/>
      <c r="B267" s="366"/>
      <c r="C267" s="366"/>
      <c r="D267" s="366"/>
      <c r="E267" s="450">
        <v>45397</v>
      </c>
      <c r="F267" s="366"/>
      <c r="G267" s="347" t="str">
        <v>10:30-15:50</v>
      </c>
      <c r="H267" s="347"/>
      <c r="I267" s="347"/>
      <c r="J267" s="347"/>
      <c r="K267" s="347"/>
      <c r="L267" s="347"/>
      <c r="M267" s="252"/>
      <c r="N267" s="252"/>
      <c r="O267" s="252"/>
      <c r="P267" s="252"/>
      <c r="Q267" s="252"/>
      <c r="R267" s="252"/>
      <c r="S267" s="252"/>
      <c r="T267" s="252"/>
    </row>
    <row r="268">
      <c r="A268" s="452">
        <v>18</v>
      </c>
      <c r="B268" s="452" t="str">
        <v>心姐💛心乐会</v>
      </c>
      <c r="C268" s="452" t="str">
        <v>GL8 ES</v>
      </c>
      <c r="D268" s="452" t="str">
        <v>闽D913XX杨市委15695921891</v>
      </c>
      <c r="E268" s="450">
        <v>45394</v>
      </c>
      <c r="F268" s="366">
        <v>4</v>
      </c>
      <c r="G268" s="347" t="str">
        <v>14：00-19:20</v>
      </c>
      <c r="H268" s="347"/>
      <c r="I268" s="347"/>
      <c r="J268" s="347"/>
      <c r="K268" s="347"/>
      <c r="L268" s="347"/>
      <c r="M268" s="252"/>
      <c r="N268" s="252"/>
      <c r="O268" s="252"/>
      <c r="P268" s="252"/>
      <c r="Q268" s="252"/>
      <c r="R268" s="252"/>
      <c r="S268" s="252"/>
      <c r="T268" s="252"/>
    </row>
    <row r="269">
      <c r="A269" s="452"/>
      <c r="B269" s="452"/>
      <c r="C269" s="452"/>
      <c r="D269" s="452"/>
      <c r="E269" s="450">
        <v>45395</v>
      </c>
      <c r="F269" s="366"/>
      <c r="G269" s="451" t="str">
        <v>11:20-22:22</v>
      </c>
      <c r="H269" s="347"/>
      <c r="I269" s="347">
        <v>3</v>
      </c>
      <c r="J269" s="347"/>
      <c r="K269" s="347"/>
      <c r="L269" s="347"/>
      <c r="M269" s="252"/>
      <c r="N269" s="252"/>
      <c r="O269" s="252"/>
      <c r="P269" s="252"/>
      <c r="Q269" s="252"/>
      <c r="R269" s="252"/>
      <c r="S269" s="252"/>
      <c r="T269" s="252"/>
    </row>
    <row r="270">
      <c r="A270" s="452"/>
      <c r="B270" s="452"/>
      <c r="C270" s="452"/>
      <c r="D270" s="452"/>
      <c r="E270" s="450">
        <v>45396</v>
      </c>
      <c r="F270" s="366"/>
      <c r="G270" s="451" t="str">
        <v>9:00-15:00</v>
      </c>
      <c r="H270" s="347"/>
      <c r="I270" s="347"/>
      <c r="J270" s="347"/>
      <c r="K270" s="347"/>
      <c r="L270" s="347"/>
      <c r="M270" s="252"/>
      <c r="N270" s="252"/>
      <c r="O270" s="252"/>
      <c r="P270" s="252"/>
      <c r="Q270" s="252"/>
      <c r="R270" s="252"/>
      <c r="S270" s="252"/>
      <c r="T270" s="252"/>
    </row>
    <row r="271">
      <c r="A271" s="452"/>
      <c r="B271" s="452"/>
      <c r="C271" s="452"/>
      <c r="D271" s="452"/>
      <c r="E271" s="450">
        <v>45397</v>
      </c>
      <c r="F271" s="366"/>
      <c r="G271" s="451" t="str">
        <v>5:00-7:00</v>
      </c>
      <c r="H271" s="347"/>
      <c r="I271" s="347"/>
      <c r="J271" s="347"/>
      <c r="K271" s="347"/>
      <c r="L271" s="347"/>
      <c r="M271" s="252"/>
      <c r="N271" s="252"/>
      <c r="O271" s="252"/>
      <c r="P271" s="252"/>
      <c r="Q271" s="252"/>
      <c r="R271" s="252"/>
      <c r="S271" s="252"/>
      <c r="T271" s="252"/>
    </row>
    <row r="272">
      <c r="A272" s="370">
        <v>19</v>
      </c>
      <c r="B272" s="370" t="str">
        <v>木灵</v>
      </c>
      <c r="C272" s="370" t="str">
        <v>GL8 ES</v>
      </c>
      <c r="D272" s="370" t="str">
        <v>闽D934MS李师傅13665082543</v>
      </c>
      <c r="E272" s="450">
        <v>45394</v>
      </c>
      <c r="F272" s="366">
        <v>4</v>
      </c>
      <c r="G272" s="451" t="str">
        <v>9:00-20:00</v>
      </c>
      <c r="H272" s="347"/>
      <c r="I272" s="347">
        <v>3</v>
      </c>
      <c r="J272" s="347"/>
      <c r="K272" s="347"/>
      <c r="L272" s="347"/>
      <c r="M272" s="252"/>
      <c r="N272" s="252"/>
      <c r="O272" s="252"/>
      <c r="P272" s="252"/>
      <c r="Q272" s="252"/>
      <c r="R272" s="252"/>
      <c r="S272" s="252"/>
      <c r="T272" s="252"/>
    </row>
    <row r="273">
      <c r="A273" s="370"/>
      <c r="B273" s="370"/>
      <c r="C273" s="370"/>
      <c r="D273" s="370"/>
      <c r="E273" s="450">
        <v>45395</v>
      </c>
      <c r="F273" s="366"/>
      <c r="G273" s="451" t="str">
        <v>9:59-19:07</v>
      </c>
      <c r="H273" s="347"/>
      <c r="I273" s="347">
        <v>1</v>
      </c>
      <c r="J273" s="347"/>
      <c r="K273" s="347"/>
      <c r="L273" s="347"/>
      <c r="M273" s="252"/>
      <c r="N273" s="252"/>
      <c r="O273" s="252"/>
      <c r="P273" s="252"/>
      <c r="Q273" s="252"/>
      <c r="R273" s="252"/>
      <c r="S273" s="252"/>
      <c r="T273" s="252"/>
    </row>
    <row r="274">
      <c r="A274" s="370"/>
      <c r="B274" s="370"/>
      <c r="C274" s="370"/>
      <c r="D274" s="370"/>
      <c r="E274" s="450">
        <v>45396</v>
      </c>
      <c r="F274" s="366"/>
      <c r="G274" s="451" t="str">
        <v>9:53-19:54</v>
      </c>
      <c r="H274" s="347"/>
      <c r="I274" s="347">
        <v>1</v>
      </c>
      <c r="J274" s="347"/>
      <c r="K274" s="347"/>
      <c r="L274" s="347"/>
      <c r="M274" s="252"/>
      <c r="N274" s="252"/>
      <c r="O274" s="252"/>
      <c r="P274" s="252"/>
      <c r="Q274" s="252"/>
      <c r="R274" s="252"/>
      <c r="S274" s="252"/>
      <c r="T274" s="252"/>
    </row>
    <row r="275">
      <c r="A275" s="370"/>
      <c r="B275" s="370"/>
      <c r="C275" s="370"/>
      <c r="D275" s="370"/>
      <c r="E275" s="450">
        <v>45397</v>
      </c>
      <c r="F275" s="366"/>
      <c r="G275" s="451" t="str">
        <v>9:00-17:00</v>
      </c>
      <c r="H275" s="347"/>
      <c r="I275" s="347"/>
      <c r="J275" s="347"/>
      <c r="K275" s="347"/>
      <c r="L275" s="347"/>
      <c r="M275" s="252"/>
      <c r="N275" s="252"/>
      <c r="O275" s="252"/>
      <c r="P275" s="252"/>
      <c r="Q275" s="252"/>
      <c r="R275" s="252"/>
      <c r="S275" s="252"/>
      <c r="T275" s="252"/>
    </row>
    <row r="276">
      <c r="A276" s="366">
        <v>20</v>
      </c>
      <c r="B276" s="366" t="str">
        <v>张大仙团队</v>
      </c>
      <c r="C276" s="366" t="str">
        <v>GL8 ES</v>
      </c>
      <c r="D276" s="366" t="str">
        <v>闽D377ZA董建祥18020759267</v>
      </c>
      <c r="E276" s="450">
        <v>45395</v>
      </c>
      <c r="F276" s="366">
        <v>3</v>
      </c>
      <c r="G276" s="347" t="str">
        <v>8:30-23:48</v>
      </c>
      <c r="H276" s="347"/>
      <c r="I276" s="347">
        <v>8</v>
      </c>
      <c r="J276" s="347"/>
      <c r="K276" s="347"/>
      <c r="L276" s="347" t="str">
        <v>15酒店备车</v>
      </c>
      <c r="M276" s="252"/>
      <c r="N276" s="252"/>
      <c r="O276" s="252"/>
      <c r="P276" s="252"/>
      <c r="Q276" s="252"/>
      <c r="R276" s="252"/>
      <c r="S276" s="252"/>
      <c r="T276" s="252"/>
    </row>
    <row r="277">
      <c r="A277" s="366"/>
      <c r="B277" s="366"/>
      <c r="C277" s="366"/>
      <c r="D277" s="366"/>
      <c r="E277" s="450">
        <v>45396</v>
      </c>
      <c r="F277" s="366"/>
      <c r="G277" s="347" t="str">
        <v>8:56-18:06</v>
      </c>
      <c r="H277" s="347"/>
      <c r="I277" s="347">
        <v>2</v>
      </c>
      <c r="J277" s="347"/>
      <c r="K277" s="347"/>
      <c r="L277" s="347"/>
      <c r="M277" s="252"/>
      <c r="N277" s="252"/>
      <c r="O277" s="252"/>
      <c r="P277" s="252"/>
      <c r="Q277" s="252"/>
      <c r="R277" s="252"/>
      <c r="S277" s="252"/>
      <c r="T277" s="252"/>
    </row>
    <row r="278">
      <c r="A278" s="366"/>
      <c r="B278" s="366"/>
      <c r="C278" s="366"/>
      <c r="D278" s="366"/>
      <c r="E278" s="450">
        <v>45397</v>
      </c>
      <c r="F278" s="366"/>
      <c r="G278" s="347" t="str">
        <v>5:56-16:15</v>
      </c>
      <c r="H278" s="347">
        <v>112</v>
      </c>
      <c r="I278" s="347">
        <v>4</v>
      </c>
      <c r="J278" s="347">
        <v>12</v>
      </c>
      <c r="K278" s="347">
        <v>5</v>
      </c>
      <c r="L278" s="347"/>
      <c r="M278" s="252"/>
      <c r="N278" s="252"/>
      <c r="O278" s="252"/>
      <c r="P278" s="252"/>
      <c r="Q278" s="252"/>
      <c r="R278" s="252"/>
      <c r="S278" s="252"/>
      <c r="T278" s="252"/>
    </row>
    <row r="279">
      <c r="A279" s="452">
        <v>21</v>
      </c>
      <c r="B279" s="452" t="str">
        <v>W酒店</v>
      </c>
      <c r="C279" s="452" t="str">
        <v>GL8 ES</v>
      </c>
      <c r="D279" s="452" t="str">
        <v>闽D4769C张茂林13959259768</v>
      </c>
      <c r="E279" s="450">
        <v>45394</v>
      </c>
      <c r="F279" s="366">
        <v>3</v>
      </c>
      <c r="G279" s="347" t="str">
        <v>14:00-19:30</v>
      </c>
      <c r="H279" s="347"/>
      <c r="I279" s="347"/>
      <c r="J279" s="347"/>
      <c r="K279" s="347"/>
      <c r="L279" s="347"/>
      <c r="M279" s="252"/>
      <c r="N279" s="252"/>
      <c r="O279" s="252"/>
      <c r="P279" s="252"/>
      <c r="Q279" s="252"/>
      <c r="R279" s="252"/>
      <c r="S279" s="252"/>
      <c r="T279" s="252"/>
    </row>
    <row r="280">
      <c r="A280" s="452"/>
      <c r="B280" s="452"/>
      <c r="C280" s="452"/>
      <c r="D280" s="452"/>
      <c r="E280" s="450">
        <v>45395</v>
      </c>
      <c r="F280" s="366"/>
      <c r="G280" s="451" t="str">
        <v>14:00-1:54</v>
      </c>
      <c r="H280" s="347"/>
      <c r="I280" s="347">
        <v>4</v>
      </c>
      <c r="J280" s="347"/>
      <c r="K280" s="347"/>
      <c r="L280" s="347"/>
      <c r="M280" s="252"/>
      <c r="N280" s="252"/>
      <c r="O280" s="252"/>
      <c r="P280" s="252"/>
      <c r="Q280" s="252"/>
      <c r="R280" s="252"/>
      <c r="S280" s="252"/>
      <c r="T280" s="252"/>
    </row>
    <row r="281">
      <c r="A281" s="452"/>
      <c r="B281" s="452"/>
      <c r="C281" s="452"/>
      <c r="D281" s="452"/>
      <c r="E281" s="450">
        <v>45396</v>
      </c>
      <c r="F281" s="366"/>
      <c r="G281" s="451" t="str">
        <v>10:45-16:45</v>
      </c>
      <c r="H281" s="347"/>
      <c r="I281" s="347"/>
      <c r="J281" s="347"/>
      <c r="K281" s="347"/>
      <c r="L281" s="347"/>
      <c r="M281" s="252"/>
      <c r="N281" s="252"/>
      <c r="O281" s="252"/>
      <c r="P281" s="252"/>
      <c r="Q281" s="252"/>
      <c r="R281" s="252"/>
      <c r="S281" s="252"/>
      <c r="T281" s="252"/>
    </row>
    <row r="282">
      <c r="A282" s="370">
        <v>22</v>
      </c>
      <c r="B282" s="370" t="str">
        <v>W酒店</v>
      </c>
      <c r="C282" s="370" t="str" xml:space="preserve">
        <v>GL8 ES </v>
      </c>
      <c r="D282" s="370" t="str">
        <v>闽D088RC涂师傅18606003118</v>
      </c>
      <c r="E282" s="450">
        <v>45395</v>
      </c>
      <c r="F282" s="366">
        <v>2</v>
      </c>
      <c r="G282" s="451" t="str">
        <v>13:10-23:56</v>
      </c>
      <c r="H282" s="347"/>
      <c r="I282" s="347">
        <v>3</v>
      </c>
      <c r="J282" s="347"/>
      <c r="K282" s="347">
        <v>8</v>
      </c>
      <c r="L282" s="347"/>
      <c r="M282" s="252"/>
      <c r="N282" s="252"/>
      <c r="O282" s="252"/>
      <c r="P282" s="252"/>
      <c r="Q282" s="252"/>
      <c r="R282" s="252"/>
      <c r="S282" s="252"/>
      <c r="T282" s="252"/>
    </row>
    <row r="283">
      <c r="A283" s="370"/>
      <c r="B283" s="370"/>
      <c r="C283" s="370"/>
      <c r="D283" s="370"/>
      <c r="E283" s="450">
        <v>45396</v>
      </c>
      <c r="F283" s="366"/>
      <c r="G283" s="451" t="str">
        <v>9:45-20:50</v>
      </c>
      <c r="H283" s="347"/>
      <c r="I283" s="347">
        <v>3</v>
      </c>
      <c r="J283" s="347"/>
      <c r="K283" s="347"/>
      <c r="L283" s="347"/>
      <c r="M283" s="252"/>
      <c r="N283" s="252"/>
      <c r="O283" s="252"/>
      <c r="P283" s="252"/>
      <c r="Q283" s="252"/>
      <c r="R283" s="252"/>
      <c r="S283" s="252"/>
      <c r="T283" s="252"/>
    </row>
    <row r="284">
      <c r="A284" s="366">
        <v>23</v>
      </c>
      <c r="B284" s="366" t="str">
        <v>W酒店</v>
      </c>
      <c r="C284" s="366" t="str" xml:space="preserve">
        <v>GL8 ES </v>
      </c>
      <c r="D284" s="366" t="str">
        <v>闽DW3N56王满意13328750272</v>
      </c>
      <c r="E284" s="450">
        <v>45394</v>
      </c>
      <c r="F284" s="366">
        <v>3</v>
      </c>
      <c r="G284" s="451" t="str">
        <v>10:03-19:08</v>
      </c>
      <c r="H284" s="347"/>
      <c r="I284" s="347">
        <v>1</v>
      </c>
      <c r="J284" s="347"/>
      <c r="K284" s="347">
        <v>6</v>
      </c>
      <c r="L284" s="347"/>
      <c r="M284" s="252"/>
      <c r="N284" s="252"/>
      <c r="O284" s="252"/>
      <c r="P284" s="252"/>
      <c r="Q284" s="252"/>
      <c r="R284" s="252"/>
      <c r="S284" s="252"/>
      <c r="T284" s="252"/>
    </row>
    <row r="285">
      <c r="A285" s="366"/>
      <c r="B285" s="366"/>
      <c r="C285" s="366"/>
      <c r="D285" s="366"/>
      <c r="E285" s="450">
        <v>45395</v>
      </c>
      <c r="F285" s="366"/>
      <c r="G285" s="451" t="str">
        <v>10:03-23:42</v>
      </c>
      <c r="H285" s="347"/>
      <c r="I285" s="347">
        <v>5</v>
      </c>
      <c r="J285" s="347"/>
      <c r="K285" s="347">
        <v>10</v>
      </c>
      <c r="L285" s="347"/>
      <c r="M285" s="252"/>
      <c r="N285" s="252"/>
      <c r="O285" s="252"/>
      <c r="P285" s="252"/>
      <c r="Q285" s="252"/>
      <c r="R285" s="252"/>
      <c r="S285" s="252"/>
      <c r="T285" s="252"/>
    </row>
    <row r="286">
      <c r="A286" s="366"/>
      <c r="B286" s="366"/>
      <c r="C286" s="366"/>
      <c r="D286" s="366"/>
      <c r="E286" s="450">
        <v>45396</v>
      </c>
      <c r="F286" s="366"/>
      <c r="G286" s="451" t="str">
        <v>10:40-19:00</v>
      </c>
      <c r="H286" s="347"/>
      <c r="I286" s="347"/>
      <c r="J286" s="347"/>
      <c r="K286" s="347"/>
      <c r="L286" s="347"/>
      <c r="M286" s="252"/>
      <c r="N286" s="252"/>
      <c r="O286" s="252"/>
      <c r="P286" s="252"/>
      <c r="Q286" s="252"/>
      <c r="R286" s="252"/>
      <c r="S286" s="252"/>
      <c r="T286" s="252"/>
    </row>
    <row r="287">
      <c r="A287" s="366">
        <v>24</v>
      </c>
      <c r="B287" s="347" t="str">
        <v>用户5888888888</v>
      </c>
      <c r="C287" s="347" t="str" xml:space="preserve">
        <v>GL8 ES </v>
      </c>
      <c r="D287" s="347" t="str">
        <v>叶师傅18950025446闽D9FG28</v>
      </c>
      <c r="E287" s="450">
        <v>45396</v>
      </c>
      <c r="F287" s="347">
        <v>1</v>
      </c>
      <c r="G287" s="347" t="str">
        <v>10:00-19:30</v>
      </c>
      <c r="H287" s="347"/>
      <c r="I287" s="347"/>
      <c r="J287" s="347"/>
      <c r="K287" s="347"/>
      <c r="L287" s="347"/>
      <c r="M287" s="252"/>
      <c r="N287" s="252"/>
      <c r="O287" s="252"/>
      <c r="P287" s="252"/>
      <c r="Q287" s="252"/>
      <c r="R287" s="252"/>
      <c r="S287" s="252"/>
      <c r="T287" s="252"/>
    </row>
    <row r="288">
      <c r="A288" s="370" t="str">
        <v>ES共24台合计</v>
      </c>
      <c r="B288" s="370"/>
      <c r="C288" s="370"/>
      <c r="D288" s="370"/>
      <c r="E288" s="370"/>
      <c r="F288" s="347"/>
      <c r="G288" s="347"/>
      <c r="H288" s="347"/>
      <c r="I288" s="347">
        <v>201</v>
      </c>
      <c r="J288" s="347">
        <v>82</v>
      </c>
      <c r="K288" s="347">
        <v>335.5</v>
      </c>
      <c r="L288" s="347"/>
      <c r="M288" s="252"/>
      <c r="N288" s="252"/>
      <c r="O288" s="252"/>
      <c r="P288" s="252"/>
      <c r="Q288" s="252"/>
      <c r="R288" s="252"/>
      <c r="S288" s="252"/>
      <c r="T288" s="252"/>
    </row>
    <row r="289">
      <c r="A289" s="366">
        <v>1</v>
      </c>
      <c r="B289" s="366" t="str">
        <v>新哥（与你同在）</v>
      </c>
      <c r="C289" s="366" t="str">
        <v>GL8</v>
      </c>
      <c r="D289" s="366" t="str">
        <v>闽D2DS20刘清萍18963008605</v>
      </c>
      <c r="E289" s="450">
        <v>45394</v>
      </c>
      <c r="F289" s="366">
        <v>4</v>
      </c>
      <c r="G289" s="451" t="str">
        <v>9:00-21:30</v>
      </c>
      <c r="H289" s="347"/>
      <c r="I289" s="347">
        <v>4.5</v>
      </c>
      <c r="J289" s="347"/>
      <c r="K289" s="347">
        <v>14</v>
      </c>
      <c r="L289" s="347"/>
      <c r="M289" s="252"/>
      <c r="N289" s="252"/>
      <c r="O289" s="252"/>
      <c r="P289" s="252"/>
      <c r="Q289" s="252"/>
      <c r="R289" s="252"/>
      <c r="S289" s="252"/>
      <c r="T289" s="252"/>
    </row>
    <row r="290">
      <c r="A290" s="366"/>
      <c r="B290" s="366"/>
      <c r="C290" s="366"/>
      <c r="D290" s="366"/>
      <c r="E290" s="450">
        <v>45395</v>
      </c>
      <c r="F290" s="366"/>
      <c r="G290" s="451" t="str">
        <v>13:40-1:00</v>
      </c>
      <c r="H290" s="347"/>
      <c r="I290" s="347">
        <v>5</v>
      </c>
      <c r="J290" s="347"/>
      <c r="K290" s="347">
        <v>15</v>
      </c>
      <c r="L290" s="347"/>
      <c r="M290" s="252"/>
      <c r="N290" s="252"/>
      <c r="O290" s="252"/>
      <c r="P290" s="252"/>
      <c r="Q290" s="252"/>
      <c r="R290" s="252"/>
      <c r="S290" s="252"/>
      <c r="T290" s="252"/>
    </row>
    <row r="291">
      <c r="A291" s="366"/>
      <c r="B291" s="366"/>
      <c r="C291" s="366"/>
      <c r="D291" s="366"/>
      <c r="E291" s="450">
        <v>45396</v>
      </c>
      <c r="F291" s="366"/>
      <c r="G291" s="451" t="str">
        <v>14:41-21:00</v>
      </c>
      <c r="H291" s="347"/>
      <c r="I291" s="347"/>
      <c r="J291" s="347"/>
      <c r="K291" s="347">
        <v>2.5</v>
      </c>
      <c r="L291" s="347"/>
      <c r="M291" s="252"/>
      <c r="N291" s="252"/>
      <c r="O291" s="252"/>
      <c r="P291" s="252"/>
      <c r="Q291" s="252"/>
      <c r="R291" s="252"/>
      <c r="S291" s="252"/>
      <c r="T291" s="252"/>
    </row>
    <row r="292">
      <c r="A292" s="366"/>
      <c r="B292" s="366"/>
      <c r="C292" s="366"/>
      <c r="D292" s="366"/>
      <c r="E292" s="450">
        <v>45397</v>
      </c>
      <c r="F292" s="366"/>
      <c r="G292" s="451" t="str">
        <v>9:41-15:01</v>
      </c>
      <c r="H292" s="347"/>
      <c r="I292" s="347"/>
      <c r="J292" s="347"/>
      <c r="K292" s="347"/>
      <c r="L292" s="347"/>
      <c r="M292" s="252"/>
      <c r="N292" s="252"/>
      <c r="O292" s="252"/>
      <c r="P292" s="252"/>
      <c r="Q292" s="252"/>
      <c r="R292" s="252"/>
      <c r="S292" s="252"/>
      <c r="T292" s="252"/>
    </row>
    <row r="293">
      <c r="A293" s="366">
        <v>2</v>
      </c>
      <c r="B293" s="452" t="str">
        <v>天降神帝</v>
      </c>
      <c r="C293" s="452" t="str">
        <v>GL8</v>
      </c>
      <c r="D293" s="452" t="str">
        <v>闽D8394F曲建中18074196399</v>
      </c>
      <c r="E293" s="450">
        <v>45395</v>
      </c>
      <c r="F293" s="366">
        <v>2</v>
      </c>
      <c r="G293" s="347" t="str">
        <v>16:00～22:35</v>
      </c>
      <c r="H293" s="347"/>
      <c r="I293" s="347"/>
      <c r="J293" s="347"/>
      <c r="K293" s="347">
        <v>4</v>
      </c>
      <c r="L293" s="347"/>
      <c r="M293" s="252"/>
      <c r="N293" s="252"/>
      <c r="O293" s="252"/>
      <c r="P293" s="252"/>
      <c r="Q293" s="252"/>
      <c r="R293" s="252"/>
      <c r="S293" s="252"/>
      <c r="T293" s="252"/>
    </row>
    <row r="294">
      <c r="A294" s="366"/>
      <c r="B294" s="452"/>
      <c r="C294" s="452"/>
      <c r="D294" s="452"/>
      <c r="E294" s="450">
        <v>45396</v>
      </c>
      <c r="F294" s="366"/>
      <c r="G294" s="347" t="str">
        <v>12:00～20:20</v>
      </c>
      <c r="H294" s="347"/>
      <c r="I294" s="347"/>
      <c r="J294" s="347"/>
      <c r="K294" s="347"/>
      <c r="L294" s="347"/>
      <c r="M294" s="252"/>
      <c r="N294" s="252"/>
      <c r="O294" s="252"/>
      <c r="P294" s="252"/>
      <c r="Q294" s="252"/>
      <c r="R294" s="252"/>
      <c r="S294" s="252"/>
      <c r="T294" s="252"/>
    </row>
    <row r="295">
      <c r="A295" s="366">
        <v>3</v>
      </c>
      <c r="B295" s="370" t="str">
        <v>桌椅板凳</v>
      </c>
      <c r="C295" s="370" t="str">
        <v>GL8</v>
      </c>
      <c r="D295" s="370" t="str">
        <v>闽DT3H99黄师傅18906000079</v>
      </c>
      <c r="E295" s="450">
        <v>45394</v>
      </c>
      <c r="F295" s="366">
        <v>3</v>
      </c>
      <c r="G295" s="451" t="str">
        <v>13:00-23:10</v>
      </c>
      <c r="H295" s="347"/>
      <c r="I295" s="347">
        <v>2</v>
      </c>
      <c r="J295" s="347"/>
      <c r="K295" s="347"/>
      <c r="L295" s="347"/>
      <c r="M295" s="252"/>
      <c r="N295" s="252"/>
      <c r="O295" s="252"/>
      <c r="P295" s="252"/>
      <c r="Q295" s="252"/>
      <c r="R295" s="252"/>
      <c r="S295" s="252"/>
      <c r="T295" s="252"/>
    </row>
    <row r="296">
      <c r="A296" s="366"/>
      <c r="B296" s="370"/>
      <c r="C296" s="370"/>
      <c r="D296" s="370"/>
      <c r="E296" s="450">
        <v>45395</v>
      </c>
      <c r="F296" s="366"/>
      <c r="G296" s="451" t="str">
        <v>9:00-20:10</v>
      </c>
      <c r="H296" s="347"/>
      <c r="I296" s="347">
        <v>3</v>
      </c>
      <c r="J296" s="347"/>
      <c r="K296" s="347"/>
      <c r="L296" s="347"/>
      <c r="M296" s="252"/>
      <c r="N296" s="252"/>
      <c r="O296" s="252"/>
      <c r="P296" s="252"/>
      <c r="Q296" s="252"/>
      <c r="R296" s="252"/>
      <c r="S296" s="252"/>
      <c r="T296" s="252"/>
    </row>
    <row r="297">
      <c r="A297" s="366"/>
      <c r="B297" s="454"/>
      <c r="C297" s="454"/>
      <c r="D297" s="454"/>
      <c r="E297" s="450">
        <v>45396</v>
      </c>
      <c r="F297" s="366"/>
      <c r="G297" s="451" t="str">
        <v>8:00-9:00</v>
      </c>
      <c r="H297" s="347"/>
      <c r="I297" s="347"/>
      <c r="J297" s="347"/>
      <c r="K297" s="347"/>
      <c r="L297" s="347"/>
      <c r="M297" s="252"/>
      <c r="N297" s="252"/>
      <c r="O297" s="252"/>
      <c r="P297" s="252"/>
      <c r="Q297" s="252"/>
      <c r="R297" s="252"/>
      <c r="S297" s="252"/>
      <c r="T297" s="252"/>
    </row>
    <row r="298">
      <c r="A298" s="366">
        <v>4</v>
      </c>
      <c r="B298" s="323" t="str">
        <v>华尔道夫酒店工作车
（文森）</v>
      </c>
      <c r="C298" s="298" t="str">
        <v>GL8</v>
      </c>
      <c r="D298" s="298" t="str">
        <v>闽DA60Q7苏师傅18650917663</v>
      </c>
      <c r="E298" s="450">
        <v>45391</v>
      </c>
      <c r="F298" s="366">
        <v>7</v>
      </c>
      <c r="G298" s="451" t="str">
        <v>20:00-2:00</v>
      </c>
      <c r="H298" s="347"/>
      <c r="I298" s="347"/>
      <c r="J298" s="347"/>
      <c r="K298" s="347"/>
      <c r="L298" s="347"/>
      <c r="M298" s="252"/>
      <c r="N298" s="252"/>
      <c r="O298" s="252"/>
      <c r="P298" s="252"/>
      <c r="Q298" s="252"/>
      <c r="R298" s="252"/>
      <c r="S298" s="252"/>
      <c r="T298" s="252"/>
    </row>
    <row r="299">
      <c r="A299" s="366"/>
      <c r="B299" s="323"/>
      <c r="C299" s="298"/>
      <c r="D299" s="298"/>
      <c r="E299" s="450">
        <v>45392</v>
      </c>
      <c r="F299" s="366"/>
      <c r="G299" s="451" t="str">
        <v>5:20-19:15</v>
      </c>
      <c r="H299" s="347"/>
      <c r="I299" s="347">
        <v>6</v>
      </c>
      <c r="J299" s="347"/>
      <c r="K299" s="347"/>
      <c r="L299" s="347"/>
      <c r="M299" s="252"/>
      <c r="N299" s="252"/>
      <c r="O299" s="252"/>
      <c r="P299" s="252"/>
      <c r="Q299" s="252"/>
      <c r="R299" s="252"/>
      <c r="S299" s="252"/>
      <c r="T299" s="252"/>
    </row>
    <row r="300">
      <c r="A300" s="366"/>
      <c r="B300" s="323"/>
      <c r="C300" s="298"/>
      <c r="D300" s="298"/>
      <c r="E300" s="450">
        <v>45393</v>
      </c>
      <c r="F300" s="366"/>
      <c r="G300" s="451" t="str">
        <v>9:25-22:25</v>
      </c>
      <c r="H300" s="347"/>
      <c r="I300" s="347">
        <v>5</v>
      </c>
      <c r="J300" s="347"/>
      <c r="K300" s="347"/>
      <c r="L300" s="347"/>
      <c r="M300" s="252"/>
      <c r="N300" s="252"/>
      <c r="O300" s="252"/>
      <c r="P300" s="252"/>
      <c r="Q300" s="252"/>
      <c r="R300" s="252"/>
      <c r="S300" s="252"/>
      <c r="T300" s="252"/>
    </row>
    <row r="301">
      <c r="A301" s="366"/>
      <c r="B301" s="323"/>
      <c r="C301" s="298"/>
      <c r="D301" s="298"/>
      <c r="E301" s="450">
        <v>45394</v>
      </c>
      <c r="F301" s="366"/>
      <c r="G301" s="451" t="str">
        <v>14:38-22:38</v>
      </c>
      <c r="H301" s="347"/>
      <c r="I301" s="347"/>
      <c r="J301" s="347"/>
      <c r="K301" s="347"/>
      <c r="L301" s="347"/>
      <c r="M301" s="252"/>
      <c r="N301" s="252"/>
      <c r="O301" s="252"/>
      <c r="P301" s="252"/>
      <c r="Q301" s="252"/>
      <c r="R301" s="252"/>
      <c r="S301" s="252"/>
      <c r="T301" s="252"/>
    </row>
    <row r="302">
      <c r="A302" s="366"/>
      <c r="B302" s="323"/>
      <c r="C302" s="298"/>
      <c r="D302" s="298"/>
      <c r="E302" s="450">
        <v>45395</v>
      </c>
      <c r="F302" s="366"/>
      <c r="G302" s="451" t="str">
        <v>6:50-1:00</v>
      </c>
      <c r="H302" s="347"/>
      <c r="I302" s="347">
        <v>10</v>
      </c>
      <c r="J302" s="347"/>
      <c r="K302" s="347"/>
      <c r="L302" s="347"/>
      <c r="M302" s="252"/>
      <c r="N302" s="252"/>
      <c r="O302" s="252"/>
      <c r="P302" s="252"/>
      <c r="Q302" s="252"/>
      <c r="R302" s="252"/>
      <c r="S302" s="252"/>
      <c r="T302" s="252"/>
    </row>
    <row r="303">
      <c r="A303" s="366"/>
      <c r="B303" s="323"/>
      <c r="C303" s="298"/>
      <c r="D303" s="298"/>
      <c r="E303" s="450">
        <v>45396</v>
      </c>
      <c r="F303" s="366"/>
      <c r="G303" s="451" t="str">
        <v>9:20-1:15</v>
      </c>
      <c r="H303" s="347">
        <v>116</v>
      </c>
      <c r="I303" s="347">
        <v>8</v>
      </c>
      <c r="J303" s="347">
        <v>16</v>
      </c>
      <c r="K303" s="347"/>
      <c r="L303" s="347"/>
      <c r="M303" s="252"/>
      <c r="N303" s="252"/>
      <c r="O303" s="252"/>
      <c r="P303" s="252"/>
      <c r="Q303" s="252"/>
      <c r="R303" s="252"/>
      <c r="S303" s="252"/>
      <c r="T303" s="252"/>
    </row>
    <row r="304">
      <c r="A304" s="366"/>
      <c r="B304" s="323"/>
      <c r="C304" s="298"/>
      <c r="D304" s="298"/>
      <c r="E304" s="450">
        <v>45397</v>
      </c>
      <c r="F304" s="366"/>
      <c r="G304" s="451" t="str">
        <v>8:30-18:41</v>
      </c>
      <c r="H304" s="347"/>
      <c r="I304" s="347">
        <v>2</v>
      </c>
      <c r="J304" s="347"/>
      <c r="K304" s="347"/>
      <c r="L304" s="347"/>
      <c r="M304" s="252"/>
      <c r="N304" s="252"/>
      <c r="O304" s="252"/>
      <c r="P304" s="252"/>
      <c r="Q304" s="252"/>
      <c r="R304" s="252"/>
      <c r="S304" s="252"/>
      <c r="T304" s="252"/>
    </row>
    <row customHeight="true" ht="19" r="305">
      <c r="A305" s="366">
        <v>5</v>
      </c>
      <c r="B305" s="298" t="str">
        <v>Coey🎄</v>
      </c>
      <c r="C305" s="298" t="str">
        <v>GL8</v>
      </c>
      <c r="D305" s="298" t="str">
        <v>闽DG38v2张师傅13606940108</v>
      </c>
      <c r="E305" s="450">
        <v>45394</v>
      </c>
      <c r="F305" s="366">
        <v>3</v>
      </c>
      <c r="G305" s="347" t="str">
        <v>14：30-20：30</v>
      </c>
      <c r="H305" s="347"/>
      <c r="I305" s="347"/>
      <c r="J305" s="347"/>
      <c r="K305" s="347"/>
      <c r="L305" s="347"/>
      <c r="M305" s="252"/>
      <c r="N305" s="252"/>
      <c r="O305" s="252"/>
      <c r="P305" s="252"/>
      <c r="Q305" s="252"/>
      <c r="R305" s="252"/>
      <c r="S305" s="252"/>
      <c r="T305" s="252"/>
    </row>
    <row customHeight="true" ht="19" r="306">
      <c r="A306" s="366"/>
      <c r="B306" s="298"/>
      <c r="C306" s="298"/>
      <c r="D306" s="298"/>
      <c r="E306" s="450">
        <v>45395</v>
      </c>
      <c r="F306" s="366"/>
      <c r="G306" s="347" t="str">
        <v>9：40-2：40</v>
      </c>
      <c r="H306" s="347"/>
      <c r="I306" s="347">
        <v>9</v>
      </c>
      <c r="J306" s="347"/>
      <c r="K306" s="347">
        <v>1</v>
      </c>
      <c r="L306" s="347"/>
      <c r="M306" s="252"/>
      <c r="N306" s="252"/>
      <c r="O306" s="252"/>
      <c r="P306" s="252"/>
      <c r="Q306" s="252"/>
      <c r="R306" s="252"/>
      <c r="S306" s="252"/>
      <c r="T306" s="252"/>
    </row>
    <row customHeight="true" ht="19" r="307">
      <c r="A307" s="366"/>
      <c r="B307" s="298"/>
      <c r="C307" s="298"/>
      <c r="D307" s="298"/>
      <c r="E307" s="450">
        <v>45396</v>
      </c>
      <c r="F307" s="366"/>
      <c r="G307" s="347" t="str">
        <v>12：30-23：30</v>
      </c>
      <c r="H307" s="347"/>
      <c r="I307" s="347">
        <v>3</v>
      </c>
      <c r="J307" s="347"/>
      <c r="K307" s="347"/>
      <c r="L307" s="347"/>
      <c r="M307" s="252"/>
      <c r="N307" s="252"/>
      <c r="O307" s="252"/>
      <c r="P307" s="252"/>
      <c r="Q307" s="252"/>
      <c r="R307" s="252"/>
      <c r="S307" s="252"/>
      <c r="T307" s="252"/>
    </row>
    <row r="308">
      <c r="A308" s="366">
        <v>6</v>
      </c>
      <c r="B308" s="298" t="str">
        <v>小K Kevin</v>
      </c>
      <c r="C308" s="298" t="str">
        <v>GL8</v>
      </c>
      <c r="D308" s="298" t="str">
        <v>闽DG06U7吴师傅19906010973</v>
      </c>
      <c r="E308" s="450">
        <v>45392</v>
      </c>
      <c r="F308" s="366">
        <v>6</v>
      </c>
      <c r="G308" s="451" t="str">
        <v>16:46-22:37</v>
      </c>
      <c r="H308" s="347"/>
      <c r="I308" s="347"/>
      <c r="J308" s="347"/>
      <c r="K308" s="347">
        <v>5</v>
      </c>
      <c r="L308" s="347"/>
      <c r="M308" s="252"/>
      <c r="N308" s="252"/>
      <c r="O308" s="252"/>
      <c r="P308" s="252"/>
      <c r="Q308" s="252"/>
      <c r="R308" s="252"/>
      <c r="S308" s="252"/>
      <c r="T308" s="252"/>
    </row>
    <row r="309">
      <c r="A309" s="366"/>
      <c r="B309" s="298"/>
      <c r="C309" s="298"/>
      <c r="D309" s="298"/>
      <c r="E309" s="450">
        <v>45393</v>
      </c>
      <c r="F309" s="366"/>
      <c r="G309" s="451" t="str">
        <v>9:46-22:31</v>
      </c>
      <c r="H309" s="347"/>
      <c r="I309" s="347">
        <v>5</v>
      </c>
      <c r="J309" s="347"/>
      <c r="K309" s="347">
        <v>5</v>
      </c>
      <c r="L309" s="347"/>
      <c r="M309" s="252"/>
      <c r="N309" s="252"/>
      <c r="O309" s="252"/>
      <c r="P309" s="252"/>
      <c r="Q309" s="252"/>
      <c r="R309" s="252"/>
      <c r="S309" s="252"/>
      <c r="T309" s="252"/>
    </row>
    <row r="310">
      <c r="A310" s="366"/>
      <c r="B310" s="298"/>
      <c r="C310" s="298"/>
      <c r="D310" s="298"/>
      <c r="E310" s="450">
        <v>45394</v>
      </c>
      <c r="F310" s="366"/>
      <c r="G310" s="451" t="str">
        <v>8:54-22:15</v>
      </c>
      <c r="H310" s="347">
        <v>143</v>
      </c>
      <c r="I310" s="347">
        <v>5.5</v>
      </c>
      <c r="J310" s="347">
        <v>43</v>
      </c>
      <c r="K310" s="347">
        <v>7</v>
      </c>
      <c r="L310" s="347"/>
      <c r="M310" s="252"/>
      <c r="N310" s="252"/>
      <c r="O310" s="252"/>
      <c r="P310" s="252"/>
      <c r="Q310" s="252"/>
      <c r="R310" s="252"/>
      <c r="S310" s="252"/>
      <c r="T310" s="252"/>
    </row>
    <row r="311">
      <c r="A311" s="366"/>
      <c r="B311" s="298"/>
      <c r="C311" s="298"/>
      <c r="D311" s="298"/>
      <c r="E311" s="450">
        <v>45395</v>
      </c>
      <c r="F311" s="366"/>
      <c r="G311" s="451" t="str">
        <v>6:52-0:39</v>
      </c>
      <c r="H311" s="347"/>
      <c r="I311" s="347">
        <v>10</v>
      </c>
      <c r="J311" s="347"/>
      <c r="K311" s="347"/>
      <c r="L311" s="347"/>
      <c r="M311" s="252"/>
      <c r="N311" s="252"/>
      <c r="O311" s="252"/>
      <c r="P311" s="252"/>
      <c r="Q311" s="252"/>
      <c r="R311" s="252"/>
      <c r="S311" s="252"/>
      <c r="T311" s="252"/>
    </row>
    <row r="312">
      <c r="A312" s="366"/>
      <c r="B312" s="298"/>
      <c r="C312" s="298"/>
      <c r="D312" s="298"/>
      <c r="E312" s="450">
        <v>45396</v>
      </c>
      <c r="F312" s="366"/>
      <c r="G312" s="451" t="str">
        <v>9:21-18:43</v>
      </c>
      <c r="H312" s="347"/>
      <c r="I312" s="347">
        <v>1</v>
      </c>
      <c r="J312" s="347"/>
      <c r="K312" s="347"/>
      <c r="L312" s="347"/>
      <c r="M312" s="252"/>
      <c r="N312" s="252"/>
      <c r="O312" s="252"/>
      <c r="P312" s="252"/>
      <c r="Q312" s="252"/>
      <c r="R312" s="252"/>
      <c r="S312" s="252"/>
      <c r="T312" s="252"/>
    </row>
    <row r="313">
      <c r="A313" s="366"/>
      <c r="B313" s="298"/>
      <c r="C313" s="298"/>
      <c r="D313" s="298"/>
      <c r="E313" s="450">
        <v>45397</v>
      </c>
      <c r="F313" s="366"/>
      <c r="G313" s="451" t="str">
        <v>6:47-17:30</v>
      </c>
      <c r="H313" s="347"/>
      <c r="I313" s="347">
        <v>2</v>
      </c>
      <c r="J313" s="347"/>
      <c r="K313" s="347"/>
      <c r="L313" s="347"/>
      <c r="M313" s="252"/>
      <c r="N313" s="252"/>
      <c r="O313" s="252"/>
      <c r="P313" s="252"/>
      <c r="Q313" s="252"/>
      <c r="R313" s="252"/>
      <c r="S313" s="252"/>
      <c r="T313" s="252"/>
    </row>
    <row r="314">
      <c r="A314" s="366">
        <v>7</v>
      </c>
      <c r="B314" s="366" t="str">
        <v>酒店备车</v>
      </c>
      <c r="C314" s="366" t="str">
        <v>GL8</v>
      </c>
      <c r="D314" s="366" t="str">
        <v>闽DY1879廖师傅17605061636</v>
      </c>
      <c r="E314" s="450">
        <v>45394</v>
      </c>
      <c r="F314" s="366">
        <v>3</v>
      </c>
      <c r="G314" s="347"/>
      <c r="H314" s="347"/>
      <c r="I314" s="347"/>
      <c r="J314" s="347"/>
      <c r="K314" s="347"/>
      <c r="L314" s="347" t="str">
        <v>24小时备车</v>
      </c>
      <c r="M314" s="252"/>
      <c r="N314" s="252"/>
      <c r="O314" s="252"/>
      <c r="P314" s="252"/>
      <c r="Q314" s="252"/>
      <c r="R314" s="252"/>
      <c r="S314" s="252"/>
      <c r="T314" s="252"/>
    </row>
    <row r="315">
      <c r="A315" s="366"/>
      <c r="B315" s="366"/>
      <c r="C315" s="366"/>
      <c r="D315" s="366"/>
      <c r="E315" s="450">
        <v>45395</v>
      </c>
      <c r="F315" s="366"/>
      <c r="G315" s="347"/>
      <c r="H315" s="347"/>
      <c r="I315" s="347"/>
      <c r="J315" s="347"/>
      <c r="K315" s="347"/>
      <c r="L315" s="347" t="str">
        <v>24小时备车</v>
      </c>
      <c r="M315" s="252"/>
      <c r="N315" s="252"/>
      <c r="O315" s="252"/>
      <c r="P315" s="252"/>
      <c r="Q315" s="252"/>
      <c r="R315" s="252"/>
      <c r="S315" s="252"/>
      <c r="T315" s="252"/>
    </row>
    <row r="316">
      <c r="A316" s="366"/>
      <c r="B316" s="366"/>
      <c r="C316" s="366"/>
      <c r="D316" s="366"/>
      <c r="E316" s="450">
        <v>45396</v>
      </c>
      <c r="F316" s="366"/>
      <c r="G316" s="347"/>
      <c r="H316" s="347"/>
      <c r="I316" s="347"/>
      <c r="J316" s="347"/>
      <c r="K316" s="347"/>
      <c r="L316" s="347" t="str">
        <v>24小时备车</v>
      </c>
      <c r="M316" s="252"/>
      <c r="N316" s="252"/>
      <c r="O316" s="252"/>
      <c r="P316" s="252"/>
      <c r="Q316" s="252"/>
      <c r="R316" s="252"/>
      <c r="S316" s="252"/>
      <c r="T316" s="252"/>
    </row>
    <row r="317">
      <c r="A317" s="366">
        <v>8</v>
      </c>
      <c r="B317" s="366" t="str">
        <v>酒店备车</v>
      </c>
      <c r="C317" s="366" t="str">
        <v>GL8</v>
      </c>
      <c r="D317" s="366" t="str">
        <v>闽DE59E0吴师傅15105952895</v>
      </c>
      <c r="E317" s="450">
        <v>45394</v>
      </c>
      <c r="F317" s="366">
        <v>3</v>
      </c>
      <c r="G317" s="347" t="str">
        <v>9:00-17:00</v>
      </c>
      <c r="H317" s="347"/>
      <c r="I317" s="347"/>
      <c r="J317" s="347"/>
      <c r="K317" s="347"/>
      <c r="L317" s="347"/>
      <c r="M317" s="252"/>
      <c r="N317" s="252"/>
      <c r="O317" s="252"/>
      <c r="P317" s="252"/>
      <c r="Q317" s="252"/>
      <c r="R317" s="252"/>
      <c r="S317" s="252"/>
      <c r="T317" s="252"/>
    </row>
    <row r="318">
      <c r="A318" s="366"/>
      <c r="B318" s="366"/>
      <c r="C318" s="366"/>
      <c r="D318" s="366"/>
      <c r="E318" s="450">
        <v>45395</v>
      </c>
      <c r="F318" s="366"/>
      <c r="G318" s="451" t="str">
        <v>9:00-23:00</v>
      </c>
      <c r="H318" s="347"/>
      <c r="I318" s="347">
        <v>6</v>
      </c>
      <c r="J318" s="347"/>
      <c r="K318" s="347"/>
      <c r="L318" s="347"/>
      <c r="M318" s="252"/>
      <c r="N318" s="252"/>
      <c r="O318" s="252"/>
      <c r="P318" s="252"/>
      <c r="Q318" s="252"/>
      <c r="R318" s="252"/>
      <c r="S318" s="252"/>
      <c r="T318" s="252"/>
    </row>
    <row r="319">
      <c r="A319" s="366"/>
      <c r="B319" s="366"/>
      <c r="C319" s="366"/>
      <c r="D319" s="366"/>
      <c r="E319" s="450">
        <v>45396</v>
      </c>
      <c r="F319" s="366"/>
      <c r="G319" s="347" t="str">
        <v>9:00-17:00</v>
      </c>
      <c r="H319" s="347"/>
      <c r="I319" s="347"/>
      <c r="J319" s="347"/>
      <c r="K319" s="347"/>
      <c r="L319" s="347"/>
      <c r="M319" s="252"/>
      <c r="N319" s="252"/>
      <c r="O319" s="252"/>
      <c r="P319" s="252"/>
      <c r="Q319" s="252"/>
      <c r="R319" s="252"/>
      <c r="S319" s="252"/>
      <c r="T319" s="252"/>
    </row>
    <row r="320">
      <c r="A320" s="366">
        <v>9</v>
      </c>
      <c r="B320" s="347" t="str">
        <v>袁先生</v>
      </c>
      <c r="C320" s="347" t="str">
        <v>GL8</v>
      </c>
      <c r="D320" s="347" t="str">
        <v>闽D2DS20刘清萍18963008605</v>
      </c>
      <c r="E320" s="450">
        <v>45391</v>
      </c>
      <c r="F320" s="347">
        <v>1</v>
      </c>
      <c r="G320" s="451" t="str">
        <v>20:00-22:00</v>
      </c>
      <c r="H320" s="347"/>
      <c r="I320" s="347"/>
      <c r="J320" s="347"/>
      <c r="K320" s="347"/>
      <c r="L320" s="347"/>
      <c r="M320" s="252"/>
      <c r="N320" s="252"/>
      <c r="O320" s="252"/>
      <c r="P320" s="252"/>
      <c r="Q320" s="252"/>
      <c r="R320" s="252"/>
      <c r="S320" s="252"/>
      <c r="T320" s="252"/>
    </row>
    <row r="321">
      <c r="A321" s="366">
        <v>10</v>
      </c>
      <c r="B321" s="366" t="str">
        <v>W酒店-张大仙</v>
      </c>
      <c r="C321" s="366" t="str">
        <v>GL8</v>
      </c>
      <c r="D321" s="366" t="str">
        <v>闽D038QV张团开13128605568</v>
      </c>
      <c r="E321" s="450">
        <v>45395</v>
      </c>
      <c r="F321" s="366">
        <v>2</v>
      </c>
      <c r="G321" s="451" t="str">
        <v>10:02-22:10</v>
      </c>
      <c r="H321" s="347"/>
      <c r="I321" s="347">
        <v>4</v>
      </c>
      <c r="J321" s="347"/>
      <c r="K321" s="347">
        <v>8</v>
      </c>
      <c r="L321" s="347"/>
      <c r="M321" s="252"/>
      <c r="N321" s="252"/>
      <c r="O321" s="252"/>
      <c r="P321" s="252"/>
      <c r="Q321" s="252"/>
      <c r="R321" s="252"/>
      <c r="S321" s="252"/>
      <c r="T321" s="252"/>
    </row>
    <row r="322">
      <c r="A322" s="366"/>
      <c r="B322" s="366"/>
      <c r="C322" s="366"/>
      <c r="D322" s="366"/>
      <c r="E322" s="450">
        <v>45396</v>
      </c>
      <c r="F322" s="366"/>
      <c r="G322" s="451" t="str">
        <v>8:20-13:30</v>
      </c>
      <c r="H322" s="347"/>
      <c r="I322" s="347"/>
      <c r="J322" s="347"/>
      <c r="K322" s="347"/>
      <c r="L322" s="347"/>
      <c r="M322" s="252"/>
      <c r="N322" s="252"/>
      <c r="O322" s="252"/>
      <c r="P322" s="252"/>
      <c r="Q322" s="252"/>
      <c r="R322" s="252"/>
      <c r="S322" s="252"/>
      <c r="T322" s="252"/>
    </row>
    <row r="323">
      <c r="A323" s="366">
        <v>11</v>
      </c>
      <c r="B323" s="366" t="str">
        <v>W酒店-郑爽</v>
      </c>
      <c r="C323" s="366" t="str">
        <v>GL8</v>
      </c>
      <c r="D323" s="366" t="str">
        <v>闽DN1H20黄师傅15359270609</v>
      </c>
      <c r="E323" s="450">
        <v>45395</v>
      </c>
      <c r="F323" s="366">
        <v>2</v>
      </c>
      <c r="G323" s="451" t="str">
        <v>9:38-23:45</v>
      </c>
      <c r="H323" s="347"/>
      <c r="I323" s="347">
        <v>6</v>
      </c>
      <c r="J323" s="347"/>
      <c r="K323" s="347"/>
      <c r="L323" s="347"/>
      <c r="M323" s="252"/>
      <c r="N323" s="252"/>
      <c r="O323" s="252"/>
      <c r="P323" s="252"/>
      <c r="Q323" s="252"/>
      <c r="R323" s="252"/>
      <c r="S323" s="252"/>
      <c r="T323" s="252"/>
    </row>
    <row r="324">
      <c r="A324" s="452"/>
      <c r="B324" s="452"/>
      <c r="C324" s="452"/>
      <c r="D324" s="452"/>
      <c r="E324" s="450">
        <v>45396</v>
      </c>
      <c r="F324" s="366"/>
      <c r="G324" s="451" t="str">
        <v>14:05-19:30</v>
      </c>
      <c r="H324" s="347"/>
      <c r="I324" s="347"/>
      <c r="J324" s="347"/>
      <c r="K324" s="347"/>
      <c r="L324" s="347"/>
      <c r="M324" s="252"/>
      <c r="N324" s="252"/>
      <c r="O324" s="252"/>
      <c r="P324" s="252"/>
      <c r="Q324" s="252"/>
      <c r="R324" s="252"/>
      <c r="S324" s="252"/>
      <c r="T324" s="252"/>
    </row>
    <row r="325">
      <c r="A325" s="298">
        <v>12</v>
      </c>
      <c r="B325" s="298" t="str">
        <v>观世🐻💫</v>
      </c>
      <c r="C325" s="298" t="str">
        <v>GL8</v>
      </c>
      <c r="D325" s="298" t="str">
        <v>闽DY9127 郑15105977766</v>
      </c>
      <c r="E325" s="450">
        <v>45394</v>
      </c>
      <c r="F325" s="366">
        <v>3</v>
      </c>
      <c r="G325" s="347" t="str">
        <v>10:00-18:00</v>
      </c>
      <c r="H325" s="347"/>
      <c r="I325" s="347"/>
      <c r="J325" s="347"/>
      <c r="K325" s="347"/>
      <c r="L325" s="347"/>
      <c r="M325" s="252"/>
      <c r="N325" s="252"/>
      <c r="O325" s="252"/>
      <c r="P325" s="252"/>
      <c r="Q325" s="252"/>
      <c r="R325" s="252"/>
      <c r="S325" s="252"/>
      <c r="T325" s="252"/>
    </row>
    <row r="326">
      <c r="A326" s="298"/>
      <c r="B326" s="298"/>
      <c r="C326" s="298"/>
      <c r="D326" s="298"/>
      <c r="E326" s="450">
        <v>45395</v>
      </c>
      <c r="F326" s="366"/>
      <c r="G326" s="377" t="str">
        <v>9:00-17:00</v>
      </c>
      <c r="H326" s="377"/>
      <c r="I326" s="377"/>
      <c r="J326" s="377"/>
      <c r="K326" s="377"/>
      <c r="L326" s="377"/>
      <c r="M326" s="252"/>
      <c r="N326" s="252"/>
      <c r="O326" s="252"/>
      <c r="P326" s="252"/>
      <c r="Q326" s="252"/>
      <c r="R326" s="252"/>
      <c r="S326" s="252"/>
      <c r="T326" s="252"/>
    </row>
    <row r="327">
      <c r="A327" s="298"/>
      <c r="B327" s="298"/>
      <c r="C327" s="298"/>
      <c r="D327" s="298"/>
      <c r="E327" s="450">
        <v>45396</v>
      </c>
      <c r="F327" s="366"/>
      <c r="G327" s="457" t="str">
        <v>8:00-15:30</v>
      </c>
      <c r="H327" s="457"/>
      <c r="I327" s="457"/>
      <c r="J327" s="457"/>
      <c r="K327" s="457"/>
      <c r="L327" s="457"/>
      <c r="M327" s="252"/>
      <c r="N327" s="252"/>
      <c r="O327" s="252"/>
      <c r="P327" s="252"/>
      <c r="Q327" s="252"/>
      <c r="R327" s="252"/>
      <c r="S327" s="252"/>
      <c r="T327" s="252"/>
    </row>
    <row r="328">
      <c r="A328" s="298">
        <v>13</v>
      </c>
      <c r="B328" s="298" t="str">
        <v>14日晚备车</v>
      </c>
      <c r="C328" s="298" t="str">
        <v>GL8</v>
      </c>
      <c r="D328" s="298" t="str">
        <v>13666042387梁建华闽DY9127</v>
      </c>
      <c r="E328" s="458">
        <v>45396</v>
      </c>
      <c r="F328" s="377">
        <v>1</v>
      </c>
      <c r="G328" s="457" t="str">
        <v>22:00-9:00</v>
      </c>
      <c r="H328" s="457"/>
      <c r="I328" s="457">
        <v>3</v>
      </c>
      <c r="J328" s="457"/>
      <c r="K328" s="457"/>
      <c r="L328" s="457" t="str">
        <v>14日夜间备车</v>
      </c>
      <c r="M328" s="252"/>
      <c r="N328" s="252"/>
      <c r="O328" s="252"/>
      <c r="P328" s="252"/>
      <c r="Q328" s="252"/>
      <c r="R328" s="252"/>
      <c r="S328" s="252"/>
      <c r="T328" s="252"/>
    </row>
    <row r="329">
      <c r="A329" s="284"/>
      <c r="B329" s="347"/>
      <c r="C329" s="366"/>
      <c r="D329" s="366"/>
      <c r="E329" s="370"/>
      <c r="F329" s="348">
        <f>SUM(F3:F328)</f>
      </c>
      <c r="G329" s="348"/>
      <c r="H329" s="348"/>
      <c r="I329" s="348">
        <v>100</v>
      </c>
      <c r="J329" s="348">
        <v>59</v>
      </c>
      <c r="K329" s="348">
        <v>61.5</v>
      </c>
      <c r="L329" s="348"/>
      <c r="M329" s="252"/>
      <c r="N329" s="252"/>
      <c r="O329" s="252"/>
      <c r="P329" s="252"/>
      <c r="Q329" s="252"/>
      <c r="R329" s="252"/>
      <c r="S329" s="252"/>
      <c r="T329" s="252"/>
    </row>
    <row r="330">
      <c r="A330" s="284"/>
      <c r="B330" s="284"/>
      <c r="C330" s="284"/>
      <c r="D330" s="284"/>
      <c r="E330" s="284"/>
      <c r="F330" s="284"/>
      <c r="G330" s="284"/>
      <c r="H330" s="284"/>
      <c r="I330" s="284"/>
      <c r="J330" s="284"/>
      <c r="K330" s="284"/>
      <c r="L330" s="284"/>
      <c r="M330" s="252"/>
      <c r="N330" s="252"/>
      <c r="O330" s="252"/>
      <c r="P330" s="252"/>
      <c r="Q330" s="252"/>
      <c r="R330" s="252"/>
      <c r="S330" s="252"/>
      <c r="T330" s="252"/>
    </row>
    <row r="331">
      <c r="A331" s="284"/>
      <c r="B331" s="284"/>
      <c r="C331" s="284"/>
      <c r="D331" s="284"/>
      <c r="E331" s="284"/>
      <c r="F331" s="284"/>
      <c r="G331" s="284"/>
      <c r="H331" s="284"/>
      <c r="I331" s="284"/>
      <c r="J331" s="284"/>
      <c r="K331" s="284"/>
      <c r="L331" s="284"/>
      <c r="M331" s="252"/>
      <c r="N331" s="252"/>
      <c r="O331" s="252"/>
      <c r="P331" s="252"/>
      <c r="Q331" s="252"/>
      <c r="R331" s="252"/>
      <c r="S331" s="252"/>
      <c r="T331" s="252"/>
    </row>
    <row r="332">
      <c r="A332" s="284"/>
      <c r="B332" s="284"/>
      <c r="C332" s="284"/>
      <c r="D332" s="284"/>
      <c r="E332" s="284"/>
      <c r="F332" s="284"/>
      <c r="G332" s="284"/>
      <c r="H332" s="284"/>
      <c r="I332" s="284"/>
      <c r="J332" s="284"/>
      <c r="K332" s="284"/>
      <c r="L332" s="284"/>
      <c r="M332" s="252"/>
      <c r="N332" s="252"/>
      <c r="O332" s="252"/>
      <c r="P332" s="252"/>
      <c r="Q332" s="252"/>
      <c r="R332" s="252"/>
      <c r="S332" s="252"/>
      <c r="T332" s="252"/>
    </row>
    <row r="333">
      <c r="A333" s="284"/>
      <c r="B333" s="284"/>
      <c r="C333" s="284"/>
      <c r="D333" s="284"/>
      <c r="E333" s="284"/>
      <c r="F333" s="284"/>
      <c r="G333" s="284"/>
      <c r="H333" s="284"/>
      <c r="I333" s="284"/>
      <c r="J333" s="284"/>
      <c r="K333" s="284"/>
      <c r="L333" s="284"/>
      <c r="M333" s="252"/>
      <c r="N333" s="252"/>
      <c r="O333" s="252"/>
      <c r="P333" s="252"/>
      <c r="Q333" s="252"/>
      <c r="R333" s="252"/>
      <c r="S333" s="252"/>
      <c r="T333" s="252"/>
    </row>
    <row r="334">
      <c r="A334" s="284"/>
      <c r="B334" s="284"/>
      <c r="C334" s="284"/>
      <c r="D334" s="284"/>
      <c r="E334" s="284"/>
      <c r="F334" s="284"/>
      <c r="G334" s="284"/>
      <c r="H334" s="284"/>
      <c r="I334" s="284"/>
      <c r="J334" s="284"/>
      <c r="K334" s="284"/>
      <c r="L334" s="284"/>
      <c r="M334" s="252"/>
      <c r="N334" s="252"/>
      <c r="O334" s="252"/>
      <c r="P334" s="252"/>
      <c r="Q334" s="252"/>
      <c r="R334" s="252"/>
      <c r="S334" s="252"/>
      <c r="T334" s="252"/>
    </row>
    <row r="335">
      <c r="A335" s="284"/>
      <c r="B335" s="284"/>
      <c r="C335" s="284"/>
      <c r="D335" s="284"/>
      <c r="E335" s="284"/>
      <c r="F335" s="284"/>
      <c r="G335" s="284"/>
      <c r="H335" s="284"/>
      <c r="I335" s="284"/>
      <c r="J335" s="284"/>
      <c r="K335" s="284"/>
      <c r="L335" s="284"/>
      <c r="M335" s="252"/>
      <c r="N335" s="252"/>
      <c r="O335" s="252"/>
      <c r="P335" s="252"/>
      <c r="Q335" s="252"/>
      <c r="R335" s="252"/>
      <c r="S335" s="252"/>
      <c r="T335" s="252"/>
    </row>
    <row r="336">
      <c r="A336" s="284"/>
      <c r="B336" s="284"/>
      <c r="C336" s="284"/>
      <c r="D336" s="284"/>
      <c r="E336" s="284"/>
      <c r="F336" s="284"/>
      <c r="G336" s="284"/>
      <c r="H336" s="284"/>
      <c r="I336" s="284"/>
      <c r="J336" s="284"/>
      <c r="K336" s="284"/>
      <c r="L336" s="284"/>
      <c r="M336" s="252"/>
      <c r="N336" s="252"/>
      <c r="O336" s="252"/>
      <c r="P336" s="252"/>
      <c r="Q336" s="252"/>
      <c r="R336" s="252"/>
      <c r="S336" s="252"/>
      <c r="T336" s="252"/>
    </row>
    <row r="337">
      <c r="A337" s="284"/>
      <c r="B337" s="284"/>
      <c r="C337" s="284"/>
      <c r="D337" s="284"/>
      <c r="E337" s="284"/>
      <c r="F337" s="284"/>
      <c r="G337" s="284"/>
      <c r="H337" s="284"/>
      <c r="I337" s="284"/>
      <c r="J337" s="284"/>
      <c r="K337" s="284"/>
      <c r="L337" s="284"/>
      <c r="M337" s="252"/>
      <c r="N337" s="252"/>
      <c r="O337" s="252"/>
      <c r="P337" s="252"/>
      <c r="Q337" s="252"/>
      <c r="R337" s="252"/>
      <c r="S337" s="252"/>
      <c r="T337" s="252"/>
    </row>
    <row r="338">
      <c r="A338" s="284"/>
      <c r="B338" s="284"/>
      <c r="C338" s="284"/>
      <c r="D338" s="284"/>
      <c r="E338" s="284"/>
      <c r="F338" s="284"/>
      <c r="G338" s="284"/>
      <c r="H338" s="284"/>
      <c r="I338" s="284"/>
      <c r="J338" s="284"/>
      <c r="K338" s="284"/>
      <c r="L338" s="284"/>
      <c r="M338" s="252"/>
      <c r="N338" s="252"/>
      <c r="O338" s="252"/>
      <c r="P338" s="252"/>
      <c r="Q338" s="252"/>
      <c r="R338" s="252"/>
      <c r="S338" s="252"/>
      <c r="T338" s="252"/>
    </row>
    <row r="339">
      <c r="A339" s="284"/>
      <c r="B339" s="284"/>
      <c r="C339" s="284"/>
      <c r="D339" s="284"/>
      <c r="E339" s="284"/>
      <c r="F339" s="284"/>
      <c r="G339" s="284"/>
      <c r="H339" s="284"/>
      <c r="I339" s="284"/>
      <c r="J339" s="284"/>
      <c r="K339" s="284"/>
      <c r="L339" s="284"/>
      <c r="M339" s="252"/>
      <c r="N339" s="252"/>
      <c r="O339" s="252"/>
      <c r="P339" s="252"/>
      <c r="Q339" s="252"/>
      <c r="R339" s="252"/>
      <c r="S339" s="252"/>
      <c r="T339" s="252"/>
    </row>
    <row r="340">
      <c r="A340" s="284"/>
      <c r="B340" s="284"/>
      <c r="C340" s="284"/>
      <c r="D340" s="284"/>
      <c r="E340" s="284"/>
      <c r="F340" s="284"/>
      <c r="G340" s="284"/>
      <c r="H340" s="284"/>
      <c r="I340" s="284"/>
      <c r="J340" s="284"/>
      <c r="K340" s="284"/>
      <c r="L340" s="284"/>
      <c r="M340" s="252"/>
      <c r="N340" s="252"/>
      <c r="O340" s="252"/>
      <c r="P340" s="252"/>
      <c r="Q340" s="252"/>
      <c r="R340" s="252"/>
      <c r="S340" s="252"/>
      <c r="T340" s="252"/>
    </row>
    <row r="341">
      <c r="A341" s="284"/>
      <c r="B341" s="284"/>
      <c r="C341" s="284"/>
      <c r="D341" s="284"/>
      <c r="E341" s="284"/>
      <c r="F341" s="284"/>
      <c r="G341" s="284"/>
      <c r="H341" s="284"/>
      <c r="I341" s="284"/>
      <c r="J341" s="284"/>
      <c r="K341" s="284"/>
      <c r="L341" s="284"/>
      <c r="M341" s="252"/>
      <c r="N341" s="252"/>
      <c r="O341" s="252"/>
      <c r="P341" s="252"/>
      <c r="Q341" s="252"/>
      <c r="R341" s="252"/>
      <c r="S341" s="252"/>
      <c r="T341" s="252"/>
    </row>
    <row r="342">
      <c r="A342" s="284"/>
      <c r="B342" s="284"/>
      <c r="C342" s="284"/>
      <c r="D342" s="284"/>
      <c r="E342" s="284"/>
      <c r="F342" s="284"/>
      <c r="G342" s="284"/>
      <c r="H342" s="284"/>
      <c r="I342" s="284"/>
      <c r="J342" s="284"/>
      <c r="K342" s="284"/>
      <c r="L342" s="284"/>
      <c r="M342" s="252"/>
      <c r="N342" s="252"/>
      <c r="O342" s="252"/>
      <c r="P342" s="252"/>
      <c r="Q342" s="252"/>
      <c r="R342" s="252"/>
      <c r="S342" s="252"/>
      <c r="T342" s="252"/>
    </row>
    <row r="343">
      <c r="A343" s="284"/>
      <c r="B343" s="284"/>
      <c r="C343" s="284"/>
      <c r="D343" s="284"/>
      <c r="E343" s="284"/>
      <c r="F343" s="284"/>
      <c r="G343" s="284"/>
      <c r="H343" s="284"/>
      <c r="I343" s="284"/>
      <c r="J343" s="284"/>
      <c r="K343" s="284"/>
      <c r="L343" s="284"/>
      <c r="M343" s="252"/>
      <c r="N343" s="252"/>
      <c r="O343" s="252"/>
      <c r="P343" s="252"/>
      <c r="Q343" s="252"/>
      <c r="R343" s="252"/>
      <c r="S343" s="252"/>
      <c r="T343" s="252"/>
    </row>
    <row r="344">
      <c r="A344" s="284"/>
      <c r="B344" s="284"/>
      <c r="C344" s="284"/>
      <c r="D344" s="284"/>
      <c r="E344" s="284"/>
      <c r="F344" s="284"/>
      <c r="G344" s="284"/>
      <c r="H344" s="284"/>
      <c r="I344" s="284"/>
      <c r="J344" s="284"/>
      <c r="K344" s="284"/>
      <c r="L344" s="284"/>
      <c r="M344" s="252"/>
      <c r="N344" s="252"/>
      <c r="O344" s="252"/>
      <c r="P344" s="252"/>
      <c r="Q344" s="252"/>
      <c r="R344" s="252"/>
      <c r="S344" s="252"/>
      <c r="T344" s="252"/>
    </row>
    <row r="345">
      <c r="A345" s="284"/>
      <c r="B345" s="284"/>
      <c r="C345" s="284"/>
      <c r="D345" s="284"/>
      <c r="E345" s="284"/>
      <c r="F345" s="284"/>
      <c r="G345" s="284"/>
      <c r="H345" s="284"/>
      <c r="I345" s="284"/>
      <c r="J345" s="284"/>
      <c r="K345" s="284"/>
      <c r="L345" s="284"/>
      <c r="M345" s="252"/>
      <c r="N345" s="252"/>
      <c r="O345" s="252"/>
      <c r="P345" s="252"/>
      <c r="Q345" s="252"/>
      <c r="R345" s="252"/>
      <c r="S345" s="252"/>
      <c r="T345" s="252"/>
    </row>
    <row r="346">
      <c r="A346" s="284"/>
      <c r="B346" s="284"/>
      <c r="C346" s="284"/>
      <c r="D346" s="284"/>
      <c r="E346" s="284"/>
      <c r="F346" s="284"/>
      <c r="G346" s="284"/>
      <c r="H346" s="284"/>
      <c r="I346" s="284"/>
      <c r="J346" s="284"/>
      <c r="K346" s="284"/>
      <c r="L346" s="284"/>
      <c r="M346" s="252"/>
      <c r="N346" s="252"/>
      <c r="O346" s="252"/>
      <c r="P346" s="252"/>
      <c r="Q346" s="252"/>
      <c r="R346" s="252"/>
      <c r="S346" s="252"/>
      <c r="T346" s="252"/>
    </row>
    <row r="347">
      <c r="A347" s="284"/>
      <c r="B347" s="284"/>
      <c r="C347" s="284"/>
      <c r="D347" s="284"/>
      <c r="E347" s="284"/>
      <c r="F347" s="284"/>
      <c r="G347" s="284"/>
      <c r="H347" s="284"/>
      <c r="I347" s="284"/>
      <c r="J347" s="284"/>
      <c r="K347" s="284"/>
      <c r="L347" s="284"/>
      <c r="M347" s="252"/>
      <c r="N347" s="252"/>
      <c r="O347" s="252"/>
      <c r="P347" s="252"/>
      <c r="Q347" s="252"/>
      <c r="R347" s="252"/>
      <c r="S347" s="252"/>
      <c r="T347" s="252"/>
    </row>
    <row r="348">
      <c r="A348" s="284"/>
      <c r="B348" s="284"/>
      <c r="C348" s="284"/>
      <c r="D348" s="284"/>
      <c r="E348" s="284"/>
      <c r="F348" s="284"/>
      <c r="G348" s="284"/>
      <c r="H348" s="284"/>
      <c r="I348" s="284"/>
      <c r="J348" s="284"/>
      <c r="K348" s="284"/>
      <c r="L348" s="284"/>
      <c r="M348" s="252"/>
      <c r="N348" s="252"/>
      <c r="O348" s="252"/>
      <c r="P348" s="252"/>
      <c r="Q348" s="252"/>
      <c r="R348" s="252"/>
      <c r="S348" s="252"/>
      <c r="T348" s="252"/>
    </row>
    <row r="349">
      <c r="A349" s="284"/>
      <c r="B349" s="284"/>
      <c r="C349" s="284"/>
      <c r="D349" s="284"/>
      <c r="E349" s="284"/>
      <c r="F349" s="284"/>
      <c r="G349" s="284"/>
      <c r="H349" s="284"/>
      <c r="I349" s="284"/>
      <c r="J349" s="284"/>
      <c r="K349" s="284"/>
      <c r="L349" s="284"/>
      <c r="M349" s="252"/>
      <c r="N349" s="252"/>
      <c r="O349" s="252"/>
      <c r="P349" s="252"/>
      <c r="Q349" s="252"/>
      <c r="R349" s="252"/>
      <c r="S349" s="252"/>
      <c r="T349" s="252"/>
    </row>
    <row r="350">
      <c r="A350" s="284"/>
      <c r="B350" s="284"/>
      <c r="C350" s="284"/>
      <c r="D350" s="284"/>
      <c r="E350" s="284"/>
      <c r="F350" s="284"/>
      <c r="G350" s="284"/>
      <c r="H350" s="284"/>
      <c r="I350" s="284"/>
      <c r="J350" s="284"/>
      <c r="K350" s="284"/>
      <c r="L350" s="284"/>
      <c r="M350" s="252"/>
      <c r="N350" s="252"/>
      <c r="O350" s="252"/>
      <c r="P350" s="252"/>
      <c r="Q350" s="252"/>
      <c r="R350" s="252"/>
      <c r="S350" s="252"/>
      <c r="T350" s="252"/>
    </row>
    <row r="351">
      <c r="A351" s="284"/>
      <c r="B351" s="284"/>
      <c r="C351" s="284"/>
      <c r="D351" s="284"/>
      <c r="E351" s="284"/>
      <c r="F351" s="284"/>
      <c r="G351" s="284"/>
      <c r="H351" s="284"/>
      <c r="I351" s="284"/>
      <c r="J351" s="284"/>
      <c r="K351" s="284"/>
      <c r="L351" s="284"/>
      <c r="M351" s="252"/>
      <c r="N351" s="252"/>
      <c r="O351" s="252"/>
      <c r="P351" s="252"/>
      <c r="Q351" s="252"/>
      <c r="R351" s="252"/>
      <c r="S351" s="252"/>
      <c r="T351" s="252"/>
    </row>
    <row r="352">
      <c r="A352" s="284"/>
      <c r="B352" s="284"/>
      <c r="C352" s="284"/>
      <c r="D352" s="284"/>
      <c r="E352" s="284"/>
      <c r="F352" s="284"/>
      <c r="G352" s="284"/>
      <c r="H352" s="284"/>
      <c r="I352" s="284"/>
      <c r="J352" s="284"/>
      <c r="K352" s="284"/>
      <c r="L352" s="284"/>
      <c r="M352" s="252"/>
      <c r="N352" s="252"/>
      <c r="O352" s="252"/>
      <c r="P352" s="252"/>
      <c r="Q352" s="252"/>
      <c r="R352" s="252"/>
      <c r="S352" s="252"/>
      <c r="T352" s="252"/>
    </row>
    <row r="353">
      <c r="A353" s="284"/>
      <c r="B353" s="284"/>
      <c r="C353" s="284"/>
      <c r="D353" s="284"/>
      <c r="E353" s="284"/>
      <c r="F353" s="284"/>
      <c r="G353" s="284"/>
      <c r="H353" s="284"/>
      <c r="I353" s="284"/>
      <c r="J353" s="284"/>
      <c r="K353" s="284"/>
      <c r="L353" s="284"/>
      <c r="M353" s="252"/>
      <c r="N353" s="252"/>
      <c r="O353" s="252"/>
      <c r="P353" s="252"/>
      <c r="Q353" s="252"/>
      <c r="R353" s="252"/>
      <c r="S353" s="252"/>
      <c r="T353" s="252"/>
    </row>
    <row r="354">
      <c r="A354" s="284"/>
      <c r="B354" s="284"/>
      <c r="C354" s="284"/>
      <c r="D354" s="284"/>
      <c r="E354" s="284"/>
      <c r="F354" s="284"/>
      <c r="G354" s="284"/>
      <c r="H354" s="284"/>
      <c r="I354" s="284"/>
      <c r="J354" s="284"/>
      <c r="K354" s="284"/>
      <c r="L354" s="284"/>
      <c r="M354" s="252"/>
      <c r="N354" s="252"/>
      <c r="O354" s="252"/>
      <c r="P354" s="252"/>
      <c r="Q354" s="252"/>
      <c r="R354" s="252"/>
      <c r="S354" s="252"/>
      <c r="T354" s="252"/>
    </row>
    <row r="355">
      <c r="A355" s="284"/>
      <c r="B355" s="284"/>
      <c r="C355" s="284"/>
      <c r="D355" s="284"/>
      <c r="E355" s="284"/>
      <c r="F355" s="284"/>
      <c r="G355" s="284"/>
      <c r="H355" s="284"/>
      <c r="I355" s="284"/>
      <c r="J355" s="284"/>
      <c r="K355" s="284"/>
      <c r="L355" s="284"/>
      <c r="M355" s="252"/>
      <c r="N355" s="252"/>
      <c r="O355" s="252"/>
      <c r="P355" s="252"/>
      <c r="Q355" s="252"/>
      <c r="R355" s="252"/>
      <c r="S355" s="252"/>
      <c r="T355" s="252"/>
    </row>
    <row r="356">
      <c r="A356" s="284"/>
      <c r="B356" s="284"/>
      <c r="C356" s="284"/>
      <c r="D356" s="284"/>
      <c r="E356" s="284"/>
      <c r="F356" s="284"/>
      <c r="G356" s="284"/>
      <c r="H356" s="284"/>
      <c r="I356" s="284"/>
      <c r="J356" s="284"/>
      <c r="K356" s="284"/>
      <c r="L356" s="284"/>
      <c r="M356" s="252"/>
      <c r="N356" s="252"/>
      <c r="O356" s="252"/>
      <c r="P356" s="252"/>
      <c r="Q356" s="252"/>
      <c r="R356" s="252"/>
      <c r="S356" s="252"/>
      <c r="T356" s="252"/>
    </row>
    <row r="357">
      <c r="A357" s="284"/>
      <c r="B357" s="284"/>
      <c r="C357" s="284"/>
      <c r="D357" s="284"/>
      <c r="E357" s="284"/>
      <c r="F357" s="284"/>
      <c r="G357" s="284"/>
      <c r="H357" s="284"/>
      <c r="I357" s="284"/>
      <c r="J357" s="284"/>
      <c r="K357" s="284"/>
      <c r="L357" s="284"/>
      <c r="M357" s="252"/>
      <c r="N357" s="252"/>
      <c r="O357" s="252"/>
      <c r="P357" s="252"/>
      <c r="Q357" s="252"/>
      <c r="R357" s="252"/>
      <c r="S357" s="252"/>
      <c r="T357" s="252"/>
    </row>
    <row r="358">
      <c r="A358" s="284"/>
      <c r="B358" s="284"/>
      <c r="C358" s="284"/>
      <c r="D358" s="284"/>
      <c r="E358" s="284"/>
      <c r="F358" s="284"/>
      <c r="G358" s="284"/>
      <c r="H358" s="284"/>
      <c r="I358" s="284"/>
      <c r="J358" s="284"/>
      <c r="K358" s="284"/>
      <c r="L358" s="284"/>
      <c r="M358" s="252"/>
      <c r="N358" s="252"/>
      <c r="O358" s="252"/>
      <c r="P358" s="252"/>
      <c r="Q358" s="252"/>
      <c r="R358" s="252"/>
      <c r="S358" s="252"/>
      <c r="T358" s="252"/>
    </row>
    <row r="359">
      <c r="A359" s="284"/>
      <c r="B359" s="284"/>
      <c r="C359" s="284"/>
      <c r="D359" s="284"/>
      <c r="E359" s="284"/>
      <c r="F359" s="284"/>
      <c r="G359" s="284"/>
      <c r="H359" s="284"/>
      <c r="I359" s="284"/>
      <c r="J359" s="284"/>
      <c r="K359" s="284"/>
      <c r="L359" s="284"/>
      <c r="M359" s="252"/>
      <c r="N359" s="252"/>
      <c r="O359" s="252"/>
      <c r="P359" s="252"/>
      <c r="Q359" s="252"/>
      <c r="R359" s="252"/>
      <c r="S359" s="252"/>
      <c r="T359" s="252"/>
    </row>
    <row r="360">
      <c r="A360" s="284"/>
      <c r="B360" s="284"/>
      <c r="C360" s="284"/>
      <c r="D360" s="284"/>
      <c r="E360" s="284"/>
      <c r="F360" s="284"/>
      <c r="G360" s="284"/>
      <c r="H360" s="284"/>
      <c r="I360" s="284"/>
      <c r="J360" s="284"/>
      <c r="K360" s="284"/>
      <c r="L360" s="284"/>
      <c r="M360" s="252"/>
      <c r="N360" s="252"/>
      <c r="O360" s="252"/>
      <c r="P360" s="252"/>
      <c r="Q360" s="252"/>
      <c r="R360" s="252"/>
      <c r="S360" s="252"/>
      <c r="T360" s="252"/>
    </row>
    <row r="361">
      <c r="A361" s="284"/>
      <c r="B361" s="284"/>
      <c r="C361" s="284"/>
      <c r="D361" s="284"/>
      <c r="E361" s="284"/>
      <c r="F361" s="284"/>
      <c r="G361" s="284"/>
      <c r="H361" s="284"/>
      <c r="I361" s="284"/>
      <c r="J361" s="284"/>
      <c r="K361" s="284"/>
      <c r="L361" s="284"/>
      <c r="M361" s="252"/>
      <c r="N361" s="252"/>
      <c r="O361" s="252"/>
      <c r="P361" s="252"/>
      <c r="Q361" s="252"/>
      <c r="R361" s="252"/>
      <c r="S361" s="252"/>
      <c r="T361" s="252"/>
    </row>
    <row r="362">
      <c r="A362" s="284"/>
      <c r="B362" s="284"/>
      <c r="C362" s="284"/>
      <c r="D362" s="284"/>
      <c r="E362" s="284"/>
      <c r="F362" s="284"/>
      <c r="G362" s="284"/>
      <c r="H362" s="284"/>
      <c r="I362" s="284"/>
      <c r="J362" s="284"/>
      <c r="K362" s="284"/>
      <c r="L362" s="284"/>
      <c r="M362" s="252"/>
      <c r="N362" s="252"/>
      <c r="O362" s="252"/>
      <c r="P362" s="252"/>
      <c r="Q362" s="252"/>
      <c r="R362" s="252"/>
      <c r="S362" s="252"/>
      <c r="T362" s="252"/>
    </row>
    <row r="363">
      <c r="A363" s="284"/>
      <c r="B363" s="284"/>
      <c r="C363" s="284"/>
      <c r="D363" s="284"/>
      <c r="E363" s="284"/>
      <c r="F363" s="284"/>
      <c r="G363" s="284"/>
      <c r="H363" s="284"/>
      <c r="I363" s="284"/>
      <c r="J363" s="284"/>
      <c r="K363" s="284"/>
      <c r="L363" s="284"/>
      <c r="M363" s="252"/>
      <c r="N363" s="252"/>
      <c r="O363" s="252"/>
      <c r="P363" s="252"/>
      <c r="Q363" s="252"/>
      <c r="R363" s="252"/>
      <c r="S363" s="252"/>
      <c r="T363" s="252"/>
    </row>
    <row r="364">
      <c r="A364" s="284"/>
      <c r="B364" s="284"/>
      <c r="C364" s="284"/>
      <c r="D364" s="284"/>
      <c r="E364" s="284"/>
      <c r="F364" s="284"/>
      <c r="G364" s="284"/>
      <c r="H364" s="284"/>
      <c r="I364" s="284"/>
      <c r="J364" s="284"/>
      <c r="K364" s="284"/>
      <c r="L364" s="284"/>
      <c r="M364" s="252"/>
      <c r="N364" s="252"/>
      <c r="O364" s="252"/>
      <c r="P364" s="252"/>
      <c r="Q364" s="252"/>
      <c r="R364" s="252"/>
      <c r="S364" s="252"/>
      <c r="T364" s="252"/>
    </row>
    <row r="365">
      <c r="A365" s="284"/>
      <c r="B365" s="284"/>
      <c r="C365" s="284"/>
      <c r="D365" s="284"/>
      <c r="E365" s="284"/>
      <c r="F365" s="284"/>
      <c r="G365" s="284"/>
      <c r="H365" s="284"/>
      <c r="I365" s="284"/>
      <c r="J365" s="284"/>
      <c r="K365" s="284"/>
      <c r="L365" s="284"/>
      <c r="M365" s="252"/>
      <c r="N365" s="252"/>
      <c r="O365" s="252"/>
      <c r="P365" s="252"/>
      <c r="Q365" s="252"/>
      <c r="R365" s="252"/>
      <c r="S365" s="252"/>
      <c r="T365" s="252"/>
    </row>
    <row r="366">
      <c r="A366" s="284"/>
      <c r="B366" s="284"/>
      <c r="C366" s="284"/>
      <c r="D366" s="284"/>
      <c r="E366" s="284"/>
      <c r="F366" s="284"/>
      <c r="G366" s="284"/>
      <c r="H366" s="284"/>
      <c r="I366" s="284"/>
      <c r="J366" s="284"/>
      <c r="K366" s="284"/>
      <c r="L366" s="284"/>
      <c r="M366" s="252"/>
      <c r="N366" s="252"/>
      <c r="O366" s="252"/>
      <c r="P366" s="252"/>
      <c r="Q366" s="252"/>
      <c r="R366" s="252"/>
      <c r="S366" s="252"/>
      <c r="T366" s="252"/>
    </row>
    <row r="367">
      <c r="A367" s="284"/>
      <c r="B367" s="284"/>
      <c r="C367" s="284"/>
      <c r="D367" s="284"/>
      <c r="E367" s="284"/>
      <c r="F367" s="284"/>
      <c r="G367" s="284"/>
      <c r="H367" s="284"/>
      <c r="I367" s="284"/>
      <c r="J367" s="284"/>
      <c r="K367" s="284"/>
      <c r="L367" s="284"/>
      <c r="M367" s="252"/>
      <c r="N367" s="252"/>
      <c r="O367" s="252"/>
      <c r="P367" s="252"/>
      <c r="Q367" s="252"/>
      <c r="R367" s="252"/>
      <c r="S367" s="252"/>
      <c r="T367" s="252"/>
    </row>
    <row r="368">
      <c r="A368" s="284"/>
      <c r="B368" s="284"/>
      <c r="C368" s="284"/>
      <c r="D368" s="284"/>
      <c r="E368" s="284"/>
      <c r="F368" s="284"/>
      <c r="G368" s="284"/>
      <c r="H368" s="284"/>
      <c r="I368" s="284"/>
      <c r="J368" s="284"/>
      <c r="K368" s="284"/>
      <c r="L368" s="284"/>
      <c r="M368" s="252"/>
      <c r="N368" s="252"/>
      <c r="O368" s="252"/>
      <c r="P368" s="252"/>
      <c r="Q368" s="252"/>
      <c r="R368" s="252"/>
      <c r="S368" s="252"/>
      <c r="T368" s="252"/>
    </row>
    <row r="369">
      <c r="A369" s="284"/>
      <c r="B369" s="284"/>
      <c r="C369" s="284"/>
      <c r="D369" s="284"/>
      <c r="E369" s="284"/>
      <c r="F369" s="284"/>
      <c r="G369" s="284"/>
      <c r="H369" s="284"/>
      <c r="I369" s="284"/>
      <c r="J369" s="284"/>
      <c r="K369" s="284"/>
      <c r="L369" s="284"/>
      <c r="M369" s="252"/>
      <c r="N369" s="252"/>
      <c r="O369" s="252"/>
      <c r="P369" s="252"/>
      <c r="Q369" s="252"/>
      <c r="R369" s="252"/>
      <c r="S369" s="252"/>
      <c r="T369" s="252"/>
    </row>
    <row r="370">
      <c r="A370" s="284"/>
      <c r="B370" s="284"/>
      <c r="C370" s="284"/>
      <c r="D370" s="284"/>
      <c r="E370" s="284"/>
      <c r="F370" s="284"/>
      <c r="G370" s="284"/>
      <c r="H370" s="284"/>
      <c r="I370" s="284"/>
      <c r="J370" s="284"/>
      <c r="K370" s="284"/>
      <c r="L370" s="284"/>
      <c r="M370" s="252"/>
      <c r="N370" s="252"/>
      <c r="O370" s="252"/>
      <c r="P370" s="252"/>
      <c r="Q370" s="252"/>
      <c r="R370" s="252"/>
      <c r="S370" s="252"/>
      <c r="T370" s="252"/>
    </row>
    <row r="371">
      <c r="A371" s="284"/>
      <c r="B371" s="284"/>
      <c r="C371" s="284"/>
      <c r="D371" s="284"/>
      <c r="E371" s="284"/>
      <c r="F371" s="284"/>
      <c r="G371" s="284"/>
      <c r="H371" s="284"/>
      <c r="I371" s="284"/>
      <c r="J371" s="284"/>
      <c r="K371" s="284"/>
      <c r="L371" s="284"/>
      <c r="M371" s="252"/>
      <c r="N371" s="252"/>
      <c r="O371" s="252"/>
      <c r="P371" s="252"/>
      <c r="Q371" s="252"/>
      <c r="R371" s="252"/>
      <c r="S371" s="252"/>
      <c r="T371" s="252"/>
    </row>
    <row r="372">
      <c r="A372" s="284"/>
      <c r="B372" s="284"/>
      <c r="C372" s="284"/>
      <c r="D372" s="284"/>
      <c r="E372" s="284"/>
      <c r="F372" s="284"/>
      <c r="G372" s="284"/>
      <c r="H372" s="284"/>
      <c r="I372" s="284"/>
      <c r="J372" s="284"/>
      <c r="K372" s="284"/>
      <c r="L372" s="284"/>
      <c r="M372" s="252"/>
      <c r="N372" s="252"/>
      <c r="O372" s="252"/>
      <c r="P372" s="252"/>
      <c r="Q372" s="252"/>
      <c r="R372" s="252"/>
      <c r="S372" s="252"/>
      <c r="T372" s="252"/>
    </row>
    <row r="373">
      <c r="A373" s="284"/>
      <c r="B373" s="284"/>
      <c r="C373" s="284"/>
      <c r="D373" s="284"/>
      <c r="E373" s="284"/>
      <c r="F373" s="284"/>
      <c r="G373" s="284"/>
      <c r="H373" s="284"/>
      <c r="I373" s="284"/>
      <c r="J373" s="284"/>
      <c r="K373" s="284"/>
      <c r="L373" s="284"/>
      <c r="M373" s="252"/>
      <c r="N373" s="252"/>
      <c r="O373" s="252"/>
      <c r="P373" s="252"/>
      <c r="Q373" s="252"/>
      <c r="R373" s="252"/>
      <c r="S373" s="252"/>
      <c r="T373" s="252"/>
    </row>
    <row r="374">
      <c r="A374" s="284"/>
      <c r="B374" s="284"/>
      <c r="C374" s="284"/>
      <c r="D374" s="284"/>
      <c r="E374" s="284"/>
      <c r="F374" s="284"/>
      <c r="G374" s="284"/>
      <c r="H374" s="284"/>
      <c r="I374" s="284"/>
      <c r="J374" s="284"/>
      <c r="K374" s="284"/>
      <c r="L374" s="284"/>
      <c r="M374" s="252"/>
      <c r="N374" s="252"/>
      <c r="O374" s="252"/>
      <c r="P374" s="252"/>
      <c r="Q374" s="252"/>
      <c r="R374" s="252"/>
      <c r="S374" s="252"/>
      <c r="T374" s="252"/>
    </row>
    <row r="375">
      <c r="A375" s="284"/>
      <c r="B375" s="284"/>
      <c r="C375" s="284"/>
      <c r="D375" s="284"/>
      <c r="E375" s="284"/>
      <c r="F375" s="284"/>
      <c r="G375" s="284"/>
      <c r="H375" s="284"/>
      <c r="I375" s="284"/>
      <c r="J375" s="284"/>
      <c r="K375" s="284"/>
      <c r="L375" s="284"/>
      <c r="M375" s="252"/>
      <c r="N375" s="252"/>
      <c r="O375" s="252"/>
      <c r="P375" s="252"/>
      <c r="Q375" s="252"/>
      <c r="R375" s="252"/>
      <c r="S375" s="252"/>
      <c r="T375" s="252"/>
    </row>
    <row r="376">
      <c r="A376" s="284"/>
      <c r="B376" s="284"/>
      <c r="C376" s="284"/>
      <c r="D376" s="284"/>
      <c r="E376" s="284"/>
      <c r="F376" s="284"/>
      <c r="G376" s="284"/>
      <c r="H376" s="284"/>
      <c r="I376" s="284"/>
      <c r="J376" s="284"/>
      <c r="K376" s="284"/>
      <c r="L376" s="284"/>
      <c r="M376" s="252"/>
      <c r="N376" s="252"/>
      <c r="O376" s="252"/>
      <c r="P376" s="252"/>
      <c r="Q376" s="252"/>
      <c r="R376" s="252"/>
      <c r="S376" s="252"/>
      <c r="T376" s="252"/>
    </row>
    <row r="377">
      <c r="A377" s="284"/>
      <c r="B377" s="284"/>
      <c r="C377" s="284"/>
      <c r="D377" s="284"/>
      <c r="E377" s="284"/>
      <c r="F377" s="284"/>
      <c r="G377" s="284"/>
      <c r="H377" s="284"/>
      <c r="I377" s="284"/>
      <c r="J377" s="284"/>
      <c r="K377" s="284"/>
      <c r="L377" s="284"/>
      <c r="M377" s="252"/>
      <c r="N377" s="252"/>
      <c r="O377" s="252"/>
      <c r="P377" s="252"/>
      <c r="Q377" s="252"/>
      <c r="R377" s="252"/>
      <c r="S377" s="252"/>
      <c r="T377" s="252"/>
    </row>
    <row r="378">
      <c r="A378" s="284"/>
      <c r="B378" s="284"/>
      <c r="C378" s="284"/>
      <c r="D378" s="284"/>
      <c r="E378" s="284"/>
      <c r="F378" s="284"/>
      <c r="G378" s="284"/>
      <c r="H378" s="284"/>
      <c r="I378" s="284"/>
      <c r="J378" s="284"/>
      <c r="K378" s="284"/>
      <c r="L378" s="284"/>
      <c r="M378" s="252"/>
      <c r="N378" s="252"/>
      <c r="O378" s="252"/>
      <c r="P378" s="252"/>
      <c r="Q378" s="252"/>
      <c r="R378" s="252"/>
      <c r="S378" s="252"/>
      <c r="T378" s="252"/>
    </row>
    <row r="379">
      <c r="A379" s="284"/>
      <c r="B379" s="284"/>
      <c r="C379" s="284"/>
      <c r="D379" s="284"/>
      <c r="E379" s="284"/>
      <c r="F379" s="284"/>
      <c r="G379" s="284"/>
      <c r="H379" s="284"/>
      <c r="I379" s="284"/>
      <c r="J379" s="284"/>
      <c r="K379" s="284"/>
      <c r="L379" s="284"/>
      <c r="M379" s="252"/>
      <c r="N379" s="252"/>
      <c r="O379" s="252"/>
      <c r="P379" s="252"/>
      <c r="Q379" s="252"/>
      <c r="R379" s="252"/>
      <c r="S379" s="252"/>
      <c r="T379" s="252"/>
    </row>
    <row r="380">
      <c r="A380" s="284"/>
      <c r="B380" s="284"/>
      <c r="C380" s="284"/>
      <c r="D380" s="284"/>
      <c r="E380" s="284"/>
      <c r="F380" s="284"/>
      <c r="G380" s="284"/>
      <c r="H380" s="284"/>
      <c r="I380" s="284"/>
      <c r="J380" s="284"/>
      <c r="K380" s="284"/>
      <c r="L380" s="284"/>
      <c r="M380" s="252"/>
      <c r="N380" s="252"/>
      <c r="O380" s="252"/>
      <c r="P380" s="252"/>
      <c r="Q380" s="252"/>
      <c r="R380" s="252"/>
      <c r="S380" s="252"/>
      <c r="T380" s="252"/>
    </row>
    <row r="381">
      <c r="A381" s="284"/>
      <c r="B381" s="284"/>
      <c r="C381" s="284"/>
      <c r="D381" s="284"/>
      <c r="E381" s="284"/>
      <c r="F381" s="284"/>
      <c r="G381" s="284"/>
      <c r="H381" s="284"/>
      <c r="I381" s="284"/>
      <c r="J381" s="284"/>
      <c r="K381" s="284"/>
      <c r="L381" s="284"/>
      <c r="M381" s="252"/>
      <c r="N381" s="252"/>
      <c r="O381" s="252"/>
      <c r="P381" s="252"/>
      <c r="Q381" s="252"/>
      <c r="R381" s="252"/>
      <c r="S381" s="252"/>
      <c r="T381" s="252"/>
    </row>
    <row r="382">
      <c r="A382" s="284"/>
      <c r="B382" s="284"/>
      <c r="C382" s="284"/>
      <c r="D382" s="284"/>
      <c r="E382" s="284"/>
      <c r="F382" s="284"/>
      <c r="G382" s="284"/>
      <c r="H382" s="284"/>
      <c r="I382" s="284"/>
      <c r="J382" s="284"/>
      <c r="K382" s="284"/>
      <c r="L382" s="284"/>
      <c r="M382" s="252"/>
      <c r="N382" s="252"/>
      <c r="O382" s="252"/>
      <c r="P382" s="252"/>
      <c r="Q382" s="252"/>
      <c r="R382" s="252"/>
      <c r="S382" s="252"/>
      <c r="T382" s="252"/>
    </row>
    <row r="383">
      <c r="A383" s="284"/>
      <c r="B383" s="284"/>
      <c r="C383" s="284"/>
      <c r="D383" s="284"/>
      <c r="E383" s="284"/>
      <c r="F383" s="284"/>
      <c r="G383" s="284"/>
      <c r="H383" s="284"/>
      <c r="I383" s="284"/>
      <c r="J383" s="284"/>
      <c r="K383" s="284"/>
      <c r="L383" s="284"/>
      <c r="M383" s="252"/>
      <c r="N383" s="252"/>
      <c r="O383" s="252"/>
      <c r="P383" s="252"/>
      <c r="Q383" s="252"/>
      <c r="R383" s="252"/>
      <c r="S383" s="252"/>
      <c r="T383" s="252"/>
    </row>
    <row r="384">
      <c r="A384" s="284"/>
      <c r="B384" s="284"/>
      <c r="C384" s="284"/>
      <c r="D384" s="284"/>
      <c r="E384" s="284"/>
      <c r="F384" s="284"/>
      <c r="G384" s="284"/>
      <c r="H384" s="284"/>
      <c r="I384" s="284"/>
      <c r="J384" s="284"/>
      <c r="K384" s="284"/>
      <c r="L384" s="284"/>
      <c r="M384" s="252"/>
      <c r="N384" s="252"/>
      <c r="O384" s="252"/>
      <c r="P384" s="252"/>
      <c r="Q384" s="252"/>
      <c r="R384" s="252"/>
      <c r="S384" s="252"/>
      <c r="T384" s="252"/>
    </row>
    <row r="385">
      <c r="A385" s="284"/>
      <c r="B385" s="284"/>
      <c r="C385" s="284"/>
      <c r="D385" s="284"/>
      <c r="E385" s="284"/>
      <c r="F385" s="284"/>
      <c r="G385" s="284"/>
      <c r="H385" s="284"/>
      <c r="I385" s="284"/>
      <c r="J385" s="284"/>
      <c r="K385" s="284"/>
      <c r="L385" s="284"/>
      <c r="M385" s="252"/>
      <c r="N385" s="252"/>
      <c r="O385" s="252"/>
      <c r="P385" s="252"/>
      <c r="Q385" s="252"/>
      <c r="R385" s="252"/>
      <c r="S385" s="252"/>
      <c r="T385" s="252"/>
    </row>
    <row r="386">
      <c r="A386" s="284"/>
      <c r="B386" s="284"/>
      <c r="C386" s="284"/>
      <c r="D386" s="284"/>
      <c r="E386" s="284"/>
      <c r="F386" s="284"/>
      <c r="G386" s="284"/>
      <c r="H386" s="284"/>
      <c r="I386" s="284"/>
      <c r="J386" s="284"/>
      <c r="K386" s="284"/>
      <c r="L386" s="284"/>
      <c r="M386" s="252"/>
      <c r="N386" s="252"/>
      <c r="O386" s="252"/>
      <c r="P386" s="252"/>
      <c r="Q386" s="252"/>
      <c r="R386" s="252"/>
      <c r="S386" s="252"/>
      <c r="T386" s="252"/>
    </row>
    <row r="387">
      <c r="A387" s="284"/>
      <c r="B387" s="284"/>
      <c r="C387" s="284"/>
      <c r="D387" s="284"/>
      <c r="E387" s="284"/>
      <c r="F387" s="284"/>
      <c r="G387" s="284"/>
      <c r="H387" s="284"/>
      <c r="I387" s="284"/>
      <c r="J387" s="284"/>
      <c r="K387" s="284"/>
      <c r="L387" s="284"/>
      <c r="M387" s="252"/>
      <c r="N387" s="252"/>
      <c r="O387" s="252"/>
      <c r="P387" s="252"/>
      <c r="Q387" s="252"/>
      <c r="R387" s="252"/>
      <c r="S387" s="252"/>
      <c r="T387" s="252"/>
    </row>
    <row r="388">
      <c r="A388" s="284"/>
      <c r="B388" s="284"/>
      <c r="C388" s="284"/>
      <c r="D388" s="284"/>
      <c r="E388" s="284"/>
      <c r="F388" s="284"/>
      <c r="G388" s="284"/>
      <c r="H388" s="284"/>
      <c r="I388" s="284"/>
      <c r="J388" s="284"/>
      <c r="K388" s="284"/>
      <c r="L388" s="284"/>
      <c r="M388" s="252"/>
      <c r="N388" s="252"/>
      <c r="O388" s="252"/>
      <c r="P388" s="252"/>
      <c r="Q388" s="252"/>
      <c r="R388" s="252"/>
      <c r="S388" s="252"/>
      <c r="T388" s="252"/>
    </row>
    <row r="389">
      <c r="A389" s="284"/>
      <c r="B389" s="284"/>
      <c r="C389" s="284"/>
      <c r="D389" s="284"/>
      <c r="E389" s="284"/>
      <c r="F389" s="284"/>
      <c r="G389" s="284"/>
      <c r="H389" s="284"/>
      <c r="I389" s="284"/>
      <c r="J389" s="284"/>
      <c r="K389" s="284"/>
      <c r="L389" s="284"/>
      <c r="M389" s="252"/>
      <c r="N389" s="252"/>
      <c r="O389" s="252"/>
      <c r="P389" s="252"/>
      <c r="Q389" s="252"/>
      <c r="R389" s="252"/>
      <c r="S389" s="252"/>
      <c r="T389" s="252"/>
    </row>
    <row r="390">
      <c r="A390" s="284"/>
      <c r="B390" s="284"/>
      <c r="C390" s="284"/>
      <c r="D390" s="284"/>
      <c r="E390" s="284"/>
      <c r="F390" s="284"/>
      <c r="G390" s="284"/>
      <c r="H390" s="284"/>
      <c r="I390" s="284"/>
      <c r="J390" s="284"/>
      <c r="K390" s="284"/>
      <c r="L390" s="284"/>
      <c r="M390" s="252"/>
      <c r="N390" s="252"/>
      <c r="O390" s="252"/>
      <c r="P390" s="252"/>
      <c r="Q390" s="252"/>
      <c r="R390" s="252"/>
      <c r="S390" s="252"/>
      <c r="T390" s="252"/>
    </row>
    <row r="391">
      <c r="A391" s="284"/>
      <c r="B391" s="284"/>
      <c r="C391" s="284"/>
      <c r="D391" s="284"/>
      <c r="E391" s="284"/>
      <c r="F391" s="284"/>
      <c r="G391" s="284"/>
      <c r="H391" s="284"/>
      <c r="I391" s="284"/>
      <c r="J391" s="284"/>
      <c r="K391" s="284"/>
      <c r="L391" s="284"/>
      <c r="M391" s="252"/>
      <c r="N391" s="252"/>
      <c r="O391" s="252"/>
      <c r="P391" s="252"/>
      <c r="Q391" s="252"/>
      <c r="R391" s="252"/>
      <c r="S391" s="252"/>
      <c r="T391" s="252"/>
    </row>
    <row r="392">
      <c r="A392" s="284"/>
      <c r="B392" s="284"/>
      <c r="C392" s="284"/>
      <c r="D392" s="284"/>
      <c r="E392" s="284"/>
      <c r="F392" s="284"/>
      <c r="G392" s="284"/>
      <c r="H392" s="284"/>
      <c r="I392" s="284"/>
      <c r="J392" s="284"/>
      <c r="K392" s="284"/>
      <c r="L392" s="284"/>
      <c r="M392" s="252"/>
      <c r="N392" s="252"/>
      <c r="O392" s="252"/>
      <c r="P392" s="252"/>
      <c r="Q392" s="252"/>
      <c r="R392" s="252"/>
      <c r="S392" s="252"/>
      <c r="T392" s="252"/>
    </row>
    <row r="393">
      <c r="A393" s="284"/>
      <c r="B393" s="284"/>
      <c r="C393" s="284"/>
      <c r="D393" s="284"/>
      <c r="E393" s="284"/>
      <c r="F393" s="284"/>
      <c r="G393" s="284"/>
      <c r="H393" s="284"/>
      <c r="I393" s="284"/>
      <c r="J393" s="284"/>
      <c r="K393" s="284"/>
      <c r="L393" s="284"/>
      <c r="M393" s="252"/>
      <c r="N393" s="252"/>
      <c r="O393" s="252"/>
      <c r="P393" s="252"/>
      <c r="Q393" s="252"/>
      <c r="R393" s="252"/>
      <c r="S393" s="252"/>
      <c r="T393" s="252"/>
    </row>
    <row r="394">
      <c r="A394" s="284"/>
      <c r="B394" s="284"/>
      <c r="C394" s="284"/>
      <c r="D394" s="284"/>
      <c r="E394" s="284"/>
      <c r="F394" s="284"/>
      <c r="G394" s="284"/>
      <c r="H394" s="284"/>
      <c r="I394" s="284"/>
      <c r="J394" s="284"/>
      <c r="K394" s="284"/>
      <c r="L394" s="284"/>
      <c r="M394" s="252"/>
      <c r="N394" s="252"/>
      <c r="O394" s="252"/>
      <c r="P394" s="252"/>
      <c r="Q394" s="252"/>
      <c r="R394" s="252"/>
      <c r="S394" s="252"/>
      <c r="T394" s="252"/>
    </row>
    <row r="395">
      <c r="A395" s="284"/>
      <c r="B395" s="284"/>
      <c r="C395" s="284"/>
      <c r="D395" s="284"/>
      <c r="E395" s="284"/>
      <c r="F395" s="284"/>
      <c r="G395" s="284"/>
      <c r="H395" s="284"/>
      <c r="I395" s="284"/>
      <c r="J395" s="284"/>
      <c r="K395" s="284"/>
      <c r="L395" s="284"/>
      <c r="M395" s="252"/>
      <c r="N395" s="252"/>
      <c r="O395" s="252"/>
      <c r="P395" s="252"/>
      <c r="Q395" s="252"/>
      <c r="R395" s="252"/>
      <c r="S395" s="252"/>
      <c r="T395" s="252"/>
    </row>
    <row r="396">
      <c r="A396" s="284"/>
      <c r="B396" s="284"/>
      <c r="C396" s="284"/>
      <c r="D396" s="284"/>
      <c r="E396" s="284"/>
      <c r="F396" s="284"/>
      <c r="G396" s="284"/>
      <c r="H396" s="284"/>
      <c r="I396" s="284"/>
      <c r="J396" s="284"/>
      <c r="K396" s="284"/>
      <c r="L396" s="284"/>
      <c r="M396" s="252"/>
      <c r="N396" s="252"/>
      <c r="O396" s="252"/>
      <c r="P396" s="252"/>
      <c r="Q396" s="252"/>
      <c r="R396" s="252"/>
      <c r="S396" s="252"/>
      <c r="T396" s="252"/>
    </row>
    <row r="397">
      <c r="A397" s="284"/>
      <c r="B397" s="284"/>
      <c r="C397" s="284"/>
      <c r="D397" s="284"/>
      <c r="E397" s="284"/>
      <c r="F397" s="284"/>
      <c r="G397" s="284"/>
      <c r="H397" s="284"/>
      <c r="I397" s="284"/>
      <c r="J397" s="284"/>
      <c r="K397" s="284"/>
      <c r="L397" s="284"/>
      <c r="M397" s="252"/>
      <c r="N397" s="252"/>
      <c r="O397" s="252"/>
      <c r="P397" s="252"/>
      <c r="Q397" s="252"/>
      <c r="R397" s="252"/>
      <c r="S397" s="252"/>
      <c r="T397" s="252"/>
    </row>
    <row r="398">
      <c r="A398" s="284"/>
      <c r="B398" s="284"/>
      <c r="C398" s="284"/>
      <c r="D398" s="284"/>
      <c r="E398" s="284"/>
      <c r="F398" s="284"/>
      <c r="G398" s="284"/>
      <c r="H398" s="284"/>
      <c r="I398" s="284"/>
      <c r="J398" s="284"/>
      <c r="K398" s="284"/>
      <c r="L398" s="284"/>
      <c r="M398" s="252"/>
      <c r="N398" s="252"/>
      <c r="O398" s="252"/>
      <c r="P398" s="252"/>
      <c r="Q398" s="252"/>
      <c r="R398" s="252"/>
      <c r="S398" s="252"/>
      <c r="T398" s="252"/>
    </row>
    <row r="399">
      <c r="A399" s="284"/>
      <c r="B399" s="284"/>
      <c r="C399" s="284"/>
      <c r="D399" s="284"/>
      <c r="E399" s="284"/>
      <c r="F399" s="284"/>
      <c r="G399" s="284"/>
      <c r="H399" s="284"/>
      <c r="I399" s="284"/>
      <c r="J399" s="284"/>
      <c r="K399" s="284"/>
      <c r="L399" s="284"/>
      <c r="M399" s="252"/>
      <c r="N399" s="252"/>
      <c r="O399" s="252"/>
      <c r="P399" s="252"/>
      <c r="Q399" s="252"/>
      <c r="R399" s="252"/>
      <c r="S399" s="252"/>
      <c r="T399" s="252"/>
    </row>
    <row r="400">
      <c r="A400" s="284"/>
      <c r="B400" s="284"/>
      <c r="C400" s="284"/>
      <c r="D400" s="284"/>
      <c r="E400" s="284"/>
      <c r="F400" s="284"/>
      <c r="G400" s="284"/>
      <c r="H400" s="284"/>
      <c r="I400" s="284"/>
      <c r="J400" s="284"/>
      <c r="K400" s="284"/>
      <c r="L400" s="284"/>
      <c r="M400" s="252"/>
      <c r="N400" s="252"/>
      <c r="O400" s="252"/>
      <c r="P400" s="252"/>
      <c r="Q400" s="252"/>
      <c r="R400" s="252"/>
      <c r="S400" s="252"/>
      <c r="T400" s="252"/>
    </row>
    <row r="401">
      <c r="A401" s="284"/>
      <c r="B401" s="284"/>
      <c r="C401" s="284"/>
      <c r="D401" s="284"/>
      <c r="E401" s="284"/>
      <c r="F401" s="284"/>
      <c r="G401" s="284"/>
      <c r="H401" s="284"/>
      <c r="I401" s="284"/>
      <c r="J401" s="284"/>
      <c r="K401" s="284"/>
      <c r="L401" s="284"/>
      <c r="M401" s="252"/>
      <c r="N401" s="252"/>
      <c r="O401" s="252"/>
      <c r="P401" s="252"/>
      <c r="Q401" s="252"/>
      <c r="R401" s="252"/>
      <c r="S401" s="252"/>
      <c r="T401" s="252"/>
    </row>
    <row r="402">
      <c r="A402" s="284"/>
      <c r="B402" s="284"/>
      <c r="C402" s="284"/>
      <c r="D402" s="284"/>
      <c r="E402" s="284"/>
      <c r="F402" s="284"/>
      <c r="G402" s="284"/>
      <c r="H402" s="284"/>
      <c r="I402" s="284"/>
      <c r="J402" s="284"/>
      <c r="K402" s="284"/>
      <c r="L402" s="284"/>
      <c r="M402" s="252"/>
      <c r="N402" s="252"/>
      <c r="O402" s="252"/>
      <c r="P402" s="252"/>
      <c r="Q402" s="252"/>
      <c r="R402" s="252"/>
      <c r="S402" s="252"/>
      <c r="T402" s="252"/>
    </row>
    <row r="403">
      <c r="A403" s="284"/>
      <c r="B403" s="284"/>
      <c r="C403" s="284"/>
      <c r="D403" s="284"/>
      <c r="E403" s="284"/>
      <c r="F403" s="284"/>
      <c r="G403" s="284"/>
      <c r="H403" s="284"/>
      <c r="I403" s="284"/>
      <c r="J403" s="284"/>
      <c r="K403" s="284"/>
      <c r="L403" s="284"/>
      <c r="M403" s="252"/>
      <c r="N403" s="252"/>
      <c r="O403" s="252"/>
      <c r="P403" s="252"/>
      <c r="Q403" s="252"/>
      <c r="R403" s="252"/>
      <c r="S403" s="252"/>
      <c r="T403" s="252"/>
    </row>
    <row r="404">
      <c r="A404" s="284"/>
      <c r="B404" s="284"/>
      <c r="C404" s="284"/>
      <c r="D404" s="284"/>
      <c r="E404" s="284"/>
      <c r="F404" s="284"/>
      <c r="G404" s="284"/>
      <c r="H404" s="284"/>
      <c r="I404" s="284"/>
      <c r="J404" s="284"/>
      <c r="K404" s="284"/>
      <c r="L404" s="284"/>
      <c r="M404" s="252"/>
      <c r="N404" s="252"/>
      <c r="O404" s="252"/>
      <c r="P404" s="252"/>
      <c r="Q404" s="252"/>
      <c r="R404" s="252"/>
      <c r="S404" s="252"/>
      <c r="T404" s="252"/>
    </row>
    <row r="405">
      <c r="A405" s="284"/>
      <c r="B405" s="284"/>
      <c r="C405" s="284"/>
      <c r="D405" s="284"/>
      <c r="E405" s="284"/>
      <c r="F405" s="284"/>
      <c r="G405" s="284"/>
      <c r="H405" s="284"/>
      <c r="I405" s="284"/>
      <c r="J405" s="284"/>
      <c r="K405" s="284"/>
      <c r="L405" s="284"/>
      <c r="M405" s="252"/>
      <c r="N405" s="252"/>
      <c r="O405" s="252"/>
      <c r="P405" s="252"/>
      <c r="Q405" s="252"/>
      <c r="R405" s="252"/>
      <c r="S405" s="252"/>
      <c r="T405" s="252"/>
    </row>
    <row r="406">
      <c r="A406" s="284"/>
      <c r="B406" s="284"/>
      <c r="C406" s="284"/>
      <c r="D406" s="284"/>
      <c r="E406" s="284"/>
      <c r="F406" s="284"/>
      <c r="G406" s="284"/>
      <c r="H406" s="284"/>
      <c r="I406" s="284"/>
      <c r="J406" s="284"/>
      <c r="K406" s="284"/>
      <c r="L406" s="284"/>
      <c r="M406" s="252"/>
      <c r="N406" s="252"/>
      <c r="O406" s="252"/>
      <c r="P406" s="252"/>
      <c r="Q406" s="252"/>
      <c r="R406" s="252"/>
      <c r="S406" s="252"/>
      <c r="T406" s="252"/>
    </row>
    <row r="407">
      <c r="A407" s="284"/>
      <c r="B407" s="284"/>
      <c r="C407" s="284"/>
      <c r="D407" s="284"/>
      <c r="E407" s="284"/>
      <c r="F407" s="284"/>
      <c r="G407" s="284"/>
      <c r="H407" s="284"/>
      <c r="I407" s="284"/>
      <c r="J407" s="284"/>
      <c r="K407" s="284"/>
      <c r="L407" s="284"/>
      <c r="M407" s="252"/>
      <c r="N407" s="252"/>
      <c r="O407" s="252"/>
      <c r="P407" s="252"/>
      <c r="Q407" s="252"/>
      <c r="R407" s="252"/>
      <c r="S407" s="252"/>
      <c r="T407" s="252"/>
    </row>
    <row r="408">
      <c r="A408" s="284"/>
      <c r="B408" s="284"/>
      <c r="C408" s="284"/>
      <c r="D408" s="284"/>
      <c r="E408" s="284"/>
      <c r="F408" s="284"/>
      <c r="G408" s="284"/>
      <c r="H408" s="284"/>
      <c r="I408" s="284"/>
      <c r="J408" s="284"/>
      <c r="K408" s="284"/>
      <c r="L408" s="284"/>
      <c r="M408" s="252"/>
      <c r="N408" s="252"/>
      <c r="O408" s="252"/>
      <c r="P408" s="252"/>
      <c r="Q408" s="252"/>
      <c r="R408" s="252"/>
      <c r="S408" s="252"/>
      <c r="T408" s="252"/>
    </row>
    <row r="409">
      <c r="A409" s="284"/>
      <c r="B409" s="284"/>
      <c r="C409" s="284"/>
      <c r="D409" s="284"/>
      <c r="E409" s="284"/>
      <c r="F409" s="284"/>
      <c r="G409" s="284"/>
      <c r="H409" s="284"/>
      <c r="I409" s="284"/>
      <c r="J409" s="284"/>
      <c r="K409" s="284"/>
      <c r="L409" s="284"/>
      <c r="M409" s="252"/>
      <c r="N409" s="252"/>
      <c r="O409" s="252"/>
      <c r="P409" s="252"/>
      <c r="Q409" s="252"/>
      <c r="R409" s="252"/>
      <c r="S409" s="252"/>
      <c r="T409" s="252"/>
    </row>
    <row r="410">
      <c r="A410" s="284"/>
      <c r="B410" s="284"/>
      <c r="C410" s="284"/>
      <c r="D410" s="284"/>
      <c r="E410" s="284"/>
      <c r="F410" s="284"/>
      <c r="G410" s="284"/>
      <c r="H410" s="284"/>
      <c r="I410" s="284"/>
      <c r="J410" s="284"/>
      <c r="K410" s="284"/>
      <c r="L410" s="284"/>
      <c r="M410" s="252"/>
      <c r="N410" s="252"/>
      <c r="O410" s="252"/>
      <c r="P410" s="252"/>
      <c r="Q410" s="252"/>
      <c r="R410" s="252"/>
      <c r="S410" s="252"/>
      <c r="T410" s="252"/>
    </row>
    <row r="411">
      <c r="A411" s="284"/>
      <c r="B411" s="284"/>
      <c r="C411" s="284"/>
      <c r="D411" s="284"/>
      <c r="E411" s="284"/>
      <c r="F411" s="284"/>
      <c r="G411" s="284"/>
      <c r="H411" s="284"/>
      <c r="I411" s="284"/>
      <c r="J411" s="284"/>
      <c r="K411" s="284"/>
      <c r="L411" s="284"/>
      <c r="M411" s="252"/>
      <c r="N411" s="252"/>
      <c r="O411" s="252"/>
      <c r="P411" s="252"/>
      <c r="Q411" s="252"/>
      <c r="R411" s="252"/>
      <c r="S411" s="252"/>
      <c r="T411" s="252"/>
    </row>
    <row r="412">
      <c r="A412" s="284"/>
      <c r="B412" s="284"/>
      <c r="C412" s="284"/>
      <c r="D412" s="284"/>
      <c r="E412" s="284"/>
      <c r="F412" s="284"/>
      <c r="G412" s="284"/>
      <c r="H412" s="284"/>
      <c r="I412" s="284"/>
      <c r="J412" s="284"/>
      <c r="K412" s="284"/>
      <c r="L412" s="284"/>
      <c r="M412" s="252"/>
      <c r="N412" s="252"/>
      <c r="O412" s="252"/>
      <c r="P412" s="252"/>
      <c r="Q412" s="252"/>
      <c r="R412" s="252"/>
      <c r="S412" s="252"/>
      <c r="T412" s="252"/>
    </row>
    <row r="413">
      <c r="A413" s="284"/>
      <c r="B413" s="284"/>
      <c r="C413" s="284"/>
      <c r="D413" s="284"/>
      <c r="E413" s="284"/>
      <c r="F413" s="284"/>
      <c r="G413" s="284"/>
      <c r="H413" s="284"/>
      <c r="I413" s="284"/>
      <c r="J413" s="284"/>
      <c r="K413" s="284"/>
      <c r="L413" s="284"/>
      <c r="M413" s="252"/>
      <c r="N413" s="252"/>
      <c r="O413" s="252"/>
      <c r="P413" s="252"/>
      <c r="Q413" s="252"/>
      <c r="R413" s="252"/>
      <c r="S413" s="252"/>
      <c r="T413" s="252"/>
    </row>
    <row r="414">
      <c r="A414" s="284"/>
      <c r="B414" s="284"/>
      <c r="C414" s="284"/>
      <c r="D414" s="284"/>
      <c r="E414" s="284"/>
      <c r="F414" s="284"/>
      <c r="G414" s="284"/>
      <c r="H414" s="284"/>
      <c r="I414" s="284"/>
      <c r="J414" s="284"/>
      <c r="K414" s="284"/>
      <c r="L414" s="284"/>
      <c r="M414" s="252"/>
      <c r="N414" s="252"/>
      <c r="O414" s="252"/>
      <c r="P414" s="252"/>
      <c r="Q414" s="252"/>
      <c r="R414" s="252"/>
      <c r="S414" s="252"/>
      <c r="T414" s="252"/>
    </row>
    <row r="415">
      <c r="A415" s="284"/>
      <c r="B415" s="284"/>
      <c r="C415" s="284"/>
      <c r="D415" s="284"/>
      <c r="E415" s="284"/>
      <c r="F415" s="284"/>
      <c r="G415" s="284"/>
      <c r="H415" s="284"/>
      <c r="I415" s="284"/>
      <c r="J415" s="284"/>
      <c r="K415" s="284"/>
      <c r="L415" s="284"/>
      <c r="M415" s="252"/>
      <c r="N415" s="252"/>
      <c r="O415" s="252"/>
      <c r="P415" s="252"/>
      <c r="Q415" s="252"/>
      <c r="R415" s="252"/>
      <c r="S415" s="252"/>
      <c r="T415" s="252"/>
    </row>
    <row r="416">
      <c r="A416" s="284"/>
      <c r="B416" s="284"/>
      <c r="C416" s="284"/>
      <c r="D416" s="284"/>
      <c r="E416" s="284"/>
      <c r="F416" s="284"/>
      <c r="G416" s="284"/>
      <c r="H416" s="284"/>
      <c r="I416" s="284"/>
      <c r="J416" s="284"/>
      <c r="K416" s="284"/>
      <c r="L416" s="284"/>
      <c r="M416" s="252"/>
      <c r="N416" s="252"/>
      <c r="O416" s="252"/>
      <c r="P416" s="252"/>
      <c r="Q416" s="252"/>
      <c r="R416" s="252"/>
      <c r="S416" s="252"/>
      <c r="T416" s="252"/>
    </row>
    <row r="417">
      <c r="A417" s="284"/>
      <c r="B417" s="284"/>
      <c r="C417" s="284"/>
      <c r="D417" s="284"/>
      <c r="E417" s="284"/>
      <c r="F417" s="284"/>
      <c r="G417" s="284"/>
      <c r="H417" s="284"/>
      <c r="I417" s="284"/>
      <c r="J417" s="284"/>
      <c r="K417" s="284"/>
      <c r="L417" s="284"/>
      <c r="M417" s="252"/>
      <c r="N417" s="252"/>
      <c r="O417" s="252"/>
      <c r="P417" s="252"/>
      <c r="Q417" s="252"/>
      <c r="R417" s="252"/>
      <c r="S417" s="252"/>
      <c r="T417" s="252"/>
    </row>
    <row r="418">
      <c r="A418" s="284"/>
      <c r="B418" s="284"/>
      <c r="C418" s="284"/>
      <c r="D418" s="284"/>
      <c r="E418" s="284"/>
      <c r="F418" s="284"/>
      <c r="G418" s="284"/>
      <c r="H418" s="284"/>
      <c r="I418" s="284"/>
      <c r="J418" s="284"/>
      <c r="K418" s="284"/>
      <c r="L418" s="284"/>
      <c r="M418" s="252"/>
      <c r="N418" s="252"/>
      <c r="O418" s="252"/>
      <c r="P418" s="252"/>
      <c r="Q418" s="252"/>
      <c r="R418" s="252"/>
      <c r="S418" s="252"/>
      <c r="T418" s="252"/>
    </row>
    <row r="419">
      <c r="A419" s="284"/>
      <c r="B419" s="284"/>
      <c r="C419" s="284"/>
      <c r="D419" s="284"/>
      <c r="E419" s="284"/>
      <c r="F419" s="284"/>
      <c r="G419" s="284"/>
      <c r="H419" s="284"/>
      <c r="I419" s="284"/>
      <c r="J419" s="284"/>
      <c r="K419" s="284"/>
      <c r="L419" s="284"/>
      <c r="M419" s="252"/>
      <c r="N419" s="252"/>
      <c r="O419" s="252"/>
      <c r="P419" s="252"/>
      <c r="Q419" s="252"/>
      <c r="R419" s="252"/>
      <c r="S419" s="252"/>
      <c r="T419" s="252"/>
    </row>
    <row r="420">
      <c r="A420" s="284"/>
      <c r="B420" s="284"/>
      <c r="C420" s="284"/>
      <c r="D420" s="284"/>
      <c r="E420" s="284"/>
      <c r="F420" s="284"/>
      <c r="G420" s="284"/>
      <c r="H420" s="284"/>
      <c r="I420" s="284"/>
      <c r="J420" s="284"/>
      <c r="K420" s="284"/>
      <c r="L420" s="284"/>
      <c r="M420" s="252"/>
      <c r="N420" s="252"/>
      <c r="O420" s="252"/>
      <c r="P420" s="252"/>
      <c r="Q420" s="252"/>
      <c r="R420" s="252"/>
      <c r="S420" s="252"/>
      <c r="T420" s="252"/>
    </row>
    <row r="421">
      <c r="A421" s="284"/>
      <c r="B421" s="284"/>
      <c r="C421" s="284"/>
      <c r="D421" s="284"/>
      <c r="E421" s="284"/>
      <c r="F421" s="284"/>
      <c r="G421" s="284"/>
      <c r="H421" s="284"/>
      <c r="I421" s="284"/>
      <c r="J421" s="284"/>
      <c r="K421" s="284"/>
      <c r="L421" s="284"/>
      <c r="M421" s="252"/>
      <c r="N421" s="252"/>
      <c r="O421" s="252"/>
      <c r="P421" s="252"/>
      <c r="Q421" s="252"/>
      <c r="R421" s="252"/>
      <c r="S421" s="252"/>
      <c r="T421" s="252"/>
    </row>
    <row r="422">
      <c r="A422" s="284"/>
      <c r="B422" s="284"/>
      <c r="C422" s="284"/>
      <c r="D422" s="284"/>
      <c r="E422" s="284"/>
      <c r="F422" s="284"/>
      <c r="G422" s="284"/>
      <c r="H422" s="284"/>
      <c r="I422" s="284"/>
      <c r="J422" s="284"/>
      <c r="K422" s="284"/>
      <c r="L422" s="284"/>
      <c r="M422" s="252"/>
      <c r="N422" s="252"/>
      <c r="O422" s="252"/>
      <c r="P422" s="252"/>
      <c r="Q422" s="252"/>
      <c r="R422" s="252"/>
      <c r="S422" s="252"/>
      <c r="T422" s="252"/>
    </row>
    <row r="423">
      <c r="A423" s="284"/>
      <c r="B423" s="284"/>
      <c r="C423" s="284"/>
      <c r="D423" s="284"/>
      <c r="E423" s="284"/>
      <c r="F423" s="284"/>
      <c r="G423" s="284"/>
      <c r="H423" s="284"/>
      <c r="I423" s="284"/>
      <c r="J423" s="284"/>
      <c r="K423" s="284"/>
      <c r="L423" s="284"/>
      <c r="M423" s="252"/>
      <c r="N423" s="252"/>
      <c r="O423" s="252"/>
      <c r="P423" s="252"/>
      <c r="Q423" s="252"/>
      <c r="R423" s="252"/>
      <c r="S423" s="252"/>
      <c r="T423" s="252"/>
    </row>
    <row r="424">
      <c r="A424" s="284"/>
      <c r="B424" s="284"/>
      <c r="C424" s="284"/>
      <c r="D424" s="284"/>
      <c r="E424" s="284"/>
      <c r="F424" s="284"/>
      <c r="G424" s="284"/>
      <c r="H424" s="284"/>
      <c r="I424" s="284"/>
      <c r="J424" s="284"/>
      <c r="K424" s="284"/>
      <c r="L424" s="284"/>
      <c r="M424" s="252"/>
      <c r="N424" s="252"/>
      <c r="O424" s="252"/>
      <c r="P424" s="252"/>
      <c r="Q424" s="252"/>
      <c r="R424" s="252"/>
      <c r="S424" s="252"/>
      <c r="T424" s="252"/>
    </row>
    <row r="425">
      <c r="A425" s="284"/>
      <c r="B425" s="284"/>
      <c r="C425" s="284"/>
      <c r="D425" s="284"/>
      <c r="E425" s="284"/>
      <c r="F425" s="284"/>
      <c r="G425" s="284"/>
      <c r="H425" s="284"/>
      <c r="I425" s="284"/>
      <c r="J425" s="284"/>
      <c r="K425" s="284"/>
      <c r="L425" s="284"/>
      <c r="M425" s="252"/>
      <c r="N425" s="252"/>
      <c r="O425" s="252"/>
      <c r="P425" s="252"/>
      <c r="Q425" s="252"/>
      <c r="R425" s="252"/>
      <c r="S425" s="252"/>
      <c r="T425" s="252"/>
    </row>
    <row r="426">
      <c r="A426" s="284"/>
      <c r="B426" s="284"/>
      <c r="C426" s="284"/>
      <c r="D426" s="284"/>
      <c r="E426" s="284"/>
      <c r="F426" s="284"/>
      <c r="G426" s="284"/>
      <c r="H426" s="284"/>
      <c r="I426" s="284"/>
      <c r="J426" s="284"/>
      <c r="K426" s="284"/>
      <c r="L426" s="284"/>
      <c r="M426" s="252"/>
      <c r="N426" s="252"/>
      <c r="O426" s="252"/>
      <c r="P426" s="252"/>
      <c r="Q426" s="252"/>
      <c r="R426" s="252"/>
      <c r="S426" s="252"/>
      <c r="T426" s="252"/>
    </row>
    <row r="427">
      <c r="A427" s="284"/>
      <c r="B427" s="284"/>
      <c r="C427" s="284"/>
      <c r="D427" s="284"/>
      <c r="E427" s="284"/>
      <c r="F427" s="284"/>
      <c r="G427" s="284"/>
      <c r="H427" s="284"/>
      <c r="I427" s="284"/>
      <c r="J427" s="284"/>
      <c r="K427" s="284"/>
      <c r="L427" s="284"/>
      <c r="M427" s="252"/>
      <c r="N427" s="252"/>
      <c r="O427" s="252"/>
      <c r="P427" s="252"/>
      <c r="Q427" s="252"/>
      <c r="R427" s="252"/>
      <c r="S427" s="252"/>
      <c r="T427" s="252"/>
    </row>
    <row r="428">
      <c r="A428" s="284"/>
      <c r="B428" s="284"/>
      <c r="C428" s="284"/>
      <c r="D428" s="284"/>
      <c r="E428" s="284"/>
      <c r="F428" s="284"/>
      <c r="G428" s="284"/>
      <c r="H428" s="284"/>
      <c r="I428" s="284"/>
      <c r="J428" s="284"/>
      <c r="K428" s="284"/>
      <c r="L428" s="284"/>
      <c r="M428" s="252"/>
      <c r="N428" s="252"/>
      <c r="O428" s="252"/>
      <c r="P428" s="252"/>
      <c r="Q428" s="252"/>
      <c r="R428" s="252"/>
      <c r="S428" s="252"/>
      <c r="T428" s="252"/>
    </row>
    <row r="429">
      <c r="A429" s="284"/>
      <c r="B429" s="284"/>
      <c r="C429" s="284"/>
      <c r="D429" s="284"/>
      <c r="E429" s="284"/>
      <c r="F429" s="284"/>
      <c r="G429" s="284"/>
      <c r="H429" s="284"/>
      <c r="I429" s="284"/>
      <c r="J429" s="284"/>
      <c r="K429" s="284"/>
      <c r="L429" s="284"/>
      <c r="M429" s="252"/>
      <c r="N429" s="252"/>
      <c r="O429" s="252"/>
      <c r="P429" s="252"/>
      <c r="Q429" s="252"/>
      <c r="R429" s="252"/>
      <c r="S429" s="252"/>
      <c r="T429" s="252"/>
    </row>
    <row r="430">
      <c r="A430" s="284"/>
      <c r="B430" s="284"/>
      <c r="C430" s="284"/>
      <c r="D430" s="284"/>
      <c r="E430" s="284"/>
      <c r="F430" s="284"/>
      <c r="G430" s="284"/>
      <c r="H430" s="284"/>
      <c r="I430" s="284"/>
      <c r="J430" s="284"/>
      <c r="K430" s="284"/>
      <c r="L430" s="284"/>
      <c r="M430" s="252"/>
      <c r="N430" s="252"/>
      <c r="O430" s="252"/>
      <c r="P430" s="252"/>
      <c r="Q430" s="252"/>
      <c r="R430" s="252"/>
      <c r="S430" s="252"/>
      <c r="T430" s="252"/>
    </row>
    <row r="431">
      <c r="A431" s="284"/>
      <c r="B431" s="284"/>
      <c r="C431" s="284"/>
      <c r="D431" s="284"/>
      <c r="E431" s="284"/>
      <c r="F431" s="284"/>
      <c r="G431" s="284"/>
      <c r="H431" s="284"/>
      <c r="I431" s="284"/>
      <c r="J431" s="284"/>
      <c r="K431" s="284"/>
      <c r="L431" s="284"/>
      <c r="M431" s="252"/>
      <c r="N431" s="252"/>
      <c r="O431" s="252"/>
      <c r="P431" s="252"/>
      <c r="Q431" s="252"/>
      <c r="R431" s="252"/>
      <c r="S431" s="252"/>
      <c r="T431" s="252"/>
    </row>
    <row r="432">
      <c r="A432" s="284"/>
      <c r="B432" s="284"/>
      <c r="C432" s="284"/>
      <c r="D432" s="284"/>
      <c r="E432" s="284"/>
      <c r="F432" s="284"/>
      <c r="G432" s="284"/>
      <c r="H432" s="284"/>
      <c r="I432" s="284"/>
      <c r="J432" s="284"/>
      <c r="K432" s="284"/>
      <c r="L432" s="284"/>
      <c r="M432" s="252"/>
      <c r="N432" s="252"/>
      <c r="O432" s="252"/>
      <c r="P432" s="252"/>
      <c r="Q432" s="252"/>
      <c r="R432" s="252"/>
      <c r="S432" s="252"/>
      <c r="T432" s="252"/>
    </row>
    <row r="433">
      <c r="A433" s="284"/>
      <c r="B433" s="284"/>
      <c r="C433" s="284"/>
      <c r="D433" s="284"/>
      <c r="E433" s="284"/>
      <c r="F433" s="284"/>
      <c r="G433" s="284"/>
      <c r="H433" s="284"/>
      <c r="I433" s="284"/>
      <c r="J433" s="284"/>
      <c r="K433" s="284"/>
      <c r="L433" s="284"/>
      <c r="M433" s="252"/>
      <c r="N433" s="252"/>
      <c r="O433" s="252"/>
      <c r="P433" s="252"/>
      <c r="Q433" s="252"/>
      <c r="R433" s="252"/>
      <c r="S433" s="252"/>
      <c r="T433" s="252"/>
    </row>
    <row r="434">
      <c r="A434" s="284"/>
      <c r="B434" s="284"/>
      <c r="C434" s="284"/>
      <c r="D434" s="284"/>
      <c r="E434" s="284"/>
      <c r="F434" s="284"/>
      <c r="G434" s="284"/>
      <c r="H434" s="284"/>
      <c r="I434" s="284"/>
      <c r="J434" s="284"/>
      <c r="K434" s="284"/>
      <c r="L434" s="284"/>
      <c r="M434" s="252"/>
      <c r="N434" s="252"/>
      <c r="O434" s="252"/>
      <c r="P434" s="252"/>
      <c r="Q434" s="252"/>
      <c r="R434" s="252"/>
      <c r="S434" s="252"/>
      <c r="T434" s="252"/>
    </row>
    <row r="435">
      <c r="A435" s="284"/>
      <c r="B435" s="284"/>
      <c r="C435" s="284"/>
      <c r="D435" s="284"/>
      <c r="E435" s="284"/>
      <c r="F435" s="284"/>
      <c r="G435" s="284"/>
      <c r="H435" s="284"/>
      <c r="I435" s="284"/>
      <c r="J435" s="284"/>
      <c r="K435" s="284"/>
      <c r="L435" s="284"/>
      <c r="M435" s="252"/>
      <c r="N435" s="252"/>
      <c r="O435" s="252"/>
      <c r="P435" s="252"/>
      <c r="Q435" s="252"/>
      <c r="R435" s="252"/>
      <c r="S435" s="252"/>
      <c r="T435" s="252"/>
    </row>
    <row r="436">
      <c r="A436" s="284"/>
      <c r="B436" s="284"/>
      <c r="C436" s="284"/>
      <c r="D436" s="284"/>
      <c r="E436" s="284"/>
      <c r="F436" s="284"/>
      <c r="G436" s="284"/>
      <c r="H436" s="284"/>
      <c r="I436" s="284"/>
      <c r="J436" s="284"/>
      <c r="K436" s="284"/>
      <c r="L436" s="284"/>
      <c r="M436" s="252"/>
      <c r="N436" s="252"/>
      <c r="O436" s="252"/>
      <c r="P436" s="252"/>
      <c r="Q436" s="252"/>
      <c r="R436" s="252"/>
      <c r="S436" s="252"/>
      <c r="T436" s="252"/>
    </row>
    <row r="437">
      <c r="A437" s="284"/>
      <c r="B437" s="284"/>
      <c r="C437" s="284"/>
      <c r="D437" s="284"/>
      <c r="E437" s="284"/>
      <c r="F437" s="284"/>
      <c r="G437" s="284"/>
      <c r="H437" s="284"/>
      <c r="I437" s="284"/>
      <c r="J437" s="284"/>
      <c r="K437" s="284"/>
      <c r="L437" s="284"/>
      <c r="M437" s="252"/>
      <c r="N437" s="252"/>
      <c r="O437" s="252"/>
      <c r="P437" s="252"/>
      <c r="Q437" s="252"/>
      <c r="R437" s="252"/>
      <c r="S437" s="252"/>
      <c r="T437" s="252"/>
    </row>
    <row r="438">
      <c r="A438" s="284"/>
      <c r="B438" s="284"/>
      <c r="C438" s="284"/>
      <c r="D438" s="284"/>
      <c r="E438" s="284"/>
      <c r="F438" s="284"/>
      <c r="G438" s="284"/>
      <c r="H438" s="284"/>
      <c r="I438" s="284"/>
      <c r="J438" s="284"/>
      <c r="K438" s="284"/>
      <c r="L438" s="284"/>
      <c r="M438" s="252"/>
      <c r="N438" s="252"/>
      <c r="O438" s="252"/>
      <c r="P438" s="252"/>
      <c r="Q438" s="252"/>
      <c r="R438" s="252"/>
      <c r="S438" s="252"/>
      <c r="T438" s="252"/>
    </row>
    <row r="439">
      <c r="A439" s="284"/>
      <c r="B439" s="284"/>
      <c r="C439" s="284"/>
      <c r="D439" s="284"/>
      <c r="E439" s="284"/>
      <c r="F439" s="284"/>
      <c r="G439" s="284"/>
      <c r="H439" s="284"/>
      <c r="I439" s="284"/>
      <c r="J439" s="284"/>
      <c r="K439" s="284"/>
      <c r="L439" s="284"/>
      <c r="M439" s="252"/>
      <c r="N439" s="252"/>
      <c r="O439" s="252"/>
      <c r="P439" s="252"/>
      <c r="Q439" s="252"/>
      <c r="R439" s="252"/>
      <c r="S439" s="252"/>
      <c r="T439" s="252"/>
    </row>
    <row r="440">
      <c r="A440" s="284"/>
      <c r="B440" s="284"/>
      <c r="C440" s="284"/>
      <c r="D440" s="284"/>
      <c r="E440" s="284"/>
      <c r="F440" s="284"/>
      <c r="G440" s="284"/>
      <c r="H440" s="284"/>
      <c r="I440" s="284"/>
      <c r="J440" s="284"/>
      <c r="K440" s="284"/>
      <c r="L440" s="284"/>
      <c r="M440" s="252"/>
      <c r="N440" s="252"/>
      <c r="O440" s="252"/>
      <c r="P440" s="252"/>
      <c r="Q440" s="252"/>
      <c r="R440" s="252"/>
      <c r="S440" s="252"/>
      <c r="T440" s="252"/>
    </row>
    <row r="441">
      <c r="A441" s="284"/>
      <c r="B441" s="284"/>
      <c r="C441" s="284"/>
      <c r="D441" s="284"/>
      <c r="E441" s="284"/>
      <c r="F441" s="284"/>
      <c r="G441" s="284"/>
      <c r="H441" s="284"/>
      <c r="I441" s="284"/>
      <c r="J441" s="284"/>
      <c r="K441" s="284"/>
      <c r="L441" s="284"/>
      <c r="M441" s="252"/>
      <c r="N441" s="252"/>
      <c r="O441" s="252"/>
      <c r="P441" s="252"/>
      <c r="Q441" s="252"/>
      <c r="R441" s="252"/>
      <c r="S441" s="252"/>
      <c r="T441" s="252"/>
    </row>
    <row r="442">
      <c r="A442" s="284"/>
      <c r="B442" s="284"/>
      <c r="C442" s="284"/>
      <c r="D442" s="284"/>
      <c r="E442" s="284"/>
      <c r="F442" s="284"/>
      <c r="G442" s="284"/>
      <c r="H442" s="284"/>
      <c r="I442" s="284"/>
      <c r="J442" s="284"/>
      <c r="K442" s="284"/>
      <c r="L442" s="284"/>
      <c r="M442" s="252"/>
      <c r="N442" s="252"/>
      <c r="O442" s="252"/>
      <c r="P442" s="252"/>
      <c r="Q442" s="252"/>
      <c r="R442" s="252"/>
      <c r="S442" s="252"/>
      <c r="T442" s="252"/>
    </row>
    <row r="443">
      <c r="A443" s="284"/>
      <c r="B443" s="284"/>
      <c r="C443" s="284"/>
      <c r="D443" s="284"/>
      <c r="E443" s="284"/>
      <c r="F443" s="284"/>
      <c r="G443" s="284"/>
      <c r="H443" s="284"/>
      <c r="I443" s="284"/>
      <c r="J443" s="284"/>
      <c r="K443" s="284"/>
      <c r="L443" s="284"/>
      <c r="M443" s="252"/>
      <c r="N443" s="252"/>
      <c r="O443" s="252"/>
      <c r="P443" s="252"/>
      <c r="Q443" s="252"/>
      <c r="R443" s="252"/>
      <c r="S443" s="252"/>
      <c r="T443" s="252"/>
    </row>
    <row r="444">
      <c r="A444" s="284"/>
      <c r="B444" s="284"/>
      <c r="C444" s="284"/>
      <c r="D444" s="284"/>
      <c r="E444" s="284"/>
      <c r="F444" s="284"/>
      <c r="G444" s="284"/>
      <c r="H444" s="284"/>
      <c r="I444" s="284"/>
      <c r="J444" s="284"/>
      <c r="K444" s="284"/>
      <c r="L444" s="284"/>
      <c r="M444" s="252"/>
      <c r="N444" s="252"/>
      <c r="O444" s="252"/>
      <c r="P444" s="252"/>
      <c r="Q444" s="252"/>
      <c r="R444" s="252"/>
      <c r="S444" s="252"/>
      <c r="T444" s="252"/>
    </row>
    <row r="445">
      <c r="A445" s="284"/>
      <c r="B445" s="284"/>
      <c r="C445" s="284"/>
      <c r="D445" s="284"/>
      <c r="E445" s="284"/>
      <c r="F445" s="284"/>
      <c r="G445" s="284"/>
      <c r="H445" s="284"/>
      <c r="I445" s="284"/>
      <c r="J445" s="284"/>
      <c r="K445" s="284"/>
      <c r="L445" s="284"/>
      <c r="M445" s="252"/>
      <c r="N445" s="252"/>
      <c r="O445" s="252"/>
      <c r="P445" s="252"/>
      <c r="Q445" s="252"/>
      <c r="R445" s="252"/>
      <c r="S445" s="252"/>
      <c r="T445" s="252"/>
    </row>
    <row r="446">
      <c r="A446" s="284"/>
      <c r="B446" s="284"/>
      <c r="C446" s="284"/>
      <c r="D446" s="284"/>
      <c r="E446" s="284"/>
      <c r="F446" s="284"/>
      <c r="G446" s="284"/>
      <c r="H446" s="284"/>
      <c r="I446" s="284"/>
      <c r="J446" s="284"/>
      <c r="K446" s="284"/>
      <c r="L446" s="284"/>
      <c r="M446" s="252"/>
      <c r="N446" s="252"/>
      <c r="O446" s="252"/>
      <c r="P446" s="252"/>
      <c r="Q446" s="252"/>
      <c r="R446" s="252"/>
      <c r="S446" s="252"/>
      <c r="T446" s="252"/>
    </row>
    <row r="447">
      <c r="A447" s="284"/>
      <c r="B447" s="284"/>
      <c r="C447" s="284"/>
      <c r="D447" s="284"/>
      <c r="E447" s="284"/>
      <c r="F447" s="284"/>
      <c r="G447" s="284"/>
      <c r="H447" s="284"/>
      <c r="I447" s="284"/>
      <c r="J447" s="284"/>
      <c r="K447" s="284"/>
      <c r="L447" s="284"/>
      <c r="M447" s="252"/>
      <c r="N447" s="252"/>
      <c r="O447" s="252"/>
      <c r="P447" s="252"/>
      <c r="Q447" s="252"/>
      <c r="R447" s="252"/>
      <c r="S447" s="252"/>
      <c r="T447" s="252"/>
    </row>
    <row r="448">
      <c r="A448" s="284"/>
      <c r="B448" s="284"/>
      <c r="C448" s="284"/>
      <c r="D448" s="284"/>
      <c r="E448" s="284"/>
      <c r="F448" s="284"/>
      <c r="G448" s="284"/>
      <c r="H448" s="284"/>
      <c r="I448" s="284"/>
      <c r="J448" s="284"/>
      <c r="K448" s="284"/>
      <c r="L448" s="284"/>
      <c r="M448" s="252"/>
      <c r="N448" s="252"/>
      <c r="O448" s="252"/>
      <c r="P448" s="252"/>
      <c r="Q448" s="252"/>
      <c r="R448" s="252"/>
      <c r="S448" s="252"/>
      <c r="T448" s="252"/>
    </row>
    <row r="449">
      <c r="A449" s="284"/>
      <c r="B449" s="284"/>
      <c r="C449" s="284"/>
      <c r="D449" s="284"/>
      <c r="E449" s="284"/>
      <c r="F449" s="284"/>
      <c r="G449" s="284"/>
      <c r="H449" s="284"/>
      <c r="I449" s="284"/>
      <c r="J449" s="284"/>
      <c r="K449" s="284"/>
      <c r="L449" s="284"/>
      <c r="M449" s="252"/>
      <c r="N449" s="252"/>
      <c r="O449" s="252"/>
      <c r="P449" s="252"/>
      <c r="Q449" s="252"/>
      <c r="R449" s="252"/>
      <c r="S449" s="252"/>
      <c r="T449" s="252"/>
    </row>
    <row r="450">
      <c r="A450" s="284"/>
      <c r="B450" s="284"/>
      <c r="C450" s="284"/>
      <c r="D450" s="284"/>
      <c r="E450" s="284"/>
      <c r="F450" s="284"/>
      <c r="G450" s="284"/>
      <c r="H450" s="284"/>
      <c r="I450" s="284"/>
      <c r="J450" s="284"/>
      <c r="K450" s="284"/>
      <c r="L450" s="284"/>
      <c r="M450" s="252"/>
      <c r="N450" s="252"/>
      <c r="O450" s="252"/>
      <c r="P450" s="252"/>
      <c r="Q450" s="252"/>
      <c r="R450" s="252"/>
      <c r="S450" s="252"/>
      <c r="T450" s="252"/>
    </row>
    <row r="451">
      <c r="A451" s="284"/>
      <c r="B451" s="284"/>
      <c r="C451" s="284"/>
      <c r="D451" s="284"/>
      <c r="E451" s="284"/>
      <c r="F451" s="284"/>
      <c r="G451" s="284"/>
      <c r="H451" s="284"/>
      <c r="I451" s="284"/>
      <c r="J451" s="284"/>
      <c r="K451" s="284"/>
      <c r="L451" s="284"/>
      <c r="M451" s="252"/>
      <c r="N451" s="252"/>
      <c r="O451" s="252"/>
      <c r="P451" s="252"/>
      <c r="Q451" s="252"/>
      <c r="R451" s="252"/>
      <c r="S451" s="252"/>
      <c r="T451" s="252"/>
    </row>
    <row r="452">
      <c r="A452" s="284"/>
      <c r="B452" s="284"/>
      <c r="C452" s="284"/>
      <c r="D452" s="284"/>
      <c r="E452" s="284"/>
      <c r="F452" s="284"/>
      <c r="G452" s="284"/>
      <c r="H452" s="284"/>
      <c r="I452" s="284"/>
      <c r="J452" s="284"/>
      <c r="K452" s="284"/>
      <c r="L452" s="284"/>
      <c r="M452" s="252"/>
      <c r="N452" s="252"/>
      <c r="O452" s="252"/>
      <c r="P452" s="252"/>
      <c r="Q452" s="252"/>
      <c r="R452" s="252"/>
      <c r="S452" s="252"/>
      <c r="T452" s="252"/>
    </row>
    <row r="453">
      <c r="A453" s="284"/>
      <c r="B453" s="284"/>
      <c r="C453" s="284"/>
      <c r="D453" s="284"/>
      <c r="E453" s="284"/>
      <c r="F453" s="284"/>
      <c r="G453" s="284"/>
      <c r="H453" s="284"/>
      <c r="I453" s="284"/>
      <c r="J453" s="284"/>
      <c r="K453" s="284"/>
      <c r="L453" s="284"/>
      <c r="M453" s="252"/>
      <c r="N453" s="252"/>
      <c r="O453" s="252"/>
      <c r="P453" s="252"/>
      <c r="Q453" s="252"/>
      <c r="R453" s="252"/>
      <c r="S453" s="252"/>
      <c r="T453" s="252"/>
    </row>
    <row r="454">
      <c r="A454" s="284"/>
      <c r="B454" s="284"/>
      <c r="C454" s="284"/>
      <c r="D454" s="284"/>
      <c r="E454" s="284"/>
      <c r="F454" s="284"/>
      <c r="G454" s="284"/>
      <c r="H454" s="284"/>
      <c r="I454" s="284"/>
      <c r="J454" s="284"/>
      <c r="K454" s="284"/>
      <c r="L454" s="284"/>
      <c r="M454" s="252"/>
      <c r="N454" s="252"/>
      <c r="O454" s="252"/>
      <c r="P454" s="252"/>
      <c r="Q454" s="252"/>
      <c r="R454" s="252"/>
      <c r="S454" s="252"/>
      <c r="T454" s="252"/>
    </row>
    <row r="455">
      <c r="A455" s="284"/>
      <c r="B455" s="284"/>
      <c r="C455" s="284"/>
      <c r="D455" s="284"/>
      <c r="E455" s="284"/>
      <c r="F455" s="284"/>
      <c r="G455" s="284"/>
      <c r="H455" s="284"/>
      <c r="I455" s="284"/>
      <c r="J455" s="284"/>
      <c r="K455" s="284"/>
      <c r="L455" s="284"/>
      <c r="M455" s="252"/>
      <c r="N455" s="252"/>
      <c r="O455" s="252"/>
      <c r="P455" s="252"/>
      <c r="Q455" s="252"/>
      <c r="R455" s="252"/>
      <c r="S455" s="252"/>
      <c r="T455" s="252"/>
    </row>
    <row r="456">
      <c r="A456" s="284"/>
      <c r="B456" s="284"/>
      <c r="C456" s="284"/>
      <c r="D456" s="284"/>
      <c r="E456" s="284"/>
      <c r="F456" s="284"/>
      <c r="G456" s="284"/>
      <c r="H456" s="284"/>
      <c r="I456" s="284"/>
      <c r="J456" s="284"/>
      <c r="K456" s="284"/>
      <c r="L456" s="284"/>
      <c r="M456" s="252"/>
      <c r="N456" s="252"/>
      <c r="O456" s="252"/>
      <c r="P456" s="252"/>
      <c r="Q456" s="252"/>
      <c r="R456" s="252"/>
      <c r="S456" s="252"/>
      <c r="T456" s="252"/>
    </row>
    <row r="457">
      <c r="A457" s="284"/>
      <c r="B457" s="284"/>
      <c r="C457" s="284"/>
      <c r="D457" s="284"/>
      <c r="E457" s="284"/>
      <c r="F457" s="284"/>
      <c r="G457" s="284"/>
      <c r="H457" s="284"/>
      <c r="I457" s="284"/>
      <c r="J457" s="284"/>
      <c r="K457" s="284"/>
      <c r="L457" s="284"/>
      <c r="M457" s="252"/>
      <c r="N457" s="252"/>
      <c r="O457" s="252"/>
      <c r="P457" s="252"/>
      <c r="Q457" s="252"/>
      <c r="R457" s="252"/>
      <c r="S457" s="252"/>
      <c r="T457" s="252"/>
    </row>
    <row r="458">
      <c r="A458" s="284"/>
      <c r="B458" s="284"/>
      <c r="C458" s="284"/>
      <c r="D458" s="284"/>
      <c r="E458" s="284"/>
      <c r="F458" s="284"/>
      <c r="G458" s="284"/>
      <c r="H458" s="284"/>
      <c r="I458" s="284"/>
      <c r="J458" s="284"/>
      <c r="K458" s="284"/>
      <c r="L458" s="284"/>
      <c r="M458" s="252"/>
      <c r="N458" s="252"/>
      <c r="O458" s="252"/>
      <c r="P458" s="252"/>
      <c r="Q458" s="252"/>
      <c r="R458" s="252"/>
      <c r="S458" s="252"/>
      <c r="T458" s="252"/>
    </row>
    <row r="459">
      <c r="A459" s="284"/>
      <c r="B459" s="284"/>
      <c r="C459" s="284"/>
      <c r="D459" s="284"/>
      <c r="E459" s="284"/>
      <c r="F459" s="284"/>
      <c r="G459" s="284"/>
      <c r="H459" s="284"/>
      <c r="I459" s="284"/>
      <c r="J459" s="284"/>
      <c r="K459" s="284"/>
      <c r="L459" s="284"/>
      <c r="M459" s="252"/>
      <c r="N459" s="252"/>
      <c r="O459" s="252"/>
      <c r="P459" s="252"/>
      <c r="Q459" s="252"/>
      <c r="R459" s="252"/>
      <c r="S459" s="252"/>
      <c r="T459" s="252"/>
    </row>
    <row r="460">
      <c r="A460" s="284"/>
      <c r="B460" s="284"/>
      <c r="C460" s="284"/>
      <c r="D460" s="284"/>
      <c r="E460" s="284"/>
      <c r="F460" s="284"/>
      <c r="G460" s="284"/>
      <c r="H460" s="284"/>
      <c r="I460" s="284"/>
      <c r="J460" s="284"/>
      <c r="K460" s="284"/>
      <c r="L460" s="284"/>
      <c r="M460" s="252"/>
      <c r="N460" s="252"/>
      <c r="O460" s="252"/>
      <c r="P460" s="252"/>
      <c r="Q460" s="252"/>
      <c r="R460" s="252"/>
      <c r="S460" s="252"/>
      <c r="T460" s="252"/>
    </row>
    <row r="461">
      <c r="A461" s="284"/>
      <c r="B461" s="284"/>
      <c r="C461" s="284"/>
      <c r="D461" s="284"/>
      <c r="E461" s="284"/>
      <c r="F461" s="284"/>
      <c r="G461" s="284"/>
      <c r="H461" s="284"/>
      <c r="I461" s="284"/>
      <c r="J461" s="284"/>
      <c r="K461" s="284"/>
      <c r="L461" s="284"/>
      <c r="M461" s="252"/>
      <c r="N461" s="252"/>
      <c r="O461" s="252"/>
      <c r="P461" s="252"/>
      <c r="Q461" s="252"/>
      <c r="R461" s="252"/>
      <c r="S461" s="252"/>
      <c r="T461" s="252"/>
    </row>
    <row r="462">
      <c r="A462" s="284"/>
      <c r="B462" s="284"/>
      <c r="C462" s="284"/>
      <c r="D462" s="284"/>
      <c r="E462" s="284"/>
      <c r="F462" s="284"/>
      <c r="G462" s="284"/>
      <c r="H462" s="284"/>
      <c r="I462" s="284"/>
      <c r="J462" s="284"/>
      <c r="K462" s="284"/>
      <c r="L462" s="284"/>
      <c r="M462" s="252"/>
      <c r="N462" s="252"/>
      <c r="O462" s="252"/>
      <c r="P462" s="252"/>
      <c r="Q462" s="252"/>
      <c r="R462" s="252"/>
      <c r="S462" s="252"/>
      <c r="T462" s="252"/>
    </row>
    <row r="463">
      <c r="A463" s="284"/>
      <c r="B463" s="284"/>
      <c r="C463" s="284"/>
      <c r="D463" s="284"/>
      <c r="E463" s="284"/>
      <c r="F463" s="284"/>
      <c r="G463" s="284"/>
      <c r="H463" s="284"/>
      <c r="I463" s="284"/>
      <c r="J463" s="284"/>
      <c r="K463" s="284"/>
      <c r="L463" s="284"/>
      <c r="M463" s="252"/>
      <c r="N463" s="252"/>
      <c r="O463" s="252"/>
      <c r="P463" s="252"/>
      <c r="Q463" s="252"/>
      <c r="R463" s="252"/>
      <c r="S463" s="252"/>
      <c r="T463" s="252"/>
    </row>
    <row r="464">
      <c r="A464" s="284"/>
      <c r="B464" s="284"/>
      <c r="C464" s="284"/>
      <c r="D464" s="284"/>
      <c r="E464" s="284"/>
      <c r="F464" s="284"/>
      <c r="G464" s="284"/>
      <c r="H464" s="284"/>
      <c r="I464" s="284"/>
      <c r="J464" s="284"/>
      <c r="K464" s="284"/>
      <c r="L464" s="284"/>
      <c r="M464" s="252"/>
      <c r="N464" s="252"/>
      <c r="O464" s="252"/>
      <c r="P464" s="252"/>
      <c r="Q464" s="252"/>
      <c r="R464" s="252"/>
      <c r="S464" s="252"/>
      <c r="T464" s="252"/>
    </row>
    <row r="465">
      <c r="A465" s="284"/>
      <c r="B465" s="284"/>
      <c r="C465" s="284"/>
      <c r="D465" s="284"/>
      <c r="E465" s="284"/>
      <c r="F465" s="284"/>
      <c r="G465" s="284"/>
      <c r="H465" s="284"/>
      <c r="I465" s="284"/>
      <c r="J465" s="284"/>
      <c r="K465" s="284"/>
      <c r="L465" s="284"/>
      <c r="M465" s="252"/>
      <c r="N465" s="252"/>
      <c r="O465" s="252"/>
      <c r="P465" s="252"/>
      <c r="Q465" s="252"/>
      <c r="R465" s="252"/>
      <c r="S465" s="252"/>
      <c r="T465" s="252"/>
    </row>
    <row r="466">
      <c r="A466" s="284"/>
      <c r="B466" s="284"/>
      <c r="C466" s="284"/>
      <c r="D466" s="284"/>
      <c r="E466" s="284"/>
      <c r="F466" s="284"/>
      <c r="G466" s="284"/>
      <c r="H466" s="284"/>
      <c r="I466" s="284"/>
      <c r="J466" s="284"/>
      <c r="K466" s="284"/>
      <c r="L466" s="284"/>
      <c r="M466" s="252"/>
      <c r="N466" s="252"/>
      <c r="O466" s="252"/>
      <c r="P466" s="252"/>
      <c r="Q466" s="252"/>
      <c r="R466" s="252"/>
      <c r="S466" s="252"/>
      <c r="T466" s="252"/>
    </row>
    <row r="467">
      <c r="A467" s="284"/>
      <c r="B467" s="284"/>
      <c r="C467" s="284"/>
      <c r="D467" s="284"/>
      <c r="E467" s="284"/>
      <c r="F467" s="284"/>
      <c r="G467" s="284"/>
      <c r="H467" s="284"/>
      <c r="I467" s="284"/>
      <c r="J467" s="284"/>
      <c r="K467" s="284"/>
      <c r="L467" s="284"/>
      <c r="M467" s="252"/>
      <c r="N467" s="252"/>
      <c r="O467" s="252"/>
      <c r="P467" s="252"/>
      <c r="Q467" s="252"/>
      <c r="R467" s="252"/>
      <c r="S467" s="252"/>
      <c r="T467" s="252"/>
    </row>
    <row r="468">
      <c r="A468" s="284"/>
      <c r="B468" s="284"/>
      <c r="C468" s="284"/>
      <c r="D468" s="284"/>
      <c r="E468" s="284"/>
      <c r="F468" s="284"/>
      <c r="G468" s="284"/>
      <c r="H468" s="284"/>
      <c r="I468" s="284"/>
      <c r="J468" s="284"/>
      <c r="K468" s="284"/>
      <c r="L468" s="284"/>
      <c r="M468" s="252"/>
      <c r="N468" s="252"/>
      <c r="O468" s="252"/>
      <c r="P468" s="252"/>
      <c r="Q468" s="252"/>
      <c r="R468" s="252"/>
      <c r="S468" s="252"/>
      <c r="T468" s="252"/>
    </row>
    <row r="469">
      <c r="A469" s="284"/>
      <c r="B469" s="284"/>
      <c r="C469" s="284"/>
      <c r="D469" s="284"/>
      <c r="E469" s="284"/>
      <c r="F469" s="284"/>
      <c r="G469" s="284"/>
      <c r="H469" s="284"/>
      <c r="I469" s="284"/>
      <c r="J469" s="284"/>
      <c r="K469" s="284"/>
      <c r="L469" s="284"/>
      <c r="M469" s="252"/>
      <c r="N469" s="252"/>
      <c r="O469" s="252"/>
      <c r="P469" s="252"/>
      <c r="Q469" s="252"/>
      <c r="R469" s="252"/>
      <c r="S469" s="252"/>
      <c r="T469" s="252"/>
    </row>
    <row r="470">
      <c r="A470" s="284"/>
      <c r="B470" s="284"/>
      <c r="C470" s="284"/>
      <c r="D470" s="284"/>
      <c r="E470" s="284"/>
      <c r="F470" s="284"/>
      <c r="G470" s="284"/>
      <c r="H470" s="284"/>
      <c r="I470" s="284"/>
      <c r="J470" s="284"/>
      <c r="K470" s="284"/>
      <c r="L470" s="284"/>
      <c r="M470" s="252"/>
      <c r="N470" s="252"/>
      <c r="O470" s="252"/>
      <c r="P470" s="252"/>
      <c r="Q470" s="252"/>
      <c r="R470" s="252"/>
      <c r="S470" s="252"/>
      <c r="T470" s="252"/>
    </row>
    <row r="471">
      <c r="A471" s="284"/>
      <c r="B471" s="284"/>
      <c r="C471" s="284"/>
      <c r="D471" s="284"/>
      <c r="E471" s="284"/>
      <c r="F471" s="284"/>
      <c r="G471" s="284"/>
      <c r="H471" s="284"/>
      <c r="I471" s="284"/>
      <c r="J471" s="284"/>
      <c r="K471" s="284"/>
      <c r="L471" s="284"/>
      <c r="M471" s="252"/>
      <c r="N471" s="252"/>
      <c r="O471" s="252"/>
      <c r="P471" s="252"/>
      <c r="Q471" s="252"/>
      <c r="R471" s="252"/>
      <c r="S471" s="252"/>
      <c r="T471" s="252"/>
    </row>
    <row r="472">
      <c r="A472" s="284"/>
      <c r="B472" s="284"/>
      <c r="C472" s="284"/>
      <c r="D472" s="284"/>
      <c r="E472" s="284"/>
      <c r="F472" s="284"/>
      <c r="G472" s="284"/>
      <c r="H472" s="284"/>
      <c r="I472" s="284"/>
      <c r="J472" s="284"/>
      <c r="K472" s="284"/>
      <c r="L472" s="284"/>
      <c r="M472" s="252"/>
      <c r="N472" s="252"/>
      <c r="O472" s="252"/>
      <c r="P472" s="252"/>
      <c r="Q472" s="252"/>
      <c r="R472" s="252"/>
      <c r="S472" s="252"/>
      <c r="T472" s="252"/>
    </row>
    <row r="473">
      <c r="A473" s="284"/>
      <c r="B473" s="284"/>
      <c r="C473" s="284"/>
      <c r="D473" s="284"/>
      <c r="E473" s="284"/>
      <c r="F473" s="284"/>
      <c r="G473" s="284"/>
      <c r="H473" s="284"/>
      <c r="I473" s="284"/>
      <c r="J473" s="284"/>
      <c r="K473" s="284"/>
      <c r="L473" s="284"/>
      <c r="M473" s="252"/>
      <c r="N473" s="252"/>
      <c r="O473" s="252"/>
      <c r="P473" s="252"/>
      <c r="Q473" s="252"/>
      <c r="R473" s="252"/>
      <c r="S473" s="252"/>
      <c r="T473" s="252"/>
    </row>
    <row r="474">
      <c r="A474" s="284"/>
      <c r="B474" s="284"/>
      <c r="C474" s="284"/>
      <c r="D474" s="284"/>
      <c r="E474" s="284"/>
      <c r="F474" s="284"/>
      <c r="G474" s="284"/>
      <c r="H474" s="284"/>
      <c r="I474" s="284"/>
      <c r="J474" s="284"/>
      <c r="K474" s="284"/>
      <c r="L474" s="284"/>
      <c r="M474" s="252"/>
      <c r="N474" s="252"/>
      <c r="O474" s="252"/>
      <c r="P474" s="252"/>
      <c r="Q474" s="252"/>
      <c r="R474" s="252"/>
      <c r="S474" s="252"/>
      <c r="T474" s="252"/>
    </row>
    <row r="475">
      <c r="A475" s="284"/>
      <c r="B475" s="284"/>
      <c r="C475" s="284"/>
      <c r="D475" s="284"/>
      <c r="E475" s="284"/>
      <c r="F475" s="284"/>
      <c r="G475" s="284"/>
      <c r="H475" s="284"/>
      <c r="I475" s="284"/>
      <c r="J475" s="284"/>
      <c r="K475" s="284"/>
      <c r="L475" s="284"/>
      <c r="M475" s="252"/>
      <c r="N475" s="252"/>
      <c r="O475" s="252"/>
      <c r="P475" s="252"/>
      <c r="Q475" s="252"/>
      <c r="R475" s="252"/>
      <c r="S475" s="252"/>
      <c r="T475" s="252"/>
    </row>
    <row r="476">
      <c r="A476" s="284"/>
      <c r="B476" s="284"/>
      <c r="C476" s="284"/>
      <c r="D476" s="284"/>
      <c r="E476" s="284"/>
      <c r="F476" s="284"/>
      <c r="G476" s="284"/>
      <c r="H476" s="284"/>
      <c r="I476" s="284"/>
      <c r="J476" s="284"/>
      <c r="K476" s="284"/>
      <c r="L476" s="284"/>
      <c r="M476" s="252"/>
      <c r="N476" s="252"/>
      <c r="O476" s="252"/>
      <c r="P476" s="252"/>
      <c r="Q476" s="252"/>
      <c r="R476" s="252"/>
      <c r="S476" s="252"/>
      <c r="T476" s="252"/>
    </row>
    <row r="477">
      <c r="A477" s="284"/>
      <c r="B477" s="284"/>
      <c r="C477" s="284"/>
      <c r="D477" s="284"/>
      <c r="E477" s="284"/>
      <c r="F477" s="284"/>
      <c r="G477" s="284"/>
      <c r="H477" s="284"/>
      <c r="I477" s="284"/>
      <c r="J477" s="284"/>
      <c r="K477" s="284"/>
      <c r="L477" s="284"/>
      <c r="M477" s="252"/>
      <c r="N477" s="252"/>
      <c r="O477" s="252"/>
      <c r="P477" s="252"/>
      <c r="Q477" s="252"/>
      <c r="R477" s="252"/>
      <c r="S477" s="252"/>
      <c r="T477" s="252"/>
    </row>
    <row r="478">
      <c r="A478" s="284"/>
      <c r="B478" s="284"/>
      <c r="C478" s="284"/>
      <c r="D478" s="284"/>
      <c r="E478" s="284"/>
      <c r="F478" s="284"/>
      <c r="G478" s="284"/>
      <c r="H478" s="284"/>
      <c r="I478" s="284"/>
      <c r="J478" s="284"/>
      <c r="K478" s="284"/>
      <c r="L478" s="284"/>
      <c r="M478" s="252"/>
      <c r="N478" s="252"/>
      <c r="O478" s="252"/>
      <c r="P478" s="252"/>
      <c r="Q478" s="252"/>
      <c r="R478" s="252"/>
      <c r="S478" s="252"/>
      <c r="T478" s="252"/>
    </row>
    <row r="479">
      <c r="A479" s="284"/>
      <c r="B479" s="284"/>
      <c r="C479" s="284"/>
      <c r="D479" s="284"/>
      <c r="E479" s="284"/>
      <c r="F479" s="284"/>
      <c r="G479" s="284"/>
      <c r="H479" s="284"/>
      <c r="I479" s="284"/>
      <c r="J479" s="284"/>
      <c r="K479" s="284"/>
      <c r="L479" s="284"/>
      <c r="M479" s="252"/>
      <c r="N479" s="252"/>
      <c r="O479" s="252"/>
      <c r="P479" s="252"/>
      <c r="Q479" s="252"/>
      <c r="R479" s="252"/>
      <c r="S479" s="252"/>
      <c r="T479" s="252"/>
    </row>
    <row r="480">
      <c r="A480" s="284"/>
      <c r="B480" s="284"/>
      <c r="C480" s="284"/>
      <c r="D480" s="284"/>
      <c r="E480" s="284"/>
      <c r="F480" s="284"/>
      <c r="G480" s="284"/>
      <c r="H480" s="284"/>
      <c r="I480" s="284"/>
      <c r="J480" s="284"/>
      <c r="K480" s="284"/>
      <c r="L480" s="284"/>
      <c r="M480" s="252"/>
      <c r="N480" s="252"/>
      <c r="O480" s="252"/>
      <c r="P480" s="252"/>
      <c r="Q480" s="252"/>
      <c r="R480" s="252"/>
      <c r="S480" s="252"/>
      <c r="T480" s="252"/>
    </row>
    <row r="481">
      <c r="A481" s="284"/>
      <c r="B481" s="284"/>
      <c r="C481" s="284"/>
      <c r="D481" s="284"/>
      <c r="E481" s="284"/>
      <c r="F481" s="284"/>
      <c r="G481" s="284"/>
      <c r="H481" s="284"/>
      <c r="I481" s="284"/>
      <c r="J481" s="284"/>
      <c r="K481" s="284"/>
      <c r="L481" s="284"/>
      <c r="M481" s="252"/>
      <c r="N481" s="252"/>
      <c r="O481" s="252"/>
      <c r="P481" s="252"/>
      <c r="Q481" s="252"/>
      <c r="R481" s="252"/>
      <c r="S481" s="252"/>
      <c r="T481" s="252"/>
    </row>
    <row r="482">
      <c r="A482" s="284"/>
      <c r="B482" s="284"/>
      <c r="C482" s="284"/>
      <c r="D482" s="284"/>
      <c r="E482" s="284"/>
      <c r="F482" s="284"/>
      <c r="G482" s="284"/>
      <c r="H482" s="284"/>
      <c r="I482" s="284"/>
      <c r="J482" s="284"/>
      <c r="K482" s="284"/>
      <c r="L482" s="284"/>
      <c r="M482" s="252"/>
      <c r="N482" s="252"/>
      <c r="O482" s="252"/>
      <c r="P482" s="252"/>
      <c r="Q482" s="252"/>
      <c r="R482" s="252"/>
      <c r="S482" s="252"/>
      <c r="T482" s="252"/>
    </row>
    <row r="483">
      <c r="A483" s="284"/>
      <c r="B483" s="284"/>
      <c r="C483" s="284"/>
      <c r="D483" s="284"/>
      <c r="E483" s="284"/>
      <c r="F483" s="284"/>
      <c r="G483" s="284"/>
      <c r="H483" s="284"/>
      <c r="I483" s="284"/>
      <c r="J483" s="284"/>
      <c r="K483" s="284"/>
      <c r="L483" s="284"/>
      <c r="M483" s="252"/>
      <c r="N483" s="252"/>
      <c r="O483" s="252"/>
      <c r="P483" s="252"/>
      <c r="Q483" s="252"/>
      <c r="R483" s="252"/>
      <c r="S483" s="252"/>
      <c r="T483" s="252"/>
    </row>
    <row r="484">
      <c r="A484" s="284"/>
      <c r="B484" s="284"/>
      <c r="C484" s="284"/>
      <c r="D484" s="284"/>
      <c r="E484" s="284"/>
      <c r="F484" s="284"/>
      <c r="G484" s="284"/>
      <c r="H484" s="284"/>
      <c r="I484" s="284"/>
      <c r="J484" s="284"/>
      <c r="K484" s="284"/>
      <c r="L484" s="284"/>
      <c r="M484" s="252"/>
      <c r="N484" s="252"/>
      <c r="O484" s="252"/>
      <c r="P484" s="252"/>
      <c r="Q484" s="252"/>
      <c r="R484" s="252"/>
      <c r="S484" s="252"/>
      <c r="T484" s="252"/>
    </row>
    <row r="485">
      <c r="A485" s="284"/>
      <c r="B485" s="284"/>
      <c r="C485" s="284"/>
      <c r="D485" s="284"/>
      <c r="E485" s="284"/>
      <c r="F485" s="284"/>
      <c r="G485" s="284"/>
      <c r="H485" s="284"/>
      <c r="I485" s="284"/>
      <c r="J485" s="284"/>
      <c r="K485" s="284"/>
      <c r="L485" s="284"/>
      <c r="M485" s="252"/>
      <c r="N485" s="252"/>
      <c r="O485" s="252"/>
      <c r="P485" s="252"/>
      <c r="Q485" s="252"/>
      <c r="R485" s="252"/>
      <c r="S485" s="252"/>
      <c r="T485" s="252"/>
    </row>
    <row r="486">
      <c r="A486" s="284"/>
      <c r="B486" s="284"/>
      <c r="C486" s="284"/>
      <c r="D486" s="284"/>
      <c r="E486" s="284"/>
      <c r="F486" s="284"/>
      <c r="G486" s="284"/>
      <c r="H486" s="284"/>
      <c r="I486" s="284"/>
      <c r="J486" s="284"/>
      <c r="K486" s="284"/>
      <c r="L486" s="284"/>
      <c r="M486" s="252"/>
      <c r="N486" s="252"/>
      <c r="O486" s="252"/>
      <c r="P486" s="252"/>
      <c r="Q486" s="252"/>
      <c r="R486" s="252"/>
      <c r="S486" s="252"/>
      <c r="T486" s="252"/>
    </row>
    <row r="487">
      <c r="A487" s="284"/>
      <c r="B487" s="284"/>
      <c r="C487" s="284"/>
      <c r="D487" s="284"/>
      <c r="E487" s="284"/>
      <c r="F487" s="284"/>
      <c r="G487" s="284"/>
      <c r="H487" s="284"/>
      <c r="I487" s="284"/>
      <c r="J487" s="284"/>
      <c r="K487" s="284"/>
      <c r="L487" s="284"/>
      <c r="M487" s="252"/>
      <c r="N487" s="252"/>
      <c r="O487" s="252"/>
      <c r="P487" s="252"/>
      <c r="Q487" s="252"/>
      <c r="R487" s="252"/>
      <c r="S487" s="252"/>
      <c r="T487" s="252"/>
    </row>
    <row r="488">
      <c r="A488" s="284"/>
      <c r="B488" s="284"/>
      <c r="C488" s="284"/>
      <c r="D488" s="284"/>
      <c r="E488" s="284"/>
      <c r="F488" s="284"/>
      <c r="G488" s="284"/>
      <c r="H488" s="284"/>
      <c r="I488" s="284"/>
      <c r="J488" s="284"/>
      <c r="K488" s="284"/>
      <c r="L488" s="284"/>
      <c r="M488" s="252"/>
      <c r="N488" s="252"/>
      <c r="O488" s="252"/>
      <c r="P488" s="252"/>
      <c r="Q488" s="252"/>
      <c r="R488" s="252"/>
      <c r="S488" s="252"/>
      <c r="T488" s="252"/>
    </row>
    <row r="489">
      <c r="A489" s="284"/>
      <c r="B489" s="284"/>
      <c r="C489" s="284"/>
      <c r="D489" s="284"/>
      <c r="E489" s="284"/>
      <c r="F489" s="284"/>
      <c r="G489" s="284"/>
      <c r="H489" s="284"/>
      <c r="I489" s="284"/>
      <c r="J489" s="284"/>
      <c r="K489" s="284"/>
      <c r="L489" s="284"/>
      <c r="M489" s="252"/>
      <c r="N489" s="252"/>
      <c r="O489" s="252"/>
      <c r="P489" s="252"/>
      <c r="Q489" s="252"/>
      <c r="R489" s="252"/>
      <c r="S489" s="252"/>
      <c r="T489" s="252"/>
    </row>
    <row r="490">
      <c r="A490" s="284"/>
      <c r="B490" s="284"/>
      <c r="C490" s="284"/>
      <c r="D490" s="284"/>
      <c r="E490" s="284"/>
      <c r="F490" s="284"/>
      <c r="G490" s="284"/>
      <c r="H490" s="284"/>
      <c r="I490" s="284"/>
      <c r="J490" s="284"/>
      <c r="K490" s="284"/>
      <c r="L490" s="284"/>
      <c r="M490" s="252"/>
      <c r="N490" s="252"/>
      <c r="O490" s="252"/>
      <c r="P490" s="252"/>
      <c r="Q490" s="252"/>
      <c r="R490" s="252"/>
      <c r="S490" s="252"/>
      <c r="T490" s="252"/>
    </row>
    <row r="491">
      <c r="A491" s="284"/>
      <c r="B491" s="284"/>
      <c r="C491" s="284"/>
      <c r="D491" s="284"/>
      <c r="E491" s="284"/>
      <c r="F491" s="284"/>
      <c r="G491" s="284"/>
      <c r="H491" s="284"/>
      <c r="I491" s="284"/>
      <c r="J491" s="284"/>
      <c r="K491" s="284"/>
      <c r="L491" s="284"/>
      <c r="M491" s="252"/>
      <c r="N491" s="252"/>
      <c r="O491" s="252"/>
      <c r="P491" s="252"/>
      <c r="Q491" s="252"/>
      <c r="R491" s="252"/>
      <c r="S491" s="252"/>
      <c r="T491" s="252"/>
    </row>
    <row r="492">
      <c r="A492" s="284"/>
      <c r="B492" s="284"/>
      <c r="C492" s="284"/>
      <c r="D492" s="284"/>
      <c r="E492" s="284"/>
      <c r="F492" s="284"/>
      <c r="G492" s="284"/>
      <c r="H492" s="284"/>
      <c r="I492" s="284"/>
      <c r="J492" s="284"/>
      <c r="K492" s="284"/>
      <c r="L492" s="284"/>
      <c r="M492" s="252"/>
      <c r="N492" s="252"/>
      <c r="O492" s="252"/>
      <c r="P492" s="252"/>
      <c r="Q492" s="252"/>
      <c r="R492" s="252"/>
      <c r="S492" s="252"/>
      <c r="T492" s="252"/>
    </row>
  </sheetData>
  <mergeCells>
    <mergeCell ref="B295:B297"/>
    <mergeCell ref="C295:C297"/>
    <mergeCell ref="D295:D297"/>
    <mergeCell ref="F295:F297"/>
    <mergeCell ref="F305:F307"/>
    <mergeCell ref="D305:D307"/>
    <mergeCell ref="C305:C307"/>
    <mergeCell ref="B305:B307"/>
    <mergeCell ref="B308:B313"/>
    <mergeCell ref="C308:C313"/>
    <mergeCell ref="D308:D313"/>
    <mergeCell ref="F308:F313"/>
    <mergeCell ref="B314:B316"/>
    <mergeCell ref="C314:C316"/>
    <mergeCell ref="D314:D316"/>
    <mergeCell ref="F314:F316"/>
    <mergeCell ref="B317:B319"/>
    <mergeCell ref="C317:C319"/>
    <mergeCell ref="D317:D319"/>
    <mergeCell ref="F317:F319"/>
    <mergeCell ref="B321:B322"/>
    <mergeCell ref="C321:C322"/>
    <mergeCell ref="D321:D322"/>
    <mergeCell ref="F321:F322"/>
    <mergeCell ref="B323:B324"/>
    <mergeCell ref="C323:C324"/>
    <mergeCell ref="D323:D324"/>
    <mergeCell ref="F323:F324"/>
    <mergeCell ref="B325:B327"/>
    <mergeCell ref="C325:C327"/>
    <mergeCell ref="D325:D327"/>
    <mergeCell ref="F325:F327"/>
    <mergeCell ref="F298:F304"/>
    <mergeCell ref="D298:D304"/>
    <mergeCell ref="C298:C304"/>
    <mergeCell ref="B298:B304"/>
    <mergeCell ref="F293:F294"/>
    <mergeCell ref="D293:D294"/>
    <mergeCell ref="C293:C294"/>
    <mergeCell ref="B293:B294"/>
    <mergeCell ref="F289:F292"/>
    <mergeCell ref="D289:D292"/>
    <mergeCell ref="C289:C292"/>
    <mergeCell ref="B289:B292"/>
    <mergeCell ref="A288:E288"/>
    <mergeCell ref="F284:F286"/>
    <mergeCell ref="D284:D286"/>
    <mergeCell ref="C284:C286"/>
    <mergeCell ref="B284:B286"/>
    <mergeCell ref="A284:A286"/>
    <mergeCell ref="F282:F283"/>
    <mergeCell ref="D282:D283"/>
    <mergeCell ref="C282:C283"/>
    <mergeCell ref="B282:B283"/>
    <mergeCell ref="A282:A283"/>
    <mergeCell ref="F279:F281"/>
    <mergeCell ref="D279:D281"/>
    <mergeCell ref="C279:C281"/>
    <mergeCell ref="B279:B281"/>
    <mergeCell ref="A279:A281"/>
    <mergeCell ref="F276:F278"/>
    <mergeCell ref="D276:D278"/>
    <mergeCell ref="C276:C278"/>
    <mergeCell ref="B276:B278"/>
    <mergeCell ref="A276:A278"/>
    <mergeCell ref="F272:F275"/>
    <mergeCell ref="D272:D275"/>
    <mergeCell ref="C272:C275"/>
    <mergeCell ref="B272:B275"/>
    <mergeCell ref="A272:A275"/>
    <mergeCell ref="F268:F271"/>
    <mergeCell ref="D268:D271"/>
    <mergeCell ref="C268:C271"/>
    <mergeCell ref="B268:B271"/>
    <mergeCell ref="A268:A271"/>
    <mergeCell ref="F264:F267"/>
    <mergeCell ref="D264:D267"/>
    <mergeCell ref="C264:C267"/>
    <mergeCell ref="B264:B267"/>
    <mergeCell ref="A264:A267"/>
    <mergeCell ref="F260:F263"/>
    <mergeCell ref="D260:D263"/>
    <mergeCell ref="C260:C263"/>
    <mergeCell ref="B260:B263"/>
    <mergeCell ref="A260:A263"/>
    <mergeCell ref="F258:F259"/>
    <mergeCell ref="D258:D259"/>
    <mergeCell ref="C258:C259"/>
    <mergeCell ref="B258:B259"/>
    <mergeCell ref="A258:A259"/>
    <mergeCell ref="F254:F256"/>
    <mergeCell ref="D254:D256"/>
    <mergeCell ref="C254:C256"/>
    <mergeCell ref="B254:B256"/>
    <mergeCell ref="A254:A256"/>
    <mergeCell ref="F250:F253"/>
    <mergeCell ref="D250:D253"/>
    <mergeCell ref="C250:C253"/>
    <mergeCell ref="B250:B253"/>
    <mergeCell ref="A250:A253"/>
    <mergeCell ref="F246:F249"/>
    <mergeCell ref="D246:D249"/>
    <mergeCell ref="C246:C249"/>
    <mergeCell ref="B246:B249"/>
    <mergeCell ref="A246:A249"/>
    <mergeCell ref="F243:F245"/>
    <mergeCell ref="D243:D245"/>
    <mergeCell ref="C243:C245"/>
    <mergeCell ref="B243:B245"/>
    <mergeCell ref="A243:A245"/>
    <mergeCell ref="F239:F242"/>
    <mergeCell ref="D239:D242"/>
    <mergeCell ref="C239:C242"/>
    <mergeCell ref="B239:B242"/>
    <mergeCell ref="A239:A242"/>
    <mergeCell ref="F236:F238"/>
    <mergeCell ref="D236:D238"/>
    <mergeCell ref="C236:C238"/>
    <mergeCell ref="B236:B238"/>
    <mergeCell ref="A236:A238"/>
    <mergeCell ref="F232:F235"/>
    <mergeCell ref="D232:D235"/>
    <mergeCell ref="C232:C235"/>
    <mergeCell ref="B232:B235"/>
    <mergeCell ref="A232:A235"/>
    <mergeCell ref="F227:F231"/>
    <mergeCell ref="D227:D231"/>
    <mergeCell ref="C227:C231"/>
    <mergeCell ref="B227:B231"/>
    <mergeCell ref="A227:A231"/>
    <mergeCell ref="F223:F226"/>
    <mergeCell ref="D223:D226"/>
    <mergeCell ref="C223:C226"/>
    <mergeCell ref="B223:B226"/>
    <mergeCell ref="A223:A226"/>
    <mergeCell ref="F220:F222"/>
    <mergeCell ref="D220:D222"/>
    <mergeCell ref="C220:C222"/>
    <mergeCell ref="B220:B222"/>
    <mergeCell ref="A220:A222"/>
    <mergeCell ref="F216:F219"/>
    <mergeCell ref="D216:D219"/>
    <mergeCell ref="C216:C219"/>
    <mergeCell ref="B216:B219"/>
    <mergeCell ref="A216:A219"/>
    <mergeCell ref="F213:F215"/>
    <mergeCell ref="D213:D215"/>
    <mergeCell ref="C213:C215"/>
    <mergeCell ref="B213:B215"/>
    <mergeCell ref="A213:A215"/>
    <mergeCell ref="F210:F212"/>
    <mergeCell ref="D210:D212"/>
    <mergeCell ref="C210:C212"/>
    <mergeCell ref="B210:B212"/>
    <mergeCell ref="A210:A212"/>
    <mergeCell ref="A209:E209"/>
    <mergeCell ref="F206:F208"/>
    <mergeCell ref="D206:D208"/>
    <mergeCell ref="C206:C208"/>
    <mergeCell ref="B206:B208"/>
    <mergeCell ref="A206:A208"/>
    <mergeCell ref="F202:F205"/>
    <mergeCell ref="D202:D205"/>
    <mergeCell ref="C202:C205"/>
    <mergeCell ref="B202:B205"/>
    <mergeCell ref="A202:A205"/>
    <mergeCell ref="F199:F201"/>
    <mergeCell ref="D199:D201"/>
    <mergeCell ref="C199:C201"/>
    <mergeCell ref="B199:B201"/>
    <mergeCell ref="A199:A201"/>
    <mergeCell ref="F196:F198"/>
    <mergeCell ref="D196:D198"/>
    <mergeCell ref="C196:C198"/>
    <mergeCell ref="B196:B198"/>
    <mergeCell ref="A196:A198"/>
    <mergeCell ref="F193:F195"/>
    <mergeCell ref="D193:D195"/>
    <mergeCell ref="C193:C195"/>
    <mergeCell ref="B193:B195"/>
    <mergeCell ref="A193:A195"/>
    <mergeCell ref="F190:F192"/>
    <mergeCell ref="D190:D192"/>
    <mergeCell ref="C190:C192"/>
    <mergeCell ref="B190:B192"/>
    <mergeCell ref="A190:A192"/>
    <mergeCell ref="F187:F189"/>
    <mergeCell ref="D187:D189"/>
    <mergeCell ref="C187:C189"/>
    <mergeCell ref="B187:B189"/>
    <mergeCell ref="A187:A189"/>
    <mergeCell ref="F184:F186"/>
    <mergeCell ref="D184:D186"/>
    <mergeCell ref="C184:C186"/>
    <mergeCell ref="B184:B186"/>
    <mergeCell ref="A184:A186"/>
    <mergeCell ref="F180:F183"/>
    <mergeCell ref="D180:D183"/>
    <mergeCell ref="C180:C183"/>
    <mergeCell ref="B180:B183"/>
    <mergeCell ref="A180:A183"/>
    <mergeCell ref="F176:F179"/>
    <mergeCell ref="D176:D179"/>
    <mergeCell ref="C176:C179"/>
    <mergeCell ref="B176:B179"/>
    <mergeCell ref="A176:A179"/>
    <mergeCell ref="F173:F175"/>
    <mergeCell ref="D173:D175"/>
    <mergeCell ref="C173:C175"/>
    <mergeCell ref="B173:B175"/>
    <mergeCell ref="A173:A175"/>
    <mergeCell ref="F171:F172"/>
    <mergeCell ref="D171:D172"/>
    <mergeCell ref="C171:C172"/>
    <mergeCell ref="B171:B172"/>
    <mergeCell ref="A171:A172"/>
    <mergeCell ref="F167:F170"/>
    <mergeCell ref="D167:D170"/>
    <mergeCell ref="C167:C170"/>
    <mergeCell ref="B167:B170"/>
    <mergeCell ref="A167:A170"/>
    <mergeCell ref="F163:F166"/>
    <mergeCell ref="D163:D166"/>
    <mergeCell ref="C163:C166"/>
    <mergeCell ref="B163:B166"/>
    <mergeCell ref="A163:A166"/>
    <mergeCell ref="F159:F162"/>
    <mergeCell ref="D159:D162"/>
    <mergeCell ref="C159:C162"/>
    <mergeCell ref="B159:B162"/>
    <mergeCell ref="A159:A162"/>
    <mergeCell ref="F156:F158"/>
    <mergeCell ref="D156:D158"/>
    <mergeCell ref="C156:C158"/>
    <mergeCell ref="B156:B158"/>
    <mergeCell ref="A156:A158"/>
    <mergeCell ref="F152:F155"/>
    <mergeCell ref="D152:D155"/>
    <mergeCell ref="C152:C155"/>
    <mergeCell ref="B152:B155"/>
    <mergeCell ref="A152:A155"/>
    <mergeCell ref="F148:F151"/>
    <mergeCell ref="D148:D151"/>
    <mergeCell ref="C148:C151"/>
    <mergeCell ref="B148:B151"/>
    <mergeCell ref="A148:A151"/>
    <mergeCell ref="F145:F147"/>
    <mergeCell ref="D145:D147"/>
    <mergeCell ref="C145:C147"/>
    <mergeCell ref="B145:B147"/>
    <mergeCell ref="A145:A147"/>
    <mergeCell ref="F141:F144"/>
    <mergeCell ref="D141:D144"/>
    <mergeCell ref="C141:C144"/>
    <mergeCell ref="B141:B144"/>
    <mergeCell ref="A141:A144"/>
    <mergeCell ref="F137:F140"/>
    <mergeCell ref="D137:D140"/>
    <mergeCell ref="C137:C140"/>
    <mergeCell ref="B137:B140"/>
    <mergeCell ref="A137:A140"/>
    <mergeCell ref="F134:F136"/>
    <mergeCell ref="D134:D136"/>
    <mergeCell ref="C134:C136"/>
    <mergeCell ref="B134:B136"/>
    <mergeCell ref="A134:A136"/>
    <mergeCell ref="F131:F133"/>
    <mergeCell ref="D131:D133"/>
    <mergeCell ref="C131:C133"/>
    <mergeCell ref="B131:B133"/>
    <mergeCell ref="A131:A133"/>
    <mergeCell ref="F128:F130"/>
    <mergeCell ref="D128:D130"/>
    <mergeCell ref="C128:C130"/>
    <mergeCell ref="B128:B130"/>
    <mergeCell ref="A128:A130"/>
    <mergeCell ref="F125:F127"/>
    <mergeCell ref="D125:D127"/>
    <mergeCell ref="C125:C127"/>
    <mergeCell ref="B125:B127"/>
    <mergeCell ref="A125:A127"/>
    <mergeCell ref="F123:F124"/>
    <mergeCell ref="D123:D124"/>
    <mergeCell ref="C123:C124"/>
    <mergeCell ref="B123:B124"/>
    <mergeCell ref="A123:A124"/>
    <mergeCell ref="F120:F122"/>
    <mergeCell ref="D120:D122"/>
    <mergeCell ref="C120:C122"/>
    <mergeCell ref="B120:B122"/>
    <mergeCell ref="A120:A122"/>
    <mergeCell ref="F117:F119"/>
    <mergeCell ref="D117:D119"/>
    <mergeCell ref="C117:C119"/>
    <mergeCell ref="B117:B119"/>
    <mergeCell ref="A117:A119"/>
    <mergeCell ref="F114:F116"/>
    <mergeCell ref="D114:D116"/>
    <mergeCell ref="C114:C116"/>
    <mergeCell ref="B114:B116"/>
    <mergeCell ref="A114:A116"/>
    <mergeCell ref="F111:F113"/>
    <mergeCell ref="D111:D113"/>
    <mergeCell ref="C111:C113"/>
    <mergeCell ref="B111:B113"/>
    <mergeCell ref="A111:A113"/>
    <mergeCell ref="F108:F110"/>
    <mergeCell ref="D108:D110"/>
    <mergeCell ref="C108:C110"/>
    <mergeCell ref="B108:B110"/>
    <mergeCell ref="A108:A110"/>
    <mergeCell ref="F105:F107"/>
    <mergeCell ref="D105:D107"/>
    <mergeCell ref="C105:C107"/>
    <mergeCell ref="B105:B107"/>
    <mergeCell ref="A105:A107"/>
    <mergeCell ref="F101:F104"/>
    <mergeCell ref="D101:D104"/>
    <mergeCell ref="C101:C104"/>
    <mergeCell ref="B101:B104"/>
    <mergeCell ref="A101:A104"/>
    <mergeCell ref="F98:F100"/>
    <mergeCell ref="D98:D100"/>
    <mergeCell ref="C98:C100"/>
    <mergeCell ref="B98:B100"/>
    <mergeCell ref="A98:A100"/>
    <mergeCell ref="F95:F97"/>
    <mergeCell ref="D95:D97"/>
    <mergeCell ref="C95:C97"/>
    <mergeCell ref="B95:B97"/>
    <mergeCell ref="A95:A97"/>
    <mergeCell ref="F91:F94"/>
    <mergeCell ref="D91:D94"/>
    <mergeCell ref="C91:C94"/>
    <mergeCell ref="B91:B94"/>
    <mergeCell ref="A91:A94"/>
    <mergeCell ref="F89:F90"/>
    <mergeCell ref="D89:D90"/>
    <mergeCell ref="C89:C90"/>
    <mergeCell ref="B89:B90"/>
    <mergeCell ref="A89:A90"/>
    <mergeCell ref="F86:F88"/>
    <mergeCell ref="D86:D88"/>
    <mergeCell ref="C86:C88"/>
    <mergeCell ref="B86:B88"/>
    <mergeCell ref="A86:A88"/>
    <mergeCell ref="F83:F85"/>
    <mergeCell ref="D83:D85"/>
    <mergeCell ref="C83:C85"/>
    <mergeCell ref="B83:B85"/>
    <mergeCell ref="A83:A85"/>
    <mergeCell ref="F80:F82"/>
    <mergeCell ref="D80:D82"/>
    <mergeCell ref="C80:C82"/>
    <mergeCell ref="B80:B82"/>
    <mergeCell ref="A80:A82"/>
    <mergeCell ref="A79:E79"/>
    <mergeCell ref="F76:F78"/>
    <mergeCell ref="D76:D78"/>
    <mergeCell ref="C76:C78"/>
    <mergeCell ref="B76:B78"/>
    <mergeCell ref="A76:A78"/>
    <mergeCell ref="F72:F75"/>
    <mergeCell ref="D72:D75"/>
    <mergeCell ref="C72:C75"/>
    <mergeCell ref="B72:B75"/>
    <mergeCell ref="A72:A75"/>
    <mergeCell ref="F67:F71"/>
    <mergeCell ref="D67:D71"/>
    <mergeCell ref="C67:C71"/>
    <mergeCell ref="B67:B71"/>
    <mergeCell ref="A67:A71"/>
    <mergeCell ref="F64:F66"/>
    <mergeCell ref="D64:D66"/>
    <mergeCell ref="C64:C66"/>
    <mergeCell ref="B64:B66"/>
    <mergeCell ref="A64:A66"/>
    <mergeCell ref="F60:F63"/>
    <mergeCell ref="D60:D63"/>
    <mergeCell ref="C60:C63"/>
    <mergeCell ref="B60:B63"/>
    <mergeCell ref="A60:A63"/>
    <mergeCell ref="F56:F59"/>
    <mergeCell ref="D56:D59"/>
    <mergeCell ref="C56:C59"/>
    <mergeCell ref="B56:B59"/>
    <mergeCell ref="A56:A59"/>
    <mergeCell ref="F52:F55"/>
    <mergeCell ref="D52:D55"/>
    <mergeCell ref="C52:C55"/>
    <mergeCell ref="B52:B55"/>
    <mergeCell ref="A52:A55"/>
    <mergeCell ref="F49:F51"/>
    <mergeCell ref="D49:D51"/>
    <mergeCell ref="C49:C51"/>
    <mergeCell ref="B49:B51"/>
    <mergeCell ref="A49:A51"/>
    <mergeCell ref="F45:F48"/>
    <mergeCell ref="D45:D48"/>
    <mergeCell ref="C45:C48"/>
    <mergeCell ref="B45:B48"/>
    <mergeCell ref="A45:A48"/>
    <mergeCell ref="F41:F44"/>
    <mergeCell ref="D41:D44"/>
    <mergeCell ref="C41:C44"/>
    <mergeCell ref="B41:B44"/>
    <mergeCell ref="A41:A44"/>
    <mergeCell ref="F37:F40"/>
    <mergeCell ref="D37:D40"/>
    <mergeCell ref="C37:C40"/>
    <mergeCell ref="B37:B40"/>
    <mergeCell ref="A37:A40"/>
    <mergeCell ref="F33:F36"/>
    <mergeCell ref="D33:D36"/>
    <mergeCell ref="C33:C36"/>
    <mergeCell ref="B33:B36"/>
    <mergeCell ref="A33:A36"/>
    <mergeCell ref="F29:F32"/>
    <mergeCell ref="D29:D32"/>
    <mergeCell ref="C29:C32"/>
    <mergeCell ref="B29:B32"/>
    <mergeCell ref="A29:A32"/>
    <mergeCell ref="F26:F28"/>
    <mergeCell ref="D26:D28"/>
    <mergeCell ref="C26:C28"/>
    <mergeCell ref="B26:B28"/>
    <mergeCell ref="A26:A28"/>
    <mergeCell ref="F23:F25"/>
    <mergeCell ref="D23:D25"/>
    <mergeCell ref="C23:C25"/>
    <mergeCell ref="B23:B25"/>
    <mergeCell ref="A23:A25"/>
    <mergeCell ref="F20:F22"/>
    <mergeCell ref="D20:D22"/>
    <mergeCell ref="C20:C22"/>
    <mergeCell ref="B20:B22"/>
    <mergeCell ref="A20:A22"/>
    <mergeCell ref="F14:F19"/>
    <mergeCell ref="D14:D19"/>
    <mergeCell ref="C14:C19"/>
    <mergeCell ref="B14:B19"/>
    <mergeCell ref="A14:A19"/>
    <mergeCell ref="F11:F13"/>
    <mergeCell ref="D11:D13"/>
    <mergeCell ref="C11:C13"/>
    <mergeCell ref="B11:B13"/>
    <mergeCell ref="A11:A13"/>
    <mergeCell ref="F7:F10"/>
    <mergeCell ref="D7:D10"/>
    <mergeCell ref="C7:C10"/>
    <mergeCell ref="B7:B10"/>
    <mergeCell ref="A7:A10"/>
    <mergeCell ref="F3:F6"/>
    <mergeCell ref="D3:D6"/>
    <mergeCell ref="C3:C6"/>
    <mergeCell ref="B3:B6"/>
    <mergeCell ref="A3:A6"/>
    <mergeCell ref="A1:L1"/>
    <mergeCell ref="A329:A332"/>
    <mergeCell ref="A289:A292"/>
    <mergeCell ref="A293:A294"/>
    <mergeCell ref="A295:A297"/>
    <mergeCell ref="A298:A304"/>
    <mergeCell ref="A305:A307"/>
    <mergeCell ref="A308:A313"/>
    <mergeCell ref="A314:A316"/>
    <mergeCell ref="A317:A319"/>
    <mergeCell ref="A321:A322"/>
    <mergeCell ref="A323:A324"/>
    <mergeCell ref="A325:A327"/>
  </mergeCells>
</worksheet>
</file>

<file path=xl/worksheets/sheet14.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sheetViews>
  <sheetFormatPr defaultColWidth="14" defaultRowHeight="19"/>
  <cols>
    <col collapsed="false" customWidth="true" hidden="false" max="2" min="2" style="0" width="14"/>
  </cols>
  <sheetData>
    <row r="1">
      <c r="A1" s="464" t="str">
        <v>送机表</v>
      </c>
      <c r="B1" s="464"/>
      <c r="C1" s="464"/>
      <c r="D1" s="464"/>
      <c r="E1" s="464"/>
      <c r="F1" s="464"/>
      <c r="G1" s="464"/>
      <c r="H1" s="464"/>
      <c r="I1" s="464"/>
      <c r="J1" s="464"/>
    </row>
    <row r="2">
      <c r="A2" s="471" t="str">
        <v>序号</v>
      </c>
      <c r="B2" s="470" t="str">
        <v>昵称</v>
      </c>
      <c r="C2" s="470" t="str">
        <v>嘉宾姓名
 （同证件）</v>
      </c>
      <c r="D2" s="469" t="str">
        <v>助理姓名
 入场</v>
      </c>
      <c r="E2" s="469" t="str">
        <v>手机号</v>
      </c>
      <c r="F2" s="468" t="str">
        <v>回程日期</v>
      </c>
      <c r="G2" s="468" t="str">
        <v>航班</v>
      </c>
      <c r="H2" s="468" t="str">
        <v>航站楼</v>
      </c>
      <c r="I2" s="468" t="str">
        <v>出发时间</v>
      </c>
      <c r="J2" s="471" t="str">
        <v>车型</v>
      </c>
    </row>
    <row r="3">
      <c r="A3" s="366">
        <v>1</v>
      </c>
      <c r="B3" s="347">
        <f>VLOOKUP(C3,IMPORTRANGE("https://g0tu5c2mceh.feishu.cn/sheets/VxMXsT9JyhVMlst4SUycUJ1xn8e","'主播'!B:C"),2,0)</f>
      </c>
      <c r="C3" s="347" t="str">
        <v>万文胜</v>
      </c>
      <c r="D3" s="347" t="str">
        <v>王伟荣</v>
      </c>
      <c r="E3" s="347">
        <v>15255901000</v>
      </c>
      <c r="F3" s="450">
        <v>45396</v>
      </c>
      <c r="G3" s="347" t="str">
        <v>MU5181</v>
      </c>
      <c r="H3" s="347" t="str">
        <v>T4</v>
      </c>
      <c r="I3" s="462">
        <v>0.2361111111111111</v>
      </c>
      <c r="J3" s="366" t="str">
        <v>GL8</v>
      </c>
    </row>
    <row r="4">
      <c r="A4" s="366">
        <v>2</v>
      </c>
      <c r="B4" s="347">
        <f>VLOOKUP(C4,IMPORTRANGE("https://g0tu5c2mceh.feishu.cn/sheets/VxMXsT9JyhVMlst4SUycUJ1xn8e","'主播'!B:C"),2,0)</f>
      </c>
      <c r="C4" s="347" t="str">
        <v>潘嫔娴</v>
      </c>
      <c r="D4" s="347" t="str">
        <v>黄咪咪</v>
      </c>
      <c r="E4" s="347">
        <v>15001371195</v>
      </c>
      <c r="F4" s="450">
        <v>45396</v>
      </c>
      <c r="G4" s="347" t="str">
        <v>MF8401</v>
      </c>
      <c r="H4" s="347" t="str">
        <v>T3</v>
      </c>
      <c r="I4" s="462">
        <v>0.24305555555555555</v>
      </c>
      <c r="J4" s="366" t="str">
        <v>GL8</v>
      </c>
    </row>
    <row r="5">
      <c r="A5" s="366">
        <v>3</v>
      </c>
      <c r="B5" s="347">
        <f>VLOOKUP(C5,IMPORTRANGE("https://g0tu5c2mceh.feishu.cn/sheets/VxMXsT9JyhVMlst4SUycUJ1xn8e","'主播'!B:C"),2,0)</f>
      </c>
      <c r="C5" s="347" t="str">
        <v>王盼盼</v>
      </c>
      <c r="D5" s="347" t="str">
        <v>王瑞</v>
      </c>
      <c r="E5" s="347">
        <v>18685431701</v>
      </c>
      <c r="F5" s="450">
        <v>45396</v>
      </c>
      <c r="G5" s="347" t="str">
        <v>MF8047</v>
      </c>
      <c r="H5" s="347" t="str">
        <v>T3</v>
      </c>
      <c r="I5" s="462">
        <v>0.3611111111111111</v>
      </c>
      <c r="J5" s="366" t="str">
        <v>GL8</v>
      </c>
    </row>
    <row r="6">
      <c r="A6" s="366">
        <v>4</v>
      </c>
      <c r="B6" s="347">
        <f>VLOOKUP(C6,IMPORTRANGE("https://g0tu5c2mceh.feishu.cn/sheets/VxMXsT9JyhVMlst4SUycUJ1xn8e","'主播'!B:C"),2,0)</f>
      </c>
      <c r="C6" s="347" t="str">
        <v>肖宇浩</v>
      </c>
      <c r="D6" s="347" t="str">
        <v>刘京帅</v>
      </c>
      <c r="E6" s="347">
        <v>15201616172</v>
      </c>
      <c r="F6" s="450">
        <v>45396</v>
      </c>
      <c r="G6" s="347" t="str">
        <v>9C8976</v>
      </c>
      <c r="H6" s="347" t="str">
        <v>T4</v>
      </c>
      <c r="I6" s="462">
        <v>0.3680555555555556</v>
      </c>
      <c r="J6" s="366" t="str">
        <v>GL8</v>
      </c>
    </row>
    <row r="7">
      <c r="A7" s="366">
        <v>5</v>
      </c>
      <c r="B7" s="347">
        <f>VLOOKUP(C7,IMPORTRANGE("https://g0tu5c2mceh.feishu.cn/sheets/VxMXsT9JyhVMlst4SUycUJ1xn8e","'主播'!B:C"),2,0)</f>
      </c>
      <c r="C7" s="347" t="str">
        <v>万高</v>
      </c>
      <c r="D7" s="347"/>
      <c r="E7" s="347">
        <v>18080807872</v>
      </c>
      <c r="F7" s="450">
        <v>45396</v>
      </c>
      <c r="G7" s="347" t="str">
        <v>3u8924</v>
      </c>
      <c r="H7" s="347" t="str">
        <v>T4</v>
      </c>
      <c r="I7" s="462">
        <v>0.4236111111111111</v>
      </c>
      <c r="J7" s="366" t="str">
        <v>GL8</v>
      </c>
    </row>
    <row r="8">
      <c r="A8" s="366">
        <v>6</v>
      </c>
      <c r="B8" s="347">
        <f>VLOOKUP(C8,IMPORTRANGE("https://g0tu5c2mceh.feishu.cn/sheets/VxMXsT9JyhVMlst4SUycUJ1xn8e","'主播'!B:C"),2,0)</f>
      </c>
      <c r="C8" s="347" t="str">
        <v>卞继生</v>
      </c>
      <c r="D8" s="347" t="str">
        <v>魏佳</v>
      </c>
      <c r="E8" s="347">
        <v>19936656469</v>
      </c>
      <c r="F8" s="450">
        <v>45396</v>
      </c>
      <c r="G8" s="347" t="str">
        <v>Ca4566</v>
      </c>
      <c r="H8" s="347" t="str">
        <v>T4</v>
      </c>
      <c r="I8" s="462">
        <v>0.4270833333333333</v>
      </c>
      <c r="J8" s="366" t="str">
        <v>GL8</v>
      </c>
    </row>
    <row r="9">
      <c r="A9" s="366">
        <v>7</v>
      </c>
      <c r="B9" s="347">
        <f>VLOOKUP(C9,IMPORTRANGE("https://g0tu5c2mceh.feishu.cn/sheets/VxMXsT9JyhVMlst4SUycUJ1xn8e","'主播'!B:C"),2,0)</f>
      </c>
      <c r="C9" s="347" t="str">
        <v>辛梦叶</v>
      </c>
      <c r="D9" s="347" t="str">
        <v>辛梦婷</v>
      </c>
      <c r="E9" s="347">
        <v>19182008957</v>
      </c>
      <c r="F9" s="450">
        <v>45396</v>
      </c>
      <c r="G9" s="347" t="str">
        <v>3U8924</v>
      </c>
      <c r="H9" s="347" t="str">
        <v>T4</v>
      </c>
      <c r="I9" s="462">
        <v>0.4375</v>
      </c>
      <c r="J9" s="366" t="str">
        <v>GL8</v>
      </c>
    </row>
    <row r="10">
      <c r="A10" s="366">
        <v>8</v>
      </c>
      <c r="B10" s="347">
        <f>VLOOKUP(C10,IMPORTRANGE("https://g0tu5c2mceh.feishu.cn/sheets/VxMXsT9JyhVMlst4SUycUJ1xn8e","'主播'!B:C"),2,0)</f>
      </c>
      <c r="C10" s="347" t="str">
        <v>李卓洋</v>
      </c>
      <c r="D10" s="347" t="str">
        <v>李雪
 豆姿晗</v>
      </c>
      <c r="E10" s="354" t="str">
        <v>15891587682
 13671204730</v>
      </c>
      <c r="F10" s="450">
        <v>45396</v>
      </c>
      <c r="G10" s="347" t="str">
        <v>CZ8958</v>
      </c>
      <c r="H10" s="347" t="str">
        <v>T3</v>
      </c>
      <c r="I10" s="462">
        <v>0.4618055555555556</v>
      </c>
      <c r="J10" s="366" t="str">
        <v>GL8</v>
      </c>
    </row>
    <row r="11">
      <c r="A11" s="366">
        <v>9</v>
      </c>
      <c r="B11" s="347">
        <f>VLOOKUP(C11,IMPORTRANGE("https://g0tu5c2mceh.feishu.cn/sheets/VxMXsT9JyhVMlst4SUycUJ1xn8e","'主播'!B:C"),2,0)</f>
      </c>
      <c r="C11" s="347" t="str">
        <v>林登登</v>
      </c>
      <c r="D11" s="347" t="str">
        <v>索伟鹏</v>
      </c>
      <c r="E11" s="347">
        <v>13332937027</v>
      </c>
      <c r="F11" s="450">
        <v>45396</v>
      </c>
      <c r="G11" s="347" t="str">
        <v>D665</v>
      </c>
      <c r="H11" s="347" t="str">
        <v>厦门北</v>
      </c>
      <c r="I11" s="462">
        <v>0.7215277777777778</v>
      </c>
      <c r="J11" s="366" t="str">
        <v>GL8</v>
      </c>
    </row>
    <row r="12">
      <c r="A12" s="366">
        <v>11</v>
      </c>
      <c r="B12" s="347">
        <f>VLOOKUP(C12,IMPORTRANGE("https://g0tu5c2mceh.feishu.cn/sheets/VxMXsT9JyhVMlst4SUycUJ1xn8e","'主播'!B:C"),2,0)</f>
      </c>
      <c r="C12" s="347" t="str">
        <v>张越</v>
      </c>
      <c r="D12" s="452"/>
      <c r="E12" s="452"/>
      <c r="F12" s="460"/>
      <c r="G12" s="366"/>
      <c r="H12" s="366"/>
      <c r="I12" s="461"/>
      <c r="J12" s="366"/>
    </row>
    <row r="13">
      <c r="A13" s="366">
        <v>12</v>
      </c>
      <c r="B13" s="347">
        <f>VLOOKUP(C13,IMPORTRANGE("https://g0tu5c2mceh.feishu.cn/sheets/VxMXsT9JyhVMlst4SUycUJ1xn8e","'主播'!B:C"),2,0)</f>
      </c>
      <c r="C13" s="347" t="str">
        <v>李淼</v>
      </c>
      <c r="D13" s="452"/>
      <c r="E13" s="452"/>
      <c r="F13" s="460"/>
      <c r="G13" s="366"/>
      <c r="H13" s="366"/>
      <c r="I13" s="461"/>
      <c r="J13" s="366"/>
    </row>
    <row r="14">
      <c r="A14" s="366">
        <v>13</v>
      </c>
      <c r="B14" s="347">
        <f>VLOOKUP(C14,IMPORTRANGE("https://g0tu5c2mceh.feishu.cn/sheets/VxMXsT9JyhVMlst4SUycUJ1xn8e","'主播'!B:C"),2,0)</f>
      </c>
      <c r="C14" s="347" t="str">
        <v>胡新越</v>
      </c>
      <c r="D14" s="452"/>
      <c r="E14" s="452"/>
      <c r="F14" s="460"/>
      <c r="G14" s="366"/>
      <c r="H14" s="366"/>
      <c r="I14" s="461"/>
      <c r="J14" s="366"/>
    </row>
    <row r="15">
      <c r="A15" s="366">
        <v>14</v>
      </c>
      <c r="B15" s="347">
        <f>VLOOKUP(C15,IMPORTRANGE("https://g0tu5c2mceh.feishu.cn/sheets/VxMXsT9JyhVMlst4SUycUJ1xn8e","'主播'!B:C"),2,0)</f>
      </c>
      <c r="C15" s="347" t="str">
        <v>岳斯璐</v>
      </c>
      <c r="D15" s="452"/>
      <c r="E15" s="452"/>
      <c r="F15" s="460"/>
      <c r="G15" s="366"/>
      <c r="H15" s="366"/>
      <c r="I15" s="461"/>
      <c r="J15" s="366"/>
    </row>
    <row r="16">
      <c r="A16" s="366">
        <v>15</v>
      </c>
      <c r="B16" s="347">
        <f>VLOOKUP(C16,IMPORTRANGE("https://g0tu5c2mceh.feishu.cn/sheets/VxMXsT9JyhVMlst4SUycUJ1xn8e","'主播'!B:C"),2,0)</f>
      </c>
      <c r="C16" s="347" t="str">
        <v>王秋茹</v>
      </c>
      <c r="D16" s="452"/>
      <c r="E16" s="452"/>
      <c r="F16" s="460"/>
      <c r="G16" s="366"/>
      <c r="H16" s="366"/>
      <c r="I16" s="461"/>
      <c r="J16" s="366"/>
    </row>
    <row r="17">
      <c r="A17" s="366">
        <v>16</v>
      </c>
      <c r="B17" s="347">
        <f>VLOOKUP(C17,IMPORTRANGE("https://g0tu5c2mceh.feishu.cn/sheets/VxMXsT9JyhVMlst4SUycUJ1xn8e","'主播'!B:C"),2,0)</f>
      </c>
      <c r="C17" s="347" t="str">
        <v>刘琇雯</v>
      </c>
      <c r="D17" s="452"/>
      <c r="E17" s="452"/>
      <c r="F17" s="460"/>
      <c r="G17" s="366"/>
      <c r="H17" s="366"/>
      <c r="I17" s="461"/>
      <c r="J17" s="366"/>
    </row>
    <row r="18">
      <c r="A18" s="366">
        <v>17</v>
      </c>
      <c r="B18" s="347">
        <f>VLOOKUP(C18,IMPORTRANGE("https://g0tu5c2mceh.feishu.cn/sheets/VxMXsT9JyhVMlst4SUycUJ1xn8e","'主播'!B:C"),2,0)</f>
      </c>
      <c r="C18" s="347" t="str">
        <v>钏仕云</v>
      </c>
      <c r="D18" s="472"/>
      <c r="E18" s="348">
        <v>13840871029</v>
      </c>
      <c r="F18" s="450">
        <v>45396</v>
      </c>
      <c r="G18" s="347" t="str">
        <v>MF8531</v>
      </c>
      <c r="H18" s="347" t="str">
        <v>T3</v>
      </c>
      <c r="I18" s="462">
        <v>0.8020833333333334</v>
      </c>
      <c r="J18" s="366" t="str">
        <v>GL8</v>
      </c>
    </row>
    <row r="19">
      <c r="A19" s="366">
        <v>18</v>
      </c>
      <c r="B19" s="347">
        <f>VLOOKUP(C19,IMPORTRANGE("https://g0tu5c2mceh.feishu.cn/sheets/VxMXsT9JyhVMlst4SUycUJ1xn8e","'主播'!B:C"),2,0)</f>
      </c>
      <c r="C19" s="347" t="str">
        <v>朱曈曈</v>
      </c>
      <c r="D19" s="347" t="str">
        <v>郭梓轩</v>
      </c>
      <c r="E19" s="347">
        <v>18911066000</v>
      </c>
      <c r="F19" s="450">
        <v>45396</v>
      </c>
      <c r="G19" s="347" t="str">
        <v>CA1812</v>
      </c>
      <c r="H19" s="347" t="str">
        <v>T4</v>
      </c>
      <c r="I19" s="462">
        <v>0.8125</v>
      </c>
      <c r="J19" s="366" t="str">
        <v>GL8</v>
      </c>
    </row>
    <row r="20">
      <c r="A20" s="366">
        <v>19</v>
      </c>
      <c r="B20" s="347">
        <f>VLOOKUP(C20,IMPORTRANGE("https://g0tu5c2mceh.feishu.cn/sheets/VxMXsT9JyhVMlst4SUycUJ1xn8e","'主播'!B:C"),2,0)</f>
      </c>
      <c r="C20" s="347" t="str">
        <v>吴文琳</v>
      </c>
      <c r="D20" s="347"/>
      <c r="E20" s="347"/>
      <c r="F20" s="450">
        <v>45396</v>
      </c>
      <c r="G20" s="347" t="str">
        <v>HO1198</v>
      </c>
      <c r="H20" s="347" t="str">
        <v>T4</v>
      </c>
      <c r="I20" s="462">
        <v>0.8229166666666666</v>
      </c>
      <c r="J20" s="366" t="str">
        <v>GL8</v>
      </c>
    </row>
    <row r="21">
      <c r="A21" s="465">
        <v>20</v>
      </c>
      <c r="B21" s="459">
        <f>VLOOKUP(C21,IMPORTRANGE("https://g0tu5c2mceh.feishu.cn/sheets/VxMXsT9JyhVMlst4SUycUJ1xn8e","'主播'!B:C"),2,0)</f>
      </c>
      <c r="C21" s="459" t="str">
        <v>凌磊</v>
      </c>
      <c r="D21" s="459" t="str">
        <v>应超</v>
      </c>
      <c r="E21" s="459">
        <v>13958698849</v>
      </c>
      <c r="F21" s="467">
        <v>45396</v>
      </c>
      <c r="G21" s="459" t="str">
        <v>MU2914</v>
      </c>
      <c r="H21" s="459" t="str">
        <v>T4</v>
      </c>
      <c r="I21" s="466">
        <v>0.8645833333333334</v>
      </c>
      <c r="J21" s="465" t="str">
        <v>GL8</v>
      </c>
      <c r="K21" s="252" t="str">
        <v>应超为金主</v>
      </c>
    </row>
    <row r="22">
      <c r="A22" s="366">
        <v>21</v>
      </c>
      <c r="B22" s="347">
        <f>VLOOKUP(C22,IMPORTRANGE("https://g0tu5c2mceh.feishu.cn/sheets/VxMXsT9JyhVMlst4SUycUJ1xn8e","'主播'!B:C"),2,0)</f>
      </c>
      <c r="C22" s="347" t="str">
        <v>蒋玲琛</v>
      </c>
      <c r="D22" s="347" t="str">
        <v>李婷</v>
      </c>
      <c r="E22" s="347">
        <v>17376547660</v>
      </c>
      <c r="F22" s="450">
        <v>45397</v>
      </c>
      <c r="G22" s="347" t="str">
        <v>SC2109</v>
      </c>
      <c r="H22" s="347" t="str">
        <v>T4</v>
      </c>
      <c r="I22" s="462">
        <v>0.1875</v>
      </c>
      <c r="J22" s="347" t="str">
        <v>GL8</v>
      </c>
    </row>
    <row r="23">
      <c r="A23" s="366">
        <v>22</v>
      </c>
      <c r="B23" s="347" t="str">
        <v>熊请S.SY（S.SY（HZ.001）HZ.001）</v>
      </c>
      <c r="C23" s="347" t="str">
        <v>袁家栋</v>
      </c>
      <c r="D23" s="347" t="str">
        <v>朱志强</v>
      </c>
      <c r="E23" s="347">
        <v>19883114146</v>
      </c>
      <c r="F23" s="450">
        <v>45397</v>
      </c>
      <c r="G23" s="347" t="str">
        <v>SC2109</v>
      </c>
      <c r="H23" s="347" t="str">
        <v>T4</v>
      </c>
      <c r="I23" s="462">
        <v>0.1875</v>
      </c>
      <c r="J23" s="347" t="str">
        <v>GL8</v>
      </c>
    </row>
    <row r="24">
      <c r="A24" s="366">
        <v>23</v>
      </c>
      <c r="B24" s="347">
        <f>VLOOKUP(C24,IMPORTRANGE("https://g0tu5c2mceh.feishu.cn/sheets/VxMXsT9JyhVMlst4SUycUJ1xn8e","'主播'!B:C"),2,0)</f>
      </c>
      <c r="C24" s="347" t="str">
        <v>彭观金</v>
      </c>
      <c r="D24" s="347" t="str">
        <v>黄小娟</v>
      </c>
      <c r="E24" s="347">
        <v>18871366231</v>
      </c>
      <c r="F24" s="450">
        <v>45397</v>
      </c>
      <c r="G24" s="347" t="str">
        <v>MF8595</v>
      </c>
      <c r="H24" s="347" t="str">
        <v>T3</v>
      </c>
      <c r="I24" s="462">
        <v>0.21875</v>
      </c>
      <c r="J24" s="347" t="str">
        <v>GL8</v>
      </c>
    </row>
    <row r="25">
      <c r="A25" s="366">
        <v>24</v>
      </c>
      <c r="B25" s="347">
        <f>VLOOKUP(C25,IMPORTRANGE("https://g0tu5c2mceh.feishu.cn/sheets/VxMXsT9JyhVMlst4SUycUJ1xn8e","'主播'!B:C"),2,0)</f>
      </c>
      <c r="C25" s="347" t="str">
        <v>黄静</v>
      </c>
      <c r="D25" s="347" t="str">
        <v>刘铭</v>
      </c>
      <c r="E25" s="347">
        <v>18282104856</v>
      </c>
      <c r="F25" s="450">
        <v>45397</v>
      </c>
      <c r="G25" s="347" t="str">
        <v>D3234</v>
      </c>
      <c r="H25" s="347" t="str">
        <v>厦门站</v>
      </c>
      <c r="I25" s="462">
        <v>0.22916666666666666</v>
      </c>
      <c r="J25" s="347" t="str">
        <v>GL8</v>
      </c>
    </row>
    <row r="26">
      <c r="A26" s="366">
        <v>25</v>
      </c>
      <c r="B26" s="347">
        <f>VLOOKUP(C26,IMPORTRANGE("https://g0tu5c2mceh.feishu.cn/sheets/VxMXsT9JyhVMlst4SUycUJ1xn8e","'主播'!B:C"),2,0)</f>
      </c>
      <c r="C26" s="347" t="str">
        <v>周帅</v>
      </c>
      <c r="D26" s="347" t="str">
        <v>王永盛</v>
      </c>
      <c r="E26" s="347">
        <v>18306361132</v>
      </c>
      <c r="F26" s="450">
        <v>45397</v>
      </c>
      <c r="G26" s="347" t="str">
        <v>CA4538</v>
      </c>
      <c r="H26" s="347" t="str">
        <v>T4</v>
      </c>
      <c r="I26" s="462">
        <v>0.2361111111111111</v>
      </c>
      <c r="J26" s="347" t="str">
        <v>GL8</v>
      </c>
    </row>
    <row r="27">
      <c r="A27" s="366">
        <v>26</v>
      </c>
      <c r="B27" s="347">
        <f>VLOOKUP(C27,IMPORTRANGE("https://g0tu5c2mceh.feishu.cn/sheets/VxMXsT9JyhVMlst4SUycUJ1xn8e","'主播'!B:C"),2,0)</f>
      </c>
      <c r="C27" s="347" t="str">
        <v>邓世杰</v>
      </c>
      <c r="D27" s="347"/>
      <c r="E27" s="347"/>
      <c r="F27" s="450">
        <v>45397</v>
      </c>
      <c r="G27" s="347" t="str">
        <v>HU7866</v>
      </c>
      <c r="H27" s="347" t="str">
        <v>T4</v>
      </c>
      <c r="I27" s="462">
        <v>0.2569444444444444</v>
      </c>
      <c r="J27" s="347" t="str">
        <v>GL8</v>
      </c>
    </row>
    <row r="28">
      <c r="A28" s="366">
        <v>27</v>
      </c>
      <c r="B28" s="347">
        <f>VLOOKUP(C28,IMPORTRANGE("https://g0tu5c2mceh.feishu.cn/sheets/VxMXsT9JyhVMlst4SUycUJ1xn8e","'主播'!B:C"),2,0)</f>
      </c>
      <c r="C28" s="347" t="str">
        <v>谭刚</v>
      </c>
      <c r="D28" s="366"/>
      <c r="E28" s="366"/>
      <c r="F28" s="460">
        <v>45397</v>
      </c>
      <c r="G28" s="366" t="str">
        <v>MF8413</v>
      </c>
      <c r="H28" s="366" t="str">
        <v>T3</v>
      </c>
      <c r="I28" s="461">
        <v>0.3090277777777778</v>
      </c>
      <c r="J28" s="366" t="str">
        <v>考斯特</v>
      </c>
    </row>
    <row r="29">
      <c r="A29" s="366">
        <v>28</v>
      </c>
      <c r="B29" s="347">
        <f>VLOOKUP(C29,IMPORTRANGE("https://g0tu5c2mceh.feishu.cn/sheets/VxMXsT9JyhVMlst4SUycUJ1xn8e","'主播'!B:C"),2,0)</f>
      </c>
      <c r="C29" s="347" t="str">
        <v>樊尧</v>
      </c>
      <c r="D29" s="366"/>
      <c r="E29" s="366"/>
      <c r="F29" s="460"/>
      <c r="G29" s="366"/>
      <c r="H29" s="366"/>
      <c r="I29" s="461"/>
      <c r="J29" s="366"/>
    </row>
    <row r="30">
      <c r="A30" s="366">
        <v>29</v>
      </c>
      <c r="B30" s="347">
        <f>VLOOKUP(C30,IMPORTRANGE("https://g0tu5c2mceh.feishu.cn/sheets/VxMXsT9JyhVMlst4SUycUJ1xn8e","'主播'!B:C"),2,0)</f>
      </c>
      <c r="C30" s="347" t="str">
        <v>郭明昊</v>
      </c>
      <c r="D30" s="366"/>
      <c r="E30" s="366"/>
      <c r="F30" s="460"/>
      <c r="G30" s="366"/>
      <c r="H30" s="366"/>
      <c r="I30" s="461"/>
      <c r="J30" s="366"/>
    </row>
    <row r="31">
      <c r="A31" s="366">
        <v>30</v>
      </c>
      <c r="B31" s="347">
        <f>VLOOKUP(C31,IMPORTRANGE("https://g0tu5c2mceh.feishu.cn/sheets/VxMXsT9JyhVMlst4SUycUJ1xn8e","'主播'!B:C"),2,0)</f>
      </c>
      <c r="C31" s="347" t="str">
        <v>邱仁杰</v>
      </c>
      <c r="D31" s="366"/>
      <c r="E31" s="366"/>
      <c r="F31" s="460"/>
      <c r="G31" s="366"/>
      <c r="H31" s="366"/>
      <c r="I31" s="461"/>
      <c r="J31" s="366"/>
    </row>
    <row r="32">
      <c r="A32" s="366">
        <v>31</v>
      </c>
      <c r="B32" s="347">
        <f>VLOOKUP(C32,IMPORTRANGE("https://g0tu5c2mceh.feishu.cn/sheets/VxMXsT9JyhVMlst4SUycUJ1xn8e","'主播'!B:C"),2,0)</f>
      </c>
      <c r="C32" s="347" t="str">
        <v>代卫东</v>
      </c>
      <c r="D32" s="366"/>
      <c r="E32" s="366"/>
      <c r="F32" s="460"/>
      <c r="G32" s="366"/>
      <c r="H32" s="366"/>
      <c r="I32" s="461"/>
      <c r="J32" s="366"/>
    </row>
    <row r="33">
      <c r="A33" s="366">
        <v>32</v>
      </c>
      <c r="B33" s="347">
        <f>VLOOKUP(C33,IMPORTRANGE("https://g0tu5c2mceh.feishu.cn/sheets/VxMXsT9JyhVMlst4SUycUJ1xn8e","'主播'!B:C"),2,0)</f>
      </c>
      <c r="C33" s="347" t="str">
        <v>梁洲铭</v>
      </c>
      <c r="D33" s="347"/>
      <c r="E33" s="347"/>
      <c r="F33" s="450">
        <v>45397</v>
      </c>
      <c r="G33" s="347" t="str">
        <v>D681</v>
      </c>
      <c r="H33" s="347" t="str">
        <v>厦门北</v>
      </c>
      <c r="I33" s="462">
        <v>0.3333333333333333</v>
      </c>
      <c r="J33" s="347" t="str">
        <v>GL8</v>
      </c>
    </row>
    <row r="34">
      <c r="A34" s="366">
        <v>33</v>
      </c>
      <c r="B34" s="347">
        <f>VLOOKUP(C34,IMPORTRANGE("https://g0tu5c2mceh.feishu.cn/sheets/VxMXsT9JyhVMlst4SUycUJ1xn8e","'主播'!B:C"),2,0)</f>
      </c>
      <c r="C34" s="347" t="str">
        <v>常婧</v>
      </c>
      <c r="D34" s="347" t="str">
        <v>赵波</v>
      </c>
      <c r="E34" s="347">
        <v>15585126777</v>
      </c>
      <c r="F34" s="450">
        <v>45397</v>
      </c>
      <c r="G34" s="347" t="str">
        <v>MF8417</v>
      </c>
      <c r="H34" s="347" t="str">
        <v>T3</v>
      </c>
      <c r="I34" s="462">
        <v>0.4409722222222222</v>
      </c>
      <c r="J34" s="347" t="str">
        <v>GL8</v>
      </c>
    </row>
    <row r="35">
      <c r="A35" s="366">
        <v>34</v>
      </c>
      <c r="B35" s="347">
        <f>VLOOKUP(C35,IMPORTRANGE("https://g0tu5c2mceh.feishu.cn/sheets/VxMXsT9JyhVMlst4SUycUJ1xn8e","'主播'!B:C"),2,0)</f>
      </c>
      <c r="C35" s="347" t="str">
        <v>张旦恒</v>
      </c>
      <c r="D35" s="347" t="str">
        <v>周莉芸</v>
      </c>
      <c r="E35" s="347">
        <v>13626844058</v>
      </c>
      <c r="F35" s="450">
        <v>45397</v>
      </c>
      <c r="G35" s="347" t="str">
        <v>D3206</v>
      </c>
      <c r="H35" s="347" t="str">
        <v>厦门北</v>
      </c>
      <c r="I35" s="462">
        <v>0.4583333333333333</v>
      </c>
      <c r="J35" s="347" t="str">
        <v>GL8</v>
      </c>
    </row>
    <row r="36">
      <c r="A36" s="366">
        <v>35</v>
      </c>
      <c r="B36" s="347">
        <f>VLOOKUP(C36,IMPORTRANGE("https://g0tu5c2mceh.feishu.cn/sheets/VxMXsT9JyhVMlst4SUycUJ1xn8e","'主播'!B:C"),2,0)</f>
      </c>
      <c r="C36" s="347" t="str">
        <v>陈嘉炜</v>
      </c>
      <c r="D36" s="347" t="str">
        <v>刘炬铭</v>
      </c>
      <c r="E36" s="347">
        <v>16620005012</v>
      </c>
      <c r="F36" s="450">
        <v>45397</v>
      </c>
      <c r="G36" s="347" t="str">
        <v>G3047</v>
      </c>
      <c r="H36" s="347" t="str">
        <v>厦门北</v>
      </c>
      <c r="I36" s="462">
        <v>0.5</v>
      </c>
      <c r="J36" s="347" t="str">
        <v>GL8</v>
      </c>
    </row>
    <row r="37">
      <c r="A37" s="203"/>
      <c r="B37" s="203"/>
      <c r="C37" s="203"/>
      <c r="D37" s="203"/>
      <c r="E37" s="203"/>
      <c r="F37" s="203"/>
      <c r="G37" s="203"/>
      <c r="H37" s="203"/>
      <c r="I37" s="203"/>
      <c r="J37" s="203"/>
      <c r="K37" s="203"/>
      <c r="L37" s="463"/>
    </row>
    <row r="38">
      <c r="A38" s="203"/>
      <c r="B38" s="203"/>
      <c r="C38" s="203"/>
      <c r="D38" s="203"/>
      <c r="E38" s="203"/>
      <c r="F38" s="203"/>
      <c r="G38" s="203"/>
      <c r="H38" s="203"/>
      <c r="I38" s="203"/>
      <c r="J38" s="203"/>
      <c r="K38" s="203"/>
      <c r="L38" s="463"/>
    </row>
    <row r="39">
      <c r="A39" s="203"/>
      <c r="B39" s="203"/>
      <c r="C39" s="203"/>
      <c r="D39" s="203"/>
      <c r="E39" s="203"/>
      <c r="F39" s="203"/>
      <c r="G39" s="203"/>
      <c r="H39" s="203"/>
      <c r="I39" s="203"/>
      <c r="J39" s="203"/>
      <c r="K39" s="203"/>
      <c r="L39" s="463"/>
    </row>
  </sheetData>
  <mergeCells>
    <mergeCell ref="J28:J32"/>
    <mergeCell ref="I28:I32"/>
    <mergeCell ref="H28:H32"/>
    <mergeCell ref="G28:G32"/>
    <mergeCell ref="F28:F32"/>
    <mergeCell ref="E28:E32"/>
    <mergeCell ref="D28:D32"/>
    <mergeCell ref="J12:J17"/>
    <mergeCell ref="I12:I17"/>
    <mergeCell ref="H12:H17"/>
    <mergeCell ref="G12:G17"/>
    <mergeCell ref="F12:F17"/>
    <mergeCell ref="E12:E17"/>
    <mergeCell ref="D12:D17"/>
    <mergeCell ref="A1:J1"/>
  </mergeCells>
</worksheet>
</file>

<file path=xl/worksheets/sheet15.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sheetViews>
  <sheetFormatPr defaultColWidth="14" defaultRowHeight="19"/>
  <cols>
    <col collapsed="false" customWidth="true" hidden="false" max="10" min="10" style="0" width="28"/>
  </cols>
  <sheetData>
    <row r="1">
      <c r="A1" s="481" t="str">
        <v>序号</v>
      </c>
      <c r="B1" s="480" t="str">
        <v>嘉宾昵称</v>
      </c>
      <c r="C1" s="479" t="str">
        <v>嘉宾姓名
 （同证件）</v>
      </c>
      <c r="D1" s="479" t="str">
        <v>手机号</v>
      </c>
      <c r="E1" s="480" t="str">
        <v>去程日期</v>
      </c>
      <c r="F1" s="479" t="str">
        <v>航班号/高铁班次</v>
      </c>
      <c r="G1" s="479" t="str">
        <v>落地时间</v>
      </c>
      <c r="H1" s="480" t="str">
        <v>抵达机场/火车站</v>
      </c>
      <c r="I1" s="480" t="str">
        <v>车辆安排</v>
      </c>
      <c r="J1" s="480" t="str">
        <v>司机信息</v>
      </c>
      <c r="K1" s="408"/>
    </row>
    <row r="2">
      <c r="A2" s="366">
        <v>1</v>
      </c>
      <c r="B2" s="347" t="str">
        <v>靓声（团队招人）</v>
      </c>
      <c r="C2" s="347" t="str">
        <v>杨荔媛</v>
      </c>
      <c r="D2" s="347">
        <v>15631881889</v>
      </c>
      <c r="E2" s="450">
        <v>45389</v>
      </c>
      <c r="F2" s="347" t="str">
        <v>MF8118</v>
      </c>
      <c r="G2" s="347">
        <v>1400</v>
      </c>
      <c r="H2" s="347">
        <v>3</v>
      </c>
      <c r="I2" s="347" t="str">
        <v>商务车</v>
      </c>
      <c r="J2" s="347" t="str">
        <v>郑15105977766闽DY6027</v>
      </c>
      <c r="K2" s="475"/>
    </row>
    <row r="3">
      <c r="A3" s="482" t="str">
        <v>7号共1趟商务</v>
      </c>
      <c r="B3" s="482"/>
      <c r="C3" s="482"/>
      <c r="D3" s="482"/>
      <c r="E3" s="482"/>
      <c r="F3" s="482"/>
      <c r="G3" s="482"/>
      <c r="H3" s="482"/>
      <c r="I3" s="482"/>
      <c r="J3" s="482"/>
      <c r="K3" s="482"/>
    </row>
    <row r="4">
      <c r="A4" s="366">
        <v>2</v>
      </c>
      <c r="B4" s="347" t="str">
        <v>沛子歆🦄️</v>
      </c>
      <c r="C4" s="347" t="str">
        <v>赵凯悦</v>
      </c>
      <c r="D4" s="347">
        <v>17624237606</v>
      </c>
      <c r="E4" s="450">
        <v>45390</v>
      </c>
      <c r="F4" s="347" t="str">
        <v>MF8387自理</v>
      </c>
      <c r="G4" s="347">
        <v>1150</v>
      </c>
      <c r="H4" s="347">
        <v>3</v>
      </c>
      <c r="I4" s="347" t="str">
        <v>商务车</v>
      </c>
      <c r="J4" s="347" t="str">
        <v>李18805079261闽DY1589</v>
      </c>
      <c r="K4" s="475"/>
    </row>
    <row r="5">
      <c r="A5" s="366">
        <v>3</v>
      </c>
      <c r="B5" s="347" t="str">
        <v>阿泽（舞）</v>
      </c>
      <c r="C5" s="347" t="str">
        <v>泽林</v>
      </c>
      <c r="D5" s="347">
        <v>18161019199</v>
      </c>
      <c r="E5" s="450">
        <v>45390</v>
      </c>
      <c r="F5" s="347" t="str">
        <v>G321</v>
      </c>
      <c r="G5" s="493">
        <v>1857</v>
      </c>
      <c r="H5" s="347" t="str">
        <v>厦门北</v>
      </c>
      <c r="I5" s="347" t="str">
        <v>商务车</v>
      </c>
      <c r="J5" s="347" t="str">
        <v>郑15105977766闽DY6027</v>
      </c>
      <c r="K5" s="475"/>
    </row>
    <row r="6">
      <c r="A6" s="482" t="str">
        <v>8号共2趟商务</v>
      </c>
      <c r="B6" s="482"/>
      <c r="C6" s="482"/>
      <c r="D6" s="482"/>
      <c r="E6" s="482"/>
      <c r="F6" s="482"/>
      <c r="G6" s="482"/>
      <c r="H6" s="482"/>
      <c r="I6" s="482"/>
      <c r="J6" s="482"/>
      <c r="K6" s="482"/>
    </row>
    <row r="7">
      <c r="A7" s="366">
        <v>4</v>
      </c>
      <c r="B7" s="347" t="str">
        <v>昊北💎星城少年（每晚7点直播）</v>
      </c>
      <c r="C7" s="347" t="str">
        <v>张里铎</v>
      </c>
      <c r="D7" s="347">
        <v>13602016585</v>
      </c>
      <c r="E7" s="450">
        <v>45391</v>
      </c>
      <c r="F7" s="347" t="str">
        <v>CZ2129自理</v>
      </c>
      <c r="G7" s="347">
        <v>1115</v>
      </c>
      <c r="H7" s="347">
        <v>3</v>
      </c>
      <c r="I7" s="347" t="str">
        <v>商务车</v>
      </c>
      <c r="J7" s="347" t="str">
        <v>黄13959258125闽DY5889</v>
      </c>
      <c r="K7" s="475"/>
    </row>
    <row r="8">
      <c r="A8" s="366">
        <v>5</v>
      </c>
      <c r="B8" s="347" t="str">
        <v>粗鲁妈（团队招人）</v>
      </c>
      <c r="C8" s="347" t="str">
        <v>崔永鸽</v>
      </c>
      <c r="D8" s="347">
        <v>19139833829</v>
      </c>
      <c r="E8" s="450">
        <v>45391</v>
      </c>
      <c r="F8" s="347" t="str">
        <v>MF8214</v>
      </c>
      <c r="G8" s="347">
        <v>1220</v>
      </c>
      <c r="H8" s="347">
        <v>3</v>
      </c>
      <c r="I8" s="347" t="str">
        <v>商务车</v>
      </c>
      <c r="J8" s="347" t="str">
        <v>黄13959258125闽DY5889</v>
      </c>
      <c r="K8" s="475"/>
    </row>
    <row r="9">
      <c r="A9" s="366">
        <v>6</v>
      </c>
      <c r="B9" s="347" t="str">
        <v>闫国婷</v>
      </c>
      <c r="C9" s="347" t="str">
        <v>闫国婷</v>
      </c>
      <c r="D9" s="347">
        <v>19335914906</v>
      </c>
      <c r="E9" s="450">
        <v>45391</v>
      </c>
      <c r="F9" s="347" t="str">
        <v>MF8820</v>
      </c>
      <c r="G9" s="347">
        <v>1355</v>
      </c>
      <c r="H9" s="347">
        <v>3</v>
      </c>
      <c r="I9" s="347" t="str">
        <v>商务车</v>
      </c>
      <c r="J9" s="347" t="str">
        <v>黄13959258125闽DY5889</v>
      </c>
      <c r="K9" s="475"/>
    </row>
    <row r="10">
      <c r="A10" s="366">
        <v>7</v>
      </c>
      <c r="B10" s="347" t="str">
        <v>王小小✨</v>
      </c>
      <c r="C10" s="347" t="str">
        <v>王静</v>
      </c>
      <c r="D10" s="347">
        <v>19574409999</v>
      </c>
      <c r="E10" s="450">
        <v>45391</v>
      </c>
      <c r="F10" s="347" t="str">
        <v>MF8048</v>
      </c>
      <c r="G10" s="347">
        <v>2350</v>
      </c>
      <c r="H10" s="347">
        <v>3</v>
      </c>
      <c r="I10" s="347" t="str">
        <v>商务车</v>
      </c>
      <c r="J10" s="347" t="str">
        <v>黄13959258125闽DY5889</v>
      </c>
      <c r="K10" s="475"/>
    </row>
    <row r="11">
      <c r="A11" s="366">
        <v>8</v>
      </c>
      <c r="B11" s="347" t="str">
        <v>王图图🌟</v>
      </c>
      <c r="C11" s="347" t="str">
        <v>王群天</v>
      </c>
      <c r="D11" s="347">
        <v>18744390289</v>
      </c>
      <c r="E11" s="450">
        <v>45391</v>
      </c>
      <c r="F11" s="347" t="str">
        <v>MF8342自理</v>
      </c>
      <c r="G11" s="347">
        <v>1800</v>
      </c>
      <c r="H11" s="347">
        <v>3</v>
      </c>
      <c r="I11" s="347" t="str">
        <v>商务车</v>
      </c>
      <c r="J11" s="347" t="str">
        <v>李15980796682闽DB09B9</v>
      </c>
      <c r="K11" s="475"/>
    </row>
    <row r="12">
      <c r="A12" s="366">
        <v>9</v>
      </c>
      <c r="B12" s="347" t="str">
        <v>演员温韬</v>
      </c>
      <c r="C12" s="347" t="str">
        <v>温韬</v>
      </c>
      <c r="D12" s="347">
        <v>13581988370</v>
      </c>
      <c r="E12" s="450">
        <v>45391</v>
      </c>
      <c r="F12" s="347" t="str">
        <v>MF8342</v>
      </c>
      <c r="G12" s="347">
        <v>1800</v>
      </c>
      <c r="H12" s="347">
        <v>3</v>
      </c>
      <c r="I12" s="347" t="str">
        <v>商务车</v>
      </c>
      <c r="J12" s="347" t="str">
        <v>胥18059266867闽D602WD</v>
      </c>
      <c r="K12" s="475"/>
    </row>
    <row r="13">
      <c r="A13" s="366">
        <v>10</v>
      </c>
      <c r="B13" s="347" t="str">
        <v>十三妹5213</v>
      </c>
      <c r="C13" s="347" t="str">
        <v>常婧</v>
      </c>
      <c r="D13" s="347">
        <v>18585867000</v>
      </c>
      <c r="E13" s="450">
        <v>45391</v>
      </c>
      <c r="F13" s="347" t="str">
        <v>MF8418</v>
      </c>
      <c r="G13" s="347">
        <v>1810</v>
      </c>
      <c r="H13" s="347">
        <v>3</v>
      </c>
      <c r="I13" s="347" t="str">
        <v>商务车</v>
      </c>
      <c r="J13" s="347" t="str">
        <v>简13507540018闽DY1879</v>
      </c>
      <c r="K13" s="475"/>
    </row>
    <row r="14">
      <c r="A14" s="366">
        <v>11</v>
      </c>
      <c r="B14" s="347" t="str">
        <v>布丁⁸⁰⁶</v>
      </c>
      <c r="C14" s="347" t="str">
        <v>种思雨</v>
      </c>
      <c r="D14" s="347">
        <v>18006327185</v>
      </c>
      <c r="E14" s="450">
        <v>45391</v>
      </c>
      <c r="F14" s="347" t="str">
        <v>SC8411</v>
      </c>
      <c r="G14" s="347">
        <v>1740</v>
      </c>
      <c r="H14" s="347">
        <v>4</v>
      </c>
      <c r="I14" s="347" t="str">
        <v>商务车</v>
      </c>
      <c r="J14" s="347" t="str">
        <v>李18050036050闽D0YC22</v>
      </c>
      <c r="K14" s="475"/>
    </row>
    <row r="15">
      <c r="A15" s="482" t="str">
        <v>9号共8趟商务</v>
      </c>
      <c r="B15" s="482"/>
      <c r="C15" s="482"/>
      <c r="D15" s="482"/>
      <c r="E15" s="482"/>
      <c r="F15" s="482"/>
      <c r="G15" s="482"/>
      <c r="H15" s="482"/>
      <c r="I15" s="482"/>
      <c r="J15" s="482"/>
      <c r="K15" s="482"/>
    </row>
    <row r="16">
      <c r="A16" s="370">
        <v>12</v>
      </c>
      <c r="B16" s="371" t="str">
        <v>品红诵读</v>
      </c>
      <c r="C16" s="371" t="str">
        <v>滑连杰</v>
      </c>
      <c r="D16" s="371">
        <v>13582013263</v>
      </c>
      <c r="E16" s="494">
        <v>45392</v>
      </c>
      <c r="F16" s="371" t="str">
        <v>NS3263</v>
      </c>
      <c r="G16" s="371">
        <v>1100</v>
      </c>
      <c r="H16" s="371">
        <v>3</v>
      </c>
      <c r="I16" s="371" t="str">
        <v>商务车</v>
      </c>
      <c r="J16" s="371" t="str">
        <v>林15080259687闽D3B21K</v>
      </c>
      <c r="K16" s="408"/>
    </row>
    <row r="17">
      <c r="A17" s="366">
        <v>13</v>
      </c>
      <c r="B17" s="354" t="str">
        <v>秦筝</v>
      </c>
      <c r="C17" s="354" t="str">
        <v>黄琳</v>
      </c>
      <c r="D17" s="354">
        <v>18907219456</v>
      </c>
      <c r="E17" s="473">
        <v>45392</v>
      </c>
      <c r="F17" s="354" t="str">
        <v>CZ3841</v>
      </c>
      <c r="G17" s="354">
        <v>1100</v>
      </c>
      <c r="H17" s="354">
        <v>3</v>
      </c>
      <c r="I17" s="354" t="str">
        <v>商务车</v>
      </c>
      <c r="J17" s="354" t="str">
        <v>李13055231857闽D5411F</v>
      </c>
      <c r="K17" s="475"/>
    </row>
    <row r="18">
      <c r="A18" s="366">
        <v>14</v>
      </c>
      <c r="B18" s="354" t="str">
        <v>uni🍼</v>
      </c>
      <c r="C18" s="354" t="str">
        <v>严丹妮</v>
      </c>
      <c r="D18" s="354">
        <v>17666541241</v>
      </c>
      <c r="E18" s="473">
        <v>45392</v>
      </c>
      <c r="F18" s="354" t="str">
        <v>MF8306</v>
      </c>
      <c r="G18" s="354">
        <v>1210</v>
      </c>
      <c r="H18" s="354">
        <v>3</v>
      </c>
      <c r="I18" s="354" t="str">
        <v>商务车</v>
      </c>
      <c r="J18" s="354" t="str">
        <v>李18805079261闽DY1589</v>
      </c>
      <c r="K18" s="475"/>
    </row>
    <row r="19">
      <c r="A19" s="366">
        <v>15</v>
      </c>
      <c r="B19" s="354" t="str">
        <v>小妖精</v>
      </c>
      <c r="C19" s="354" t="str">
        <v>林思琪</v>
      </c>
      <c r="D19" s="354">
        <v>19953003321</v>
      </c>
      <c r="E19" s="473">
        <v>45392</v>
      </c>
      <c r="F19" s="354" t="str">
        <v>MF8540</v>
      </c>
      <c r="G19" s="354">
        <v>1615</v>
      </c>
      <c r="H19" s="354">
        <v>3</v>
      </c>
      <c r="I19" s="354" t="str">
        <v>商务车</v>
      </c>
      <c r="J19" s="354" t="str">
        <v>崔15805917869闽D8HF69</v>
      </c>
      <c r="K19" s="475"/>
    </row>
    <row r="20">
      <c r="A20" s="487">
        <v>16</v>
      </c>
      <c r="B20" s="485" t="str">
        <v>快活哥</v>
      </c>
      <c r="C20" s="485" t="str">
        <v>宋爱华</v>
      </c>
      <c r="D20" s="485">
        <v>18627200866</v>
      </c>
      <c r="E20" s="488">
        <v>45392</v>
      </c>
      <c r="F20" s="485" t="str">
        <v>CZ6939</v>
      </c>
      <c r="G20" s="485">
        <v>1625</v>
      </c>
      <c r="H20" s="485">
        <v>3</v>
      </c>
      <c r="I20" s="485" t="str">
        <v>商务车</v>
      </c>
      <c r="J20" s="485" t="str">
        <v>李18050036050闽D0YC22</v>
      </c>
      <c r="K20" s="489"/>
      <c r="L20" s="486"/>
      <c r="M20" s="486"/>
      <c r="N20" s="486"/>
      <c r="O20" s="486"/>
      <c r="P20" s="486"/>
      <c r="Q20" s="486"/>
      <c r="R20" s="486"/>
      <c r="S20" s="486"/>
      <c r="T20" s="486"/>
    </row>
    <row r="21">
      <c r="A21" s="366">
        <v>17</v>
      </c>
      <c r="B21" s="354" t="str">
        <v>王莉ᴹᴼᴸᴵ</v>
      </c>
      <c r="C21" s="354" t="str">
        <v>王莉</v>
      </c>
      <c r="D21" s="354">
        <v>18911391929</v>
      </c>
      <c r="E21" s="473">
        <v>45392</v>
      </c>
      <c r="F21" s="354" t="str">
        <v>MF8102</v>
      </c>
      <c r="G21" s="354">
        <v>1915</v>
      </c>
      <c r="H21" s="354">
        <v>3</v>
      </c>
      <c r="I21" s="354" t="str">
        <v>商务车</v>
      </c>
      <c r="J21" s="354" t="str">
        <v>李13055231857闽D5411F</v>
      </c>
      <c r="K21" s="475"/>
    </row>
    <row r="22">
      <c r="A22" s="366">
        <v>18</v>
      </c>
      <c r="B22" s="354" t="str">
        <v>七木薇🪵</v>
      </c>
      <c r="C22" s="354" t="str">
        <v>蒋新莹</v>
      </c>
      <c r="D22" s="354">
        <v>15998625363</v>
      </c>
      <c r="E22" s="473">
        <v>45392</v>
      </c>
      <c r="F22" s="354" t="str">
        <v>CZ6710</v>
      </c>
      <c r="G22" s="354">
        <v>1925</v>
      </c>
      <c r="H22" s="354">
        <v>3</v>
      </c>
      <c r="I22" s="354" t="str">
        <v>商务车</v>
      </c>
      <c r="J22" s="354" t="str">
        <v>李杰明15985860036闽C2ZS36</v>
      </c>
      <c r="K22" s="475"/>
    </row>
    <row r="23">
      <c r="A23" s="366">
        <v>19</v>
      </c>
      <c r="B23" s="354" t="str">
        <v>熊猫🐾1108</v>
      </c>
      <c r="C23" s="354" t="str">
        <v>杨雪蕾</v>
      </c>
      <c r="D23" s="354">
        <v>15024411108</v>
      </c>
      <c r="E23" s="473">
        <v>45392</v>
      </c>
      <c r="F23" s="354" t="str">
        <v>MF8302</v>
      </c>
      <c r="G23" s="354">
        <v>2230</v>
      </c>
      <c r="H23" s="354">
        <v>3</v>
      </c>
      <c r="I23" s="354" t="str">
        <v>商务车</v>
      </c>
      <c r="J23" s="354" t="str">
        <v>简13507540018闽DY1879</v>
      </c>
      <c r="K23" s="475"/>
    </row>
    <row r="24">
      <c r="A24" s="366">
        <v>20</v>
      </c>
      <c r="B24" s="354" t="str">
        <v>喇叭花-朵朵</v>
      </c>
      <c r="C24" s="354" t="str">
        <v>董艳朵</v>
      </c>
      <c r="D24" s="354">
        <v>13603173608</v>
      </c>
      <c r="E24" s="473">
        <v>45392</v>
      </c>
      <c r="F24" s="354" t="str">
        <v>CA1831</v>
      </c>
      <c r="G24" s="354">
        <v>915</v>
      </c>
      <c r="H24" s="354">
        <v>4</v>
      </c>
      <c r="I24" s="354" t="str">
        <v>商务车</v>
      </c>
      <c r="J24" s="354" t="str">
        <v>林15080259687闽D3B21K</v>
      </c>
      <c r="K24" s="475"/>
    </row>
    <row r="25">
      <c r="A25" s="366">
        <v>21</v>
      </c>
      <c r="B25" s="354" t="str">
        <v>倪小姐或雯雯</v>
      </c>
      <c r="C25" s="354" t="str">
        <v>倪雯琦</v>
      </c>
      <c r="D25" s="354">
        <v>13524081360</v>
      </c>
      <c r="E25" s="473">
        <v>45392</v>
      </c>
      <c r="F25" s="354" t="str">
        <v>MU5663</v>
      </c>
      <c r="G25" s="354">
        <v>1040</v>
      </c>
      <c r="H25" s="354">
        <v>4</v>
      </c>
      <c r="I25" s="354" t="str">
        <v>商务车</v>
      </c>
      <c r="J25" s="354" t="str">
        <v>李18050036050闽D0YC22</v>
      </c>
      <c r="K25" s="475"/>
    </row>
    <row r="26">
      <c r="A26" s="366">
        <v>22</v>
      </c>
      <c r="B26" s="354" t="str">
        <v>沛县曹家班唢呐</v>
      </c>
      <c r="C26" s="354" t="str">
        <v>曹嘎</v>
      </c>
      <c r="D26" s="354">
        <v>15722897878</v>
      </c>
      <c r="E26" s="473">
        <v>45392</v>
      </c>
      <c r="F26" s="354" t="str">
        <v>SC2176</v>
      </c>
      <c r="G26" s="354">
        <v>1220</v>
      </c>
      <c r="H26" s="354">
        <v>4</v>
      </c>
      <c r="I26" s="354" t="str">
        <v>考斯特</v>
      </c>
      <c r="J26" s="354" t="str">
        <v>闽DX2172张兴超15959149063</v>
      </c>
      <c r="K26" s="475"/>
    </row>
    <row r="27">
      <c r="A27" s="366">
        <v>23</v>
      </c>
      <c r="B27" s="354" t="str">
        <v>沛县曹家班唢呐</v>
      </c>
      <c r="C27" s="354" t="str">
        <v>董欢</v>
      </c>
      <c r="D27" s="354">
        <v>15996895806</v>
      </c>
      <c r="E27" s="473">
        <v>45392</v>
      </c>
      <c r="F27" s="354" t="str">
        <v>SC2176</v>
      </c>
      <c r="G27" s="354">
        <v>1220</v>
      </c>
      <c r="H27" s="354">
        <v>4</v>
      </c>
      <c r="I27" s="354" t="str">
        <v>同上</v>
      </c>
      <c r="J27" s="354"/>
      <c r="K27" s="475"/>
    </row>
    <row r="28">
      <c r="A28" s="366">
        <v>24</v>
      </c>
      <c r="B28" s="354" t="str">
        <v>沛县曹家班唢呐</v>
      </c>
      <c r="C28" s="354" t="str">
        <v>曹干</v>
      </c>
      <c r="D28" s="354">
        <v>13852121238</v>
      </c>
      <c r="E28" s="473">
        <v>45392</v>
      </c>
      <c r="F28" s="354" t="str">
        <v>SC2176</v>
      </c>
      <c r="G28" s="354">
        <v>1220</v>
      </c>
      <c r="H28" s="354">
        <v>4</v>
      </c>
      <c r="I28" s="354" t="str">
        <v>同上</v>
      </c>
      <c r="J28" s="354"/>
      <c r="K28" s="475"/>
    </row>
    <row r="29">
      <c r="A29" s="366">
        <v>25</v>
      </c>
      <c r="B29" s="354" t="str">
        <v>沛县曹家班唢呐</v>
      </c>
      <c r="C29" s="354" t="str">
        <v>郝敬超</v>
      </c>
      <c r="D29" s="354">
        <v>13815392593</v>
      </c>
      <c r="E29" s="473">
        <v>45392</v>
      </c>
      <c r="F29" s="354" t="str">
        <v>SC2176</v>
      </c>
      <c r="G29" s="354">
        <v>1220</v>
      </c>
      <c r="H29" s="354">
        <v>4</v>
      </c>
      <c r="I29" s="354" t="str">
        <v>同上</v>
      </c>
      <c r="J29" s="354"/>
      <c r="K29" s="475"/>
    </row>
    <row r="30">
      <c r="A30" s="366">
        <v>26</v>
      </c>
      <c r="B30" s="354" t="str">
        <v>沛县曹家班唢呐</v>
      </c>
      <c r="C30" s="354" t="str">
        <v>王新宇</v>
      </c>
      <c r="D30" s="354">
        <v>19384882526</v>
      </c>
      <c r="E30" s="473">
        <v>45392</v>
      </c>
      <c r="F30" s="354" t="str">
        <v>SC2176</v>
      </c>
      <c r="G30" s="354">
        <v>1220</v>
      </c>
      <c r="H30" s="354">
        <v>4</v>
      </c>
      <c r="I30" s="354" t="str">
        <v>同上</v>
      </c>
      <c r="J30" s="354"/>
      <c r="K30" s="475"/>
    </row>
    <row r="31">
      <c r="A31" s="366">
        <v>27</v>
      </c>
      <c r="B31" s="354" t="str">
        <v>沛县曹家班唢呐</v>
      </c>
      <c r="C31" s="354" t="str">
        <v>王晓成</v>
      </c>
      <c r="D31" s="354">
        <v>13952220239</v>
      </c>
      <c r="E31" s="473">
        <v>45392</v>
      </c>
      <c r="F31" s="354" t="str">
        <v>SC2176</v>
      </c>
      <c r="G31" s="354">
        <v>1220</v>
      </c>
      <c r="H31" s="354">
        <v>4</v>
      </c>
      <c r="I31" s="354" t="str">
        <v>同上</v>
      </c>
      <c r="J31" s="354"/>
      <c r="K31" s="475"/>
    </row>
    <row r="32">
      <c r="A32" s="366">
        <v>28</v>
      </c>
      <c r="B32" s="354" t="str">
        <v>沛县曹家班唢呐</v>
      </c>
      <c r="C32" s="354" t="str">
        <v>高曼</v>
      </c>
      <c r="D32" s="354"/>
      <c r="E32" s="473">
        <v>45392</v>
      </c>
      <c r="F32" s="354" t="str">
        <v>SC2176</v>
      </c>
      <c r="G32" s="354">
        <v>1220</v>
      </c>
      <c r="H32" s="354">
        <v>4</v>
      </c>
      <c r="I32" s="354" t="str">
        <v>同上</v>
      </c>
      <c r="J32" s="354"/>
      <c r="K32" s="475"/>
    </row>
    <row r="33">
      <c r="A33" s="366">
        <v>29</v>
      </c>
      <c r="B33" s="354" t="str">
        <v>沛县曹家班唢呐</v>
      </c>
      <c r="C33" s="354" t="str">
        <v>史佳佳</v>
      </c>
      <c r="D33" s="354"/>
      <c r="E33" s="473">
        <v>45392</v>
      </c>
      <c r="F33" s="354" t="str">
        <v>SC2176</v>
      </c>
      <c r="G33" s="354">
        <v>1220</v>
      </c>
      <c r="H33" s="354">
        <v>4</v>
      </c>
      <c r="I33" s="354" t="str">
        <v>同上</v>
      </c>
      <c r="J33" s="354"/>
      <c r="K33" s="475"/>
    </row>
    <row r="34">
      <c r="A34" s="366">
        <v>30</v>
      </c>
      <c r="B34" s="477" t="str">
        <v>小白牙的麦通优选</v>
      </c>
      <c r="C34" s="354" t="str">
        <v>刘欢</v>
      </c>
      <c r="D34" s="354">
        <v>15946695214</v>
      </c>
      <c r="E34" s="473">
        <v>45392</v>
      </c>
      <c r="F34" s="354" t="str">
        <v>GS6407</v>
      </c>
      <c r="G34" s="354">
        <v>1245</v>
      </c>
      <c r="H34" s="354">
        <v>4</v>
      </c>
      <c r="I34" s="354" t="str">
        <v>商务车</v>
      </c>
      <c r="J34" s="354" t="str">
        <v>林15080259687闽D3B21K</v>
      </c>
      <c r="K34" s="475"/>
    </row>
    <row r="35">
      <c r="A35" s="366">
        <v>31</v>
      </c>
      <c r="B35" s="354" t="str">
        <v>林嘉Danni</v>
      </c>
      <c r="C35" s="354" t="str">
        <v>杨丹</v>
      </c>
      <c r="D35" s="354">
        <v>18610299243</v>
      </c>
      <c r="E35" s="473">
        <v>45392</v>
      </c>
      <c r="F35" s="354" t="str">
        <v>SC2122</v>
      </c>
      <c r="G35" s="354">
        <v>1320</v>
      </c>
      <c r="H35" s="354">
        <v>4</v>
      </c>
      <c r="I35" s="354" t="str">
        <v>商务车</v>
      </c>
      <c r="J35" s="354" t="str">
        <v>李18805079261闽DY1589</v>
      </c>
      <c r="K35" s="475"/>
    </row>
    <row r="36">
      <c r="A36" s="366">
        <v>33</v>
      </c>
      <c r="B36" s="354" t="str">
        <v>潘晓娴💧</v>
      </c>
      <c r="C36" s="354" t="str">
        <v>潘嫔娴</v>
      </c>
      <c r="D36" s="354">
        <v>18622066655</v>
      </c>
      <c r="E36" s="473">
        <v>45392</v>
      </c>
      <c r="F36" s="354" t="str">
        <v>MU6270</v>
      </c>
      <c r="G36" s="354">
        <v>1445</v>
      </c>
      <c r="H36" s="354">
        <v>4</v>
      </c>
      <c r="I36" s="354" t="str">
        <v>商务车</v>
      </c>
      <c r="J36" s="354" t="str">
        <v>李18805079261闽DY1589</v>
      </c>
      <c r="K36" s="475"/>
    </row>
    <row r="37">
      <c r="A37" s="366">
        <v>34</v>
      </c>
      <c r="B37" s="354" t="str">
        <v>离个啷🐰</v>
      </c>
      <c r="C37" s="354" t="str">
        <v>付丹娅</v>
      </c>
      <c r="D37" s="354">
        <v>18017899218</v>
      </c>
      <c r="E37" s="473">
        <v>45392</v>
      </c>
      <c r="F37" s="354" t="str">
        <v>FM9257</v>
      </c>
      <c r="G37" s="354">
        <v>1605</v>
      </c>
      <c r="H37" s="354">
        <v>4</v>
      </c>
      <c r="I37" s="354" t="str">
        <v>商务车</v>
      </c>
      <c r="J37" s="354" t="str">
        <v>林15080259687闽D3B21K</v>
      </c>
      <c r="K37" s="475"/>
    </row>
    <row r="38">
      <c r="A38" s="366">
        <v>35</v>
      </c>
      <c r="B38" s="354" t="str">
        <v>94不曈</v>
      </c>
      <c r="C38" s="354" t="str">
        <v>朱曈曈</v>
      </c>
      <c r="D38" s="354">
        <v>15712877794</v>
      </c>
      <c r="E38" s="473">
        <v>45392</v>
      </c>
      <c r="F38" s="354" t="str">
        <v>CA1871</v>
      </c>
      <c r="G38" s="354">
        <v>1700</v>
      </c>
      <c r="H38" s="354">
        <v>4</v>
      </c>
      <c r="I38" s="354" t="str">
        <v>商务车</v>
      </c>
      <c r="J38" s="354" t="str">
        <v>李18805079261闽DY1589</v>
      </c>
      <c r="K38" s="475"/>
    </row>
    <row r="39">
      <c r="A39" s="366">
        <v>36</v>
      </c>
      <c r="B39" s="354" t="str">
        <v>小臣古筝老师🌟</v>
      </c>
      <c r="C39" s="354" t="str">
        <v>刘金臣</v>
      </c>
      <c r="D39" s="354">
        <v>15596400675</v>
      </c>
      <c r="E39" s="473">
        <v>45392</v>
      </c>
      <c r="F39" s="354" t="str">
        <v>CA4980</v>
      </c>
      <c r="G39" s="354">
        <v>1720</v>
      </c>
      <c r="H39" s="354">
        <v>4</v>
      </c>
      <c r="I39" s="354" t="str">
        <v>商务车</v>
      </c>
      <c r="J39" s="354" t="str">
        <v>林15080259687闽D3B21K</v>
      </c>
      <c r="K39" s="475"/>
    </row>
    <row r="40">
      <c r="A40" s="366">
        <v>37</v>
      </c>
      <c r="B40" s="354" t="str">
        <v>24K小金条</v>
      </c>
      <c r="C40" s="354" t="str">
        <v>马芮</v>
      </c>
      <c r="D40" s="354">
        <v>19129447877</v>
      </c>
      <c r="E40" s="473">
        <v>45392</v>
      </c>
      <c r="F40" s="354" t="str">
        <v>SC2112</v>
      </c>
      <c r="G40" s="354">
        <v>1750</v>
      </c>
      <c r="H40" s="354">
        <v>4</v>
      </c>
      <c r="I40" s="354" t="str">
        <v>商务车</v>
      </c>
      <c r="J40" s="354" t="str">
        <v>李13055231857闽D5411F</v>
      </c>
      <c r="K40" s="475"/>
    </row>
    <row r="41">
      <c r="A41" s="465">
        <v>38</v>
      </c>
      <c r="B41" s="477" t="str">
        <v>留树</v>
      </c>
      <c r="C41" s="477" t="str">
        <v>留树</v>
      </c>
      <c r="D41" s="477">
        <v>18657092578</v>
      </c>
      <c r="E41" s="476">
        <v>45392</v>
      </c>
      <c r="F41" s="477" t="str">
        <v>SC2112</v>
      </c>
      <c r="G41" s="477">
        <v>1800</v>
      </c>
      <c r="H41" s="477">
        <v>4</v>
      </c>
      <c r="I41" s="477" t="str">
        <v>商务车</v>
      </c>
      <c r="J41" s="477" t="str">
        <v>李杰明15985860036闽C2ZS36</v>
      </c>
      <c r="K41" s="484"/>
    </row>
    <row r="42">
      <c r="A42" s="366">
        <v>39</v>
      </c>
      <c r="B42" s="354" t="str">
        <v>七熹👣197</v>
      </c>
      <c r="C42" s="354" t="str">
        <v>李沐雪</v>
      </c>
      <c r="D42" s="354">
        <v>17691052779</v>
      </c>
      <c r="E42" s="473">
        <v>45392</v>
      </c>
      <c r="F42" s="354" t="str">
        <v>SC4785</v>
      </c>
      <c r="G42" s="354">
        <v>1830</v>
      </c>
      <c r="H42" s="354">
        <v>4</v>
      </c>
      <c r="I42" s="354" t="str">
        <v>商务车</v>
      </c>
      <c r="J42" s="354" t="str">
        <v>李18050036050闽D0YC22</v>
      </c>
      <c r="K42" s="475"/>
    </row>
    <row r="43">
      <c r="A43" s="366">
        <v>40</v>
      </c>
      <c r="B43" s="354" t="str">
        <v>贝兒⁵⁹¹⁶</v>
      </c>
      <c r="C43" s="354" t="str">
        <v>龚贝贝</v>
      </c>
      <c r="D43" s="354">
        <v>13253711234</v>
      </c>
      <c r="E43" s="473">
        <v>45392</v>
      </c>
      <c r="F43" s="354" t="str">
        <v>MU5182</v>
      </c>
      <c r="G43" s="354">
        <v>1905</v>
      </c>
      <c r="H43" s="354">
        <v>4</v>
      </c>
      <c r="I43" s="354" t="str">
        <v>商务车</v>
      </c>
      <c r="J43" s="354" t="str">
        <v>李18805079261闽DY1589</v>
      </c>
      <c r="K43" s="475"/>
    </row>
    <row r="44">
      <c r="A44" s="366">
        <v>41</v>
      </c>
      <c r="B44" s="354" t="str">
        <v>苏州知弦社评弹</v>
      </c>
      <c r="C44" s="354" t="str">
        <v>顾丽丽</v>
      </c>
      <c r="D44" s="354">
        <v>13685789395</v>
      </c>
      <c r="E44" s="473">
        <v>45392</v>
      </c>
      <c r="F44" s="354" t="str">
        <v>MU2979</v>
      </c>
      <c r="G44" s="354">
        <v>1910</v>
      </c>
      <c r="H44" s="354">
        <v>4</v>
      </c>
      <c r="I44" s="354" t="str">
        <v>商务车</v>
      </c>
      <c r="J44" s="354" t="str">
        <v>方13600929711闽D9JN83</v>
      </c>
      <c r="K44" s="475"/>
    </row>
    <row r="45">
      <c r="A45" s="366">
        <v>42</v>
      </c>
      <c r="B45" s="354" t="str">
        <v>苏州知弦社评弹</v>
      </c>
      <c r="C45" s="354" t="str">
        <v>沈航宁</v>
      </c>
      <c r="D45" s="354">
        <v>15995808828</v>
      </c>
      <c r="E45" s="473">
        <v>45392</v>
      </c>
      <c r="F45" s="354" t="str">
        <v>MU2979</v>
      </c>
      <c r="G45" s="354">
        <v>1910</v>
      </c>
      <c r="H45" s="354">
        <v>4</v>
      </c>
      <c r="I45" s="354" t="str">
        <v>同上</v>
      </c>
      <c r="J45" s="354"/>
      <c r="K45" s="475"/>
    </row>
    <row r="46">
      <c r="A46" s="366">
        <v>43</v>
      </c>
      <c r="B46" s="354" t="str">
        <v>苏州知弦社评弹</v>
      </c>
      <c r="C46" s="354" t="str">
        <v>王文斌</v>
      </c>
      <c r="D46" s="354">
        <v>15250062350</v>
      </c>
      <c r="E46" s="473">
        <v>45392</v>
      </c>
      <c r="F46" s="354" t="str">
        <v>MU2979</v>
      </c>
      <c r="G46" s="354">
        <v>1910</v>
      </c>
      <c r="H46" s="354">
        <v>4</v>
      </c>
      <c r="I46" s="354" t="str">
        <v>同上</v>
      </c>
      <c r="J46" s="354"/>
      <c r="K46" s="475"/>
    </row>
    <row r="47">
      <c r="A47" s="366">
        <v>44</v>
      </c>
      <c r="B47" s="354" t="str">
        <v>宋一帆⛵️</v>
      </c>
      <c r="C47" s="354" t="str">
        <v>宋一帆</v>
      </c>
      <c r="D47" s="354">
        <v>18610346631</v>
      </c>
      <c r="E47" s="473">
        <v>45392</v>
      </c>
      <c r="F47" s="354" t="str">
        <v>CA1811</v>
      </c>
      <c r="G47" s="354">
        <v>2030</v>
      </c>
      <c r="H47" s="354">
        <v>4</v>
      </c>
      <c r="I47" s="354" t="str">
        <v>商务车</v>
      </c>
      <c r="J47" s="354" t="str">
        <v>李18050036050闽D0YC22</v>
      </c>
      <c r="K47" s="475"/>
    </row>
    <row r="48">
      <c r="A48" s="366">
        <v>45</v>
      </c>
      <c r="B48" s="354" t="str">
        <v>迪士尼在逃公主👸</v>
      </c>
      <c r="C48" s="354" t="str">
        <v>蒋玲琛</v>
      </c>
      <c r="D48" s="354">
        <v>17606540472</v>
      </c>
      <c r="E48" s="473">
        <v>45392</v>
      </c>
      <c r="F48" s="354" t="str">
        <v>CA4638</v>
      </c>
      <c r="G48" s="354">
        <v>30</v>
      </c>
      <c r="H48" s="354">
        <v>4</v>
      </c>
      <c r="I48" s="354" t="str">
        <v>商务车</v>
      </c>
      <c r="J48" s="354" t="str">
        <v>李13055231857闽D5411F</v>
      </c>
      <c r="K48" s="475"/>
    </row>
    <row r="49">
      <c r="A49" s="366">
        <v>46</v>
      </c>
      <c r="B49" s="354" t="str">
        <v>IMP小鬼</v>
      </c>
      <c r="C49" s="354" t="str">
        <v>陈嘉炜</v>
      </c>
      <c r="D49" s="354">
        <v>15918440943</v>
      </c>
      <c r="E49" s="473">
        <v>45392</v>
      </c>
      <c r="F49" s="354" t="str">
        <v>G3046</v>
      </c>
      <c r="G49" s="354">
        <v>1552</v>
      </c>
      <c r="H49" s="354" t="str">
        <v>厦门北</v>
      </c>
      <c r="I49" s="354" t="str">
        <v>商务车</v>
      </c>
      <c r="J49" s="354" t="str">
        <v>李13055231857闽D5411F</v>
      </c>
      <c r="K49" s="475"/>
    </row>
    <row r="50">
      <c r="A50" s="465">
        <v>47</v>
      </c>
      <c r="B50" s="477" t="str">
        <v>豪门</v>
      </c>
      <c r="C50" s="477" t="str">
        <v>丁立梦</v>
      </c>
      <c r="D50" s="477">
        <v>13677207100</v>
      </c>
      <c r="E50" s="476">
        <v>45392</v>
      </c>
      <c r="F50" s="477" t="str">
        <v>G3046</v>
      </c>
      <c r="G50" s="477">
        <v>1552</v>
      </c>
      <c r="H50" s="477" t="str">
        <v>厦门北</v>
      </c>
      <c r="I50" s="477" t="str">
        <v>商务车</v>
      </c>
      <c r="J50" s="477" t="str">
        <v>李杰明15985860036闽C2ZS36</v>
      </c>
      <c r="K50" s="484"/>
    </row>
    <row r="51">
      <c r="A51" s="465">
        <v>48</v>
      </c>
      <c r="B51" s="477" t="str">
        <v>小k Kevin</v>
      </c>
      <c r="C51" s="477" t="str">
        <v>景菊</v>
      </c>
      <c r="D51" s="477">
        <v>13981127703</v>
      </c>
      <c r="E51" s="476">
        <v>45392</v>
      </c>
      <c r="F51" s="477"/>
      <c r="G51" s="477">
        <v>1800</v>
      </c>
      <c r="H51" s="477" t="str">
        <v>厦门北</v>
      </c>
      <c r="I51" s="477" t="str">
        <v>商务车</v>
      </c>
      <c r="J51" s="477" t="str">
        <v>吴师傅19906010973闽DG06U7</v>
      </c>
      <c r="K51" s="484"/>
    </row>
    <row r="52">
      <c r="A52" s="366">
        <v>49</v>
      </c>
      <c r="B52" s="354" t="str">
        <v>登登为你读诗</v>
      </c>
      <c r="C52" s="354" t="str">
        <v>林登登</v>
      </c>
      <c r="D52" s="354">
        <v>13590290949</v>
      </c>
      <c r="E52" s="473">
        <v>45392</v>
      </c>
      <c r="F52" s="354" t="str">
        <v>D2334</v>
      </c>
      <c r="G52" s="354">
        <v>1342</v>
      </c>
      <c r="H52" s="354" t="str">
        <v>厦门站</v>
      </c>
      <c r="I52" s="354" t="str">
        <v>商务车</v>
      </c>
      <c r="J52" s="354" t="str">
        <v>李杰明15985860036闽C2ZS36</v>
      </c>
      <c r="K52" s="475"/>
    </row>
    <row r="53">
      <c r="A53" s="482" t="str">
        <v>10日28趟商务 1趟考斯特</v>
      </c>
      <c r="B53" s="482"/>
      <c r="C53" s="482"/>
      <c r="D53" s="482"/>
      <c r="E53" s="482"/>
      <c r="F53" s="482"/>
      <c r="G53" s="482"/>
      <c r="H53" s="482"/>
      <c r="I53" s="482"/>
      <c r="J53" s="482"/>
      <c r="K53" s="482"/>
    </row>
    <row r="54">
      <c r="A54" s="366">
        <v>50</v>
      </c>
      <c r="B54" s="354" t="str">
        <v>卓舒晨☀️Vierra</v>
      </c>
      <c r="C54" s="354" t="str">
        <v>李卓洋</v>
      </c>
      <c r="D54" s="354"/>
      <c r="E54" s="473">
        <v>45393</v>
      </c>
      <c r="F54" s="354" t="str">
        <v>CZ8957自理</v>
      </c>
      <c r="G54" s="474">
        <v>0.4826388888888889</v>
      </c>
      <c r="H54" s="354">
        <v>3</v>
      </c>
      <c r="I54" s="354" t="str">
        <v>商务车</v>
      </c>
      <c r="J54" s="354" t="str">
        <v>李18064544343闽DM8D62</v>
      </c>
      <c r="K54" s="354"/>
    </row>
    <row r="55">
      <c r="A55" s="366">
        <v>51</v>
      </c>
      <c r="B55" s="354" t="str">
        <v>哏的</v>
      </c>
      <c r="C55" s="354" t="str">
        <v>吕帅</v>
      </c>
      <c r="D55" s="354">
        <v>18240385601</v>
      </c>
      <c r="E55" s="473">
        <v>45393</v>
      </c>
      <c r="F55" s="354" t="str">
        <v>MF8341</v>
      </c>
      <c r="G55" s="474">
        <v>0.4930555555555556</v>
      </c>
      <c r="H55" s="354">
        <v>3</v>
      </c>
      <c r="I55" s="354" t="str">
        <v>商务车</v>
      </c>
      <c r="J55" s="354" t="str">
        <v>俞13015910495闽DJ60T6</v>
      </c>
      <c r="K55" s="354"/>
    </row>
    <row r="56">
      <c r="A56" s="366">
        <v>52</v>
      </c>
      <c r="B56" s="354" t="str">
        <v>大白(狗子）</v>
      </c>
      <c r="C56" s="354" t="str">
        <v>李俊壁</v>
      </c>
      <c r="D56" s="354">
        <v>17600532555</v>
      </c>
      <c r="E56" s="473">
        <v>45393</v>
      </c>
      <c r="F56" s="354" t="str">
        <v>MF8341</v>
      </c>
      <c r="G56" s="474">
        <v>0.4930555555555556</v>
      </c>
      <c r="H56" s="354">
        <v>3</v>
      </c>
      <c r="I56" s="354" t="str">
        <v>商务车</v>
      </c>
      <c r="J56" s="354" t="str">
        <v>黄13666042597闽3UM60</v>
      </c>
      <c r="K56" s="354"/>
    </row>
    <row r="57">
      <c r="A57" s="366">
        <v>53</v>
      </c>
      <c r="B57" s="354" t="str">
        <v>云涛-（感谢相遇）大哥远传媒</v>
      </c>
      <c r="C57" s="354" t="str">
        <v>朱云涛</v>
      </c>
      <c r="D57" s="354">
        <v>13147639999</v>
      </c>
      <c r="E57" s="473">
        <v>45393</v>
      </c>
      <c r="F57" s="354" t="str">
        <v>MF8341</v>
      </c>
      <c r="G57" s="474">
        <v>0.4930555555555556</v>
      </c>
      <c r="H57" s="354">
        <v>3</v>
      </c>
      <c r="I57" s="354" t="str">
        <v>商务车</v>
      </c>
      <c r="J57" s="354" t="str">
        <v>李13055231857闽D5411F</v>
      </c>
      <c r="K57" s="354"/>
    </row>
    <row r="58">
      <c r="A58" s="366">
        <v>54</v>
      </c>
      <c r="B58" s="354" t="str">
        <v>小白白🎤</v>
      </c>
      <c r="C58" s="354" t="str">
        <v>苏晓虹</v>
      </c>
      <c r="D58" s="354">
        <v>18377178972</v>
      </c>
      <c r="E58" s="473">
        <v>45393</v>
      </c>
      <c r="F58" s="354" t="str">
        <v>MF8376</v>
      </c>
      <c r="G58" s="474">
        <v>0.4965277777777778</v>
      </c>
      <c r="H58" s="354">
        <v>3</v>
      </c>
      <c r="I58" s="354" t="str">
        <v>商务车</v>
      </c>
      <c r="J58" s="354" t="str">
        <v>李15260665087闽D759ZA</v>
      </c>
      <c r="K58" s="354"/>
    </row>
    <row r="59">
      <c r="A59" s="465">
        <v>55</v>
      </c>
      <c r="B59" s="477" t="str">
        <v>王先生KXZZY🐽</v>
      </c>
      <c r="C59" s="477" t="str">
        <v>王磊</v>
      </c>
      <c r="D59" s="477">
        <v>15009003894</v>
      </c>
      <c r="E59" s="476">
        <v>45393</v>
      </c>
      <c r="F59" s="477" t="str">
        <v>MF8308</v>
      </c>
      <c r="G59" s="478">
        <v>0.5555555555555556</v>
      </c>
      <c r="H59" s="477">
        <v>3</v>
      </c>
      <c r="I59" s="477" t="str">
        <v>商务车</v>
      </c>
      <c r="J59" s="477" t="str">
        <v>李18064544343闽DM8D62</v>
      </c>
      <c r="K59" s="477" t="str">
        <v>华尔道夫</v>
      </c>
    </row>
    <row r="60">
      <c r="A60" s="366">
        <v>56</v>
      </c>
      <c r="B60" s="354" t="str">
        <v>张开心🐽</v>
      </c>
      <c r="C60" s="354" t="str">
        <v>张靖婉</v>
      </c>
      <c r="D60" s="354">
        <v>16689699393</v>
      </c>
      <c r="E60" s="473">
        <v>45393</v>
      </c>
      <c r="F60" s="354" t="str">
        <v>MF8308</v>
      </c>
      <c r="G60" s="474">
        <v>0.5625</v>
      </c>
      <c r="H60" s="354">
        <v>3</v>
      </c>
      <c r="I60" s="354" t="str">
        <v>商务车</v>
      </c>
      <c r="J60" s="354" t="str">
        <v>王15160020555闽D888DN</v>
      </c>
      <c r="K60" s="354"/>
    </row>
    <row r="61">
      <c r="A61" s="366">
        <v>57</v>
      </c>
      <c r="B61" s="354" t="str">
        <v>银人阿少</v>
      </c>
      <c r="C61" s="354" t="str">
        <v>张川</v>
      </c>
      <c r="D61" s="354">
        <v>13315057819</v>
      </c>
      <c r="E61" s="473">
        <v>45393</v>
      </c>
      <c r="F61" s="354" t="str">
        <v>MF8208</v>
      </c>
      <c r="G61" s="474">
        <v>0.5972222222222222</v>
      </c>
      <c r="H61" s="354">
        <v>3</v>
      </c>
      <c r="I61" s="354" t="str">
        <v>商务车</v>
      </c>
      <c r="J61" s="354" t="str">
        <v>李15260665087闽D759ZA</v>
      </c>
      <c r="K61" s="354"/>
    </row>
    <row r="62">
      <c r="A62" s="366">
        <v>58</v>
      </c>
      <c r="B62" s="354" t="str">
        <v>小瑶蛋💃（团队招人）</v>
      </c>
      <c r="C62" s="354" t="str">
        <v>谢碧瑶</v>
      </c>
      <c r="D62" s="354">
        <v>15034217886</v>
      </c>
      <c r="E62" s="473">
        <v>45393</v>
      </c>
      <c r="F62" s="354" t="str">
        <v>MF8152</v>
      </c>
      <c r="G62" s="474">
        <v>0.6215277777777778</v>
      </c>
      <c r="H62" s="354">
        <v>3</v>
      </c>
      <c r="I62" s="354" t="str">
        <v>商务车</v>
      </c>
      <c r="J62" s="354" t="str">
        <v>李18064544343闽DM8D62</v>
      </c>
      <c r="K62" s="354"/>
    </row>
    <row r="63">
      <c r="A63" s="366">
        <v>59</v>
      </c>
      <c r="B63" s="354" t="str">
        <v>杨烽</v>
      </c>
      <c r="C63" s="354" t="str">
        <v>杨烽</v>
      </c>
      <c r="D63" s="354">
        <v>17827392116</v>
      </c>
      <c r="E63" s="473">
        <v>45393</v>
      </c>
      <c r="F63" s="354" t="str">
        <v>CZ3879</v>
      </c>
      <c r="G63" s="474">
        <v>0.6458333333333334</v>
      </c>
      <c r="H63" s="354">
        <v>3</v>
      </c>
      <c r="I63" s="354" t="str">
        <v>商务车</v>
      </c>
      <c r="J63" s="354" t="str">
        <v>俞13015910495闽DJ60T6</v>
      </c>
      <c r="K63" s="354"/>
    </row>
    <row r="64">
      <c r="A64" s="366">
        <v>60</v>
      </c>
      <c r="B64" s="354" t="str">
        <v>春雨Rain_</v>
      </c>
      <c r="C64" s="354" t="str">
        <v>陈春雨</v>
      </c>
      <c r="D64" s="354">
        <v>15635500115</v>
      </c>
      <c r="E64" s="473">
        <v>45393</v>
      </c>
      <c r="F64" s="354" t="str">
        <v>MF8128</v>
      </c>
      <c r="G64" s="474">
        <v>0.6666666666666666</v>
      </c>
      <c r="H64" s="354">
        <v>3</v>
      </c>
      <c r="I64" s="354" t="str">
        <v>商务车</v>
      </c>
      <c r="J64" s="354" t="str">
        <v>黄13666042597闽3UM60</v>
      </c>
      <c r="K64" s="354"/>
    </row>
    <row r="65">
      <c r="A65" s="465">
        <v>61</v>
      </c>
      <c r="B65" s="477" t="str">
        <v>y姐</v>
      </c>
      <c r="C65" s="477" t="str">
        <v>罗海燕</v>
      </c>
      <c r="D65" s="477">
        <v>18676336868</v>
      </c>
      <c r="E65" s="476">
        <v>45393</v>
      </c>
      <c r="F65" s="477" t="str">
        <v>MF8388</v>
      </c>
      <c r="G65" s="478">
        <v>0.6701388888888888</v>
      </c>
      <c r="H65" s="477">
        <v>3</v>
      </c>
      <c r="I65" s="477" t="str">
        <v>商务车</v>
      </c>
      <c r="J65" s="477" t="str">
        <v>李18064544343闽DM8D62</v>
      </c>
      <c r="K65" s="477" t="str">
        <v>现场询问，以客户为准</v>
      </c>
    </row>
    <row r="66">
      <c r="A66" s="366">
        <v>62</v>
      </c>
      <c r="B66" s="354" t="str">
        <v>年度</v>
      </c>
      <c r="C66" s="354" t="str">
        <v>许博闻</v>
      </c>
      <c r="D66" s="354">
        <v>18622198911</v>
      </c>
      <c r="E66" s="473">
        <v>45393</v>
      </c>
      <c r="F66" s="354" t="str">
        <v>cz6939自理</v>
      </c>
      <c r="G66" s="474">
        <v>0.6840277777777778</v>
      </c>
      <c r="H66" s="354">
        <v>3</v>
      </c>
      <c r="I66" s="354" t="str">
        <v>商务车</v>
      </c>
      <c r="J66" s="354" t="str">
        <v>吴15105952895闽DE59E0</v>
      </c>
      <c r="K66" s="354"/>
    </row>
    <row r="67">
      <c r="A67" s="366">
        <v>63</v>
      </c>
      <c r="B67" s="354" t="str">
        <v>星灿大海·顶流（很顶那种）</v>
      </c>
      <c r="C67" s="354" t="str">
        <v>夏浩童</v>
      </c>
      <c r="D67" s="354">
        <v>17530265895</v>
      </c>
      <c r="E67" s="473">
        <v>45393</v>
      </c>
      <c r="F67" s="354" t="str">
        <v>RY8977</v>
      </c>
      <c r="G67" s="474">
        <v>0.7048611111111112</v>
      </c>
      <c r="H67" s="354">
        <v>3</v>
      </c>
      <c r="I67" s="354" t="str">
        <v>商务车</v>
      </c>
      <c r="J67" s="354" t="str">
        <v>俞13015910495闽DJ60T6</v>
      </c>
      <c r="K67" s="354"/>
    </row>
    <row r="68">
      <c r="A68" s="366">
        <v>64</v>
      </c>
      <c r="B68" s="354" t="str">
        <v>鹿邑三宝（收徒）</v>
      </c>
      <c r="C68" s="354" t="str">
        <v>朱志涛</v>
      </c>
      <c r="D68" s="354">
        <v>13914002710</v>
      </c>
      <c r="E68" s="473">
        <v>45393</v>
      </c>
      <c r="F68" s="354" t="str">
        <v>RY8977</v>
      </c>
      <c r="G68" s="474">
        <v>0.7048611111111112</v>
      </c>
      <c r="H68" s="354">
        <v>3</v>
      </c>
      <c r="I68" s="354" t="str">
        <v>商务车</v>
      </c>
      <c r="J68" s="354" t="str">
        <v>李13055231857闽D5411F</v>
      </c>
      <c r="K68" s="354"/>
    </row>
    <row r="69">
      <c r="A69" s="366">
        <v>65</v>
      </c>
      <c r="B69" s="354" t="str">
        <v>小黑粉</v>
      </c>
      <c r="C69" s="354" t="str">
        <v>秦世纪</v>
      </c>
      <c r="D69" s="354">
        <v>13029306480</v>
      </c>
      <c r="E69" s="473">
        <v>45393</v>
      </c>
      <c r="F69" s="354" t="str">
        <v>MF8032</v>
      </c>
      <c r="G69" s="474">
        <v>0.7118055555555556</v>
      </c>
      <c r="H69" s="354">
        <v>3</v>
      </c>
      <c r="I69" s="354" t="str">
        <v>商务车</v>
      </c>
      <c r="J69" s="354" t="str">
        <v>李15260665087闽D759ZA</v>
      </c>
      <c r="K69" s="354"/>
    </row>
    <row r="70">
      <c r="A70" s="366">
        <v>66</v>
      </c>
      <c r="B70" s="354" t="str">
        <v>年度</v>
      </c>
      <c r="C70" s="354" t="str">
        <v>单桐</v>
      </c>
      <c r="D70" s="354">
        <v>13998296923</v>
      </c>
      <c r="E70" s="473">
        <v>45393</v>
      </c>
      <c r="F70" s="354" t="str">
        <v>CZ4005自理</v>
      </c>
      <c r="G70" s="474">
        <v>0.7118055555555556</v>
      </c>
      <c r="H70" s="354">
        <v>3</v>
      </c>
      <c r="I70" s="354" t="str">
        <v>商务车</v>
      </c>
      <c r="J70" s="354" t="str">
        <v>黄13666042597闽3UM60</v>
      </c>
      <c r="K70" s="354"/>
    </row>
    <row r="71">
      <c r="A71" s="366">
        <v>67</v>
      </c>
      <c r="B71" s="354" t="str">
        <v>白开水🌻</v>
      </c>
      <c r="C71" s="354" t="str">
        <v>彭观金</v>
      </c>
      <c r="D71" s="354">
        <v>15201609001</v>
      </c>
      <c r="E71" s="473">
        <v>45393</v>
      </c>
      <c r="F71" s="354" t="str">
        <v>MF8596</v>
      </c>
      <c r="G71" s="474">
        <v>0.7291666666666666</v>
      </c>
      <c r="H71" s="354">
        <v>3</v>
      </c>
      <c r="I71" s="354" t="str">
        <v>商务车</v>
      </c>
      <c r="J71" s="354" t="str">
        <v>李18064544343闽DM8D62</v>
      </c>
      <c r="K71" s="354"/>
    </row>
    <row r="72">
      <c r="A72" s="366">
        <v>68</v>
      </c>
      <c r="B72" s="354" t="str">
        <v>安辛🌈ᶜˣ（貂丁版）</v>
      </c>
      <c r="C72" s="354" t="str">
        <v>葛昕玮</v>
      </c>
      <c r="D72" s="354">
        <v>18414066322</v>
      </c>
      <c r="E72" s="473">
        <v>45393</v>
      </c>
      <c r="F72" s="354" t="str">
        <v>MF8596</v>
      </c>
      <c r="G72" s="474">
        <v>0.7291666666666666</v>
      </c>
      <c r="H72" s="354">
        <v>3</v>
      </c>
      <c r="I72" s="354" t="str">
        <v>商务车</v>
      </c>
      <c r="J72" s="354" t="str">
        <v>何13975153170闽DG20Z5</v>
      </c>
      <c r="K72" s="354"/>
    </row>
    <row r="73">
      <c r="A73" s="366">
        <v>69</v>
      </c>
      <c r="B73" s="354" t="str">
        <v>意斯</v>
      </c>
      <c r="C73" s="354" t="str">
        <v>王璐瑶</v>
      </c>
      <c r="D73" s="354">
        <v>17791726147</v>
      </c>
      <c r="E73" s="473">
        <v>45393</v>
      </c>
      <c r="F73" s="354" t="str">
        <v>MF8596自理</v>
      </c>
      <c r="G73" s="474">
        <v>0.7291666666666666</v>
      </c>
      <c r="H73" s="354" t="str">
        <v>T3</v>
      </c>
      <c r="I73" s="354" t="str">
        <v>商务车</v>
      </c>
      <c r="J73" s="354" t="str">
        <v>蒋18650861335闽D967RL</v>
      </c>
      <c r="K73" s="354"/>
    </row>
    <row r="74">
      <c r="A74" s="366">
        <v>70</v>
      </c>
      <c r="B74" s="354" t="str">
        <v>S.SY（HZ.001）</v>
      </c>
      <c r="C74" s="354" t="str">
        <v>袁家栋</v>
      </c>
      <c r="D74" s="354">
        <v>16224482448</v>
      </c>
      <c r="E74" s="473">
        <v>45393</v>
      </c>
      <c r="F74" s="354" t="str">
        <v>MF8596</v>
      </c>
      <c r="G74" s="474">
        <v>0.7291666666666666</v>
      </c>
      <c r="H74" s="354">
        <v>3</v>
      </c>
      <c r="I74" s="354" t="str">
        <v>商务车</v>
      </c>
      <c r="J74" s="354" t="str">
        <v>章13358575966闽D6517C</v>
      </c>
      <c r="K74" s="354"/>
    </row>
    <row r="75">
      <c r="A75" s="366">
        <v>71</v>
      </c>
      <c r="B75" s="354" t="str">
        <v>S.SY（HZ.001）</v>
      </c>
      <c r="C75" s="354" t="str">
        <v>熊请</v>
      </c>
      <c r="D75" s="354">
        <v>15879153564</v>
      </c>
      <c r="E75" s="473">
        <v>45393</v>
      </c>
      <c r="F75" s="354" t="str">
        <v>MF8596自理</v>
      </c>
      <c r="G75" s="474">
        <v>0.7291666666666666</v>
      </c>
      <c r="H75" s="354">
        <v>3</v>
      </c>
      <c r="I75" s="354" t="str">
        <v>同上</v>
      </c>
      <c r="J75" s="354"/>
      <c r="K75" s="354"/>
    </row>
    <row r="76">
      <c r="A76" s="366">
        <v>72</v>
      </c>
      <c r="B76" s="354" t="str">
        <v>S.SY（HZ.001）</v>
      </c>
      <c r="C76" s="354" t="str">
        <v>李乐华</v>
      </c>
      <c r="D76" s="354">
        <v>15297712480</v>
      </c>
      <c r="E76" s="473">
        <v>45393</v>
      </c>
      <c r="F76" s="354" t="str">
        <v>MF8596自理</v>
      </c>
      <c r="G76" s="474">
        <v>0.7291666666666666</v>
      </c>
      <c r="H76" s="354">
        <v>3</v>
      </c>
      <c r="I76" s="354" t="str">
        <v>同上</v>
      </c>
      <c r="J76" s="354"/>
      <c r="K76" s="354"/>
    </row>
    <row r="77">
      <c r="A77" s="366">
        <v>73</v>
      </c>
      <c r="B77" s="354" t="str">
        <v>S.SY（HZ.001）</v>
      </c>
      <c r="C77" s="354" t="str">
        <v>裴蕊萍</v>
      </c>
      <c r="D77" s="354">
        <v>15825546831</v>
      </c>
      <c r="E77" s="473">
        <v>45393</v>
      </c>
      <c r="F77" s="354" t="str">
        <v>MF8596自理</v>
      </c>
      <c r="G77" s="474">
        <v>0.7291666666666666</v>
      </c>
      <c r="H77" s="354">
        <v>3</v>
      </c>
      <c r="I77" s="354" t="str">
        <v>同上</v>
      </c>
      <c r="J77" s="354"/>
      <c r="K77" s="354"/>
    </row>
    <row r="78">
      <c r="A78" s="366">
        <v>74</v>
      </c>
      <c r="B78" s="354" t="str">
        <v>公会-星天外传媒</v>
      </c>
      <c r="C78" s="354" t="str">
        <v>邵恩庆</v>
      </c>
      <c r="D78" s="354">
        <v>19941371922</v>
      </c>
      <c r="E78" s="473">
        <v>45393</v>
      </c>
      <c r="F78" s="354" t="str">
        <v>MF8596</v>
      </c>
      <c r="G78" s="474">
        <v>0.7291666666666666</v>
      </c>
      <c r="H78" s="354">
        <v>3</v>
      </c>
      <c r="I78" s="354" t="str">
        <v>商务车</v>
      </c>
      <c r="J78" s="354" t="str">
        <v>刘13515976183闽D385YX</v>
      </c>
      <c r="K78" s="354"/>
    </row>
    <row r="79">
      <c r="A79" s="366">
        <v>75</v>
      </c>
      <c r="B79" s="354" t="str">
        <v>不知好戴</v>
      </c>
      <c r="C79" s="354" t="str">
        <v>戴颔</v>
      </c>
      <c r="D79" s="354">
        <v>18715636755</v>
      </c>
      <c r="E79" s="473">
        <v>45393</v>
      </c>
      <c r="F79" s="354" t="str">
        <v>MF8596</v>
      </c>
      <c r="G79" s="474">
        <v>0.7326388888888888</v>
      </c>
      <c r="H79" s="354">
        <v>3</v>
      </c>
      <c r="I79" s="354" t="str">
        <v>商务车</v>
      </c>
      <c r="J79" s="354" t="str">
        <v>刘13451861986闽D9XY16</v>
      </c>
      <c r="K79" s="354"/>
    </row>
    <row r="80">
      <c r="A80" s="366">
        <v>76</v>
      </c>
      <c r="B80" s="354" t="str">
        <v>🌈Dodo嘟🎶</v>
      </c>
      <c r="C80" s="354" t="str">
        <v>赵雅盈</v>
      </c>
      <c r="D80" s="354">
        <v>13118844387</v>
      </c>
      <c r="E80" s="473">
        <v>45393</v>
      </c>
      <c r="F80" s="354" t="str">
        <v>mf8388</v>
      </c>
      <c r="G80" s="474">
        <v>0.7326388888888888</v>
      </c>
      <c r="H80" s="354">
        <v>3</v>
      </c>
      <c r="I80" s="354" t="str">
        <v>商务车</v>
      </c>
      <c r="J80" s="354" t="str">
        <v>荣18030262406闽DZ1X80</v>
      </c>
      <c r="K80" s="354"/>
    </row>
    <row r="81">
      <c r="A81" s="366">
        <v>77</v>
      </c>
      <c r="B81" s="354" t="str">
        <v>小蔡悦</v>
      </c>
      <c r="C81" s="354" t="str">
        <v>蔡佳悦</v>
      </c>
      <c r="D81" s="354">
        <v>18367683477</v>
      </c>
      <c r="E81" s="473">
        <v>45393</v>
      </c>
      <c r="F81" s="354" t="str">
        <v>MF8682待改签</v>
      </c>
      <c r="G81" s="474">
        <v>0.7395833333333334</v>
      </c>
      <c r="H81" s="354">
        <v>3</v>
      </c>
      <c r="I81" s="354" t="str">
        <v>商务车</v>
      </c>
      <c r="J81" s="354" t="str">
        <v>石18059216667闽D6CW89</v>
      </c>
      <c r="K81" s="354"/>
    </row>
    <row r="82">
      <c r="A82" s="366">
        <v>78</v>
      </c>
      <c r="B82" s="354" t="str">
        <v>🎵萌猪猪.🐷</v>
      </c>
      <c r="C82" s="354" t="str">
        <v>陈雪岩</v>
      </c>
      <c r="D82" s="354">
        <v>17695903427</v>
      </c>
      <c r="E82" s="473">
        <v>45393</v>
      </c>
      <c r="F82" s="354" t="str">
        <v>cz8875</v>
      </c>
      <c r="G82" s="474">
        <v>0.78125</v>
      </c>
      <c r="H82" s="354">
        <v>3</v>
      </c>
      <c r="I82" s="354" t="str">
        <v>商务车</v>
      </c>
      <c r="J82" s="354" t="str">
        <v>李18064544343闽DM8D62</v>
      </c>
      <c r="K82" s="354"/>
    </row>
    <row r="83">
      <c r="A83" s="366">
        <v>79</v>
      </c>
      <c r="B83" s="354" t="str">
        <v>年度</v>
      </c>
      <c r="C83" s="354" t="str">
        <v>曹宇航</v>
      </c>
      <c r="D83" s="354">
        <v>13586603739</v>
      </c>
      <c r="E83" s="473">
        <v>45393</v>
      </c>
      <c r="F83" s="354" t="str">
        <v>MF8076自理</v>
      </c>
      <c r="G83" s="474">
        <v>0.7881944444444444</v>
      </c>
      <c r="H83" s="354">
        <v>3</v>
      </c>
      <c r="I83" s="354" t="str">
        <v>商务车</v>
      </c>
      <c r="J83" s="354" t="str">
        <v>蒋18650861335闽D967RL</v>
      </c>
      <c r="K83" s="354"/>
    </row>
    <row r="84">
      <c r="A84" s="366">
        <v>80</v>
      </c>
      <c r="B84" s="354" t="str">
        <v>🎙️商潮🎵</v>
      </c>
      <c r="C84" s="354" t="str">
        <v>商潮</v>
      </c>
      <c r="D84" s="354">
        <v>17310016982</v>
      </c>
      <c r="E84" s="473">
        <v>45393</v>
      </c>
      <c r="F84" s="354" t="str">
        <v>MF8102</v>
      </c>
      <c r="G84" s="474">
        <v>0.8020833333333334</v>
      </c>
      <c r="H84" s="354">
        <v>3</v>
      </c>
      <c r="I84" s="354" t="str">
        <v>商务车</v>
      </c>
      <c r="J84" s="354" t="str">
        <v>李13055231857闽D5411F</v>
      </c>
      <c r="K84" s="354"/>
    </row>
    <row r="85">
      <c r="A85" s="366">
        <v>81</v>
      </c>
      <c r="B85" s="354" t="str">
        <v>瑞思拜</v>
      </c>
      <c r="C85" s="354" t="str">
        <v>李东旭</v>
      </c>
      <c r="D85" s="354">
        <v>18742071986</v>
      </c>
      <c r="E85" s="473">
        <v>45393</v>
      </c>
      <c r="F85" s="354" t="str">
        <v>CZ6710</v>
      </c>
      <c r="G85" s="474">
        <v>0.8090277777777778</v>
      </c>
      <c r="H85" s="354">
        <v>3</v>
      </c>
      <c r="I85" s="354" t="str">
        <v>商务车</v>
      </c>
      <c r="J85" s="354" t="str">
        <v>俞13015910495闽DJ60T6</v>
      </c>
      <c r="K85" s="354"/>
    </row>
    <row r="86">
      <c r="A86" s="366">
        <v>82</v>
      </c>
      <c r="B86" s="354" t="str">
        <v>Vincent楓</v>
      </c>
      <c r="C86" s="354" t="str">
        <v>曹晓明</v>
      </c>
      <c r="D86" s="354">
        <v>18645765596</v>
      </c>
      <c r="E86" s="473">
        <v>45393</v>
      </c>
      <c r="F86" s="354" t="str">
        <v>CZ6710</v>
      </c>
      <c r="G86" s="474">
        <v>0.8090277777777778</v>
      </c>
      <c r="H86" s="354">
        <v>3</v>
      </c>
      <c r="I86" s="354" t="str">
        <v>商务车</v>
      </c>
      <c r="J86" s="354" t="str">
        <v>简13507540018闽DY1879</v>
      </c>
      <c r="K86" s="354"/>
    </row>
    <row r="87">
      <c r="A87" s="366">
        <v>83</v>
      </c>
      <c r="B87" s="354" t="str">
        <v>-漁頭🎞️(年度版)</v>
      </c>
      <c r="C87" s="354" t="str">
        <v>已接到Dodo嘟（主播昵称）</v>
      </c>
      <c r="D87" s="354">
        <v>18108683549</v>
      </c>
      <c r="E87" s="473">
        <v>45393</v>
      </c>
      <c r="F87" s="354" t="str">
        <v>MF8368</v>
      </c>
      <c r="G87" s="474">
        <v>0.84375</v>
      </c>
      <c r="H87" s="354">
        <v>3</v>
      </c>
      <c r="I87" s="354" t="str">
        <v>商务车</v>
      </c>
      <c r="J87" s="354" t="str">
        <v>李18064544343闽DM8D62</v>
      </c>
      <c r="K87" s="354"/>
    </row>
    <row r="88">
      <c r="A88" s="366">
        <v>84</v>
      </c>
      <c r="B88" s="354" t="str">
        <v>颜冬ACE</v>
      </c>
      <c r="C88" s="354" t="str">
        <v>车牌号闽DZIX80</v>
      </c>
      <c r="D88" s="354">
        <v>15211000099</v>
      </c>
      <c r="E88" s="473">
        <v>45393</v>
      </c>
      <c r="F88" s="354" t="str">
        <v>MF8608</v>
      </c>
      <c r="G88" s="474">
        <v>0.84375</v>
      </c>
      <c r="H88" s="354">
        <v>3</v>
      </c>
      <c r="I88" s="354" t="str">
        <v>商务车</v>
      </c>
      <c r="J88" s="354" t="str">
        <v>廖13850049030闽DD81H9</v>
      </c>
      <c r="K88" s="354"/>
    </row>
    <row r="89">
      <c r="A89" s="366">
        <v>85</v>
      </c>
      <c r="B89" s="354" t="str">
        <v>狼王（与你同在）</v>
      </c>
      <c r="C89" s="354" t="str">
        <v>预计15min抵达酒店</v>
      </c>
      <c r="D89" s="354">
        <v>15575926666</v>
      </c>
      <c r="E89" s="473">
        <v>45393</v>
      </c>
      <c r="F89" s="354" t="str">
        <v>MF8608</v>
      </c>
      <c r="G89" s="474">
        <v>0.84375</v>
      </c>
      <c r="H89" s="354">
        <v>3</v>
      </c>
      <c r="I89" s="354" t="str">
        <v>商务车</v>
      </c>
      <c r="J89" s="354" t="str">
        <v>李15260665087闽D759ZA</v>
      </c>
      <c r="K89" s="354"/>
    </row>
    <row r="90">
      <c r="A90" s="366">
        <v>86</v>
      </c>
      <c r="B90" s="354" t="str">
        <v>全明星.</v>
      </c>
      <c r="C90" s="354" t="str">
        <v>邓世杰</v>
      </c>
      <c r="D90" s="354">
        <v>15823367477</v>
      </c>
      <c r="E90" s="473">
        <v>45393</v>
      </c>
      <c r="F90" s="354" t="str">
        <v>MF8608</v>
      </c>
      <c r="G90" s="474">
        <v>0.84375</v>
      </c>
      <c r="H90" s="354">
        <v>3</v>
      </c>
      <c r="I90" s="354" t="str">
        <v>商务车</v>
      </c>
      <c r="J90" s="354" t="str">
        <v>游13515963112闽D2KQ32</v>
      </c>
      <c r="K90" s="354"/>
    </row>
    <row r="91">
      <c r="A91" s="366">
        <v>87</v>
      </c>
      <c r="B91" s="354" t="str">
        <v>公会-天众文化</v>
      </c>
      <c r="C91" s="354" t="str">
        <v>戴方堃</v>
      </c>
      <c r="D91" s="354">
        <v>13387573343</v>
      </c>
      <c r="E91" s="473">
        <v>45393</v>
      </c>
      <c r="F91" s="354" t="str">
        <v>CZ3805</v>
      </c>
      <c r="G91" s="474">
        <v>0.8958333333333334</v>
      </c>
      <c r="H91" s="354">
        <v>3</v>
      </c>
      <c r="I91" s="354" t="str">
        <v>商务车</v>
      </c>
      <c r="J91" s="354" t="str">
        <v>张13799758819蜜DY9127</v>
      </c>
      <c r="K91" s="354"/>
    </row>
    <row r="92">
      <c r="A92" s="366">
        <v>88</v>
      </c>
      <c r="B92" s="354" t="str">
        <v>长沙Energy（年度嘉年华宠粉赛）</v>
      </c>
      <c r="C92" s="354"/>
      <c r="D92" s="354"/>
      <c r="E92" s="473">
        <v>45393</v>
      </c>
      <c r="F92" s="354" t="str">
        <v>MF8276</v>
      </c>
      <c r="G92" s="474">
        <v>0.9652777777777778</v>
      </c>
      <c r="H92" s="354">
        <v>3</v>
      </c>
      <c r="I92" s="354" t="str">
        <v>考斯特</v>
      </c>
      <c r="J92" s="354" t="str">
        <v>王13304326995闽DX2313</v>
      </c>
      <c r="K92" s="354"/>
    </row>
    <row r="93">
      <c r="A93" s="366">
        <v>89</v>
      </c>
      <c r="B93" s="354" t="str">
        <v>长沙Energy（年度嘉年华宠粉赛）</v>
      </c>
      <c r="C93" s="354" t="str">
        <v>殷俊杰</v>
      </c>
      <c r="D93" s="354">
        <v>15367302620</v>
      </c>
      <c r="E93" s="473">
        <v>45393</v>
      </c>
      <c r="F93" s="354" t="str">
        <v>MF8276自理后报销</v>
      </c>
      <c r="G93" s="474">
        <v>0.9652777777777778</v>
      </c>
      <c r="H93" s="354">
        <v>3</v>
      </c>
      <c r="I93" s="354" t="str">
        <v>同上</v>
      </c>
      <c r="J93" s="354"/>
      <c r="K93" s="354"/>
    </row>
    <row r="94">
      <c r="A94" s="366">
        <v>90</v>
      </c>
      <c r="B94" s="354" t="str">
        <v>长沙Energy（年度嘉年华宠粉赛）</v>
      </c>
      <c r="C94" s="354" t="str">
        <v>廖健民</v>
      </c>
      <c r="D94" s="354">
        <v>15111362282</v>
      </c>
      <c r="E94" s="473">
        <v>45393</v>
      </c>
      <c r="F94" s="354" t="str">
        <v>MF8276自理红报销</v>
      </c>
      <c r="G94" s="474">
        <v>0.9652777777777778</v>
      </c>
      <c r="H94" s="354">
        <v>3</v>
      </c>
      <c r="I94" s="354" t="str">
        <v>同上</v>
      </c>
      <c r="J94" s="354"/>
      <c r="K94" s="354"/>
    </row>
    <row r="95">
      <c r="A95" s="366">
        <v>91</v>
      </c>
      <c r="B95" s="354" t="str">
        <v>长沙Energy（年度嘉年华宠粉赛）</v>
      </c>
      <c r="C95" s="354" t="str">
        <v>任轩</v>
      </c>
      <c r="D95" s="354">
        <v>18574439616</v>
      </c>
      <c r="E95" s="473">
        <v>45393</v>
      </c>
      <c r="F95" s="354" t="str">
        <v>MF8276自理后报销</v>
      </c>
      <c r="G95" s="474">
        <v>0.9652777777777778</v>
      </c>
      <c r="H95" s="354">
        <v>3</v>
      </c>
      <c r="I95" s="354" t="str">
        <v>同上</v>
      </c>
      <c r="J95" s="354"/>
      <c r="K95" s="354"/>
    </row>
    <row r="96">
      <c r="A96" s="366">
        <v>92</v>
      </c>
      <c r="B96" s="354" t="str">
        <v>长沙Energy（年度嘉年华宠粉赛）</v>
      </c>
      <c r="C96" s="354" t="str">
        <v>欧阳铭航</v>
      </c>
      <c r="D96" s="354">
        <v>18598855116</v>
      </c>
      <c r="E96" s="473">
        <v>45393</v>
      </c>
      <c r="F96" s="354" t="str">
        <v>MF8276自理</v>
      </c>
      <c r="G96" s="474">
        <v>0.9652777777777778</v>
      </c>
      <c r="H96" s="354">
        <v>3</v>
      </c>
      <c r="I96" s="354" t="str">
        <v>同上</v>
      </c>
      <c r="J96" s="354"/>
      <c r="K96" s="354"/>
    </row>
    <row r="97">
      <c r="A97" s="366">
        <v>93</v>
      </c>
      <c r="B97" s="354" t="str">
        <v>长沙Energy（年度嘉年华宠粉赛）</v>
      </c>
      <c r="C97" s="354" t="str">
        <v>佘睿杰</v>
      </c>
      <c r="D97" s="354">
        <v>18569423198</v>
      </c>
      <c r="E97" s="473">
        <v>45393</v>
      </c>
      <c r="F97" s="354" t="str">
        <v>MF8276自理</v>
      </c>
      <c r="G97" s="474">
        <v>0.9652777777777778</v>
      </c>
      <c r="H97" s="354">
        <v>3</v>
      </c>
      <c r="I97" s="354" t="str">
        <v>同上</v>
      </c>
      <c r="J97" s="354"/>
      <c r="K97" s="354"/>
    </row>
    <row r="98">
      <c r="A98" s="366">
        <v>94</v>
      </c>
      <c r="B98" s="354" t="str">
        <v>昊艺💛星城唱将</v>
      </c>
      <c r="C98" s="354" t="str">
        <v>张浩</v>
      </c>
      <c r="D98" s="354">
        <v>18717323259</v>
      </c>
      <c r="E98" s="473">
        <v>45393</v>
      </c>
      <c r="F98" s="354" t="str">
        <v>MF8276</v>
      </c>
      <c r="G98" s="474">
        <v>0.9652777777777778</v>
      </c>
      <c r="H98" s="354">
        <v>3</v>
      </c>
      <c r="I98" s="354" t="str">
        <v>商务车</v>
      </c>
      <c r="J98" s="354" t="str">
        <v>俞13015910495闽DJ60T6</v>
      </c>
      <c r="K98" s="354"/>
    </row>
    <row r="99">
      <c r="A99" s="366">
        <v>95</v>
      </c>
      <c r="B99" s="354" t="str">
        <v>逸洋♈️⁵¹⁷（星城小唱将）</v>
      </c>
      <c r="C99" s="354" t="str">
        <v>李顺平</v>
      </c>
      <c r="D99" s="354">
        <v>15073164583</v>
      </c>
      <c r="E99" s="473">
        <v>45393</v>
      </c>
      <c r="F99" s="354" t="str">
        <v>MF8276</v>
      </c>
      <c r="G99" s="474">
        <v>0.9652777777777778</v>
      </c>
      <c r="H99" s="354">
        <v>3</v>
      </c>
      <c r="I99" s="354" t="str">
        <v>商务车</v>
      </c>
      <c r="J99" s="354" t="str">
        <v>吴15105952895闽DE59E0</v>
      </c>
      <c r="K99" s="354"/>
    </row>
    <row r="100">
      <c r="A100" s="366">
        <v>96</v>
      </c>
      <c r="B100" s="354" t="str">
        <v>韩九日</v>
      </c>
      <c r="C100" s="354" t="str">
        <v>李小将</v>
      </c>
      <c r="D100" s="354">
        <v>13338180570</v>
      </c>
      <c r="E100" s="473">
        <v>45393</v>
      </c>
      <c r="F100" s="354" t="str">
        <v>MF8276</v>
      </c>
      <c r="G100" s="474">
        <v>0.9652777777777778</v>
      </c>
      <c r="H100" s="354">
        <v>3</v>
      </c>
      <c r="I100" s="354" t="str">
        <v>商务车</v>
      </c>
      <c r="J100" s="354" t="str">
        <v>游13515963112闽D2KQ32</v>
      </c>
      <c r="K100" s="354"/>
    </row>
    <row r="101">
      <c r="A101" s="366">
        <v>97</v>
      </c>
      <c r="B101" s="354" t="str">
        <v>季晨🍊</v>
      </c>
      <c r="C101" s="354" t="str">
        <v>凌磊</v>
      </c>
      <c r="D101" s="354">
        <v>18661240837</v>
      </c>
      <c r="E101" s="473">
        <v>45393</v>
      </c>
      <c r="F101" s="354" t="str">
        <v>MU2939</v>
      </c>
      <c r="G101" s="474">
        <v>0.3680555555555556</v>
      </c>
      <c r="H101" s="354">
        <v>4</v>
      </c>
      <c r="I101" s="354" t="str">
        <v>商务车</v>
      </c>
      <c r="J101" s="354" t="str">
        <v>黄13666042597闽3UM60</v>
      </c>
      <c r="K101" s="354"/>
    </row>
    <row r="102">
      <c r="A102" s="366">
        <v>98</v>
      </c>
      <c r="B102" s="354" t="str">
        <v>吕口口🎙️</v>
      </c>
      <c r="C102" s="354" t="str">
        <v>吕原</v>
      </c>
      <c r="D102" s="354">
        <v>15511854800</v>
      </c>
      <c r="E102" s="473">
        <v>45393</v>
      </c>
      <c r="F102" s="354" t="str">
        <v>mu2809</v>
      </c>
      <c r="G102" s="474">
        <v>0.3958333333333333</v>
      </c>
      <c r="H102" s="354">
        <v>4</v>
      </c>
      <c r="I102" s="354" t="str">
        <v>商务车</v>
      </c>
      <c r="J102" s="354" t="str">
        <v>李18064544343闽DM8D62</v>
      </c>
      <c r="K102" s="354"/>
    </row>
    <row r="103">
      <c r="A103" s="465">
        <v>99</v>
      </c>
      <c r="B103" s="477" t="str">
        <v>Chrissy</v>
      </c>
      <c r="C103" s="477" t="str">
        <v>丁馨如</v>
      </c>
      <c r="D103" s="477">
        <v>13771756351</v>
      </c>
      <c r="E103" s="476">
        <v>45393</v>
      </c>
      <c r="F103" s="477" t="str">
        <v>MU5663</v>
      </c>
      <c r="G103" s="478">
        <v>0.4444444444444444</v>
      </c>
      <c r="H103" s="477">
        <v>4</v>
      </c>
      <c r="I103" s="477" t="str">
        <v>商务车</v>
      </c>
      <c r="J103" s="477" t="str">
        <v>游13515963112闽D2KQ32</v>
      </c>
      <c r="K103" s="477" t="str">
        <v>现场询问，以客户为准</v>
      </c>
    </row>
    <row r="104">
      <c r="A104" s="366">
        <v>100</v>
      </c>
      <c r="B104" s="354" t="str">
        <v>王启航9272（传媒）</v>
      </c>
      <c r="C104" s="354" t="str">
        <v>周帅</v>
      </c>
      <c r="D104" s="354">
        <v>17844617217</v>
      </c>
      <c r="E104" s="473">
        <v>45393</v>
      </c>
      <c r="F104" s="354" t="str">
        <v>3U8923</v>
      </c>
      <c r="G104" s="474">
        <v>0.4513888888888889</v>
      </c>
      <c r="H104" s="354">
        <v>4</v>
      </c>
      <c r="I104" s="354" t="str">
        <v>商务车</v>
      </c>
      <c r="J104" s="354" t="str">
        <v>吴15105952895闽DE59E0</v>
      </c>
      <c r="K104" s="354"/>
    </row>
    <row r="105">
      <c r="A105" s="366">
        <v>101</v>
      </c>
      <c r="B105" s="354" t="str">
        <v>XD818（AKM818）</v>
      </c>
      <c r="C105" s="354" t="str">
        <v>陈绍国</v>
      </c>
      <c r="D105" s="354">
        <v>15102339195</v>
      </c>
      <c r="E105" s="473">
        <v>45393</v>
      </c>
      <c r="F105" s="354" t="str">
        <v>HU7411</v>
      </c>
      <c r="G105" s="474">
        <v>0.4756944444444444</v>
      </c>
      <c r="H105" s="354">
        <v>4</v>
      </c>
      <c r="I105" s="354" t="str">
        <v>考斯特</v>
      </c>
      <c r="J105" s="354" t="str">
        <v>闽DC1282赵13140147777</v>
      </c>
      <c r="K105" s="354"/>
    </row>
    <row r="106">
      <c r="A106" s="366">
        <v>102</v>
      </c>
      <c r="B106" s="354" t="str">
        <v>XD818（AKM818）</v>
      </c>
      <c r="C106" s="354" t="str">
        <v>谭刚</v>
      </c>
      <c r="D106" s="354">
        <v>17823964787</v>
      </c>
      <c r="E106" s="473">
        <v>45393</v>
      </c>
      <c r="F106" s="354" t="str">
        <v>HU7411</v>
      </c>
      <c r="G106" s="474">
        <v>0.4756944444444444</v>
      </c>
      <c r="H106" s="354">
        <v>4</v>
      </c>
      <c r="I106" s="354" t="str">
        <v>同上</v>
      </c>
      <c r="J106" s="354"/>
      <c r="K106" s="354"/>
    </row>
    <row r="107">
      <c r="A107" s="366">
        <v>103</v>
      </c>
      <c r="B107" s="354" t="str">
        <v>XD818（AKM818）</v>
      </c>
      <c r="C107" s="354" t="str">
        <v>樊尧</v>
      </c>
      <c r="D107" s="354">
        <v>13896111220</v>
      </c>
      <c r="E107" s="473">
        <v>45393</v>
      </c>
      <c r="F107" s="354" t="str">
        <v>HU7411</v>
      </c>
      <c r="G107" s="474">
        <v>0.4756944444444444</v>
      </c>
      <c r="H107" s="354">
        <v>4</v>
      </c>
      <c r="I107" s="354" t="str">
        <v>同上</v>
      </c>
      <c r="J107" s="354"/>
      <c r="K107" s="354"/>
    </row>
    <row r="108">
      <c r="A108" s="366">
        <v>104</v>
      </c>
      <c r="B108" s="354" t="str">
        <v>XD818（AKM818）</v>
      </c>
      <c r="C108" s="354" t="str">
        <v>郭明昊</v>
      </c>
      <c r="D108" s="354">
        <v>18996049117</v>
      </c>
      <c r="E108" s="473">
        <v>45393</v>
      </c>
      <c r="F108" s="354" t="str">
        <v>HU7411</v>
      </c>
      <c r="G108" s="474">
        <v>0.4756944444444444</v>
      </c>
      <c r="H108" s="354">
        <v>4</v>
      </c>
      <c r="I108" s="354" t="str">
        <v>同上</v>
      </c>
      <c r="J108" s="354"/>
      <c r="K108" s="354"/>
    </row>
    <row r="109">
      <c r="A109" s="366">
        <v>105</v>
      </c>
      <c r="B109" s="354" t="str">
        <v>XD818（AKM818）</v>
      </c>
      <c r="C109" s="354" t="str">
        <v>邱仁杰</v>
      </c>
      <c r="D109" s="354">
        <v>15696023631</v>
      </c>
      <c r="E109" s="473">
        <v>45393</v>
      </c>
      <c r="F109" s="354" t="str">
        <v>HU7411</v>
      </c>
      <c r="G109" s="474">
        <v>0.4756944444444444</v>
      </c>
      <c r="H109" s="354">
        <v>4</v>
      </c>
      <c r="I109" s="354" t="str">
        <v>同上</v>
      </c>
      <c r="J109" s="354"/>
      <c r="K109" s="354"/>
    </row>
    <row r="110">
      <c r="A110" s="366">
        <v>106</v>
      </c>
      <c r="B110" s="354" t="str">
        <v>XD818（AKM818）</v>
      </c>
      <c r="C110" s="354" t="str">
        <v>代卫东</v>
      </c>
      <c r="D110" s="354">
        <v>18696724537</v>
      </c>
      <c r="E110" s="473">
        <v>45393</v>
      </c>
      <c r="F110" s="354" t="str">
        <v>HU7411</v>
      </c>
      <c r="G110" s="474">
        <v>0.4756944444444444</v>
      </c>
      <c r="H110" s="354">
        <v>4</v>
      </c>
      <c r="I110" s="354" t="str">
        <v>同上</v>
      </c>
      <c r="J110" s="354"/>
      <c r="K110" s="354"/>
    </row>
    <row r="111">
      <c r="A111" s="366">
        <v>107</v>
      </c>
      <c r="B111" s="354" t="str">
        <v>轩轩up！🎤（备战年度版）</v>
      </c>
      <c r="C111" s="354" t="str">
        <v>范宇轩</v>
      </c>
      <c r="D111" s="354">
        <v>15318205089</v>
      </c>
      <c r="E111" s="473">
        <v>45393</v>
      </c>
      <c r="F111" s="354" t="str">
        <v>SC8403自理</v>
      </c>
      <c r="G111" s="474">
        <v>0.5104166666666666</v>
      </c>
      <c r="H111" s="354">
        <v>4</v>
      </c>
      <c r="I111" s="354" t="str">
        <v>商务车</v>
      </c>
      <c r="J111" s="354" t="str">
        <v>游13515963112闽D2KQ32</v>
      </c>
      <c r="K111" s="354"/>
    </row>
    <row r="112">
      <c r="A112" s="366">
        <v>108</v>
      </c>
      <c r="B112" s="354" t="str">
        <v>工会-联萌传媒</v>
      </c>
      <c r="C112" s="354" t="str">
        <v>陈金展</v>
      </c>
      <c r="D112" s="354">
        <v>18642224749</v>
      </c>
      <c r="E112" s="473">
        <v>45393</v>
      </c>
      <c r="F112" s="354" t="str">
        <v>SC2183</v>
      </c>
      <c r="G112" s="474">
        <v>0.5243055555555556</v>
      </c>
      <c r="H112" s="354">
        <v>4</v>
      </c>
      <c r="I112" s="354" t="str">
        <v>商务车</v>
      </c>
      <c r="J112" s="354" t="str">
        <v>王15160020555闽D888DN</v>
      </c>
      <c r="K112" s="354"/>
    </row>
    <row r="113">
      <c r="A113" s="366">
        <v>109</v>
      </c>
      <c r="B113" s="354" t="str">
        <v>黎蜜¹¹²²🐝</v>
      </c>
      <c r="C113" s="354" t="str">
        <v>张静</v>
      </c>
      <c r="D113" s="354">
        <v>17854399775</v>
      </c>
      <c r="E113" s="473">
        <v>45393</v>
      </c>
      <c r="F113" s="354" t="str">
        <v>SC8409</v>
      </c>
      <c r="G113" s="474">
        <v>0.5972222222222222</v>
      </c>
      <c r="H113" s="354">
        <v>4</v>
      </c>
      <c r="I113" s="354" t="str">
        <v>商务车</v>
      </c>
      <c r="J113" s="354" t="str">
        <v>游13515963112闽D2KQ32</v>
      </c>
      <c r="K113" s="354"/>
    </row>
    <row r="114">
      <c r="A114" s="366">
        <v>110</v>
      </c>
      <c r="B114" s="354" t="str">
        <v>陈艺鹏（粤曲腔）</v>
      </c>
      <c r="C114" s="354" t="str">
        <v>陈艺鹏</v>
      </c>
      <c r="D114" s="354">
        <v>13500031608</v>
      </c>
      <c r="E114" s="473">
        <v>45393</v>
      </c>
      <c r="F114" s="354" t="str">
        <v>ca4539</v>
      </c>
      <c r="G114" s="474">
        <v>0.6041666666666666</v>
      </c>
      <c r="H114" s="354">
        <v>4</v>
      </c>
      <c r="I114" s="354" t="str">
        <v>商务车</v>
      </c>
      <c r="J114" s="354" t="str">
        <v>黄13666042597闽3UM60</v>
      </c>
      <c r="K114" s="354"/>
    </row>
    <row r="115">
      <c r="A115" s="366">
        <v>111</v>
      </c>
      <c r="B115" s="354" t="str">
        <v>冷冷不冷🍃</v>
      </c>
      <c r="C115" s="354" t="str">
        <v>辛梦叶</v>
      </c>
      <c r="D115" s="354">
        <v>19180971517</v>
      </c>
      <c r="E115" s="473">
        <v>45393</v>
      </c>
      <c r="F115" s="354" t="str">
        <v>CA4539</v>
      </c>
      <c r="G115" s="474">
        <v>0.6041666666666666</v>
      </c>
      <c r="H115" s="354">
        <v>4</v>
      </c>
      <c r="I115" s="354" t="str">
        <v>商务车</v>
      </c>
      <c r="J115" s="354" t="str">
        <v>章13358575966闽D6517C</v>
      </c>
      <c r="K115" s="354" t="str">
        <v>许博</v>
      </c>
    </row>
    <row r="116">
      <c r="A116" s="366">
        <v>112</v>
      </c>
      <c r="B116" s="354" t="str">
        <v>老白不喝酒G.E.D</v>
      </c>
      <c r="C116" s="354" t="str">
        <v>傅钰博</v>
      </c>
      <c r="D116" s="354">
        <v>18610601506</v>
      </c>
      <c r="E116" s="473">
        <v>45393</v>
      </c>
      <c r="F116" s="354" t="str">
        <v>CA4539</v>
      </c>
      <c r="G116" s="474">
        <v>0.6041666666666666</v>
      </c>
      <c r="H116" s="354">
        <v>4</v>
      </c>
      <c r="I116" s="354" t="str">
        <v>商务车</v>
      </c>
      <c r="J116" s="354" t="str">
        <v>王15160020555闽D888DN</v>
      </c>
      <c r="K116" s="354"/>
    </row>
    <row r="117">
      <c r="A117" s="366">
        <v>113</v>
      </c>
      <c r="B117" s="354" t="str">
        <v>三斤🥩³¹⁷（团队招人）</v>
      </c>
      <c r="C117" s="354" t="str">
        <v>张彤新</v>
      </c>
      <c r="D117" s="354">
        <v>17351230317</v>
      </c>
      <c r="E117" s="473">
        <v>45393</v>
      </c>
      <c r="F117" s="354" t="str">
        <v>MU5647</v>
      </c>
      <c r="G117" s="474">
        <v>0.6180555555555556</v>
      </c>
      <c r="H117" s="354">
        <v>4</v>
      </c>
      <c r="I117" s="354" t="str">
        <v>商务车</v>
      </c>
      <c r="J117" s="354" t="str">
        <v>吴15105952895闽DE59E0</v>
      </c>
      <c r="K117" s="354"/>
    </row>
    <row r="118">
      <c r="A118" s="366">
        <v>114</v>
      </c>
      <c r="B118" s="354" t="str">
        <v>老Q♠️（弹幕一哥）</v>
      </c>
      <c r="C118" s="354" t="str">
        <v>王丹</v>
      </c>
      <c r="D118" s="354">
        <v>17718102192</v>
      </c>
      <c r="E118" s="473">
        <v>45393</v>
      </c>
      <c r="F118" s="354" t="str">
        <v>HU7655</v>
      </c>
      <c r="G118" s="474">
        <v>0.6388888888888888</v>
      </c>
      <c r="H118" s="354">
        <v>4</v>
      </c>
      <c r="I118" s="354" t="str">
        <v>商务车</v>
      </c>
      <c r="J118" s="354" t="str">
        <v>李13055231857闽D5411F</v>
      </c>
      <c r="K118" s="354"/>
    </row>
    <row r="119">
      <c r="A119" s="366">
        <v>115</v>
      </c>
      <c r="B119" s="354" t="str">
        <v>新声社</v>
      </c>
      <c r="C119" s="354" t="str">
        <v>单鑫</v>
      </c>
      <c r="D119" s="354">
        <v>15958177876</v>
      </c>
      <c r="E119" s="473">
        <v>45393</v>
      </c>
      <c r="F119" s="354" t="str">
        <v>HU7655</v>
      </c>
      <c r="G119" s="474">
        <v>0.6388888888888888</v>
      </c>
      <c r="H119" s="354">
        <v>4</v>
      </c>
      <c r="I119" s="354" t="str">
        <v>商务车</v>
      </c>
      <c r="J119" s="354" t="str">
        <v>游13515963112闽D2KQ32</v>
      </c>
      <c r="K119" s="354"/>
    </row>
    <row r="120">
      <c r="A120" s="366">
        <v>116</v>
      </c>
      <c r="B120" s="354" t="str">
        <v>一凡🥭（柒叻⁷⁶⁶）</v>
      </c>
      <c r="C120" s="354" t="str">
        <v>陈帆</v>
      </c>
      <c r="D120" s="354">
        <v>18133355120</v>
      </c>
      <c r="E120" s="473">
        <v>45393</v>
      </c>
      <c r="F120" s="354" t="str">
        <v>HU7655</v>
      </c>
      <c r="G120" s="474">
        <v>0.6388888888888888</v>
      </c>
      <c r="H120" s="354">
        <v>4</v>
      </c>
      <c r="I120" s="354" t="str">
        <v>商务车</v>
      </c>
      <c r="J120" s="354" t="str">
        <v>荣18030262406闽DZ1X80</v>
      </c>
      <c r="K120" s="354"/>
    </row>
    <row r="121">
      <c r="A121" s="366">
        <v>117</v>
      </c>
      <c r="B121" s="354" t="str">
        <v>顶流社</v>
      </c>
      <c r="C121" s="354" t="str">
        <v>田力竹</v>
      </c>
      <c r="D121" s="354">
        <v>18684206076</v>
      </c>
      <c r="E121" s="473">
        <v>45393</v>
      </c>
      <c r="F121" s="354" t="str">
        <v>HU7655</v>
      </c>
      <c r="G121" s="474">
        <v>0.6388888888888888</v>
      </c>
      <c r="H121" s="354">
        <v>4</v>
      </c>
      <c r="I121" s="354" t="str">
        <v>商务车</v>
      </c>
      <c r="J121" s="354" t="str">
        <v>陈18950108794闽D088GK</v>
      </c>
      <c r="K121" s="354"/>
    </row>
    <row r="122">
      <c r="A122" s="366">
        <v>118</v>
      </c>
      <c r="B122" s="354" t="str">
        <v>李百灵</v>
      </c>
      <c r="C122" s="354" t="str">
        <v>李百灵</v>
      </c>
      <c r="D122" s="354">
        <v>18516392346</v>
      </c>
      <c r="E122" s="473">
        <v>45393</v>
      </c>
      <c r="F122" s="354" t="str">
        <v>FM9257</v>
      </c>
      <c r="G122" s="474">
        <v>0.6805555555555556</v>
      </c>
      <c r="H122" s="354">
        <v>4</v>
      </c>
      <c r="I122" s="354" t="str">
        <v>商务车</v>
      </c>
      <c r="J122" s="354" t="str">
        <v>蒋18650861335闽D967RL</v>
      </c>
      <c r="K122" s="354"/>
    </row>
    <row r="123">
      <c r="A123" s="366">
        <v>119</v>
      </c>
      <c r="B123" s="354" t="str">
        <v>星灿大海·顶流（很顶那种）</v>
      </c>
      <c r="C123" s="354" t="str">
        <v>袁铭瑞</v>
      </c>
      <c r="D123" s="354">
        <v>15730476334</v>
      </c>
      <c r="E123" s="473">
        <v>45393</v>
      </c>
      <c r="F123" s="354" t="str">
        <v>3U8081</v>
      </c>
      <c r="G123" s="474">
        <v>0.6909722222222222</v>
      </c>
      <c r="H123" s="354">
        <v>4</v>
      </c>
      <c r="I123" s="354" t="str">
        <v>商务车</v>
      </c>
      <c r="J123" s="354" t="str">
        <v>陈18950108794闽D088GK</v>
      </c>
      <c r="K123" s="354"/>
    </row>
    <row r="124">
      <c r="A124" s="366">
        <v>120</v>
      </c>
      <c r="B124" s="354" t="str">
        <v>🍊付宇文¹²⁰⁴(冲击年度地区赛)</v>
      </c>
      <c r="C124" s="354" t="str">
        <v>付榆文</v>
      </c>
      <c r="D124" s="354">
        <v>17843829537</v>
      </c>
      <c r="E124" s="473">
        <v>45393</v>
      </c>
      <c r="F124" s="354" t="str">
        <v>3U8081</v>
      </c>
      <c r="G124" s="474">
        <v>0.6909722222222222</v>
      </c>
      <c r="H124" s="354">
        <v>4</v>
      </c>
      <c r="I124" s="354" t="str">
        <v>商务车</v>
      </c>
      <c r="J124" s="354" t="str">
        <v>游13515963112闽D2KQ32</v>
      </c>
      <c r="K124" s="354"/>
    </row>
    <row r="125">
      <c r="A125" s="366">
        <v>121</v>
      </c>
      <c r="B125" s="354" t="str">
        <v>187（冲击年度地区赛）</v>
      </c>
      <c r="C125" s="354" t="str">
        <v>卞继生</v>
      </c>
      <c r="D125" s="354">
        <v>15555504255</v>
      </c>
      <c r="E125" s="473">
        <v>45393</v>
      </c>
      <c r="F125" s="354" t="str">
        <v>3U8081</v>
      </c>
      <c r="G125" s="474">
        <v>0.6909722222222222</v>
      </c>
      <c r="H125" s="354">
        <v>4</v>
      </c>
      <c r="I125" s="354" t="str">
        <v>商务车</v>
      </c>
      <c r="J125" s="354" t="str">
        <v>章13358575966闽D6517C</v>
      </c>
      <c r="K125" s="354"/>
    </row>
    <row r="126">
      <c r="A126" s="366">
        <v>122</v>
      </c>
      <c r="B126" s="354" t="str">
        <v>187（冲击年度地区赛）大涵</v>
      </c>
      <c r="C126" s="354" t="str">
        <v>蒋鹏</v>
      </c>
      <c r="D126" s="354">
        <v>15123214577</v>
      </c>
      <c r="E126" s="473">
        <v>45393</v>
      </c>
      <c r="F126" s="354" t="str">
        <v>3U8081自理</v>
      </c>
      <c r="G126" s="474">
        <v>0.6909722222222222</v>
      </c>
      <c r="H126" s="354">
        <v>4</v>
      </c>
      <c r="I126" s="354" t="str">
        <v>同上</v>
      </c>
      <c r="J126" s="354"/>
      <c r="K126" s="354"/>
    </row>
    <row r="127">
      <c r="A127" s="366">
        <v>123</v>
      </c>
      <c r="B127" s="354" t="str">
        <v>公会-星丹传媒</v>
      </c>
      <c r="C127" s="354" t="str">
        <v>王云飞</v>
      </c>
      <c r="D127" s="354">
        <v>18616864031</v>
      </c>
      <c r="E127" s="473">
        <v>45393</v>
      </c>
      <c r="F127" s="354" t="str">
        <v>MF5415</v>
      </c>
      <c r="G127" s="474">
        <v>0.6909722222222222</v>
      </c>
      <c r="H127" s="354">
        <v>4</v>
      </c>
      <c r="I127" s="354" t="str">
        <v>商务车</v>
      </c>
      <c r="J127" s="354" t="str">
        <v>荣18030262406闽DZ1X80</v>
      </c>
      <c r="K127" s="354"/>
    </row>
    <row r="128">
      <c r="A128" s="465">
        <v>124</v>
      </c>
      <c r="B128" s="477" t="str">
        <v>媛媛</v>
      </c>
      <c r="C128" s="477" t="str">
        <v>张淑英</v>
      </c>
      <c r="D128" s="477">
        <v>13240000105</v>
      </c>
      <c r="E128" s="476">
        <v>45393</v>
      </c>
      <c r="F128" s="477" t="str">
        <v>CA1871</v>
      </c>
      <c r="G128" s="478">
        <v>0.7083333333333334</v>
      </c>
      <c r="H128" s="477">
        <v>4</v>
      </c>
      <c r="I128" s="477" t="str">
        <v>商务车</v>
      </c>
      <c r="J128" s="477" t="str">
        <v>王15160020555闽D888DN</v>
      </c>
      <c r="K128" s="477" t="str">
        <v>华尔道夫</v>
      </c>
    </row>
    <row r="129">
      <c r="A129" s="366">
        <v>125</v>
      </c>
      <c r="B129" s="354" t="str">
        <v>公会-红鹦鹉娱乐</v>
      </c>
      <c r="C129" s="354" t="str">
        <v>龙超</v>
      </c>
      <c r="D129" s="354">
        <v>19863261999</v>
      </c>
      <c r="E129" s="473">
        <v>45393</v>
      </c>
      <c r="F129" s="354" t="str">
        <v>SC8411</v>
      </c>
      <c r="G129" s="474">
        <v>0.7361111111111112</v>
      </c>
      <c r="H129" s="354">
        <v>4</v>
      </c>
      <c r="I129" s="354" t="str">
        <v>商务车</v>
      </c>
      <c r="J129" s="354" t="str">
        <v>赖18065631920闽D3595A</v>
      </c>
      <c r="K129" s="354"/>
    </row>
    <row r="130">
      <c r="A130" s="366">
        <v>126</v>
      </c>
      <c r="B130" s="354" t="str">
        <v>Fx.山鬼👻</v>
      </c>
      <c r="C130" s="354" t="str">
        <v>陈永鹏</v>
      </c>
      <c r="D130" s="354">
        <v>18816090500</v>
      </c>
      <c r="E130" s="473">
        <v>45393</v>
      </c>
      <c r="F130" s="354" t="str">
        <v>SC8411</v>
      </c>
      <c r="G130" s="474">
        <v>0.7361111111111112</v>
      </c>
      <c r="H130" s="354">
        <v>4</v>
      </c>
      <c r="I130" s="354" t="str">
        <v>商务车</v>
      </c>
      <c r="J130" s="354" t="str">
        <v>肖15394468180闽D918YK</v>
      </c>
      <c r="K130" s="354"/>
    </row>
    <row r="131">
      <c r="A131" s="366">
        <v>127</v>
      </c>
      <c r="B131" s="354" t="str">
        <v>星灿大海·顶流（很顶那种）</v>
      </c>
      <c r="C131" s="354" t="str">
        <v>马泽凯</v>
      </c>
      <c r="D131" s="354">
        <v>15336379357</v>
      </c>
      <c r="E131" s="473">
        <v>45393</v>
      </c>
      <c r="F131" s="354" t="str">
        <v>SC2112</v>
      </c>
      <c r="G131" s="474">
        <v>0.75</v>
      </c>
      <c r="H131" s="354">
        <v>4</v>
      </c>
      <c r="I131" s="354" t="str">
        <v>商务车</v>
      </c>
      <c r="J131" s="354" t="str">
        <v>游13515963112闽D2KQ32</v>
      </c>
      <c r="K131" s="354"/>
    </row>
    <row r="132">
      <c r="A132" s="366">
        <v>128</v>
      </c>
      <c r="B132" s="354" t="str">
        <v>星灿大海·顶流（很顶那种）</v>
      </c>
      <c r="C132" s="354" t="str">
        <v>周旭</v>
      </c>
      <c r="D132" s="354">
        <v>19542800488</v>
      </c>
      <c r="E132" s="473">
        <v>45393</v>
      </c>
      <c r="F132" s="354" t="str">
        <v>SC2112</v>
      </c>
      <c r="G132" s="474">
        <v>0.75</v>
      </c>
      <c r="H132" s="354">
        <v>4</v>
      </c>
      <c r="I132" s="354" t="str">
        <v>同上</v>
      </c>
      <c r="J132" s="354"/>
      <c r="K132" s="354"/>
    </row>
    <row r="133">
      <c r="A133" s="366">
        <v>129</v>
      </c>
      <c r="B133" s="354" t="str">
        <v>星灿大海·顶流（很顶那种）</v>
      </c>
      <c r="C133" s="354" t="str">
        <v>赵晓东</v>
      </c>
      <c r="D133" s="354">
        <v>13461226526</v>
      </c>
      <c r="E133" s="473">
        <v>45393</v>
      </c>
      <c r="F133" s="354" t="str">
        <v>SC2112</v>
      </c>
      <c r="G133" s="474">
        <v>0.75</v>
      </c>
      <c r="H133" s="354">
        <v>4</v>
      </c>
      <c r="I133" s="354" t="str">
        <v>同上</v>
      </c>
      <c r="J133" s="354"/>
      <c r="K133" s="354"/>
    </row>
    <row r="134">
      <c r="A134" s="366">
        <v>130</v>
      </c>
      <c r="B134" s="354" t="str">
        <v>二辰的草稿箱(299</v>
      </c>
      <c r="C134" s="354" t="str">
        <v>张宇</v>
      </c>
      <c r="D134" s="354">
        <v>13731433999</v>
      </c>
      <c r="E134" s="473">
        <v>45393</v>
      </c>
      <c r="F134" s="354" t="str">
        <v>SC2112</v>
      </c>
      <c r="G134" s="474">
        <v>0.75</v>
      </c>
      <c r="H134" s="354">
        <v>4</v>
      </c>
      <c r="I134" s="354" t="str">
        <v>商务车</v>
      </c>
      <c r="J134" s="354" t="str">
        <v>李13055231857闽D5411F</v>
      </c>
      <c r="K134" s="354"/>
    </row>
    <row r="135">
      <c r="A135" s="366">
        <v>131</v>
      </c>
      <c r="B135" s="354" t="str">
        <v>声声荟/如果顺遂无虞/骨头</v>
      </c>
      <c r="C135" s="354" t="str">
        <v>钏仕云</v>
      </c>
      <c r="D135" s="354">
        <v>13840871029</v>
      </c>
      <c r="E135" s="473">
        <v>45393</v>
      </c>
      <c r="F135" s="354" t="str">
        <v>SC2112</v>
      </c>
      <c r="G135" s="474">
        <v>0.75</v>
      </c>
      <c r="H135" s="354">
        <v>4</v>
      </c>
      <c r="I135" s="354" t="str">
        <v>商务车</v>
      </c>
      <c r="J135" s="354" t="str">
        <v>陈18950108794闽D088GK</v>
      </c>
      <c r="K135" s="354"/>
    </row>
    <row r="136">
      <c r="A136" s="366">
        <v>132</v>
      </c>
      <c r="B136" s="354" t="str">
        <v>全明星.</v>
      </c>
      <c r="C136" s="354" t="str">
        <v>罗家豪</v>
      </c>
      <c r="D136" s="354">
        <v>18680749046</v>
      </c>
      <c r="E136" s="473">
        <v>45393</v>
      </c>
      <c r="F136" s="354" t="str">
        <v>CA4634</v>
      </c>
      <c r="G136" s="474">
        <v>0.75</v>
      </c>
      <c r="H136" s="354">
        <v>4</v>
      </c>
      <c r="I136" s="354" t="str">
        <v>商务车</v>
      </c>
      <c r="J136" s="354" t="str">
        <v>汤18950074838闽D3BZ36</v>
      </c>
      <c r="K136" s="354"/>
    </row>
    <row r="137">
      <c r="A137" s="366">
        <v>133</v>
      </c>
      <c r="B137" s="354" t="str">
        <v>全明星.</v>
      </c>
      <c r="C137" s="354" t="str">
        <v>马天宇</v>
      </c>
      <c r="D137" s="354">
        <v>13573771412</v>
      </c>
      <c r="E137" s="473">
        <v>45393</v>
      </c>
      <c r="F137" s="354" t="str">
        <v>CA4634</v>
      </c>
      <c r="G137" s="474">
        <v>0.75</v>
      </c>
      <c r="H137" s="354">
        <v>4</v>
      </c>
      <c r="I137" s="354" t="str">
        <v>同上</v>
      </c>
      <c r="J137" s="354"/>
      <c r="K137" s="354"/>
    </row>
    <row r="138">
      <c r="A138" s="366">
        <v>134</v>
      </c>
      <c r="B138" s="354" t="str">
        <v>全明星.</v>
      </c>
      <c r="C138" s="354" t="str">
        <v>陈龙</v>
      </c>
      <c r="D138" s="354">
        <v>18560663210</v>
      </c>
      <c r="E138" s="473">
        <v>45393</v>
      </c>
      <c r="F138" s="354" t="str">
        <v>CA4634</v>
      </c>
      <c r="G138" s="474">
        <v>0.75</v>
      </c>
      <c r="H138" s="354">
        <v>4</v>
      </c>
      <c r="I138" s="354" t="str">
        <v>同上</v>
      </c>
      <c r="J138" s="354"/>
      <c r="K138" s="354"/>
    </row>
    <row r="139">
      <c r="A139" s="366">
        <v>135</v>
      </c>
      <c r="B139" s="354" t="str">
        <v>公会-小象大鹅</v>
      </c>
      <c r="C139" s="354" t="str">
        <v>杨俊杰</v>
      </c>
      <c r="D139" s="354">
        <v>18305965069</v>
      </c>
      <c r="E139" s="473">
        <v>45393</v>
      </c>
      <c r="F139" s="354" t="str">
        <v>SC2112</v>
      </c>
      <c r="G139" s="474">
        <v>0.75</v>
      </c>
      <c r="H139" s="354">
        <v>4</v>
      </c>
      <c r="I139" s="354" t="str">
        <v>商务车</v>
      </c>
      <c r="J139" s="354" t="str">
        <v>俞13015910495闽DJ60T6</v>
      </c>
      <c r="K139" s="354"/>
    </row>
    <row r="140">
      <c r="A140" s="366">
        <v>136</v>
      </c>
      <c r="B140" s="354" t="str">
        <v>童童✨</v>
      </c>
      <c r="C140" s="483" t="str">
        <v>童琳</v>
      </c>
      <c r="D140" s="354">
        <v>13554423720</v>
      </c>
      <c r="E140" s="473">
        <v>45393</v>
      </c>
      <c r="F140" s="354" t="str">
        <v>MU2437</v>
      </c>
      <c r="G140" s="474">
        <v>0.7604166666666666</v>
      </c>
      <c r="H140" s="354">
        <v>4</v>
      </c>
      <c r="I140" s="354" t="str">
        <v>商务车</v>
      </c>
      <c r="J140" s="354" t="str">
        <v>黄13666042597闽3UM60</v>
      </c>
      <c r="K140" s="354"/>
    </row>
    <row r="141">
      <c r="A141" s="366">
        <v>137</v>
      </c>
      <c r="B141" s="354" t="str">
        <v>阿杜🍭ˢᴴ</v>
      </c>
      <c r="C141" s="354" t="str">
        <v>杜盛华</v>
      </c>
      <c r="D141" s="354">
        <v>13728697826</v>
      </c>
      <c r="E141" s="473">
        <v>45393</v>
      </c>
      <c r="F141" s="354" t="str">
        <v>SC4785自理</v>
      </c>
      <c r="G141" s="474">
        <v>0.7708333333333334</v>
      </c>
      <c r="H141" s="354">
        <v>4</v>
      </c>
      <c r="I141" s="354" t="str">
        <v>商务车</v>
      </c>
      <c r="J141" s="354" t="str">
        <v>李15260665087闽D759ZA</v>
      </c>
      <c r="K141" s="354"/>
    </row>
    <row r="142">
      <c r="A142" s="465">
        <v>138</v>
      </c>
      <c r="B142" s="477" t="str">
        <v>陈先生</v>
      </c>
      <c r="C142" s="477" t="str">
        <v>陈万国</v>
      </c>
      <c r="D142" s="477">
        <v>18643817038</v>
      </c>
      <c r="E142" s="476">
        <v>45393</v>
      </c>
      <c r="F142" s="477" t="str">
        <v>SC4785</v>
      </c>
      <c r="G142" s="478">
        <v>0.7708333333333334</v>
      </c>
      <c r="H142" s="477">
        <v>4</v>
      </c>
      <c r="I142" s="477" t="str">
        <v>商务车</v>
      </c>
      <c r="J142" s="477" t="str">
        <v>王15160020555闽D888DN</v>
      </c>
      <c r="K142" s="477" t="str">
        <v>现场询问，以客户为准</v>
      </c>
    </row>
    <row r="143">
      <c r="A143" s="366">
        <v>139</v>
      </c>
      <c r="B143" s="354" t="str">
        <v>☁️是希希子🎹²²⁷⁷</v>
      </c>
      <c r="C143" s="354" t="str">
        <v>成芸姣</v>
      </c>
      <c r="D143" s="354">
        <v>18328005282</v>
      </c>
      <c r="E143" s="473">
        <v>45393</v>
      </c>
      <c r="F143" s="354" t="str">
        <v>3U8925</v>
      </c>
      <c r="G143" s="474">
        <v>0.7743055555555556</v>
      </c>
      <c r="H143" s="354">
        <v>4</v>
      </c>
      <c r="I143" s="354" t="str">
        <v>商务车</v>
      </c>
      <c r="J143" s="354" t="str">
        <v>黄13666042597闽3UM60</v>
      </c>
      <c r="K143" s="354"/>
    </row>
    <row r="144">
      <c r="A144" s="366">
        <v>140</v>
      </c>
      <c r="B144" s="354" t="str">
        <v>皮皮皮皮朱</v>
      </c>
      <c r="C144" s="354" t="str">
        <v>朱艺豪</v>
      </c>
      <c r="D144" s="354">
        <v>15892867197</v>
      </c>
      <c r="E144" s="473">
        <v>45393</v>
      </c>
      <c r="F144" s="354" t="str">
        <v>3U8925</v>
      </c>
      <c r="G144" s="474">
        <v>0.7743055555555556</v>
      </c>
      <c r="H144" s="354">
        <v>4</v>
      </c>
      <c r="I144" s="354" t="str">
        <v>商务车</v>
      </c>
      <c r="J144" s="354" t="str">
        <v>李13806008619闽E699S3</v>
      </c>
      <c r="K144" s="354"/>
    </row>
    <row r="145">
      <c r="A145" s="366">
        <v>141</v>
      </c>
      <c r="B145" s="354" t="str">
        <v>張之维▪︎天師府</v>
      </c>
      <c r="C145" s="354" t="str">
        <v>刘芊妤庭</v>
      </c>
      <c r="D145" s="354">
        <v>17602289377</v>
      </c>
      <c r="E145" s="473">
        <v>45393</v>
      </c>
      <c r="F145" s="354" t="str">
        <v>3U8925</v>
      </c>
      <c r="G145" s="474">
        <v>0.7743055555555556</v>
      </c>
      <c r="H145" s="354">
        <v>4</v>
      </c>
      <c r="I145" s="354" t="str">
        <v>商务车</v>
      </c>
      <c r="J145" s="354" t="str">
        <v>刘13515976183闽D385YX</v>
      </c>
      <c r="K145" s="354"/>
    </row>
    <row r="146">
      <c r="A146" s="366">
        <v>142</v>
      </c>
      <c r="B146" s="354" t="str">
        <v>小鑫鑫❤️</v>
      </c>
      <c r="C146" s="354" t="str">
        <v>慈宏鑫</v>
      </c>
      <c r="D146" s="354">
        <v>15231537613</v>
      </c>
      <c r="E146" s="473">
        <v>45393</v>
      </c>
      <c r="F146" s="354" t="str">
        <v>3U8925</v>
      </c>
      <c r="G146" s="474">
        <v>0.7743055555555556</v>
      </c>
      <c r="H146" s="354">
        <v>4</v>
      </c>
      <c r="I146" s="354" t="str">
        <v>商务车</v>
      </c>
      <c r="J146" s="354" t="str">
        <v>严15359205678闽D1KJ68</v>
      </c>
      <c r="K146" s="354"/>
    </row>
    <row r="147">
      <c r="A147" s="366">
        <v>143</v>
      </c>
      <c r="B147" s="354" t="str">
        <v>王不染</v>
      </c>
      <c r="C147" s="354" t="str">
        <v>王磊</v>
      </c>
      <c r="D147" s="354">
        <v>18583236727</v>
      </c>
      <c r="E147" s="473">
        <v>45393</v>
      </c>
      <c r="F147" s="354" t="str">
        <v>3U8925</v>
      </c>
      <c r="G147" s="474">
        <v>0.7743055555555556</v>
      </c>
      <c r="H147" s="354">
        <v>4</v>
      </c>
      <c r="I147" s="354" t="str">
        <v>商务车</v>
      </c>
      <c r="J147" s="354" t="str">
        <v>张15137661122闽D151VV</v>
      </c>
      <c r="K147" s="354"/>
    </row>
    <row r="148">
      <c r="A148" s="366">
        <v>144</v>
      </c>
      <c r="B148" s="354" t="str">
        <v>狗蛋饭饭🐶🥚🍚</v>
      </c>
      <c r="C148" s="354" t="str">
        <v>李逸凡</v>
      </c>
      <c r="D148" s="354">
        <v>13397975916</v>
      </c>
      <c r="E148" s="473">
        <v>45393</v>
      </c>
      <c r="F148" s="354" t="str">
        <v>SC2118</v>
      </c>
      <c r="G148" s="474">
        <v>0.7881944444444444</v>
      </c>
      <c r="H148" s="354">
        <v>4</v>
      </c>
      <c r="I148" s="354" t="str">
        <v>商务车</v>
      </c>
      <c r="J148" s="354" t="str">
        <v>章13358575966闽D6517C</v>
      </c>
      <c r="K148" s="354"/>
    </row>
    <row r="149">
      <c r="A149" s="366">
        <v>145</v>
      </c>
      <c r="B149" s="354" t="str">
        <v>南兮传媒</v>
      </c>
      <c r="C149" s="354" t="str">
        <v>滕树娟</v>
      </c>
      <c r="D149" s="354">
        <v>18868105350</v>
      </c>
      <c r="E149" s="473">
        <v>45393</v>
      </c>
      <c r="F149" s="354" t="str">
        <v>SC2118</v>
      </c>
      <c r="G149" s="474">
        <v>0.7881944444444444</v>
      </c>
      <c r="H149" s="354">
        <v>4</v>
      </c>
      <c r="I149" s="354" t="str">
        <v>商务车</v>
      </c>
      <c r="J149" s="354" t="str">
        <v>汤18950074838闽D3BZ36</v>
      </c>
      <c r="K149" s="354"/>
    </row>
    <row r="150">
      <c r="A150" s="366">
        <v>146</v>
      </c>
      <c r="B150" s="354" t="str">
        <v>啊浩文化传媒</v>
      </c>
      <c r="C150" s="354" t="str">
        <v>肖宇浩</v>
      </c>
      <c r="D150" s="354">
        <v>15614403103</v>
      </c>
      <c r="E150" s="473">
        <v>45393</v>
      </c>
      <c r="F150" s="354" t="str">
        <v>9C6713</v>
      </c>
      <c r="G150" s="474">
        <v>0.7916666666666666</v>
      </c>
      <c r="H150" s="354">
        <v>4</v>
      </c>
      <c r="I150" s="354" t="str">
        <v>商务车</v>
      </c>
      <c r="J150" s="354" t="str">
        <v>陈18950108794闽D088GK</v>
      </c>
      <c r="K150" s="354"/>
    </row>
    <row r="151">
      <c r="A151" s="366">
        <v>147</v>
      </c>
      <c r="B151" s="354" t="str">
        <v>小晗晗🍔</v>
      </c>
      <c r="C151" s="354" t="str">
        <v>张晗</v>
      </c>
      <c r="D151" s="354">
        <v>18610575859</v>
      </c>
      <c r="E151" s="473">
        <v>45393</v>
      </c>
      <c r="F151" s="354" t="str">
        <v>CA1815</v>
      </c>
      <c r="G151" s="474">
        <v>0.8125</v>
      </c>
      <c r="H151" s="354">
        <v>4</v>
      </c>
      <c r="I151" s="354" t="str">
        <v>商务车</v>
      </c>
      <c r="J151" s="354" t="str">
        <v>王15160020555闽D888DN</v>
      </c>
      <c r="K151" s="354"/>
    </row>
    <row r="152">
      <c r="A152" s="465">
        <v>148</v>
      </c>
      <c r="B152" s="477" t="str">
        <v>陈先生</v>
      </c>
      <c r="C152" s="477" t="str">
        <v>陈科宇</v>
      </c>
      <c r="D152" s="477">
        <v>13417594728</v>
      </c>
      <c r="E152" s="476">
        <v>45393</v>
      </c>
      <c r="F152" s="477" t="str">
        <v>3U8925</v>
      </c>
      <c r="G152" s="478">
        <v>0.8159722222222222</v>
      </c>
      <c r="H152" s="477">
        <v>4</v>
      </c>
      <c r="I152" s="477" t="str">
        <v>商务车</v>
      </c>
      <c r="J152" s="477" t="str">
        <v>孟18859210219闽D291YK</v>
      </c>
      <c r="K152" s="477" t="str">
        <v>华尔道夫</v>
      </c>
    </row>
    <row r="153">
      <c r="A153" s="366">
        <v>149</v>
      </c>
      <c r="B153" s="354" t="str">
        <v>M3（每晚10点开播）</v>
      </c>
      <c r="C153" s="354" t="str">
        <v>历怡园</v>
      </c>
      <c r="D153" s="354">
        <v>18680858771</v>
      </c>
      <c r="E153" s="473">
        <v>45393</v>
      </c>
      <c r="F153" s="354" t="str">
        <v>PN6291</v>
      </c>
      <c r="G153" s="474">
        <v>0.84375</v>
      </c>
      <c r="H153" s="354">
        <v>4</v>
      </c>
      <c r="I153" s="354" t="str">
        <v>商务车</v>
      </c>
      <c r="J153" s="354" t="str">
        <v>黄13666042597闽3UM60</v>
      </c>
      <c r="K153" s="354"/>
    </row>
    <row r="154">
      <c r="A154" s="366">
        <v>150</v>
      </c>
      <c r="B154" s="354" t="str">
        <v>M3（每晚10点开播）</v>
      </c>
      <c r="C154" s="354" t="str">
        <v>魏淇</v>
      </c>
      <c r="D154" s="354">
        <v>18971894224</v>
      </c>
      <c r="E154" s="473">
        <v>45393</v>
      </c>
      <c r="F154" s="354" t="str">
        <v>PN6291自理</v>
      </c>
      <c r="G154" s="474">
        <v>0.84375</v>
      </c>
      <c r="H154" s="354">
        <v>4</v>
      </c>
      <c r="I154" s="354" t="str">
        <v>同上</v>
      </c>
      <c r="J154" s="354"/>
      <c r="K154" s="354"/>
    </row>
    <row r="155">
      <c r="A155" s="366">
        <v>151</v>
      </c>
      <c r="B155" s="354" t="str">
        <v>M3（每晚10点开播）</v>
      </c>
      <c r="C155" s="354" t="str">
        <v>陈金涛</v>
      </c>
      <c r="D155" s="354">
        <v>19026486269</v>
      </c>
      <c r="E155" s="473">
        <v>45393</v>
      </c>
      <c r="F155" s="354" t="str">
        <v>PN6291自理</v>
      </c>
      <c r="G155" s="474">
        <v>0.84375</v>
      </c>
      <c r="H155" s="354">
        <v>4</v>
      </c>
      <c r="I155" s="354" t="str">
        <v>同上</v>
      </c>
      <c r="J155" s="354"/>
      <c r="K155" s="354"/>
    </row>
    <row r="156">
      <c r="A156" s="366">
        <v>152</v>
      </c>
      <c r="B156" s="354" t="str">
        <v>M3（每晚10点开播）</v>
      </c>
      <c r="C156" s="354" t="str">
        <v>唐威廉</v>
      </c>
      <c r="D156" s="354">
        <v>19923268972</v>
      </c>
      <c r="E156" s="473">
        <v>45393</v>
      </c>
      <c r="F156" s="354" t="str">
        <v>PN6291自理</v>
      </c>
      <c r="G156" s="474">
        <v>0.84375</v>
      </c>
      <c r="H156" s="354">
        <v>4</v>
      </c>
      <c r="I156" s="354" t="str">
        <v>同上</v>
      </c>
      <c r="J156" s="354"/>
      <c r="K156" s="354"/>
    </row>
    <row r="157">
      <c r="A157" s="366">
        <v>153</v>
      </c>
      <c r="B157" s="354" t="str">
        <v>龚明威violin</v>
      </c>
      <c r="C157" s="354" t="str">
        <v>龚明威</v>
      </c>
      <c r="D157" s="354">
        <v>17601621098</v>
      </c>
      <c r="E157" s="473">
        <v>45393</v>
      </c>
      <c r="F157" s="354" t="str">
        <v>CA1801</v>
      </c>
      <c r="G157" s="474">
        <v>0.9652777777777778</v>
      </c>
      <c r="H157" s="354">
        <v>4</v>
      </c>
      <c r="I157" s="354" t="str">
        <v>商务车</v>
      </c>
      <c r="J157" s="354" t="str">
        <v>简13507540018闽DY1879</v>
      </c>
      <c r="K157" s="354"/>
    </row>
    <row r="158">
      <c r="A158" s="366">
        <v>154</v>
      </c>
      <c r="B158" s="354" t="str">
        <v>关妙甜</v>
      </c>
      <c r="C158" s="354" t="str">
        <v>关晓羽</v>
      </c>
      <c r="D158" s="354">
        <v>18482233323</v>
      </c>
      <c r="E158" s="473">
        <v>45393</v>
      </c>
      <c r="F158" s="354" t="str">
        <v>HU7865自理</v>
      </c>
      <c r="G158" s="474">
        <v>0.9930555555555556</v>
      </c>
      <c r="H158" s="354">
        <v>4</v>
      </c>
      <c r="I158" s="354" t="str">
        <v>商务车</v>
      </c>
      <c r="J158" s="354" t="str">
        <v>廖13850049030闽DD81H9</v>
      </c>
      <c r="K158" s="354"/>
    </row>
    <row r="159">
      <c r="A159" s="366">
        <v>155</v>
      </c>
      <c r="B159" s="354" t="str">
        <v>公会-星城微创</v>
      </c>
      <c r="C159" s="354" t="str">
        <v>唐宇良</v>
      </c>
      <c r="D159" s="354">
        <v>18602705158</v>
      </c>
      <c r="E159" s="473">
        <v>45393</v>
      </c>
      <c r="F159" s="354" t="str">
        <v>HU7865</v>
      </c>
      <c r="G159" s="474">
        <v>0.9930555555555556</v>
      </c>
      <c r="H159" s="354">
        <v>4</v>
      </c>
      <c r="I159" s="354" t="str">
        <v>商务车</v>
      </c>
      <c r="J159" s="354" t="str">
        <v>郑15105977766闽DY6027</v>
      </c>
      <c r="K159" s="354"/>
    </row>
    <row r="160">
      <c r="A160" s="366">
        <v>156</v>
      </c>
      <c r="B160" s="354" t="str">
        <v>Fo.U（团队招人）</v>
      </c>
      <c r="C160" s="354" t="str">
        <v>张越</v>
      </c>
      <c r="D160" s="354">
        <v>17642098695</v>
      </c>
      <c r="E160" s="473">
        <v>45393</v>
      </c>
      <c r="F160" s="354" t="str">
        <v>CA4638</v>
      </c>
      <c r="G160" s="354" t="str">
        <v>00:30（+1）</v>
      </c>
      <c r="H160" s="354">
        <v>4</v>
      </c>
      <c r="I160" s="354" t="str">
        <v>商务车</v>
      </c>
      <c r="J160" s="354" t="str">
        <v>游13515963112闽D2KQ32</v>
      </c>
      <c r="K160" s="354"/>
    </row>
    <row r="161">
      <c r="A161" s="366">
        <v>157</v>
      </c>
      <c r="B161" s="354" t="str">
        <v>Fo.U（团队招人）</v>
      </c>
      <c r="C161" s="354" t="str">
        <v>李淼</v>
      </c>
      <c r="D161" s="354">
        <v>18523089973</v>
      </c>
      <c r="E161" s="473">
        <v>45393</v>
      </c>
      <c r="F161" s="354" t="str">
        <v>CA4638</v>
      </c>
      <c r="G161" s="354" t="str">
        <v>00:30（+1）</v>
      </c>
      <c r="H161" s="354">
        <v>4</v>
      </c>
      <c r="I161" s="354" t="str">
        <v>同上</v>
      </c>
      <c r="J161" s="354"/>
      <c r="K161" s="354"/>
    </row>
    <row r="162">
      <c r="A162" s="366">
        <v>158</v>
      </c>
      <c r="B162" s="354" t="str">
        <v>Fo.U（团队招人）</v>
      </c>
      <c r="C162" s="354" t="str">
        <v>胡新越</v>
      </c>
      <c r="D162" s="354">
        <v>17830060710</v>
      </c>
      <c r="E162" s="473">
        <v>45393</v>
      </c>
      <c r="F162" s="354" t="str">
        <v>CA4638</v>
      </c>
      <c r="G162" s="354" t="str">
        <v>00:30（+1）</v>
      </c>
      <c r="H162" s="354">
        <v>4</v>
      </c>
      <c r="I162" s="354" t="str">
        <v>同上</v>
      </c>
      <c r="J162" s="354"/>
      <c r="K162" s="354"/>
    </row>
    <row r="163">
      <c r="A163" s="366">
        <v>159</v>
      </c>
      <c r="B163" s="354" t="str">
        <v>Fo.U（团队招人）</v>
      </c>
      <c r="C163" s="354" t="str">
        <v>岳斯璐</v>
      </c>
      <c r="D163" s="354">
        <v>13038302247</v>
      </c>
      <c r="E163" s="473">
        <v>45393</v>
      </c>
      <c r="F163" s="354" t="str">
        <v>CA4638</v>
      </c>
      <c r="G163" s="354" t="str">
        <v>00:30（+1）</v>
      </c>
      <c r="H163" s="354">
        <v>4</v>
      </c>
      <c r="I163" s="354" t="str">
        <v>商务车</v>
      </c>
      <c r="J163" s="354" t="str">
        <v>简13507540018闽DY1879</v>
      </c>
      <c r="K163" s="354"/>
    </row>
    <row r="164">
      <c r="A164" s="366">
        <v>160</v>
      </c>
      <c r="B164" s="354" t="str">
        <v>Fo.U（团队招人）</v>
      </c>
      <c r="C164" s="354" t="str">
        <v>王秋茹</v>
      </c>
      <c r="D164" s="354">
        <v>15504099750</v>
      </c>
      <c r="E164" s="473">
        <v>45393</v>
      </c>
      <c r="F164" s="354" t="str">
        <v>CA4638</v>
      </c>
      <c r="G164" s="354" t="str">
        <v>00:30（+1）</v>
      </c>
      <c r="H164" s="354">
        <v>4</v>
      </c>
      <c r="I164" s="354" t="str">
        <v>同上</v>
      </c>
      <c r="J164" s="354"/>
      <c r="K164" s="354"/>
    </row>
    <row r="165">
      <c r="A165" s="366">
        <v>161</v>
      </c>
      <c r="B165" s="354" t="str">
        <v>Fo.U（团队招人）</v>
      </c>
      <c r="C165" s="354" t="str">
        <v>刘琇雯</v>
      </c>
      <c r="D165" s="354">
        <v>13320054641</v>
      </c>
      <c r="E165" s="473">
        <v>45393</v>
      </c>
      <c r="F165" s="354" t="str">
        <v>CA4638</v>
      </c>
      <c r="G165" s="354" t="str">
        <v>00:30（+1）</v>
      </c>
      <c r="H165" s="354">
        <v>4</v>
      </c>
      <c r="I165" s="354" t="str">
        <v>同上</v>
      </c>
      <c r="J165" s="354"/>
      <c r="K165" s="354"/>
    </row>
    <row r="166">
      <c r="A166" s="366">
        <v>162</v>
      </c>
      <c r="B166" s="354" t="str">
        <v>沧海一舟</v>
      </c>
      <c r="C166" s="354" t="str">
        <v>万文胜</v>
      </c>
      <c r="D166" s="354">
        <v>15156977777</v>
      </c>
      <c r="E166" s="473">
        <v>45393</v>
      </c>
      <c r="F166" s="354" t="str">
        <v>SC2272</v>
      </c>
      <c r="G166" s="354" t="str">
        <v>00:30（+1）</v>
      </c>
      <c r="H166" s="354">
        <v>4</v>
      </c>
      <c r="I166" s="354" t="str">
        <v>商务车</v>
      </c>
      <c r="J166" s="354" t="str">
        <v>李18805079261,闽DY1589</v>
      </c>
      <c r="K166" s="354"/>
    </row>
    <row r="167">
      <c r="A167" s="366">
        <v>163</v>
      </c>
      <c r="B167" s="354" t="str">
        <v>金同学🎧</v>
      </c>
      <c r="C167" s="354" t="str">
        <v>金琦馨</v>
      </c>
      <c r="D167" s="354">
        <v>17826858415</v>
      </c>
      <c r="E167" s="473">
        <v>45393</v>
      </c>
      <c r="F167" s="354" t="str">
        <v>自理CA4638</v>
      </c>
      <c r="G167" s="354" t="str">
        <v>00:30（+1）</v>
      </c>
      <c r="H167" s="354">
        <v>4</v>
      </c>
      <c r="I167" s="354" t="str">
        <v>商务车</v>
      </c>
      <c r="J167" s="354" t="str">
        <v>张13799758819蜜DY9127</v>
      </c>
      <c r="K167" s="354"/>
    </row>
    <row r="168">
      <c r="A168" s="366">
        <v>164</v>
      </c>
      <c r="B168" s="354" t="str">
        <v>小闵儿🍄</v>
      </c>
      <c r="C168" s="354" t="str">
        <v>朱慧敏</v>
      </c>
      <c r="D168" s="354">
        <v>18240229836</v>
      </c>
      <c r="E168" s="473">
        <v>45393</v>
      </c>
      <c r="F168" s="354" t="str">
        <v>G3044</v>
      </c>
      <c r="G168" s="474">
        <v>0.4652777777777778</v>
      </c>
      <c r="H168" s="354" t="str">
        <v>厦门北</v>
      </c>
      <c r="I168" s="354" t="str">
        <v>商务车</v>
      </c>
      <c r="J168" s="354" t="str">
        <v>廖13850049030闽DD81H9</v>
      </c>
      <c r="K168" s="354"/>
    </row>
    <row r="169">
      <c r="A169" s="366">
        <v>165</v>
      </c>
      <c r="B169" s="354" t="str">
        <v>☀️铁锤爱跑调er⁹²⁷⁷</v>
      </c>
      <c r="C169" s="354" t="str">
        <v>李心怡</v>
      </c>
      <c r="D169" s="354">
        <v>13360855211</v>
      </c>
      <c r="E169" s="473">
        <v>45393</v>
      </c>
      <c r="F169" s="354" t="str">
        <v>G3048</v>
      </c>
      <c r="G169" s="474">
        <v>0.6972222222222222</v>
      </c>
      <c r="H169" s="354" t="str">
        <v>厦门北</v>
      </c>
      <c r="I169" s="354" t="str">
        <v>商务车</v>
      </c>
      <c r="J169" s="354" t="str">
        <v>廖13850049030闽DD81H9</v>
      </c>
      <c r="K169" s="354"/>
    </row>
    <row r="170">
      <c r="A170" s="465">
        <v>166</v>
      </c>
      <c r="B170" s="477" t="str">
        <v>颜颜</v>
      </c>
      <c r="C170" s="477" t="str">
        <v>应超</v>
      </c>
      <c r="D170" s="477">
        <v>13958698849</v>
      </c>
      <c r="E170" s="476">
        <v>45393</v>
      </c>
      <c r="F170" s="477" t="str">
        <v>D3107</v>
      </c>
      <c r="G170" s="478">
        <v>0.7458333333333333</v>
      </c>
      <c r="H170" s="477" t="str">
        <v>厦门北</v>
      </c>
      <c r="I170" s="477" t="str">
        <v>商务车</v>
      </c>
      <c r="J170" s="477" t="str">
        <v>吴15105952895闽DE59E0</v>
      </c>
      <c r="K170" s="477" t="str">
        <v>华尔道夫</v>
      </c>
    </row>
    <row r="171">
      <c r="A171" s="366">
        <v>167</v>
      </c>
      <c r="B171" s="354" t="str">
        <v>很单纯的渣男</v>
      </c>
      <c r="C171" s="354" t="str">
        <v>马炜</v>
      </c>
      <c r="D171" s="354">
        <v>13055789362</v>
      </c>
      <c r="E171" s="473">
        <v>45393</v>
      </c>
      <c r="F171" s="354" t="str">
        <v>G1659</v>
      </c>
      <c r="G171" s="474">
        <v>0.7611111111111111</v>
      </c>
      <c r="H171" s="354" t="str">
        <v>厦门北</v>
      </c>
      <c r="I171" s="354" t="str">
        <v>商务车</v>
      </c>
      <c r="J171" s="354" t="str">
        <v>廖13850049030闽DD81H9</v>
      </c>
      <c r="K171" s="354"/>
    </row>
    <row r="172">
      <c r="A172" s="366">
        <v>168</v>
      </c>
      <c r="B172" s="354" t="str">
        <v>越剧旦宝⁵²⁰⁸</v>
      </c>
      <c r="C172" s="354" t="str">
        <v>张旦恒</v>
      </c>
      <c r="D172" s="354">
        <v>13777207655</v>
      </c>
      <c r="E172" s="473">
        <v>45393</v>
      </c>
      <c r="F172" s="354" t="str">
        <v>D2293</v>
      </c>
      <c r="G172" s="474">
        <v>0.8055555555555556</v>
      </c>
      <c r="H172" s="354" t="str">
        <v>厦门北</v>
      </c>
      <c r="I172" s="354" t="str">
        <v>商务车</v>
      </c>
      <c r="J172" s="354" t="str">
        <v>吴15105952895闽DE59E0</v>
      </c>
      <c r="K172" s="354" t="str">
        <v>北站-香格里拉-会议中心</v>
      </c>
    </row>
    <row r="173">
      <c r="A173" s="366">
        <v>169</v>
      </c>
      <c r="B173" s="354" t="str">
        <v>子龙（3980）</v>
      </c>
      <c r="C173" s="354" t="str">
        <v>吴振宏</v>
      </c>
      <c r="D173" s="354">
        <v>18306668843</v>
      </c>
      <c r="E173" s="473">
        <v>45393</v>
      </c>
      <c r="F173" s="354" t="str">
        <v>G3052</v>
      </c>
      <c r="G173" s="474">
        <v>0.8826388888888889</v>
      </c>
      <c r="H173" s="354" t="str">
        <v>厦门北</v>
      </c>
      <c r="I173" s="354" t="str">
        <v>商务车</v>
      </c>
      <c r="J173" s="354" t="str">
        <v>简13507540018闽DY1879</v>
      </c>
      <c r="K173" s="354"/>
    </row>
    <row r="174">
      <c r="A174" s="366">
        <v>170</v>
      </c>
      <c r="B174" s="354" t="str">
        <v>黑桃Jᴴ¹³¹♠️</v>
      </c>
      <c r="C174" s="354" t="str">
        <v>梁洲铭</v>
      </c>
      <c r="D174" s="354">
        <v>18300075842</v>
      </c>
      <c r="E174" s="473">
        <v>45393</v>
      </c>
      <c r="F174" s="354" t="str">
        <v>D674</v>
      </c>
      <c r="G174" s="474">
        <v>0.4673611111111111</v>
      </c>
      <c r="H174" s="354" t="str">
        <v>厦门站</v>
      </c>
      <c r="I174" s="354" t="str">
        <v>商务车</v>
      </c>
      <c r="J174" s="354" t="str">
        <v>章13358575966闽D6517C</v>
      </c>
      <c r="K174" s="354"/>
    </row>
    <row r="175">
      <c r="A175" s="366">
        <v>171</v>
      </c>
      <c r="B175" s="354" t="str">
        <v>雪域🎤任运和朋友们</v>
      </c>
      <c r="C175" s="354" t="str">
        <v>葛岩</v>
      </c>
      <c r="D175" s="354">
        <v>15959153725</v>
      </c>
      <c r="E175" s="473">
        <v>45393</v>
      </c>
      <c r="F175" s="354" t="str">
        <v>D6329</v>
      </c>
      <c r="G175" s="474">
        <v>0.5451388888888888</v>
      </c>
      <c r="H175" s="354" t="str">
        <v>厦门站</v>
      </c>
      <c r="I175" s="354" t="str">
        <v>商务车</v>
      </c>
      <c r="J175" s="354" t="str">
        <v>章13358575966闽D6517C</v>
      </c>
      <c r="K175" s="354"/>
    </row>
    <row r="176">
      <c r="A176" s="366">
        <v>172</v>
      </c>
      <c r="B176" s="354" t="str">
        <v>沫黎⁹⁹⁹⁹⁹⁹⁹⁹⁹⁹⁹</v>
      </c>
      <c r="C176" s="354" t="str">
        <v>程丽红</v>
      </c>
      <c r="D176" s="354">
        <v>18888130874</v>
      </c>
      <c r="E176" s="473">
        <v>45393</v>
      </c>
      <c r="F176" s="354" t="str">
        <v>G5003</v>
      </c>
      <c r="G176" s="474">
        <v>0.6111111111111112</v>
      </c>
      <c r="H176" s="354" t="str">
        <v>厦门站</v>
      </c>
      <c r="I176" s="354" t="str">
        <v>商务车</v>
      </c>
      <c r="J176" s="354" t="str">
        <v>俞13015910495闽DJ60T6</v>
      </c>
      <c r="K176" s="354"/>
    </row>
    <row r="177">
      <c r="A177" s="366">
        <v>173</v>
      </c>
      <c r="B177" s="354" t="str">
        <v>静静香🐯</v>
      </c>
      <c r="C177" s="354" t="str">
        <v>黄静</v>
      </c>
      <c r="D177" s="354">
        <v>13588399211</v>
      </c>
      <c r="E177" s="473">
        <v>45393</v>
      </c>
      <c r="F177" s="354" t="str">
        <v>G1659</v>
      </c>
      <c r="G177" s="474">
        <v>0.7784722222222222</v>
      </c>
      <c r="H177" s="354" t="str">
        <v>厦门站</v>
      </c>
      <c r="I177" s="354" t="str">
        <v>商务车</v>
      </c>
      <c r="J177" s="354" t="str">
        <v>赖15160065020闽D0UC39</v>
      </c>
      <c r="K177" s="354"/>
    </row>
    <row r="178">
      <c r="A178" s="366">
        <v>174</v>
      </c>
      <c r="B178" s="354" t="str">
        <v>小龙鼠✨</v>
      </c>
      <c r="C178" s="354" t="str">
        <v>吴丹</v>
      </c>
      <c r="D178" s="354">
        <v>17717220709</v>
      </c>
      <c r="E178" s="473">
        <v>45393</v>
      </c>
      <c r="F178" s="354" t="str">
        <v>G1659</v>
      </c>
      <c r="G178" s="474">
        <v>0.7784722222222222</v>
      </c>
      <c r="H178" s="354" t="str">
        <v>厦门站</v>
      </c>
      <c r="I178" s="354" t="str">
        <v>商务车</v>
      </c>
      <c r="J178" s="354" t="str">
        <v>张18876260286闽D7NP63</v>
      </c>
      <c r="K178" s="354"/>
    </row>
    <row r="179">
      <c r="A179" s="482" t="str">
        <v>4月11日商务车98趟，考斯特2趟</v>
      </c>
      <c r="B179" s="482"/>
      <c r="C179" s="482"/>
      <c r="D179" s="482"/>
      <c r="E179" s="482"/>
      <c r="F179" s="482"/>
      <c r="G179" s="482"/>
      <c r="H179" s="482"/>
      <c r="I179" s="482"/>
      <c r="J179" s="482"/>
      <c r="K179" s="482"/>
    </row>
    <row r="180">
      <c r="A180" s="366">
        <v>175</v>
      </c>
      <c r="B180" s="347" t="str">
        <v>潘敏-</v>
      </c>
      <c r="C180" s="347" t="str">
        <v>潘敏</v>
      </c>
      <c r="D180" s="347">
        <v>16602056907</v>
      </c>
      <c r="E180" s="450">
        <v>45394</v>
      </c>
      <c r="F180" s="347" t="str">
        <v>MF892自理</v>
      </c>
      <c r="G180" s="462">
        <v>0.2534722222222222</v>
      </c>
      <c r="H180" s="347">
        <v>3</v>
      </c>
      <c r="I180" s="347" t="str">
        <v>商务车</v>
      </c>
      <c r="J180" s="347" t="str">
        <v>李13055231857闽D54111F</v>
      </c>
      <c r="K180" s="347"/>
    </row>
    <row r="181">
      <c r="A181" s="366">
        <v>176</v>
      </c>
      <c r="B181" s="347" t="str">
        <v>目子</v>
      </c>
      <c r="C181" s="347" t="str">
        <v>王盼盼</v>
      </c>
      <c r="D181" s="347">
        <v>13984087191</v>
      </c>
      <c r="E181" s="450">
        <v>45394</v>
      </c>
      <c r="F181" s="347" t="str">
        <v>MF8532</v>
      </c>
      <c r="G181" s="462">
        <v>0.3993055555555556</v>
      </c>
      <c r="H181" s="347">
        <v>3</v>
      </c>
      <c r="I181" s="347" t="str">
        <v>商务车</v>
      </c>
      <c r="J181" s="347" t="str">
        <v>李13055231857闽D54111F</v>
      </c>
      <c r="K181" s="347"/>
    </row>
    <row r="182">
      <c r="A182" s="366">
        <v>177</v>
      </c>
      <c r="B182" s="347" t="str">
        <v>杨梓潼</v>
      </c>
      <c r="C182" s="347" t="str">
        <v>刘春燕</v>
      </c>
      <c r="D182" s="347">
        <v>15989197716</v>
      </c>
      <c r="E182" s="450">
        <v>45394</v>
      </c>
      <c r="F182" s="347" t="str">
        <v>CZ3741</v>
      </c>
      <c r="G182" s="462">
        <v>0.5625</v>
      </c>
      <c r="H182" s="347">
        <v>3</v>
      </c>
      <c r="I182" s="347" t="str">
        <v>商务车</v>
      </c>
      <c r="J182" s="347" t="str">
        <v>李13055231857闽D54111F</v>
      </c>
      <c r="K182" s="347"/>
    </row>
    <row r="183">
      <c r="A183" s="366">
        <v>178</v>
      </c>
      <c r="B183" s="347" t="str">
        <v>主持人</v>
      </c>
      <c r="C183" s="347" t="str">
        <v>杨凌子</v>
      </c>
      <c r="D183" s="347"/>
      <c r="E183" s="450">
        <v>45394</v>
      </c>
      <c r="F183" s="347" t="str">
        <v>mf8376</v>
      </c>
      <c r="G183" s="462">
        <v>0.6041666666666666</v>
      </c>
      <c r="H183" s="347">
        <v>3</v>
      </c>
      <c r="I183" s="347" t="str">
        <v>商务车</v>
      </c>
      <c r="J183" s="347" t="str">
        <v>张18876260286闽D7NP63</v>
      </c>
      <c r="K183" s="347"/>
    </row>
    <row r="184">
      <c r="A184" s="366">
        <v>179</v>
      </c>
      <c r="B184" s="347" t="str">
        <v>听潮阁男明星—星天外</v>
      </c>
      <c r="C184" s="347" t="str">
        <v>贺乙峰</v>
      </c>
      <c r="D184" s="347">
        <v>19122521247</v>
      </c>
      <c r="E184" s="450">
        <v>45394</v>
      </c>
      <c r="F184" s="347" t="str">
        <v>SC2110</v>
      </c>
      <c r="G184" s="462">
        <v>0.4444444444444444</v>
      </c>
      <c r="H184" s="347">
        <v>4</v>
      </c>
      <c r="I184" s="347" t="str">
        <v>商务车</v>
      </c>
      <c r="J184" s="347" t="str">
        <v>李13055231857闽D54111F</v>
      </c>
      <c r="K184" s="347"/>
    </row>
    <row r="185">
      <c r="A185" s="366">
        <v>180</v>
      </c>
      <c r="B185" s="347" t="str">
        <v>公会-景一娱乐</v>
      </c>
      <c r="C185" s="347" t="str">
        <v>祁婷显</v>
      </c>
      <c r="D185" s="347">
        <v>13520555524</v>
      </c>
      <c r="E185" s="450">
        <v>45394</v>
      </c>
      <c r="F185" s="347" t="str">
        <v>SC2122</v>
      </c>
      <c r="G185" s="462">
        <v>0.5555555555555556</v>
      </c>
      <c r="H185" s="347">
        <v>4</v>
      </c>
      <c r="I185" s="347" t="str">
        <v>商务车</v>
      </c>
      <c r="J185" s="347" t="str">
        <v>李15980796682闽DB09B9</v>
      </c>
      <c r="K185" s="347"/>
    </row>
    <row r="186">
      <c r="A186" s="366">
        <v>181</v>
      </c>
      <c r="B186" s="347" t="str">
        <v>公会-无忧传媒</v>
      </c>
      <c r="C186" s="347" t="str">
        <v>万高</v>
      </c>
      <c r="D186" s="347">
        <v>18080807872</v>
      </c>
      <c r="E186" s="450">
        <v>45394</v>
      </c>
      <c r="F186" s="347" t="str">
        <v>SC5269</v>
      </c>
      <c r="G186" s="462">
        <v>0.6041666666666666</v>
      </c>
      <c r="H186" s="347">
        <v>4</v>
      </c>
      <c r="I186" s="347" t="str">
        <v>商务车</v>
      </c>
      <c r="J186" s="347" t="str">
        <v>李15980796682闽DB09B9</v>
      </c>
      <c r="K186" s="347"/>
    </row>
    <row r="187">
      <c r="A187" s="366">
        <v>182</v>
      </c>
      <c r="B187" s="347" t="str">
        <v>延边歌舞团</v>
      </c>
      <c r="C187" s="347" t="str">
        <v>赵勇</v>
      </c>
      <c r="D187" s="347">
        <v>15943338111</v>
      </c>
      <c r="E187" s="450">
        <v>45394</v>
      </c>
      <c r="F187" s="347" t="str">
        <v>CA1871</v>
      </c>
      <c r="G187" s="462">
        <v>0.7083333333333334</v>
      </c>
      <c r="H187" s="347">
        <v>4</v>
      </c>
      <c r="I187" s="347" t="str">
        <v>商务车</v>
      </c>
      <c r="J187" s="347" t="str">
        <v>张18876260286闽D7NP63</v>
      </c>
      <c r="K187" s="347" t="str">
        <v>送洲际酒店</v>
      </c>
    </row>
    <row r="188">
      <c r="A188" s="366">
        <v>183</v>
      </c>
      <c r="B188" s="347" t="str">
        <v>张大仙</v>
      </c>
      <c r="C188" s="347" t="str">
        <v>张宏发</v>
      </c>
      <c r="D188" s="347"/>
      <c r="E188" s="450">
        <v>45394</v>
      </c>
      <c r="F188" s="347" t="str">
        <v>CA1871</v>
      </c>
      <c r="G188" s="462">
        <v>0.7083333333333334</v>
      </c>
      <c r="H188" s="347">
        <v>4</v>
      </c>
      <c r="I188" s="347" t="str">
        <v>商务车*2</v>
      </c>
      <c r="J188" s="354" t="str">
        <v>汤18950074838闽D3BZ36
 李13055231857闽D54111F</v>
      </c>
      <c r="K188" s="347" t="str">
        <v>送W酒店</v>
      </c>
    </row>
    <row r="189">
      <c r="A189" s="366">
        <v>184</v>
      </c>
      <c r="B189" s="347" t="str">
        <v>宋宪岳（12月19日周年庆）</v>
      </c>
      <c r="C189" s="347" t="str">
        <v>宋宪岳</v>
      </c>
      <c r="D189" s="347">
        <v>13910630213</v>
      </c>
      <c r="E189" s="450">
        <v>45394</v>
      </c>
      <c r="F189" s="347" t="str">
        <v>G3093</v>
      </c>
      <c r="G189" s="462">
        <v>0.6131944444444445</v>
      </c>
      <c r="H189" s="347" t="str">
        <v>厦门北</v>
      </c>
      <c r="I189" s="347" t="str">
        <v>商务车</v>
      </c>
      <c r="J189" s="347" t="str">
        <v>李13055231857闽D54111F</v>
      </c>
      <c r="K189" s="347"/>
    </row>
    <row r="190">
      <c r="A190" s="366">
        <v>185</v>
      </c>
      <c r="B190" s="347" t="str">
        <v>小师妹工作室</v>
      </c>
      <c r="C190" s="347" t="str">
        <v>陈熳坍</v>
      </c>
      <c r="D190" s="347">
        <v>18319829940</v>
      </c>
      <c r="E190" s="450">
        <v>45394</v>
      </c>
      <c r="F190" s="347" t="str">
        <v>G3048</v>
      </c>
      <c r="G190" s="462">
        <v>0.6972222222222222</v>
      </c>
      <c r="H190" s="347" t="str">
        <v>厦门北</v>
      </c>
      <c r="I190" s="347" t="str">
        <v>商务车</v>
      </c>
      <c r="J190" s="347" t="str">
        <v>李18050036050闽D0YC22</v>
      </c>
      <c r="K190" s="347"/>
    </row>
    <row r="191">
      <c r="A191" s="366">
        <v>186</v>
      </c>
      <c r="B191" s="347" t="str">
        <v>小结巴【721】</v>
      </c>
      <c r="C191" s="347" t="str">
        <v>钟瑞燕</v>
      </c>
      <c r="D191" s="347">
        <v>18679609578</v>
      </c>
      <c r="E191" s="450">
        <v>45394</v>
      </c>
      <c r="F191" s="347" t="str">
        <v>G5003</v>
      </c>
      <c r="G191" s="462">
        <v>0.6111111111111112</v>
      </c>
      <c r="H191" s="347" t="str">
        <v>厦门站</v>
      </c>
      <c r="I191" s="347" t="str">
        <v>商务车</v>
      </c>
      <c r="J191" s="347" t="str">
        <v>李18050036050闽D0YC22</v>
      </c>
      <c r="K191" s="347"/>
    </row>
    <row r="192">
      <c r="A192" s="366">
        <v>187</v>
      </c>
      <c r="B192" s="475" t="str">
        <v>孙晓勇</v>
      </c>
      <c r="C192" s="475"/>
      <c r="D192" s="475">
        <v>18611394950</v>
      </c>
      <c r="E192" s="490">
        <v>45394</v>
      </c>
      <c r="F192" s="475" t="str">
        <v>CA1833</v>
      </c>
      <c r="G192" s="491">
        <v>0.6041666666666666</v>
      </c>
      <c r="H192" s="347">
        <v>4</v>
      </c>
      <c r="I192" s="347" t="str">
        <v>商务车</v>
      </c>
      <c r="J192" s="475" t="str">
        <v>闽D4769C张茂林13959259768</v>
      </c>
      <c r="K192" s="347" t="str">
        <v>送W酒店</v>
      </c>
    </row>
    <row r="193">
      <c r="A193" s="366">
        <v>188</v>
      </c>
      <c r="B193" s="475" t="str">
        <v>宋英</v>
      </c>
      <c r="C193" s="475"/>
      <c r="D193" s="492">
        <v>15910515707</v>
      </c>
      <c r="E193" s="490">
        <v>45394</v>
      </c>
      <c r="F193" s="475" t="str">
        <v>CA1871</v>
      </c>
      <c r="G193" s="491">
        <v>0.7083333333333334</v>
      </c>
      <c r="H193" s="475">
        <v>4</v>
      </c>
      <c r="I193" s="347" t="str">
        <v>商务车</v>
      </c>
      <c r="J193" s="475" t="str">
        <v>闽DB09B9李克掌15980796682</v>
      </c>
      <c r="K193" s="347" t="str">
        <v>送W酒店</v>
      </c>
    </row>
    <row r="194">
      <c r="A194" s="482" t="str">
        <v>4月12日15趟商务</v>
      </c>
      <c r="B194" s="482"/>
      <c r="C194" s="482"/>
      <c r="D194" s="482"/>
      <c r="E194" s="482"/>
      <c r="F194" s="482"/>
      <c r="G194" s="482"/>
      <c r="H194" s="482"/>
      <c r="I194" s="482"/>
      <c r="J194" s="482"/>
      <c r="K194" s="482"/>
    </row>
    <row r="195">
      <c r="A195" s="366">
        <v>189</v>
      </c>
      <c r="B195" s="347" t="str">
        <v>延边歌舞团</v>
      </c>
      <c r="C195" s="475"/>
      <c r="D195" s="475"/>
      <c r="E195" s="450">
        <v>45395</v>
      </c>
      <c r="F195" s="347" t="str">
        <v>CZ3741</v>
      </c>
      <c r="G195" s="462">
        <v>0.5625</v>
      </c>
      <c r="H195" s="475">
        <v>3</v>
      </c>
      <c r="I195" s="347" t="str">
        <v>商务车*2</v>
      </c>
      <c r="J195" s="492" t="str">
        <v>闽D3BZ36汤师傅18950074838
 郑15105977766闽DY9127</v>
      </c>
      <c r="K195" s="475"/>
    </row>
    <row r="196">
      <c r="A196" s="482" t="str">
        <v>4月13日2趟商务</v>
      </c>
      <c r="B196" s="482"/>
      <c r="C196" s="482"/>
      <c r="D196" s="482"/>
      <c r="E196" s="482"/>
      <c r="F196" s="482"/>
      <c r="G196" s="482"/>
      <c r="H196" s="482"/>
      <c r="I196" s="482"/>
      <c r="J196" s="482"/>
      <c r="K196" s="482"/>
    </row>
  </sheetData>
  <mergeCells>
    <mergeCell ref="A196:K196"/>
    <mergeCell ref="A194:K194"/>
    <mergeCell ref="A179:K179"/>
    <mergeCell ref="A53:K53"/>
    <mergeCell ref="A15:K15"/>
    <mergeCell ref="A6:K6"/>
    <mergeCell ref="A3:K3"/>
  </mergeCells>
</worksheet>
</file>

<file path=xl/worksheets/sheet16.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sheetViews>
  <sheetFormatPr defaultColWidth="14" defaultRowHeight="19"/>
  <cols>
    <col collapsed="false" customWidth="true" hidden="false" max="1" min="1" style="0" width="14"/>
    <col collapsed="false" customWidth="true" hidden="false" max="2" min="2" style="0" width="14"/>
    <col collapsed="false" customWidth="true" hidden="false" max="3" min="3" style="0" width="16"/>
    <col collapsed="false" customWidth="true" hidden="false" max="4" min="4" style="0" width="14"/>
    <col collapsed="false" customWidth="true" hidden="false" max="5" min="5" style="0" width="14"/>
    <col collapsed="false" customWidth="true" hidden="false" max="6" min="6" style="0" width="14"/>
    <col collapsed="false" customWidth="true" hidden="false" max="7" min="7" style="0" width="14"/>
    <col collapsed="false" customWidth="true" hidden="false" max="8" min="8" style="0" width="14"/>
    <col collapsed="false" customWidth="true" hidden="false" max="9" min="9" style="0" width="14"/>
    <col collapsed="false" customWidth="true" hidden="false" max="10" min="10" style="0" width="14"/>
    <col collapsed="false" customWidth="true" hidden="false" max="11" min="11" style="0" width="14"/>
    <col collapsed="false" customWidth="true" hidden="false" max="12" min="12" style="0" width="14"/>
    <col collapsed="false" customWidth="true" hidden="false" max="13" min="13" style="0" width="14"/>
    <col collapsed="false" customWidth="true" hidden="false" max="14" min="14" style="0" width="14"/>
    <col collapsed="false" customWidth="true" hidden="false" max="15" min="15" style="0" width="38"/>
    <col collapsed="false" customWidth="true" hidden="false" max="16" min="16" style="0" width="14"/>
    <col collapsed="false" customWidth="true" hidden="false" max="17" min="17" style="0" width="14"/>
    <col collapsed="false" customWidth="true" hidden="false" max="18" min="18" style="0" width="14"/>
    <col collapsed="false" customWidth="true" hidden="false" max="19" min="19" style="0" width="14"/>
    <col collapsed="false" customWidth="true" hidden="false" max="20" min="20" style="0" width="14"/>
  </cols>
  <sheetData>
    <row r="1">
      <c r="A1" s="500" t="str">
        <v>行前礼盒邮寄费</v>
      </c>
      <c r="B1" s="500"/>
      <c r="C1" s="500"/>
      <c r="D1" s="500"/>
      <c r="E1" s="500"/>
      <c r="F1" s="500"/>
      <c r="G1" s="500"/>
      <c r="H1" s="500"/>
      <c r="I1" s="500"/>
      <c r="J1" s="500"/>
      <c r="K1" s="500"/>
      <c r="L1" s="500"/>
      <c r="M1" s="500"/>
      <c r="N1" s="500"/>
      <c r="O1" s="500"/>
      <c r="P1" s="283"/>
      <c r="Q1" s="283"/>
      <c r="R1" s="283"/>
      <c r="S1" s="283"/>
      <c r="T1" s="283"/>
    </row>
    <row r="2">
      <c r="A2" s="500" t="str">
        <v>序号</v>
      </c>
      <c r="B2" s="500" t="str">
        <v>日期</v>
      </c>
      <c r="C2" s="500" t="str">
        <v>运单号码</v>
      </c>
      <c r="D2" s="500" t="str">
        <v>寄件地区</v>
      </c>
      <c r="E2" s="500" t="str">
        <v>到件地区</v>
      </c>
      <c r="F2" s="500" t="str">
        <v>对方公司名称</v>
      </c>
      <c r="G2" s="500" t="str">
        <v>计费重量</v>
      </c>
      <c r="H2" s="500" t="str">
        <v>产品类型</v>
      </c>
      <c r="I2" s="500" t="str">
        <v>付款方式</v>
      </c>
      <c r="J2" s="500" t="str">
        <v>费用(元)</v>
      </c>
      <c r="K2" s="500" t="str">
        <v>折扣/促销</v>
      </c>
      <c r="L2" s="500" t="str">
        <v>应付金额</v>
      </c>
      <c r="M2" s="500" t="str">
        <v>经手人</v>
      </c>
      <c r="N2" s="500" t="str">
        <v>服务</v>
      </c>
      <c r="O2" s="501" t="str">
        <v>备注</v>
      </c>
      <c r="P2" s="283"/>
      <c r="Q2" s="283"/>
      <c r="R2" s="283"/>
      <c r="S2" s="283"/>
      <c r="T2" s="283"/>
    </row>
    <row r="3">
      <c r="A3" s="495">
        <v>1</v>
      </c>
      <c r="B3" s="498">
        <v>45386</v>
      </c>
      <c r="C3" s="406" t="str">
        <v>SF1382121510135</v>
      </c>
      <c r="D3" s="406" t="str">
        <v>北京</v>
      </c>
      <c r="E3" s="406" t="str">
        <v>成都/资阳/眉山</v>
      </c>
      <c r="F3" s="406" t="str">
        <v>王启航</v>
      </c>
      <c r="G3" s="406">
        <v>2</v>
      </c>
      <c r="H3" s="406" t="str">
        <v>顺丰标快</v>
      </c>
      <c r="I3" s="406" t="str">
        <v>寄付</v>
      </c>
      <c r="J3" s="406">
        <v>24</v>
      </c>
      <c r="K3" s="406">
        <v>0</v>
      </c>
      <c r="L3" s="406">
        <v>24</v>
      </c>
      <c r="M3" s="406" t="str">
        <v>高郅</v>
      </c>
      <c r="N3" s="497" t="str">
        <v>运费</v>
      </c>
      <c r="O3" s="496" t="str">
        <v>行前礼盒</v>
      </c>
      <c r="P3" s="283"/>
      <c r="Q3" s="283"/>
      <c r="R3" s="283"/>
      <c r="S3" s="283"/>
      <c r="T3" s="283"/>
    </row>
    <row r="4">
      <c r="A4" s="495">
        <v>2</v>
      </c>
      <c r="B4" s="498">
        <v>45386</v>
      </c>
      <c r="C4" s="406" t="str">
        <v>SF1382121510135</v>
      </c>
      <c r="D4" s="406" t="str">
        <v>北京</v>
      </c>
      <c r="E4" s="406" t="str">
        <v>成都/资阳/眉山</v>
      </c>
      <c r="F4" s="406" t="str">
        <v>王启航</v>
      </c>
      <c r="G4" s="406">
        <v>0</v>
      </c>
      <c r="H4" s="406" t="str">
        <v>顺丰标快</v>
      </c>
      <c r="I4" s="406" t="str">
        <v>寄付</v>
      </c>
      <c r="J4" s="406">
        <v>4</v>
      </c>
      <c r="K4" s="406">
        <v>0</v>
      </c>
      <c r="L4" s="406">
        <v>4</v>
      </c>
      <c r="M4" s="406" t="str">
        <v>高郅</v>
      </c>
      <c r="N4" s="497" t="str">
        <v>包装服务</v>
      </c>
      <c r="O4" s="496"/>
      <c r="P4" s="283"/>
      <c r="Q4" s="283"/>
      <c r="R4" s="283"/>
      <c r="S4" s="283"/>
      <c r="T4" s="283"/>
    </row>
    <row r="5">
      <c r="A5" s="495">
        <v>3</v>
      </c>
      <c r="B5" s="498">
        <v>45386</v>
      </c>
      <c r="C5" s="406" t="str">
        <v>SF1382125510137</v>
      </c>
      <c r="D5" s="406" t="str">
        <v>北京</v>
      </c>
      <c r="E5" s="406" t="str">
        <v>三亚</v>
      </c>
      <c r="F5" s="406" t="str">
        <v>丸子</v>
      </c>
      <c r="G5" s="406">
        <v>2</v>
      </c>
      <c r="H5" s="406" t="str">
        <v>顺丰标快</v>
      </c>
      <c r="I5" s="406" t="str">
        <v>寄付</v>
      </c>
      <c r="J5" s="406">
        <v>25</v>
      </c>
      <c r="K5" s="406">
        <v>0</v>
      </c>
      <c r="L5" s="406">
        <v>25</v>
      </c>
      <c r="M5" s="406" t="str">
        <v>高郅</v>
      </c>
      <c r="N5" s="497" t="str">
        <v>运费</v>
      </c>
      <c r="O5" s="496"/>
      <c r="P5" s="283"/>
      <c r="Q5" s="283"/>
      <c r="R5" s="283"/>
      <c r="S5" s="283"/>
      <c r="T5" s="283"/>
    </row>
    <row r="6">
      <c r="A6" s="495">
        <v>4</v>
      </c>
      <c r="B6" s="498">
        <v>45386</v>
      </c>
      <c r="C6" s="406" t="str">
        <v>SF1382125510137</v>
      </c>
      <c r="D6" s="406" t="str">
        <v>北京</v>
      </c>
      <c r="E6" s="406" t="str">
        <v>三亚</v>
      </c>
      <c r="F6" s="406" t="str">
        <v>丸子</v>
      </c>
      <c r="G6" s="406">
        <v>0</v>
      </c>
      <c r="H6" s="406" t="str">
        <v>顺丰标快</v>
      </c>
      <c r="I6" s="406" t="str">
        <v>寄付</v>
      </c>
      <c r="J6" s="406">
        <v>4</v>
      </c>
      <c r="K6" s="406">
        <v>0</v>
      </c>
      <c r="L6" s="406">
        <v>4</v>
      </c>
      <c r="M6" s="406" t="str">
        <v>高郅</v>
      </c>
      <c r="N6" s="497" t="str">
        <v>包装服务</v>
      </c>
      <c r="O6" s="496"/>
      <c r="P6" s="283"/>
      <c r="Q6" s="283"/>
      <c r="R6" s="283"/>
      <c r="S6" s="283"/>
      <c r="T6" s="283"/>
    </row>
    <row r="7">
      <c r="A7" s="495">
        <v>5</v>
      </c>
      <c r="B7" s="498">
        <v>45386</v>
      </c>
      <c r="C7" s="406" t="str">
        <v>SF1382227510136</v>
      </c>
      <c r="D7" s="406" t="str">
        <v>北京</v>
      </c>
      <c r="E7" s="406" t="str">
        <v>成都/资阳/眉山</v>
      </c>
      <c r="F7" s="406" t="str">
        <v>谭紫紫</v>
      </c>
      <c r="G7" s="406">
        <v>2</v>
      </c>
      <c r="H7" s="406" t="str">
        <v>顺丰标快</v>
      </c>
      <c r="I7" s="406" t="str">
        <v>寄付</v>
      </c>
      <c r="J7" s="406">
        <v>24</v>
      </c>
      <c r="K7" s="406">
        <v>0</v>
      </c>
      <c r="L7" s="406">
        <v>24</v>
      </c>
      <c r="M7" s="406" t="str">
        <v>高郅</v>
      </c>
      <c r="N7" s="497" t="str">
        <v>运费</v>
      </c>
      <c r="O7" s="496"/>
      <c r="P7" s="283"/>
      <c r="Q7" s="283"/>
      <c r="R7" s="283"/>
      <c r="S7" s="283"/>
      <c r="T7" s="283"/>
    </row>
    <row r="8">
      <c r="A8" s="495">
        <v>6</v>
      </c>
      <c r="B8" s="498">
        <v>45386</v>
      </c>
      <c r="C8" s="406" t="str">
        <v>SF1382227510136</v>
      </c>
      <c r="D8" s="406" t="str">
        <v>北京</v>
      </c>
      <c r="E8" s="406" t="str">
        <v>成都/资阳/眉山</v>
      </c>
      <c r="F8" s="406" t="str">
        <v>谭紫紫</v>
      </c>
      <c r="G8" s="406">
        <v>0</v>
      </c>
      <c r="H8" s="406" t="str">
        <v>顺丰标快</v>
      </c>
      <c r="I8" s="406" t="str">
        <v>寄付</v>
      </c>
      <c r="J8" s="406">
        <v>4</v>
      </c>
      <c r="K8" s="406">
        <v>0</v>
      </c>
      <c r="L8" s="406">
        <v>4</v>
      </c>
      <c r="M8" s="406" t="str">
        <v>高郅</v>
      </c>
      <c r="N8" s="497" t="str">
        <v>包装服务</v>
      </c>
      <c r="O8" s="496"/>
      <c r="P8" s="283"/>
      <c r="Q8" s="283"/>
      <c r="R8" s="283"/>
      <c r="S8" s="283"/>
      <c r="T8" s="283"/>
    </row>
    <row r="9">
      <c r="A9" s="495">
        <v>7</v>
      </c>
      <c r="B9" s="498">
        <v>45386</v>
      </c>
      <c r="C9" s="406" t="str">
        <v>SF1382229510132</v>
      </c>
      <c r="D9" s="406" t="str">
        <v>北京</v>
      </c>
      <c r="E9" s="406" t="str">
        <v>广州</v>
      </c>
      <c r="F9" s="406" t="str">
        <v>刘元元</v>
      </c>
      <c r="G9" s="406">
        <v>2</v>
      </c>
      <c r="H9" s="406" t="str">
        <v>顺丰标快</v>
      </c>
      <c r="I9" s="406" t="str">
        <v>寄付</v>
      </c>
      <c r="J9" s="406">
        <v>25</v>
      </c>
      <c r="K9" s="406">
        <v>0</v>
      </c>
      <c r="L9" s="406">
        <v>25</v>
      </c>
      <c r="M9" s="406" t="str">
        <v>高郅</v>
      </c>
      <c r="N9" s="497" t="str">
        <v>运费</v>
      </c>
      <c r="O9" s="496"/>
      <c r="P9" s="283"/>
      <c r="Q9" s="283"/>
      <c r="R9" s="283"/>
      <c r="S9" s="283"/>
      <c r="T9" s="283"/>
    </row>
    <row r="10">
      <c r="A10" s="495">
        <v>8</v>
      </c>
      <c r="B10" s="498">
        <v>45386</v>
      </c>
      <c r="C10" s="406" t="str">
        <v>SF1382229510132</v>
      </c>
      <c r="D10" s="406" t="str">
        <v>北京</v>
      </c>
      <c r="E10" s="406" t="str">
        <v>广州</v>
      </c>
      <c r="F10" s="406" t="str">
        <v>刘元元</v>
      </c>
      <c r="G10" s="406">
        <v>0</v>
      </c>
      <c r="H10" s="406" t="str">
        <v>顺丰标快</v>
      </c>
      <c r="I10" s="406" t="str">
        <v>寄付</v>
      </c>
      <c r="J10" s="406">
        <v>4</v>
      </c>
      <c r="K10" s="406">
        <v>0</v>
      </c>
      <c r="L10" s="406">
        <v>4</v>
      </c>
      <c r="M10" s="406" t="str">
        <v>高郅</v>
      </c>
      <c r="N10" s="497" t="str">
        <v>包装服务</v>
      </c>
      <c r="O10" s="496"/>
      <c r="P10" s="283"/>
      <c r="Q10" s="283"/>
      <c r="R10" s="283"/>
      <c r="S10" s="283"/>
      <c r="T10" s="283"/>
    </row>
    <row r="11">
      <c r="A11" s="495">
        <v>9</v>
      </c>
      <c r="B11" s="498">
        <v>45386</v>
      </c>
      <c r="C11" s="406" t="str">
        <v>SF1382327510130</v>
      </c>
      <c r="D11" s="406" t="str">
        <v>北京</v>
      </c>
      <c r="E11" s="406" t="str">
        <v>沈阳/铁岭/抚顺</v>
      </c>
      <c r="F11" s="406" t="str">
        <v>曹晓明</v>
      </c>
      <c r="G11" s="406">
        <v>2</v>
      </c>
      <c r="H11" s="406" t="str">
        <v>顺丰标快</v>
      </c>
      <c r="I11" s="406" t="str">
        <v>寄付</v>
      </c>
      <c r="J11" s="406">
        <v>23</v>
      </c>
      <c r="K11" s="406">
        <v>0</v>
      </c>
      <c r="L11" s="406">
        <v>23</v>
      </c>
      <c r="M11" s="406" t="str">
        <v>高郅</v>
      </c>
      <c r="N11" s="497" t="str">
        <v>运费</v>
      </c>
      <c r="O11" s="496"/>
      <c r="P11" s="283"/>
      <c r="Q11" s="283"/>
      <c r="R11" s="283"/>
      <c r="S11" s="283"/>
      <c r="T11" s="283"/>
    </row>
    <row r="12">
      <c r="A12" s="495">
        <v>10</v>
      </c>
      <c r="B12" s="498">
        <v>45386</v>
      </c>
      <c r="C12" s="406" t="str">
        <v>SF1382327510130</v>
      </c>
      <c r="D12" s="406" t="str">
        <v>北京</v>
      </c>
      <c r="E12" s="406" t="str">
        <v>沈阳/铁岭/抚顺</v>
      </c>
      <c r="F12" s="406" t="str">
        <v>曹晓明</v>
      </c>
      <c r="G12" s="406">
        <v>0</v>
      </c>
      <c r="H12" s="406" t="str">
        <v>顺丰标快</v>
      </c>
      <c r="I12" s="406" t="str">
        <v>寄付</v>
      </c>
      <c r="J12" s="406">
        <v>4</v>
      </c>
      <c r="K12" s="406">
        <v>0</v>
      </c>
      <c r="L12" s="406">
        <v>4</v>
      </c>
      <c r="M12" s="406" t="str">
        <v>高郅</v>
      </c>
      <c r="N12" s="497" t="str">
        <v>包装服务</v>
      </c>
      <c r="O12" s="496"/>
      <c r="P12" s="283"/>
      <c r="Q12" s="283"/>
      <c r="R12" s="283"/>
      <c r="S12" s="283"/>
      <c r="T12" s="283"/>
    </row>
    <row r="13">
      <c r="A13" s="495">
        <v>11</v>
      </c>
      <c r="B13" s="498">
        <v>45386</v>
      </c>
      <c r="C13" s="406" t="str">
        <v>SF1382329510136</v>
      </c>
      <c r="D13" s="406" t="str">
        <v>北京</v>
      </c>
      <c r="E13" s="406" t="str">
        <v>沈阳/铁岭/抚顺</v>
      </c>
      <c r="F13" s="406" t="str">
        <v>赵凯悦</v>
      </c>
      <c r="G13" s="406">
        <v>4</v>
      </c>
      <c r="H13" s="406" t="str">
        <v>顺丰特快</v>
      </c>
      <c r="I13" s="406" t="str">
        <v>寄付</v>
      </c>
      <c r="J13" s="406">
        <v>46</v>
      </c>
      <c r="K13" s="406">
        <v>0</v>
      </c>
      <c r="L13" s="406">
        <v>46</v>
      </c>
      <c r="M13" s="406" t="str">
        <v>高郅</v>
      </c>
      <c r="N13" s="497" t="str">
        <v>运费</v>
      </c>
      <c r="O13" s="496"/>
      <c r="P13" s="283"/>
      <c r="Q13" s="283"/>
      <c r="R13" s="283"/>
      <c r="S13" s="283"/>
      <c r="T13" s="283"/>
    </row>
    <row r="14">
      <c r="A14" s="495">
        <v>12</v>
      </c>
      <c r="B14" s="498">
        <v>45386</v>
      </c>
      <c r="C14" s="406" t="str">
        <v>SF1382329510136</v>
      </c>
      <c r="D14" s="406" t="str">
        <v>北京</v>
      </c>
      <c r="E14" s="406" t="str">
        <v>沈阳/铁岭/抚顺</v>
      </c>
      <c r="F14" s="406" t="str">
        <v>赵凯悦</v>
      </c>
      <c r="G14" s="406">
        <v>0</v>
      </c>
      <c r="H14" s="406" t="str">
        <v>顺丰特快</v>
      </c>
      <c r="I14" s="406" t="str">
        <v>寄付</v>
      </c>
      <c r="J14" s="406">
        <v>4</v>
      </c>
      <c r="K14" s="406">
        <v>0</v>
      </c>
      <c r="L14" s="406">
        <v>4</v>
      </c>
      <c r="M14" s="406" t="str">
        <v>高郅</v>
      </c>
      <c r="N14" s="497" t="str">
        <v>包装服务</v>
      </c>
      <c r="O14" s="496"/>
      <c r="P14" s="283"/>
      <c r="Q14" s="283"/>
      <c r="R14" s="283"/>
      <c r="S14" s="283"/>
      <c r="T14" s="283"/>
    </row>
    <row r="15">
      <c r="A15" s="495">
        <v>13</v>
      </c>
      <c r="B15" s="498">
        <v>45386</v>
      </c>
      <c r="C15" s="406" t="str">
        <v>SF1382421510135</v>
      </c>
      <c r="D15" s="406" t="str">
        <v>北京</v>
      </c>
      <c r="E15" s="406" t="str">
        <v>长沙</v>
      </c>
      <c r="F15" s="406" t="str">
        <v>李星豹</v>
      </c>
      <c r="G15" s="406">
        <v>2</v>
      </c>
      <c r="H15" s="406" t="str">
        <v>顺丰标快</v>
      </c>
      <c r="I15" s="406" t="str">
        <v>寄付</v>
      </c>
      <c r="J15" s="406">
        <v>23</v>
      </c>
      <c r="K15" s="406">
        <v>0</v>
      </c>
      <c r="L15" s="406">
        <v>23</v>
      </c>
      <c r="M15" s="406" t="str">
        <v>高郅</v>
      </c>
      <c r="N15" s="497" t="str">
        <v>运费</v>
      </c>
      <c r="O15" s="496"/>
      <c r="P15" s="283"/>
      <c r="Q15" s="283"/>
      <c r="R15" s="283"/>
      <c r="S15" s="283"/>
      <c r="T15" s="283"/>
    </row>
    <row r="16">
      <c r="A16" s="495">
        <v>14</v>
      </c>
      <c r="B16" s="498">
        <v>45386</v>
      </c>
      <c r="C16" s="406" t="str">
        <v>SF1382421510135</v>
      </c>
      <c r="D16" s="406" t="str">
        <v>北京</v>
      </c>
      <c r="E16" s="406" t="str">
        <v>长沙</v>
      </c>
      <c r="F16" s="406" t="str">
        <v>李星豹</v>
      </c>
      <c r="G16" s="406">
        <v>0</v>
      </c>
      <c r="H16" s="406" t="str">
        <v>顺丰标快</v>
      </c>
      <c r="I16" s="406" t="str">
        <v>寄付</v>
      </c>
      <c r="J16" s="406">
        <v>4</v>
      </c>
      <c r="K16" s="406">
        <v>0</v>
      </c>
      <c r="L16" s="406">
        <v>4</v>
      </c>
      <c r="M16" s="406" t="str">
        <v>高郅</v>
      </c>
      <c r="N16" s="497" t="str">
        <v>包装服务</v>
      </c>
      <c r="O16" s="496"/>
      <c r="P16" s="283"/>
      <c r="Q16" s="283"/>
      <c r="R16" s="283"/>
      <c r="S16" s="283"/>
      <c r="T16" s="283"/>
    </row>
    <row r="17">
      <c r="A17" s="495">
        <v>15</v>
      </c>
      <c r="B17" s="498">
        <v>45386</v>
      </c>
      <c r="C17" s="406" t="str">
        <v>SF1382428510131</v>
      </c>
      <c r="D17" s="406" t="str">
        <v>北京</v>
      </c>
      <c r="E17" s="406" t="str">
        <v>许昌</v>
      </c>
      <c r="F17" s="406" t="str">
        <v>龚贝贝</v>
      </c>
      <c r="G17" s="406">
        <v>2</v>
      </c>
      <c r="H17" s="406" t="str">
        <v>顺丰标快</v>
      </c>
      <c r="I17" s="406" t="str">
        <v>寄付</v>
      </c>
      <c r="J17" s="406">
        <v>23</v>
      </c>
      <c r="K17" s="406">
        <v>0</v>
      </c>
      <c r="L17" s="406">
        <v>23</v>
      </c>
      <c r="M17" s="406" t="str">
        <v>高郅</v>
      </c>
      <c r="N17" s="497" t="str">
        <v>运费</v>
      </c>
      <c r="O17" s="496"/>
      <c r="P17" s="283"/>
      <c r="Q17" s="283"/>
      <c r="R17" s="283"/>
      <c r="S17" s="283"/>
      <c r="T17" s="283"/>
    </row>
    <row r="18">
      <c r="A18" s="495">
        <v>16</v>
      </c>
      <c r="B18" s="498">
        <v>45386</v>
      </c>
      <c r="C18" s="406" t="str">
        <v>SF1382428510131</v>
      </c>
      <c r="D18" s="406" t="str">
        <v>北京</v>
      </c>
      <c r="E18" s="406" t="str">
        <v>许昌</v>
      </c>
      <c r="F18" s="406" t="str">
        <v>龚贝贝</v>
      </c>
      <c r="G18" s="406">
        <v>0</v>
      </c>
      <c r="H18" s="406" t="str">
        <v>顺丰标快</v>
      </c>
      <c r="I18" s="406" t="str">
        <v>寄付</v>
      </c>
      <c r="J18" s="406">
        <v>4</v>
      </c>
      <c r="K18" s="406">
        <v>0</v>
      </c>
      <c r="L18" s="406">
        <v>4</v>
      </c>
      <c r="M18" s="406" t="str">
        <v>高郅</v>
      </c>
      <c r="N18" s="497" t="str">
        <v>包装服务</v>
      </c>
      <c r="O18" s="496"/>
      <c r="P18" s="283"/>
      <c r="Q18" s="283"/>
      <c r="R18" s="283"/>
      <c r="S18" s="283"/>
      <c r="T18" s="283"/>
    </row>
    <row r="19">
      <c r="A19" s="495">
        <v>17</v>
      </c>
      <c r="B19" s="498">
        <v>45386</v>
      </c>
      <c r="C19" s="406" t="str">
        <v>SF1382523510832</v>
      </c>
      <c r="D19" s="406" t="str">
        <v>北京</v>
      </c>
      <c r="E19" s="406" t="str">
        <v>福州</v>
      </c>
      <c r="F19" s="406" t="str">
        <v>陈卓丰</v>
      </c>
      <c r="G19" s="406">
        <v>2</v>
      </c>
      <c r="H19" s="406" t="str">
        <v>顺丰标快</v>
      </c>
      <c r="I19" s="406" t="str">
        <v>寄付</v>
      </c>
      <c r="J19" s="406">
        <v>23</v>
      </c>
      <c r="K19" s="406">
        <v>0</v>
      </c>
      <c r="L19" s="406">
        <v>23</v>
      </c>
      <c r="M19" s="406" t="str">
        <v>高郅</v>
      </c>
      <c r="N19" s="497" t="str">
        <v>运费</v>
      </c>
      <c r="O19" s="496"/>
      <c r="P19" s="283"/>
      <c r="Q19" s="283"/>
      <c r="R19" s="283"/>
      <c r="S19" s="283"/>
      <c r="T19" s="283"/>
    </row>
    <row r="20">
      <c r="A20" s="495">
        <v>18</v>
      </c>
      <c r="B20" s="498">
        <v>45386</v>
      </c>
      <c r="C20" s="406" t="str">
        <v>SF1382525510838</v>
      </c>
      <c r="D20" s="406" t="str">
        <v>北京</v>
      </c>
      <c r="E20" s="406" t="str">
        <v>武汉</v>
      </c>
      <c r="F20" s="406" t="str">
        <v>秦</v>
      </c>
      <c r="G20" s="406">
        <v>2</v>
      </c>
      <c r="H20" s="406" t="str">
        <v>顺丰标快</v>
      </c>
      <c r="I20" s="406" t="str">
        <v>寄付</v>
      </c>
      <c r="J20" s="406">
        <v>23</v>
      </c>
      <c r="K20" s="406">
        <v>0</v>
      </c>
      <c r="L20" s="406">
        <v>23</v>
      </c>
      <c r="M20" s="406" t="str">
        <v>高郅</v>
      </c>
      <c r="N20" s="497" t="str">
        <v>运费</v>
      </c>
      <c r="O20" s="496"/>
      <c r="P20" s="283"/>
      <c r="Q20" s="283"/>
      <c r="R20" s="283"/>
      <c r="S20" s="283"/>
      <c r="T20" s="283"/>
    </row>
    <row r="21">
      <c r="A21" s="495">
        <v>19</v>
      </c>
      <c r="B21" s="498">
        <v>45386</v>
      </c>
      <c r="C21" s="406" t="str">
        <v>SF1382525510838</v>
      </c>
      <c r="D21" s="406" t="str">
        <v>北京</v>
      </c>
      <c r="E21" s="406" t="str">
        <v>武汉</v>
      </c>
      <c r="F21" s="406" t="str">
        <v>秦</v>
      </c>
      <c r="G21" s="406">
        <v>0</v>
      </c>
      <c r="H21" s="406" t="str">
        <v>顺丰标快</v>
      </c>
      <c r="I21" s="406" t="str">
        <v>寄付</v>
      </c>
      <c r="J21" s="406">
        <v>4</v>
      </c>
      <c r="K21" s="406">
        <v>0</v>
      </c>
      <c r="L21" s="406">
        <v>4</v>
      </c>
      <c r="M21" s="406" t="str">
        <v>高郅</v>
      </c>
      <c r="N21" s="497" t="str">
        <v>包装服务</v>
      </c>
      <c r="O21" s="496"/>
      <c r="P21" s="283"/>
      <c r="Q21" s="283"/>
      <c r="R21" s="283"/>
      <c r="S21" s="283"/>
      <c r="T21" s="283"/>
    </row>
    <row r="22">
      <c r="A22" s="495">
        <v>20</v>
      </c>
      <c r="B22" s="498">
        <v>45386</v>
      </c>
      <c r="C22" s="406" t="str">
        <v>SF1382820510131</v>
      </c>
      <c r="D22" s="406" t="str">
        <v>北京</v>
      </c>
      <c r="E22" s="406" t="str">
        <v>合肥</v>
      </c>
      <c r="F22" s="406" t="str">
        <v>陈帆</v>
      </c>
      <c r="G22" s="406">
        <v>2</v>
      </c>
      <c r="H22" s="406" t="str">
        <v>顺丰标快</v>
      </c>
      <c r="I22" s="406" t="str">
        <v>寄付</v>
      </c>
      <c r="J22" s="406">
        <v>23</v>
      </c>
      <c r="K22" s="406">
        <v>0</v>
      </c>
      <c r="L22" s="406">
        <v>23</v>
      </c>
      <c r="M22" s="406" t="str">
        <v>高郅</v>
      </c>
      <c r="N22" s="497" t="str">
        <v>运费</v>
      </c>
      <c r="O22" s="496"/>
      <c r="P22" s="283"/>
      <c r="Q22" s="283"/>
      <c r="R22" s="283"/>
      <c r="S22" s="283"/>
      <c r="T22" s="283"/>
    </row>
    <row r="23">
      <c r="A23" s="495">
        <v>21</v>
      </c>
      <c r="B23" s="498">
        <v>45386</v>
      </c>
      <c r="C23" s="406" t="str">
        <v>SF1382820510131</v>
      </c>
      <c r="D23" s="406" t="str">
        <v>北京</v>
      </c>
      <c r="E23" s="406" t="str">
        <v>合肥</v>
      </c>
      <c r="F23" s="406" t="str">
        <v>陈帆</v>
      </c>
      <c r="G23" s="406">
        <v>0</v>
      </c>
      <c r="H23" s="406" t="str">
        <v>顺丰标快</v>
      </c>
      <c r="I23" s="406" t="str">
        <v>寄付</v>
      </c>
      <c r="J23" s="406">
        <v>4</v>
      </c>
      <c r="K23" s="406">
        <v>0</v>
      </c>
      <c r="L23" s="406">
        <v>4</v>
      </c>
      <c r="M23" s="406" t="str">
        <v>高郅</v>
      </c>
      <c r="N23" s="497" t="str">
        <v>包装服务</v>
      </c>
      <c r="O23" s="496"/>
      <c r="P23" s="283"/>
      <c r="Q23" s="283"/>
      <c r="R23" s="283"/>
      <c r="S23" s="283"/>
      <c r="T23" s="283"/>
    </row>
    <row r="24">
      <c r="A24" s="495">
        <v>22</v>
      </c>
      <c r="B24" s="498">
        <v>45386</v>
      </c>
      <c r="C24" s="406" t="str">
        <v>SF1382824510133</v>
      </c>
      <c r="D24" s="406" t="str">
        <v>北京</v>
      </c>
      <c r="E24" s="406" t="str">
        <v>保定</v>
      </c>
      <c r="F24" s="406" t="str">
        <v>刘野</v>
      </c>
      <c r="G24" s="406">
        <v>2</v>
      </c>
      <c r="H24" s="406" t="str">
        <v>顺丰标快</v>
      </c>
      <c r="I24" s="406" t="str">
        <v>寄付</v>
      </c>
      <c r="J24" s="406">
        <v>16</v>
      </c>
      <c r="K24" s="406">
        <v>0</v>
      </c>
      <c r="L24" s="406">
        <v>16</v>
      </c>
      <c r="M24" s="406" t="str">
        <v>高郅</v>
      </c>
      <c r="N24" s="497" t="str">
        <v>运费</v>
      </c>
      <c r="O24" s="496"/>
      <c r="P24" s="283"/>
      <c r="Q24" s="283"/>
      <c r="R24" s="283"/>
      <c r="S24" s="283"/>
      <c r="T24" s="283"/>
    </row>
    <row r="25">
      <c r="A25" s="495">
        <v>23</v>
      </c>
      <c r="B25" s="498">
        <v>45386</v>
      </c>
      <c r="C25" s="406" t="str">
        <v>SF1382824510133</v>
      </c>
      <c r="D25" s="406" t="str">
        <v>北京</v>
      </c>
      <c r="E25" s="406" t="str">
        <v>保定</v>
      </c>
      <c r="F25" s="406" t="str">
        <v>刘野</v>
      </c>
      <c r="G25" s="406">
        <v>0</v>
      </c>
      <c r="H25" s="406" t="str">
        <v>顺丰标快</v>
      </c>
      <c r="I25" s="406" t="str">
        <v>寄付</v>
      </c>
      <c r="J25" s="406">
        <v>4</v>
      </c>
      <c r="K25" s="406">
        <v>0</v>
      </c>
      <c r="L25" s="406">
        <v>4</v>
      </c>
      <c r="M25" s="406" t="str">
        <v>高郅</v>
      </c>
      <c r="N25" s="497" t="str">
        <v>包装服务</v>
      </c>
      <c r="O25" s="496"/>
      <c r="P25" s="283"/>
      <c r="Q25" s="283"/>
      <c r="R25" s="283"/>
      <c r="S25" s="283"/>
      <c r="T25" s="283"/>
    </row>
    <row r="26">
      <c r="A26" s="495">
        <v>24</v>
      </c>
      <c r="B26" s="498">
        <v>45386</v>
      </c>
      <c r="C26" s="406" t="str">
        <v>SF1382829510133</v>
      </c>
      <c r="D26" s="406" t="str">
        <v>北京</v>
      </c>
      <c r="E26" s="406" t="str">
        <v>佛山</v>
      </c>
      <c r="F26" s="406" t="str">
        <v>杨烽</v>
      </c>
      <c r="G26" s="406">
        <v>2</v>
      </c>
      <c r="H26" s="406" t="str">
        <v>顺丰标快</v>
      </c>
      <c r="I26" s="406" t="str">
        <v>寄付</v>
      </c>
      <c r="J26" s="406">
        <v>25</v>
      </c>
      <c r="K26" s="406">
        <v>0</v>
      </c>
      <c r="L26" s="406">
        <v>25</v>
      </c>
      <c r="M26" s="406" t="str">
        <v>高郅</v>
      </c>
      <c r="N26" s="497" t="str">
        <v>运费</v>
      </c>
      <c r="O26" s="496"/>
      <c r="P26" s="283"/>
      <c r="Q26" s="283"/>
      <c r="R26" s="283"/>
      <c r="S26" s="283"/>
      <c r="T26" s="283"/>
    </row>
    <row r="27">
      <c r="A27" s="495">
        <v>25</v>
      </c>
      <c r="B27" s="498">
        <v>45386</v>
      </c>
      <c r="C27" s="406" t="str">
        <v>SF1382829510133</v>
      </c>
      <c r="D27" s="406" t="str">
        <v>北京</v>
      </c>
      <c r="E27" s="406" t="str">
        <v>佛山</v>
      </c>
      <c r="F27" s="406" t="str">
        <v>杨烽</v>
      </c>
      <c r="G27" s="406">
        <v>0</v>
      </c>
      <c r="H27" s="406" t="str">
        <v>顺丰标快</v>
      </c>
      <c r="I27" s="406" t="str">
        <v>寄付</v>
      </c>
      <c r="J27" s="406">
        <v>4</v>
      </c>
      <c r="K27" s="406">
        <v>0</v>
      </c>
      <c r="L27" s="406">
        <v>4</v>
      </c>
      <c r="M27" s="406" t="str">
        <v>高郅</v>
      </c>
      <c r="N27" s="497" t="str">
        <v>包装服务</v>
      </c>
      <c r="O27" s="496"/>
      <c r="P27" s="283"/>
      <c r="Q27" s="283"/>
      <c r="R27" s="283"/>
      <c r="S27" s="283"/>
      <c r="T27" s="283"/>
    </row>
    <row r="28">
      <c r="A28" s="495">
        <v>26</v>
      </c>
      <c r="B28" s="498">
        <v>45386</v>
      </c>
      <c r="C28" s="406" t="str">
        <v>SF1382920510135</v>
      </c>
      <c r="D28" s="406" t="str">
        <v>北京</v>
      </c>
      <c r="E28" s="406" t="str">
        <v>烟台</v>
      </c>
      <c r="F28" s="406" t="str">
        <v>臧茜</v>
      </c>
      <c r="G28" s="406">
        <v>2</v>
      </c>
      <c r="H28" s="406" t="str">
        <v>顺丰标快</v>
      </c>
      <c r="I28" s="406" t="str">
        <v>寄付</v>
      </c>
      <c r="J28" s="406">
        <v>23</v>
      </c>
      <c r="K28" s="406">
        <v>0</v>
      </c>
      <c r="L28" s="406">
        <v>23</v>
      </c>
      <c r="M28" s="406" t="str">
        <v>高郅</v>
      </c>
      <c r="N28" s="497" t="str">
        <v>运费</v>
      </c>
      <c r="O28" s="496"/>
      <c r="P28" s="283"/>
      <c r="Q28" s="283"/>
      <c r="R28" s="283"/>
      <c r="S28" s="283"/>
      <c r="T28" s="283"/>
    </row>
    <row r="29">
      <c r="A29" s="495">
        <v>27</v>
      </c>
      <c r="B29" s="498">
        <v>45386</v>
      </c>
      <c r="C29" s="406" t="str">
        <v>SF1382920510135</v>
      </c>
      <c r="D29" s="406" t="str">
        <v>北京</v>
      </c>
      <c r="E29" s="406" t="str">
        <v>烟台</v>
      </c>
      <c r="F29" s="406" t="str">
        <v>臧茜</v>
      </c>
      <c r="G29" s="406">
        <v>0</v>
      </c>
      <c r="H29" s="406" t="str">
        <v>顺丰标快</v>
      </c>
      <c r="I29" s="406" t="str">
        <v>寄付</v>
      </c>
      <c r="J29" s="406">
        <v>4</v>
      </c>
      <c r="K29" s="406">
        <v>0</v>
      </c>
      <c r="L29" s="406">
        <v>4</v>
      </c>
      <c r="M29" s="406" t="str">
        <v>高郅</v>
      </c>
      <c r="N29" s="497" t="str">
        <v>包装服务</v>
      </c>
      <c r="O29" s="496"/>
      <c r="P29" s="283"/>
      <c r="Q29" s="283"/>
      <c r="R29" s="283"/>
      <c r="S29" s="283"/>
      <c r="T29" s="283"/>
    </row>
    <row r="30">
      <c r="A30" s="495">
        <v>28</v>
      </c>
      <c r="B30" s="498">
        <v>45386</v>
      </c>
      <c r="C30" s="406" t="str">
        <v>SF1396358344408</v>
      </c>
      <c r="D30" s="406" t="str">
        <v>北京</v>
      </c>
      <c r="E30" s="406" t="str">
        <v>重庆</v>
      </c>
      <c r="F30" s="406" t="str">
        <v>李小姐</v>
      </c>
      <c r="G30" s="406">
        <v>2</v>
      </c>
      <c r="H30" s="406" t="str">
        <v>顺丰标快</v>
      </c>
      <c r="I30" s="406" t="str">
        <v>寄付</v>
      </c>
      <c r="J30" s="406">
        <v>24</v>
      </c>
      <c r="K30" s="406">
        <v>0</v>
      </c>
      <c r="L30" s="406">
        <v>24</v>
      </c>
      <c r="M30" s="406" t="str">
        <v>高郅</v>
      </c>
      <c r="N30" s="497" t="str">
        <v>运费</v>
      </c>
      <c r="O30" s="496"/>
      <c r="P30" s="283"/>
      <c r="Q30" s="283"/>
      <c r="R30" s="283"/>
      <c r="S30" s="283"/>
      <c r="T30" s="283"/>
    </row>
    <row r="31">
      <c r="A31" s="495">
        <v>29</v>
      </c>
      <c r="B31" s="498">
        <v>45386</v>
      </c>
      <c r="C31" s="406" t="str">
        <v>SF1396358344408</v>
      </c>
      <c r="D31" s="406" t="str">
        <v>北京</v>
      </c>
      <c r="E31" s="406" t="str">
        <v>重庆</v>
      </c>
      <c r="F31" s="406" t="str">
        <v>李小姐</v>
      </c>
      <c r="G31" s="406">
        <v>0</v>
      </c>
      <c r="H31" s="406" t="str">
        <v>顺丰标快</v>
      </c>
      <c r="I31" s="406" t="str">
        <v>寄付</v>
      </c>
      <c r="J31" s="406">
        <v>4</v>
      </c>
      <c r="K31" s="406">
        <v>0</v>
      </c>
      <c r="L31" s="406">
        <v>4</v>
      </c>
      <c r="M31" s="406" t="str">
        <v>高郅</v>
      </c>
      <c r="N31" s="497" t="str">
        <v>包装服务</v>
      </c>
      <c r="O31" s="496"/>
      <c r="P31" s="283"/>
      <c r="Q31" s="283"/>
      <c r="R31" s="283"/>
      <c r="S31" s="283"/>
      <c r="T31" s="283"/>
    </row>
    <row r="32">
      <c r="A32" s="495">
        <v>30</v>
      </c>
      <c r="B32" s="498">
        <v>45386</v>
      </c>
      <c r="C32" s="406" t="str">
        <v>SF1396358384407</v>
      </c>
      <c r="D32" s="406" t="str">
        <v>北京</v>
      </c>
      <c r="E32" s="406" t="str">
        <v>杭州</v>
      </c>
      <c r="F32" s="406" t="str">
        <v>娜娜（放家门口）</v>
      </c>
      <c r="G32" s="406">
        <v>2</v>
      </c>
      <c r="H32" s="406" t="str">
        <v>顺丰标快</v>
      </c>
      <c r="I32" s="406" t="str">
        <v>寄付</v>
      </c>
      <c r="J32" s="406">
        <v>23</v>
      </c>
      <c r="K32" s="406">
        <v>0</v>
      </c>
      <c r="L32" s="406">
        <v>23</v>
      </c>
      <c r="M32" s="406" t="str">
        <v>高郅</v>
      </c>
      <c r="N32" s="497" t="str">
        <v>运费</v>
      </c>
      <c r="O32" s="496"/>
      <c r="P32" s="283"/>
      <c r="Q32" s="283"/>
      <c r="R32" s="283"/>
      <c r="S32" s="283"/>
      <c r="T32" s="283"/>
    </row>
    <row r="33">
      <c r="A33" s="495">
        <v>31</v>
      </c>
      <c r="B33" s="498">
        <v>45386</v>
      </c>
      <c r="C33" s="406" t="str">
        <v>SF1396358384407</v>
      </c>
      <c r="D33" s="406" t="str">
        <v>北京</v>
      </c>
      <c r="E33" s="406" t="str">
        <v>杭州</v>
      </c>
      <c r="F33" s="406" t="str">
        <v>娜娜（放家门口）</v>
      </c>
      <c r="G33" s="406">
        <v>0</v>
      </c>
      <c r="H33" s="406" t="str">
        <v>顺丰标快</v>
      </c>
      <c r="I33" s="406" t="str">
        <v>寄付</v>
      </c>
      <c r="J33" s="406">
        <v>4</v>
      </c>
      <c r="K33" s="406">
        <v>0</v>
      </c>
      <c r="L33" s="406">
        <v>4</v>
      </c>
      <c r="M33" s="406" t="str">
        <v>高郅</v>
      </c>
      <c r="N33" s="497" t="str">
        <v>包装服务</v>
      </c>
      <c r="O33" s="496"/>
      <c r="P33" s="283"/>
      <c r="Q33" s="283"/>
      <c r="R33" s="283"/>
      <c r="S33" s="283"/>
      <c r="T33" s="283"/>
    </row>
    <row r="34">
      <c r="A34" s="495">
        <v>32</v>
      </c>
      <c r="B34" s="498">
        <v>45386</v>
      </c>
      <c r="C34" s="406" t="str">
        <v>SF1396358524403</v>
      </c>
      <c r="D34" s="406" t="str">
        <v>北京</v>
      </c>
      <c r="E34" s="406" t="str">
        <v>上海</v>
      </c>
      <c r="F34" s="406" t="str">
        <v>吴丹</v>
      </c>
      <c r="G34" s="406">
        <v>2</v>
      </c>
      <c r="H34" s="406" t="str">
        <v>顺丰标快</v>
      </c>
      <c r="I34" s="406" t="str">
        <v>寄付</v>
      </c>
      <c r="J34" s="406">
        <v>23</v>
      </c>
      <c r="K34" s="406">
        <v>0</v>
      </c>
      <c r="L34" s="406">
        <v>23</v>
      </c>
      <c r="M34" s="406" t="str">
        <v>高郅</v>
      </c>
      <c r="N34" s="497" t="str">
        <v>运费</v>
      </c>
      <c r="O34" s="496"/>
      <c r="P34" s="283"/>
      <c r="Q34" s="283"/>
      <c r="R34" s="283"/>
      <c r="S34" s="283"/>
      <c r="T34" s="283"/>
    </row>
    <row r="35">
      <c r="A35" s="495">
        <v>33</v>
      </c>
      <c r="B35" s="498">
        <v>45386</v>
      </c>
      <c r="C35" s="406" t="str">
        <v>SF1396358524403</v>
      </c>
      <c r="D35" s="406" t="str">
        <v>北京</v>
      </c>
      <c r="E35" s="406" t="str">
        <v>上海</v>
      </c>
      <c r="F35" s="406" t="str">
        <v>吴丹</v>
      </c>
      <c r="G35" s="406">
        <v>0</v>
      </c>
      <c r="H35" s="406" t="str">
        <v>顺丰标快</v>
      </c>
      <c r="I35" s="406" t="str">
        <v>寄付</v>
      </c>
      <c r="J35" s="406">
        <v>4</v>
      </c>
      <c r="K35" s="406">
        <v>0</v>
      </c>
      <c r="L35" s="406">
        <v>4</v>
      </c>
      <c r="M35" s="406" t="str">
        <v>高郅</v>
      </c>
      <c r="N35" s="497" t="str">
        <v>包装服务</v>
      </c>
      <c r="O35" s="496"/>
      <c r="P35" s="283"/>
      <c r="Q35" s="283"/>
      <c r="R35" s="283"/>
      <c r="S35" s="283"/>
      <c r="T35" s="283"/>
    </row>
    <row r="36">
      <c r="A36" s="495">
        <v>34</v>
      </c>
      <c r="B36" s="498">
        <v>45386</v>
      </c>
      <c r="C36" s="406" t="str">
        <v>SF1396358544408</v>
      </c>
      <c r="D36" s="406" t="str">
        <v>北京</v>
      </c>
      <c r="E36" s="406" t="str">
        <v>成都/资阳/眉山</v>
      </c>
      <c r="F36" s="406" t="str">
        <v>希希</v>
      </c>
      <c r="G36" s="406">
        <v>2</v>
      </c>
      <c r="H36" s="406" t="str">
        <v>顺丰标快</v>
      </c>
      <c r="I36" s="406" t="str">
        <v>寄付</v>
      </c>
      <c r="J36" s="406">
        <v>24</v>
      </c>
      <c r="K36" s="406">
        <v>0</v>
      </c>
      <c r="L36" s="406">
        <v>24</v>
      </c>
      <c r="M36" s="406" t="str">
        <v>高郅</v>
      </c>
      <c r="N36" s="497" t="str">
        <v>运费</v>
      </c>
      <c r="O36" s="496"/>
      <c r="P36" s="283"/>
      <c r="Q36" s="283"/>
      <c r="R36" s="283"/>
      <c r="S36" s="283"/>
      <c r="T36" s="283"/>
    </row>
    <row r="37">
      <c r="A37" s="495">
        <v>35</v>
      </c>
      <c r="B37" s="498">
        <v>45386</v>
      </c>
      <c r="C37" s="406" t="str">
        <v>SF1396358544408</v>
      </c>
      <c r="D37" s="406" t="str">
        <v>北京</v>
      </c>
      <c r="E37" s="406" t="str">
        <v>成都/资阳/眉山</v>
      </c>
      <c r="F37" s="406" t="str">
        <v>希希</v>
      </c>
      <c r="G37" s="406">
        <v>0</v>
      </c>
      <c r="H37" s="406" t="str">
        <v>顺丰标快</v>
      </c>
      <c r="I37" s="406" t="str">
        <v>寄付</v>
      </c>
      <c r="J37" s="406">
        <v>4</v>
      </c>
      <c r="K37" s="406">
        <v>0</v>
      </c>
      <c r="L37" s="406">
        <v>4</v>
      </c>
      <c r="M37" s="406" t="str">
        <v>高郅</v>
      </c>
      <c r="N37" s="497" t="str">
        <v>包装服务</v>
      </c>
      <c r="O37" s="496"/>
      <c r="P37" s="283"/>
      <c r="Q37" s="283"/>
      <c r="R37" s="283"/>
      <c r="S37" s="283"/>
      <c r="T37" s="283"/>
    </row>
    <row r="38">
      <c r="A38" s="495">
        <v>36</v>
      </c>
      <c r="B38" s="498">
        <v>45386</v>
      </c>
      <c r="C38" s="406" t="str">
        <v>SF1396358574405</v>
      </c>
      <c r="D38" s="406" t="str">
        <v>北京</v>
      </c>
      <c r="E38" s="406" t="str">
        <v>广州</v>
      </c>
      <c r="F38" s="406" t="str">
        <v>uni</v>
      </c>
      <c r="G38" s="406">
        <v>2</v>
      </c>
      <c r="H38" s="406" t="str">
        <v>顺丰标快</v>
      </c>
      <c r="I38" s="406" t="str">
        <v>寄付</v>
      </c>
      <c r="J38" s="406">
        <v>25</v>
      </c>
      <c r="K38" s="406">
        <v>0</v>
      </c>
      <c r="L38" s="406">
        <v>25</v>
      </c>
      <c r="M38" s="406" t="str">
        <v>高郅</v>
      </c>
      <c r="N38" s="497" t="str">
        <v>运费</v>
      </c>
      <c r="O38" s="496"/>
      <c r="P38" s="283"/>
      <c r="Q38" s="283"/>
      <c r="R38" s="283"/>
      <c r="S38" s="283"/>
      <c r="T38" s="283"/>
    </row>
    <row r="39">
      <c r="A39" s="495">
        <v>37</v>
      </c>
      <c r="B39" s="498">
        <v>45386</v>
      </c>
      <c r="C39" s="406" t="str">
        <v>SF1396358574405</v>
      </c>
      <c r="D39" s="406" t="str">
        <v>北京</v>
      </c>
      <c r="E39" s="406" t="str">
        <v>广州</v>
      </c>
      <c r="F39" s="406" t="str">
        <v>uni</v>
      </c>
      <c r="G39" s="406">
        <v>0</v>
      </c>
      <c r="H39" s="406" t="str">
        <v>顺丰标快</v>
      </c>
      <c r="I39" s="406" t="str">
        <v>寄付</v>
      </c>
      <c r="J39" s="406">
        <v>4</v>
      </c>
      <c r="K39" s="406">
        <v>0</v>
      </c>
      <c r="L39" s="406">
        <v>4</v>
      </c>
      <c r="M39" s="406" t="str">
        <v>高郅</v>
      </c>
      <c r="N39" s="497" t="str">
        <v>包装服务</v>
      </c>
      <c r="O39" s="496"/>
      <c r="P39" s="283"/>
      <c r="Q39" s="283"/>
      <c r="R39" s="283"/>
      <c r="S39" s="283"/>
      <c r="T39" s="283"/>
    </row>
    <row r="40">
      <c r="A40" s="495">
        <v>38</v>
      </c>
      <c r="B40" s="498">
        <v>45386</v>
      </c>
      <c r="C40" s="406" t="str">
        <v>SF1396358684407</v>
      </c>
      <c r="D40" s="406" t="str">
        <v>北京</v>
      </c>
      <c r="E40" s="406" t="str">
        <v>杭州</v>
      </c>
      <c r="F40" s="406" t="str">
        <v>静静香</v>
      </c>
      <c r="G40" s="406">
        <v>2</v>
      </c>
      <c r="H40" s="406" t="str">
        <v>顺丰标快</v>
      </c>
      <c r="I40" s="406" t="str">
        <v>寄付</v>
      </c>
      <c r="J40" s="406">
        <v>23</v>
      </c>
      <c r="K40" s="406">
        <v>0</v>
      </c>
      <c r="L40" s="406">
        <v>23</v>
      </c>
      <c r="M40" s="406" t="str">
        <v>高郅</v>
      </c>
      <c r="N40" s="497" t="str">
        <v>运费</v>
      </c>
      <c r="O40" s="496"/>
      <c r="P40" s="283"/>
      <c r="Q40" s="283"/>
      <c r="R40" s="283"/>
      <c r="S40" s="283"/>
      <c r="T40" s="283"/>
    </row>
    <row r="41">
      <c r="A41" s="495">
        <v>39</v>
      </c>
      <c r="B41" s="498">
        <v>45386</v>
      </c>
      <c r="C41" s="406" t="str">
        <v>SF1396358684407</v>
      </c>
      <c r="D41" s="406" t="str">
        <v>北京</v>
      </c>
      <c r="E41" s="406" t="str">
        <v>杭州</v>
      </c>
      <c r="F41" s="406" t="str">
        <v>静静香</v>
      </c>
      <c r="G41" s="406">
        <v>0</v>
      </c>
      <c r="H41" s="406" t="str">
        <v>顺丰标快</v>
      </c>
      <c r="I41" s="406" t="str">
        <v>寄付</v>
      </c>
      <c r="J41" s="406">
        <v>4</v>
      </c>
      <c r="K41" s="406">
        <v>0</v>
      </c>
      <c r="L41" s="406">
        <v>4</v>
      </c>
      <c r="M41" s="406" t="str">
        <v>高郅</v>
      </c>
      <c r="N41" s="497" t="str">
        <v>包装服务</v>
      </c>
      <c r="O41" s="496"/>
      <c r="P41" s="283"/>
      <c r="Q41" s="283"/>
      <c r="R41" s="283"/>
      <c r="S41" s="283"/>
      <c r="T41" s="283"/>
    </row>
    <row r="42">
      <c r="A42" s="495">
        <v>40</v>
      </c>
      <c r="B42" s="498">
        <v>45386</v>
      </c>
      <c r="C42" s="406" t="str">
        <v>SF1396358954400</v>
      </c>
      <c r="D42" s="406" t="str">
        <v>北京</v>
      </c>
      <c r="E42" s="406" t="str">
        <v>长沙</v>
      </c>
      <c r="F42" s="406" t="str">
        <v>李顺平</v>
      </c>
      <c r="G42" s="406">
        <v>2</v>
      </c>
      <c r="H42" s="406" t="str">
        <v>顺丰标快</v>
      </c>
      <c r="I42" s="406" t="str">
        <v>寄付</v>
      </c>
      <c r="J42" s="406">
        <v>23</v>
      </c>
      <c r="K42" s="406">
        <v>0</v>
      </c>
      <c r="L42" s="406">
        <v>23</v>
      </c>
      <c r="M42" s="406" t="str">
        <v>高郅</v>
      </c>
      <c r="N42" s="497" t="str">
        <v>运费</v>
      </c>
      <c r="O42" s="496"/>
      <c r="P42" s="283"/>
      <c r="Q42" s="283"/>
      <c r="R42" s="283"/>
      <c r="S42" s="283"/>
      <c r="T42" s="283"/>
    </row>
    <row r="43">
      <c r="A43" s="495">
        <v>41</v>
      </c>
      <c r="B43" s="498">
        <v>45386</v>
      </c>
      <c r="C43" s="406" t="str">
        <v>SF1396358954400</v>
      </c>
      <c r="D43" s="406" t="str">
        <v>北京</v>
      </c>
      <c r="E43" s="406" t="str">
        <v>长沙</v>
      </c>
      <c r="F43" s="406" t="str">
        <v>李顺平</v>
      </c>
      <c r="G43" s="406">
        <v>0</v>
      </c>
      <c r="H43" s="406" t="str">
        <v>顺丰标快</v>
      </c>
      <c r="I43" s="406" t="str">
        <v>寄付</v>
      </c>
      <c r="J43" s="406">
        <v>4</v>
      </c>
      <c r="K43" s="406">
        <v>0</v>
      </c>
      <c r="L43" s="406">
        <v>4</v>
      </c>
      <c r="M43" s="406" t="str">
        <v>高郅</v>
      </c>
      <c r="N43" s="497" t="str">
        <v>包装服务</v>
      </c>
      <c r="O43" s="496"/>
      <c r="P43" s="283"/>
      <c r="Q43" s="283"/>
      <c r="R43" s="283"/>
      <c r="S43" s="283"/>
      <c r="T43" s="283"/>
    </row>
    <row r="44">
      <c r="A44" s="495">
        <v>42</v>
      </c>
      <c r="B44" s="498">
        <v>45386</v>
      </c>
      <c r="C44" s="406" t="str">
        <v>SF1396658234405</v>
      </c>
      <c r="D44" s="406" t="str">
        <v>北京</v>
      </c>
      <c r="E44" s="406" t="str">
        <v>驻马店</v>
      </c>
      <c r="F44" s="406" t="str">
        <v>崔永鸽</v>
      </c>
      <c r="G44" s="406">
        <v>2</v>
      </c>
      <c r="H44" s="406" t="str">
        <v>顺丰标快</v>
      </c>
      <c r="I44" s="406" t="str">
        <v>寄付</v>
      </c>
      <c r="J44" s="406">
        <v>23</v>
      </c>
      <c r="K44" s="406">
        <v>0</v>
      </c>
      <c r="L44" s="406">
        <v>23</v>
      </c>
      <c r="M44" s="406" t="str">
        <v>高郅</v>
      </c>
      <c r="N44" s="497" t="str">
        <v>运费</v>
      </c>
      <c r="O44" s="496"/>
      <c r="P44" s="283"/>
      <c r="Q44" s="283"/>
      <c r="R44" s="283"/>
      <c r="S44" s="283"/>
      <c r="T44" s="283"/>
    </row>
    <row r="45">
      <c r="A45" s="495">
        <v>43</v>
      </c>
      <c r="B45" s="498">
        <v>45386</v>
      </c>
      <c r="C45" s="406" t="str">
        <v>SF1396658234405</v>
      </c>
      <c r="D45" s="406" t="str">
        <v>北京</v>
      </c>
      <c r="E45" s="406" t="str">
        <v>驻马店</v>
      </c>
      <c r="F45" s="406" t="str">
        <v>崔永鸽</v>
      </c>
      <c r="G45" s="406">
        <v>0</v>
      </c>
      <c r="H45" s="406" t="str">
        <v>顺丰标快</v>
      </c>
      <c r="I45" s="406" t="str">
        <v>寄付</v>
      </c>
      <c r="J45" s="406">
        <v>4</v>
      </c>
      <c r="K45" s="406">
        <v>0</v>
      </c>
      <c r="L45" s="406">
        <v>4</v>
      </c>
      <c r="M45" s="406" t="str">
        <v>高郅</v>
      </c>
      <c r="N45" s="497" t="str">
        <v>包装服务</v>
      </c>
      <c r="O45" s="496"/>
      <c r="P45" s="283"/>
      <c r="Q45" s="283"/>
      <c r="R45" s="283"/>
      <c r="S45" s="283"/>
      <c r="T45" s="283"/>
    </row>
    <row r="46">
      <c r="A46" s="495">
        <v>44</v>
      </c>
      <c r="B46" s="498">
        <v>45386</v>
      </c>
      <c r="C46" s="406" t="str">
        <v>SF1396658254400</v>
      </c>
      <c r="D46" s="406" t="str">
        <v>北京</v>
      </c>
      <c r="E46" s="406" t="str">
        <v>北京</v>
      </c>
      <c r="F46" s="406" t="str">
        <v>宋一帆</v>
      </c>
      <c r="G46" s="406">
        <v>2</v>
      </c>
      <c r="H46" s="406" t="str">
        <v>顺丰标快</v>
      </c>
      <c r="I46" s="406" t="str">
        <v>寄付</v>
      </c>
      <c r="J46" s="406">
        <v>18</v>
      </c>
      <c r="K46" s="406">
        <v>0</v>
      </c>
      <c r="L46" s="406">
        <v>18</v>
      </c>
      <c r="M46" s="406" t="str">
        <v>高郅</v>
      </c>
      <c r="N46" s="497" t="str">
        <v>运费</v>
      </c>
      <c r="O46" s="496"/>
      <c r="P46" s="283"/>
      <c r="Q46" s="283"/>
      <c r="R46" s="283"/>
      <c r="S46" s="283"/>
      <c r="T46" s="283"/>
    </row>
    <row r="47">
      <c r="A47" s="495">
        <v>45</v>
      </c>
      <c r="B47" s="498">
        <v>45386</v>
      </c>
      <c r="C47" s="406" t="str">
        <v>SF1396658254400</v>
      </c>
      <c r="D47" s="406" t="str">
        <v>北京</v>
      </c>
      <c r="E47" s="406" t="str">
        <v>北京</v>
      </c>
      <c r="F47" s="406" t="str">
        <v>宋一帆</v>
      </c>
      <c r="G47" s="406">
        <v>0</v>
      </c>
      <c r="H47" s="406" t="str">
        <v>顺丰标快</v>
      </c>
      <c r="I47" s="406" t="str">
        <v>寄付</v>
      </c>
      <c r="J47" s="406">
        <v>4</v>
      </c>
      <c r="K47" s="406">
        <v>0</v>
      </c>
      <c r="L47" s="406">
        <v>4</v>
      </c>
      <c r="M47" s="406" t="str">
        <v>高郅</v>
      </c>
      <c r="N47" s="497" t="str">
        <v>包装服务</v>
      </c>
      <c r="O47" s="496"/>
      <c r="P47" s="283"/>
      <c r="Q47" s="283"/>
      <c r="R47" s="283"/>
      <c r="S47" s="283"/>
      <c r="T47" s="283"/>
    </row>
    <row r="48">
      <c r="A48" s="495">
        <v>46</v>
      </c>
      <c r="B48" s="498">
        <v>45386</v>
      </c>
      <c r="C48" s="406" t="str">
        <v>SF1396658264402</v>
      </c>
      <c r="D48" s="406" t="str">
        <v>北京</v>
      </c>
      <c r="E48" s="406" t="str">
        <v>石家庄</v>
      </c>
      <c r="F48" s="406" t="str">
        <v>滑连杰</v>
      </c>
      <c r="G48" s="406">
        <v>2</v>
      </c>
      <c r="H48" s="406" t="str">
        <v>顺丰标快</v>
      </c>
      <c r="I48" s="406" t="str">
        <v>寄付</v>
      </c>
      <c r="J48" s="406">
        <v>16</v>
      </c>
      <c r="K48" s="406">
        <v>0</v>
      </c>
      <c r="L48" s="406">
        <v>16</v>
      </c>
      <c r="M48" s="406" t="str">
        <v>高郅</v>
      </c>
      <c r="N48" s="497" t="str">
        <v>运费</v>
      </c>
      <c r="O48" s="496"/>
      <c r="P48" s="283"/>
      <c r="Q48" s="283"/>
      <c r="R48" s="283"/>
      <c r="S48" s="283"/>
      <c r="T48" s="283"/>
    </row>
    <row r="49">
      <c r="A49" s="495">
        <v>47</v>
      </c>
      <c r="B49" s="498">
        <v>45386</v>
      </c>
      <c r="C49" s="406" t="str">
        <v>SF1396658264402</v>
      </c>
      <c r="D49" s="406" t="str">
        <v>北京</v>
      </c>
      <c r="E49" s="406" t="str">
        <v>石家庄</v>
      </c>
      <c r="F49" s="406" t="str">
        <v>滑连杰</v>
      </c>
      <c r="G49" s="406">
        <v>0</v>
      </c>
      <c r="H49" s="406" t="str">
        <v>顺丰标快</v>
      </c>
      <c r="I49" s="406" t="str">
        <v>寄付</v>
      </c>
      <c r="J49" s="406">
        <v>4</v>
      </c>
      <c r="K49" s="406">
        <v>0</v>
      </c>
      <c r="L49" s="406">
        <v>4</v>
      </c>
      <c r="M49" s="406" t="str">
        <v>高郅</v>
      </c>
      <c r="N49" s="497" t="str">
        <v>包装服务</v>
      </c>
      <c r="O49" s="496"/>
      <c r="P49" s="283"/>
      <c r="Q49" s="283"/>
      <c r="R49" s="283"/>
      <c r="S49" s="283"/>
      <c r="T49" s="283"/>
    </row>
    <row r="50">
      <c r="A50" s="495">
        <v>48</v>
      </c>
      <c r="B50" s="498">
        <v>45386</v>
      </c>
      <c r="C50" s="406" t="str">
        <v>SF1396658424403</v>
      </c>
      <c r="D50" s="406" t="str">
        <v>北京</v>
      </c>
      <c r="E50" s="406" t="str">
        <v>福州</v>
      </c>
      <c r="F50" s="406" t="str">
        <v>陈燕鎔双</v>
      </c>
      <c r="G50" s="406">
        <v>2</v>
      </c>
      <c r="H50" s="406" t="str">
        <v>顺丰标快</v>
      </c>
      <c r="I50" s="406" t="str">
        <v>寄付</v>
      </c>
      <c r="J50" s="406">
        <v>23</v>
      </c>
      <c r="K50" s="406">
        <v>0</v>
      </c>
      <c r="L50" s="406">
        <v>23</v>
      </c>
      <c r="M50" s="406" t="str">
        <v>高郅</v>
      </c>
      <c r="N50" s="497" t="str">
        <v>运费</v>
      </c>
      <c r="O50" s="496"/>
      <c r="P50" s="283"/>
      <c r="Q50" s="283"/>
      <c r="R50" s="283"/>
      <c r="S50" s="283"/>
      <c r="T50" s="283"/>
    </row>
    <row r="51">
      <c r="A51" s="495">
        <v>49</v>
      </c>
      <c r="B51" s="498">
        <v>45386</v>
      </c>
      <c r="C51" s="406" t="str">
        <v>SF1396658424403</v>
      </c>
      <c r="D51" s="406" t="str">
        <v>北京</v>
      </c>
      <c r="E51" s="406" t="str">
        <v>福州</v>
      </c>
      <c r="F51" s="406" t="str">
        <v>陈燕鎔双</v>
      </c>
      <c r="G51" s="406">
        <v>0</v>
      </c>
      <c r="H51" s="406" t="str">
        <v>顺丰标快</v>
      </c>
      <c r="I51" s="406" t="str">
        <v>寄付</v>
      </c>
      <c r="J51" s="406">
        <v>4</v>
      </c>
      <c r="K51" s="406">
        <v>0</v>
      </c>
      <c r="L51" s="406">
        <v>4</v>
      </c>
      <c r="M51" s="406" t="str">
        <v>高郅</v>
      </c>
      <c r="N51" s="497" t="str">
        <v>包装服务</v>
      </c>
      <c r="O51" s="496"/>
      <c r="P51" s="283"/>
      <c r="Q51" s="283"/>
      <c r="R51" s="283"/>
      <c r="S51" s="283"/>
      <c r="T51" s="283"/>
    </row>
    <row r="52">
      <c r="A52" s="495">
        <v>50</v>
      </c>
      <c r="B52" s="498">
        <v>45386</v>
      </c>
      <c r="C52" s="406" t="str">
        <v>SF1396658474405</v>
      </c>
      <c r="D52" s="406" t="str">
        <v>北京</v>
      </c>
      <c r="E52" s="406" t="str">
        <v>北京</v>
      </c>
      <c r="F52" s="406" t="str">
        <v>提莫</v>
      </c>
      <c r="G52" s="406">
        <v>1.8</v>
      </c>
      <c r="H52" s="406" t="str">
        <v>顺丰标快</v>
      </c>
      <c r="I52" s="406" t="str">
        <v>寄付</v>
      </c>
      <c r="J52" s="406">
        <v>15</v>
      </c>
      <c r="K52" s="406">
        <v>0</v>
      </c>
      <c r="L52" s="406">
        <v>15</v>
      </c>
      <c r="M52" s="406" t="str">
        <v>高郅</v>
      </c>
      <c r="N52" s="497" t="str">
        <v>运费</v>
      </c>
      <c r="O52" s="496"/>
      <c r="P52" s="283"/>
      <c r="Q52" s="283"/>
      <c r="R52" s="283"/>
      <c r="S52" s="283"/>
      <c r="T52" s="283"/>
    </row>
    <row r="53">
      <c r="A53" s="495">
        <v>51</v>
      </c>
      <c r="B53" s="498">
        <v>45386</v>
      </c>
      <c r="C53" s="406" t="str">
        <v>SF1396658474405</v>
      </c>
      <c r="D53" s="406" t="str">
        <v>北京</v>
      </c>
      <c r="E53" s="406" t="str">
        <v>北京</v>
      </c>
      <c r="F53" s="406" t="str">
        <v>提莫</v>
      </c>
      <c r="G53" s="406">
        <v>0</v>
      </c>
      <c r="H53" s="406" t="str">
        <v>顺丰标快</v>
      </c>
      <c r="I53" s="406" t="str">
        <v>寄付</v>
      </c>
      <c r="J53" s="406">
        <v>4</v>
      </c>
      <c r="K53" s="406">
        <v>0</v>
      </c>
      <c r="L53" s="406">
        <v>4</v>
      </c>
      <c r="M53" s="406" t="str">
        <v>高郅</v>
      </c>
      <c r="N53" s="497" t="str">
        <v>包装服务</v>
      </c>
      <c r="O53" s="496"/>
      <c r="P53" s="283"/>
      <c r="Q53" s="283"/>
      <c r="R53" s="283"/>
      <c r="S53" s="283"/>
      <c r="T53" s="283"/>
    </row>
    <row r="54">
      <c r="A54" s="495">
        <v>52</v>
      </c>
      <c r="B54" s="498">
        <v>45386</v>
      </c>
      <c r="C54" s="406" t="str">
        <v>SF1396658784407</v>
      </c>
      <c r="D54" s="406" t="str">
        <v>北京</v>
      </c>
      <c r="E54" s="406" t="str">
        <v>上海</v>
      </c>
      <c r="F54" s="406" t="str">
        <v>范邵平</v>
      </c>
      <c r="G54" s="406">
        <v>2</v>
      </c>
      <c r="H54" s="406" t="str">
        <v>顺丰标快</v>
      </c>
      <c r="I54" s="406" t="str">
        <v>寄付</v>
      </c>
      <c r="J54" s="406">
        <v>23</v>
      </c>
      <c r="K54" s="406">
        <v>0</v>
      </c>
      <c r="L54" s="406">
        <v>23</v>
      </c>
      <c r="M54" s="406" t="str">
        <v>高郅</v>
      </c>
      <c r="N54" s="497" t="str">
        <v>运费</v>
      </c>
      <c r="O54" s="496"/>
      <c r="P54" s="283"/>
      <c r="Q54" s="283"/>
      <c r="R54" s="283"/>
      <c r="S54" s="283"/>
      <c r="T54" s="283"/>
    </row>
    <row r="55">
      <c r="A55" s="495">
        <v>53</v>
      </c>
      <c r="B55" s="498">
        <v>45386</v>
      </c>
      <c r="C55" s="406" t="str">
        <v>SF1396658784407</v>
      </c>
      <c r="D55" s="406" t="str">
        <v>北京</v>
      </c>
      <c r="E55" s="406" t="str">
        <v>上海</v>
      </c>
      <c r="F55" s="406" t="str">
        <v>范邵平</v>
      </c>
      <c r="G55" s="406">
        <v>0</v>
      </c>
      <c r="H55" s="406" t="str">
        <v>顺丰标快</v>
      </c>
      <c r="I55" s="406" t="str">
        <v>寄付</v>
      </c>
      <c r="J55" s="406">
        <v>4</v>
      </c>
      <c r="K55" s="406">
        <v>0</v>
      </c>
      <c r="L55" s="406">
        <v>4</v>
      </c>
      <c r="M55" s="406" t="str">
        <v>高郅</v>
      </c>
      <c r="N55" s="497" t="str">
        <v>包装服务</v>
      </c>
      <c r="O55" s="496"/>
      <c r="P55" s="283"/>
      <c r="Q55" s="283"/>
      <c r="R55" s="283"/>
      <c r="S55" s="283"/>
      <c r="T55" s="283"/>
    </row>
    <row r="56">
      <c r="A56" s="495">
        <v>54</v>
      </c>
      <c r="B56" s="498">
        <v>45386</v>
      </c>
      <c r="C56" s="406" t="str">
        <v>SF1525176048739</v>
      </c>
      <c r="D56" s="406" t="str">
        <v>北京</v>
      </c>
      <c r="E56" s="406" t="str">
        <v>长沙</v>
      </c>
      <c r="F56" s="406" t="str">
        <v>潘晓敏</v>
      </c>
      <c r="G56" s="406">
        <v>2</v>
      </c>
      <c r="H56" s="406" t="str">
        <v>顺丰标快</v>
      </c>
      <c r="I56" s="406" t="str">
        <v>寄付</v>
      </c>
      <c r="J56" s="406">
        <v>23</v>
      </c>
      <c r="K56" s="406">
        <v>0</v>
      </c>
      <c r="L56" s="406">
        <v>23</v>
      </c>
      <c r="M56" s="406" t="str">
        <v>高郅</v>
      </c>
      <c r="N56" s="497" t="str">
        <v>运费</v>
      </c>
      <c r="O56" s="496"/>
      <c r="P56" s="283"/>
      <c r="Q56" s="283"/>
      <c r="R56" s="283"/>
      <c r="S56" s="283"/>
      <c r="T56" s="283"/>
    </row>
    <row r="57">
      <c r="A57" s="495">
        <v>55</v>
      </c>
      <c r="B57" s="498">
        <v>45386</v>
      </c>
      <c r="C57" s="406" t="str">
        <v>SF1525176048739</v>
      </c>
      <c r="D57" s="406" t="str">
        <v>北京</v>
      </c>
      <c r="E57" s="406" t="str">
        <v>长沙</v>
      </c>
      <c r="F57" s="406" t="str">
        <v>潘晓敏</v>
      </c>
      <c r="G57" s="406">
        <v>0</v>
      </c>
      <c r="H57" s="406" t="str">
        <v>顺丰标快</v>
      </c>
      <c r="I57" s="406" t="str">
        <v>寄付</v>
      </c>
      <c r="J57" s="406">
        <v>4</v>
      </c>
      <c r="K57" s="406">
        <v>0</v>
      </c>
      <c r="L57" s="406">
        <v>4</v>
      </c>
      <c r="M57" s="406" t="str">
        <v>高郅</v>
      </c>
      <c r="N57" s="497" t="str">
        <v>包装服务</v>
      </c>
      <c r="O57" s="496"/>
      <c r="P57" s="283"/>
      <c r="Q57" s="283"/>
      <c r="R57" s="283"/>
      <c r="S57" s="283"/>
      <c r="T57" s="283"/>
    </row>
    <row r="58">
      <c r="A58" s="495">
        <v>56</v>
      </c>
      <c r="B58" s="498">
        <v>45386</v>
      </c>
      <c r="C58" s="406" t="str">
        <v>SF1525176048748</v>
      </c>
      <c r="D58" s="406" t="str">
        <v>北京</v>
      </c>
      <c r="E58" s="406" t="str">
        <v>杭州</v>
      </c>
      <c r="F58" s="406" t="str">
        <v>喵喵</v>
      </c>
      <c r="G58" s="406">
        <v>2</v>
      </c>
      <c r="H58" s="406" t="str">
        <v>顺丰标快</v>
      </c>
      <c r="I58" s="406" t="str">
        <v>寄付</v>
      </c>
      <c r="J58" s="406">
        <v>23</v>
      </c>
      <c r="K58" s="406">
        <v>0</v>
      </c>
      <c r="L58" s="406">
        <v>23</v>
      </c>
      <c r="M58" s="406" t="str">
        <v>高郅</v>
      </c>
      <c r="N58" s="497" t="str">
        <v>运费</v>
      </c>
      <c r="O58" s="496"/>
      <c r="P58" s="283"/>
      <c r="Q58" s="283"/>
      <c r="R58" s="283"/>
      <c r="S58" s="283"/>
      <c r="T58" s="283"/>
    </row>
    <row r="59">
      <c r="A59" s="495">
        <v>57</v>
      </c>
      <c r="B59" s="498">
        <v>45386</v>
      </c>
      <c r="C59" s="406" t="str">
        <v>SF1525176048748</v>
      </c>
      <c r="D59" s="406" t="str">
        <v>北京</v>
      </c>
      <c r="E59" s="406" t="str">
        <v>杭州</v>
      </c>
      <c r="F59" s="406" t="str">
        <v>喵喵</v>
      </c>
      <c r="G59" s="406">
        <v>0</v>
      </c>
      <c r="H59" s="406" t="str">
        <v>顺丰标快</v>
      </c>
      <c r="I59" s="406" t="str">
        <v>寄付</v>
      </c>
      <c r="J59" s="406">
        <v>4</v>
      </c>
      <c r="K59" s="406">
        <v>0</v>
      </c>
      <c r="L59" s="406">
        <v>4</v>
      </c>
      <c r="M59" s="406" t="str">
        <v>高郅</v>
      </c>
      <c r="N59" s="497" t="str">
        <v>包装服务</v>
      </c>
      <c r="O59" s="496"/>
      <c r="P59" s="283"/>
      <c r="Q59" s="283"/>
      <c r="R59" s="283"/>
      <c r="S59" s="283"/>
      <c r="T59" s="283"/>
    </row>
    <row r="60">
      <c r="A60" s="495">
        <v>58</v>
      </c>
      <c r="B60" s="498">
        <v>45386</v>
      </c>
      <c r="C60" s="406" t="str">
        <v>SF1525176048757</v>
      </c>
      <c r="D60" s="406" t="str">
        <v>北京</v>
      </c>
      <c r="E60" s="406" t="str">
        <v>杭州</v>
      </c>
      <c r="F60" s="406" t="str">
        <v>喵喵</v>
      </c>
      <c r="G60" s="406">
        <v>2</v>
      </c>
      <c r="H60" s="406" t="str">
        <v>顺丰标快</v>
      </c>
      <c r="I60" s="406" t="str">
        <v>寄付</v>
      </c>
      <c r="J60" s="406">
        <v>23</v>
      </c>
      <c r="K60" s="406">
        <v>0</v>
      </c>
      <c r="L60" s="406">
        <v>23</v>
      </c>
      <c r="M60" s="406" t="str">
        <v>高郅</v>
      </c>
      <c r="N60" s="497" t="str">
        <v>运费</v>
      </c>
      <c r="O60" s="496"/>
      <c r="P60" s="283"/>
      <c r="Q60" s="283"/>
      <c r="R60" s="283"/>
      <c r="S60" s="283"/>
      <c r="T60" s="283"/>
    </row>
    <row r="61">
      <c r="A61" s="495">
        <v>59</v>
      </c>
      <c r="B61" s="498">
        <v>45386</v>
      </c>
      <c r="C61" s="406" t="str">
        <v>SF1525176048757</v>
      </c>
      <c r="D61" s="406" t="str">
        <v>北京</v>
      </c>
      <c r="E61" s="406" t="str">
        <v>杭州</v>
      </c>
      <c r="F61" s="406" t="str">
        <v>喵喵</v>
      </c>
      <c r="G61" s="406">
        <v>0</v>
      </c>
      <c r="H61" s="406" t="str">
        <v>顺丰标快</v>
      </c>
      <c r="I61" s="406" t="str">
        <v>寄付</v>
      </c>
      <c r="J61" s="406">
        <v>4</v>
      </c>
      <c r="K61" s="406">
        <v>0</v>
      </c>
      <c r="L61" s="406">
        <v>4</v>
      </c>
      <c r="M61" s="406" t="str">
        <v>高郅</v>
      </c>
      <c r="N61" s="497" t="str">
        <v>包装服务</v>
      </c>
      <c r="O61" s="496"/>
      <c r="P61" s="283"/>
      <c r="Q61" s="283"/>
      <c r="R61" s="283"/>
      <c r="S61" s="283"/>
      <c r="T61" s="283"/>
    </row>
    <row r="62">
      <c r="A62" s="495">
        <v>60</v>
      </c>
      <c r="B62" s="498">
        <v>45386</v>
      </c>
      <c r="C62" s="406" t="str">
        <v>SF1525176048766</v>
      </c>
      <c r="D62" s="406" t="str">
        <v>北京</v>
      </c>
      <c r="E62" s="406" t="str">
        <v>杭州</v>
      </c>
      <c r="F62" s="406" t="str">
        <v>喵喵</v>
      </c>
      <c r="G62" s="406">
        <v>2</v>
      </c>
      <c r="H62" s="406" t="str">
        <v>顺丰标快</v>
      </c>
      <c r="I62" s="406" t="str">
        <v>寄付</v>
      </c>
      <c r="J62" s="406">
        <v>23</v>
      </c>
      <c r="K62" s="406">
        <v>0</v>
      </c>
      <c r="L62" s="406">
        <v>23</v>
      </c>
      <c r="M62" s="406" t="str">
        <v>高郅</v>
      </c>
      <c r="N62" s="497" t="str">
        <v>运费</v>
      </c>
      <c r="O62" s="496"/>
      <c r="P62" s="283"/>
      <c r="Q62" s="283"/>
      <c r="R62" s="283"/>
      <c r="S62" s="283"/>
      <c r="T62" s="283"/>
    </row>
    <row r="63">
      <c r="A63" s="495">
        <v>61</v>
      </c>
      <c r="B63" s="498">
        <v>45386</v>
      </c>
      <c r="C63" s="406" t="str">
        <v>SF1525176048766</v>
      </c>
      <c r="D63" s="406" t="str">
        <v>北京</v>
      </c>
      <c r="E63" s="406" t="str">
        <v>杭州</v>
      </c>
      <c r="F63" s="406" t="str">
        <v>喵喵</v>
      </c>
      <c r="G63" s="406">
        <v>0</v>
      </c>
      <c r="H63" s="406" t="str">
        <v>顺丰标快</v>
      </c>
      <c r="I63" s="406" t="str">
        <v>寄付</v>
      </c>
      <c r="J63" s="406">
        <v>4</v>
      </c>
      <c r="K63" s="406">
        <v>0</v>
      </c>
      <c r="L63" s="406">
        <v>4</v>
      </c>
      <c r="M63" s="406" t="str">
        <v>高郅</v>
      </c>
      <c r="N63" s="497" t="str">
        <v>包装服务</v>
      </c>
      <c r="O63" s="496"/>
      <c r="P63" s="283"/>
      <c r="Q63" s="283"/>
      <c r="R63" s="283"/>
      <c r="S63" s="283"/>
      <c r="T63" s="283"/>
    </row>
    <row r="64">
      <c r="A64" s="495">
        <v>62</v>
      </c>
      <c r="B64" s="498">
        <v>45386</v>
      </c>
      <c r="C64" s="406" t="str">
        <v>SF1525176048775</v>
      </c>
      <c r="D64" s="406" t="str">
        <v>北京</v>
      </c>
      <c r="E64" s="406" t="str">
        <v>杭州</v>
      </c>
      <c r="F64" s="406" t="str">
        <v>喵喵</v>
      </c>
      <c r="G64" s="406">
        <v>2</v>
      </c>
      <c r="H64" s="406" t="str">
        <v>顺丰标快</v>
      </c>
      <c r="I64" s="406" t="str">
        <v>寄付</v>
      </c>
      <c r="J64" s="406">
        <v>23</v>
      </c>
      <c r="K64" s="406">
        <v>0</v>
      </c>
      <c r="L64" s="406">
        <v>23</v>
      </c>
      <c r="M64" s="406" t="str">
        <v>高郅</v>
      </c>
      <c r="N64" s="497" t="str">
        <v>运费</v>
      </c>
      <c r="O64" s="496"/>
      <c r="P64" s="283"/>
      <c r="Q64" s="283"/>
      <c r="R64" s="283"/>
      <c r="S64" s="283"/>
      <c r="T64" s="283"/>
    </row>
    <row r="65">
      <c r="A65" s="495">
        <v>63</v>
      </c>
      <c r="B65" s="498">
        <v>45386</v>
      </c>
      <c r="C65" s="406" t="str">
        <v>SF1525176048775</v>
      </c>
      <c r="D65" s="406" t="str">
        <v>北京</v>
      </c>
      <c r="E65" s="406" t="str">
        <v>杭州</v>
      </c>
      <c r="F65" s="406" t="str">
        <v>喵喵</v>
      </c>
      <c r="G65" s="406">
        <v>0</v>
      </c>
      <c r="H65" s="406" t="str">
        <v>顺丰标快</v>
      </c>
      <c r="I65" s="406" t="str">
        <v>寄付</v>
      </c>
      <c r="J65" s="406">
        <v>4</v>
      </c>
      <c r="K65" s="406">
        <v>0</v>
      </c>
      <c r="L65" s="406">
        <v>4</v>
      </c>
      <c r="M65" s="406" t="str">
        <v>高郅</v>
      </c>
      <c r="N65" s="497" t="str">
        <v>包装服务</v>
      </c>
      <c r="O65" s="496"/>
      <c r="P65" s="283"/>
      <c r="Q65" s="283"/>
      <c r="R65" s="283"/>
      <c r="S65" s="283"/>
      <c r="T65" s="283"/>
    </row>
    <row r="66">
      <c r="A66" s="495">
        <v>64</v>
      </c>
      <c r="B66" s="498">
        <v>45386</v>
      </c>
      <c r="C66" s="406" t="str">
        <v>SF1525176048784</v>
      </c>
      <c r="D66" s="406" t="str">
        <v>北京</v>
      </c>
      <c r="E66" s="406" t="str">
        <v>杭州</v>
      </c>
      <c r="F66" s="406" t="str">
        <v>喵喵</v>
      </c>
      <c r="G66" s="406">
        <v>2</v>
      </c>
      <c r="H66" s="406" t="str">
        <v>顺丰标快</v>
      </c>
      <c r="I66" s="406" t="str">
        <v>寄付</v>
      </c>
      <c r="J66" s="406">
        <v>23</v>
      </c>
      <c r="K66" s="406">
        <v>0</v>
      </c>
      <c r="L66" s="406">
        <v>23</v>
      </c>
      <c r="M66" s="406" t="str">
        <v>高郅</v>
      </c>
      <c r="N66" s="497" t="str">
        <v>运费</v>
      </c>
      <c r="O66" s="496"/>
      <c r="P66" s="283"/>
      <c r="Q66" s="283"/>
      <c r="R66" s="283"/>
      <c r="S66" s="283"/>
      <c r="T66" s="283"/>
    </row>
    <row r="67">
      <c r="A67" s="495">
        <v>65</v>
      </c>
      <c r="B67" s="498">
        <v>45386</v>
      </c>
      <c r="C67" s="406" t="str">
        <v>SF1525176048784</v>
      </c>
      <c r="D67" s="406" t="str">
        <v>北京</v>
      </c>
      <c r="E67" s="406" t="str">
        <v>杭州</v>
      </c>
      <c r="F67" s="406" t="str">
        <v>喵喵</v>
      </c>
      <c r="G67" s="406">
        <v>0</v>
      </c>
      <c r="H67" s="406" t="str">
        <v>顺丰标快</v>
      </c>
      <c r="I67" s="406" t="str">
        <v>寄付</v>
      </c>
      <c r="J67" s="406">
        <v>4</v>
      </c>
      <c r="K67" s="406">
        <v>0</v>
      </c>
      <c r="L67" s="406">
        <v>4</v>
      </c>
      <c r="M67" s="406" t="str">
        <v>高郅</v>
      </c>
      <c r="N67" s="497" t="str">
        <v>包装服务</v>
      </c>
      <c r="O67" s="496"/>
      <c r="P67" s="283"/>
      <c r="Q67" s="283"/>
      <c r="R67" s="283"/>
      <c r="S67" s="283"/>
      <c r="T67" s="283"/>
    </row>
    <row r="68">
      <c r="A68" s="495">
        <v>66</v>
      </c>
      <c r="B68" s="498">
        <v>45386</v>
      </c>
      <c r="C68" s="406" t="str">
        <v>SF1525176048793</v>
      </c>
      <c r="D68" s="406" t="str">
        <v>北京</v>
      </c>
      <c r="E68" s="406" t="str">
        <v>重庆</v>
      </c>
      <c r="F68" s="406" t="str">
        <v>小葵</v>
      </c>
      <c r="G68" s="406">
        <v>2</v>
      </c>
      <c r="H68" s="406" t="str">
        <v>顺丰标快</v>
      </c>
      <c r="I68" s="406" t="str">
        <v>寄付</v>
      </c>
      <c r="J68" s="406">
        <v>24</v>
      </c>
      <c r="K68" s="406">
        <v>0</v>
      </c>
      <c r="L68" s="406">
        <v>24</v>
      </c>
      <c r="M68" s="406" t="str">
        <v>高郅</v>
      </c>
      <c r="N68" s="497" t="str">
        <v>运费</v>
      </c>
      <c r="O68" s="496"/>
      <c r="P68" s="283"/>
      <c r="Q68" s="283"/>
      <c r="R68" s="283"/>
      <c r="S68" s="283"/>
      <c r="T68" s="283"/>
    </row>
    <row r="69">
      <c r="A69" s="495">
        <v>67</v>
      </c>
      <c r="B69" s="498">
        <v>45386</v>
      </c>
      <c r="C69" s="406" t="str">
        <v>SF1525176048793</v>
      </c>
      <c r="D69" s="406" t="str">
        <v>北京</v>
      </c>
      <c r="E69" s="406" t="str">
        <v>重庆</v>
      </c>
      <c r="F69" s="406" t="str">
        <v>小葵</v>
      </c>
      <c r="G69" s="406">
        <v>0</v>
      </c>
      <c r="H69" s="406" t="str">
        <v>顺丰标快</v>
      </c>
      <c r="I69" s="406" t="str">
        <v>寄付</v>
      </c>
      <c r="J69" s="406">
        <v>4</v>
      </c>
      <c r="K69" s="406">
        <v>0</v>
      </c>
      <c r="L69" s="406">
        <v>4</v>
      </c>
      <c r="M69" s="406" t="str">
        <v>高郅</v>
      </c>
      <c r="N69" s="497" t="str">
        <v>包装服务</v>
      </c>
      <c r="O69" s="496"/>
      <c r="P69" s="283"/>
      <c r="Q69" s="283"/>
      <c r="R69" s="283"/>
      <c r="S69" s="283"/>
      <c r="T69" s="283"/>
    </row>
    <row r="70">
      <c r="A70" s="495">
        <v>68</v>
      </c>
      <c r="B70" s="498">
        <v>45386</v>
      </c>
      <c r="C70" s="406" t="str">
        <v>SF1525176048809</v>
      </c>
      <c r="D70" s="406" t="str">
        <v>北京</v>
      </c>
      <c r="E70" s="406" t="str">
        <v>重庆</v>
      </c>
      <c r="F70" s="406" t="str">
        <v>小葵</v>
      </c>
      <c r="G70" s="406">
        <v>2</v>
      </c>
      <c r="H70" s="406" t="str">
        <v>顺丰标快</v>
      </c>
      <c r="I70" s="406" t="str">
        <v>寄付</v>
      </c>
      <c r="J70" s="406">
        <v>24</v>
      </c>
      <c r="K70" s="406">
        <v>0</v>
      </c>
      <c r="L70" s="406">
        <v>24</v>
      </c>
      <c r="M70" s="406" t="str">
        <v>高郅</v>
      </c>
      <c r="N70" s="497" t="str">
        <v>运费</v>
      </c>
      <c r="O70" s="496"/>
      <c r="P70" s="283"/>
      <c r="Q70" s="283"/>
      <c r="R70" s="283"/>
      <c r="S70" s="283"/>
      <c r="T70" s="283"/>
    </row>
    <row r="71">
      <c r="A71" s="495">
        <v>69</v>
      </c>
      <c r="B71" s="498">
        <v>45386</v>
      </c>
      <c r="C71" s="406" t="str">
        <v>SF1525176048809</v>
      </c>
      <c r="D71" s="406" t="str">
        <v>北京</v>
      </c>
      <c r="E71" s="406" t="str">
        <v>重庆</v>
      </c>
      <c r="F71" s="406" t="str">
        <v>小葵</v>
      </c>
      <c r="G71" s="406">
        <v>0</v>
      </c>
      <c r="H71" s="406" t="str">
        <v>顺丰标快</v>
      </c>
      <c r="I71" s="406" t="str">
        <v>寄付</v>
      </c>
      <c r="J71" s="406">
        <v>4</v>
      </c>
      <c r="K71" s="406">
        <v>0</v>
      </c>
      <c r="L71" s="406">
        <v>4</v>
      </c>
      <c r="M71" s="406" t="str">
        <v>高郅</v>
      </c>
      <c r="N71" s="497" t="str">
        <v>包装服务</v>
      </c>
      <c r="O71" s="496"/>
      <c r="P71" s="283"/>
      <c r="Q71" s="283"/>
      <c r="R71" s="283"/>
      <c r="S71" s="283"/>
      <c r="T71" s="283"/>
    </row>
    <row r="72">
      <c r="A72" s="495">
        <v>70</v>
      </c>
      <c r="B72" s="498">
        <v>45386</v>
      </c>
      <c r="C72" s="406" t="str">
        <v>SF1525176048818</v>
      </c>
      <c r="D72" s="406" t="str">
        <v>北京</v>
      </c>
      <c r="E72" s="406" t="str">
        <v>重庆</v>
      </c>
      <c r="F72" s="406" t="str">
        <v>小葵</v>
      </c>
      <c r="G72" s="406">
        <v>2</v>
      </c>
      <c r="H72" s="406" t="str">
        <v>顺丰标快</v>
      </c>
      <c r="I72" s="406" t="str">
        <v>寄付</v>
      </c>
      <c r="J72" s="406">
        <v>24</v>
      </c>
      <c r="K72" s="406">
        <v>0</v>
      </c>
      <c r="L72" s="406">
        <v>24</v>
      </c>
      <c r="M72" s="406" t="str">
        <v>高郅</v>
      </c>
      <c r="N72" s="497" t="str">
        <v>运费</v>
      </c>
      <c r="O72" s="496"/>
      <c r="P72" s="283"/>
      <c r="Q72" s="283"/>
      <c r="R72" s="283"/>
      <c r="S72" s="283"/>
      <c r="T72" s="283"/>
    </row>
    <row r="73">
      <c r="A73" s="495">
        <v>71</v>
      </c>
      <c r="B73" s="498">
        <v>45386</v>
      </c>
      <c r="C73" s="406" t="str">
        <v>SF1525176048818</v>
      </c>
      <c r="D73" s="406" t="str">
        <v>北京</v>
      </c>
      <c r="E73" s="406" t="str">
        <v>重庆</v>
      </c>
      <c r="F73" s="406" t="str">
        <v>小葵</v>
      </c>
      <c r="G73" s="406">
        <v>0</v>
      </c>
      <c r="H73" s="406" t="str">
        <v>顺丰标快</v>
      </c>
      <c r="I73" s="406" t="str">
        <v>寄付</v>
      </c>
      <c r="J73" s="406">
        <v>4</v>
      </c>
      <c r="K73" s="406">
        <v>0</v>
      </c>
      <c r="L73" s="406">
        <v>4</v>
      </c>
      <c r="M73" s="406" t="str">
        <v>高郅</v>
      </c>
      <c r="N73" s="497" t="str">
        <v>包装服务</v>
      </c>
      <c r="O73" s="496"/>
      <c r="P73" s="283"/>
      <c r="Q73" s="283"/>
      <c r="R73" s="283"/>
      <c r="S73" s="283"/>
      <c r="T73" s="283"/>
    </row>
    <row r="74">
      <c r="A74" s="495">
        <v>72</v>
      </c>
      <c r="B74" s="498">
        <v>45386</v>
      </c>
      <c r="C74" s="406" t="str">
        <v>SF1525176048827</v>
      </c>
      <c r="D74" s="406" t="str">
        <v>北京</v>
      </c>
      <c r="E74" s="406" t="str">
        <v>重庆</v>
      </c>
      <c r="F74" s="406" t="str">
        <v>小葵</v>
      </c>
      <c r="G74" s="406">
        <v>2</v>
      </c>
      <c r="H74" s="406" t="str">
        <v>顺丰标快</v>
      </c>
      <c r="I74" s="406" t="str">
        <v>寄付</v>
      </c>
      <c r="J74" s="406">
        <v>24</v>
      </c>
      <c r="K74" s="406">
        <v>0</v>
      </c>
      <c r="L74" s="406">
        <v>24</v>
      </c>
      <c r="M74" s="406" t="str">
        <v>高郅</v>
      </c>
      <c r="N74" s="497" t="str">
        <v>运费</v>
      </c>
      <c r="O74" s="496"/>
      <c r="P74" s="283"/>
      <c r="Q74" s="283"/>
      <c r="R74" s="283"/>
      <c r="S74" s="283"/>
      <c r="T74" s="283"/>
    </row>
    <row r="75">
      <c r="A75" s="495">
        <v>73</v>
      </c>
      <c r="B75" s="498">
        <v>45386</v>
      </c>
      <c r="C75" s="406" t="str">
        <v>SF1525176048827</v>
      </c>
      <c r="D75" s="406" t="str">
        <v>北京</v>
      </c>
      <c r="E75" s="406" t="str">
        <v>重庆</v>
      </c>
      <c r="F75" s="406" t="str">
        <v>小葵</v>
      </c>
      <c r="G75" s="406">
        <v>0</v>
      </c>
      <c r="H75" s="406" t="str">
        <v>顺丰标快</v>
      </c>
      <c r="I75" s="406" t="str">
        <v>寄付</v>
      </c>
      <c r="J75" s="406">
        <v>4</v>
      </c>
      <c r="K75" s="406">
        <v>0</v>
      </c>
      <c r="L75" s="406">
        <v>4</v>
      </c>
      <c r="M75" s="406" t="str">
        <v>高郅</v>
      </c>
      <c r="N75" s="497" t="str">
        <v>包装服务</v>
      </c>
      <c r="O75" s="496"/>
      <c r="P75" s="283"/>
      <c r="Q75" s="283"/>
      <c r="R75" s="283"/>
      <c r="S75" s="283"/>
      <c r="T75" s="283"/>
    </row>
    <row r="76">
      <c r="A76" s="495">
        <v>74</v>
      </c>
      <c r="B76" s="498">
        <v>45386</v>
      </c>
      <c r="C76" s="406" t="str">
        <v>SF1525176048836</v>
      </c>
      <c r="D76" s="406" t="str">
        <v>北京</v>
      </c>
      <c r="E76" s="406" t="str">
        <v>重庆</v>
      </c>
      <c r="F76" s="406" t="str">
        <v>小葵</v>
      </c>
      <c r="G76" s="406">
        <v>2</v>
      </c>
      <c r="H76" s="406" t="str">
        <v>顺丰标快</v>
      </c>
      <c r="I76" s="406" t="str">
        <v>寄付</v>
      </c>
      <c r="J76" s="406">
        <v>24</v>
      </c>
      <c r="K76" s="406">
        <v>0</v>
      </c>
      <c r="L76" s="406">
        <v>24</v>
      </c>
      <c r="M76" s="406" t="str">
        <v>高郅</v>
      </c>
      <c r="N76" s="497" t="str">
        <v>运费</v>
      </c>
      <c r="O76" s="496"/>
      <c r="P76" s="283"/>
      <c r="Q76" s="283"/>
      <c r="R76" s="283"/>
      <c r="S76" s="283"/>
      <c r="T76" s="283"/>
    </row>
    <row r="77">
      <c r="A77" s="495">
        <v>75</v>
      </c>
      <c r="B77" s="498">
        <v>45386</v>
      </c>
      <c r="C77" s="406" t="str">
        <v>SF1525176048836</v>
      </c>
      <c r="D77" s="406" t="str">
        <v>北京</v>
      </c>
      <c r="E77" s="406" t="str">
        <v>重庆</v>
      </c>
      <c r="F77" s="406" t="str">
        <v>小葵</v>
      </c>
      <c r="G77" s="406">
        <v>0</v>
      </c>
      <c r="H77" s="406" t="str">
        <v>顺丰标快</v>
      </c>
      <c r="I77" s="406" t="str">
        <v>寄付</v>
      </c>
      <c r="J77" s="406">
        <v>4</v>
      </c>
      <c r="K77" s="406">
        <v>0</v>
      </c>
      <c r="L77" s="406">
        <v>4</v>
      </c>
      <c r="M77" s="406" t="str">
        <v>高郅</v>
      </c>
      <c r="N77" s="497" t="str">
        <v>包装服务</v>
      </c>
      <c r="O77" s="496"/>
      <c r="P77" s="283"/>
      <c r="Q77" s="283"/>
      <c r="R77" s="283"/>
      <c r="S77" s="283"/>
      <c r="T77" s="283"/>
    </row>
    <row r="78">
      <c r="A78" s="495">
        <v>76</v>
      </c>
      <c r="B78" s="498">
        <v>45386</v>
      </c>
      <c r="C78" s="406" t="str">
        <v>SF1525176048845</v>
      </c>
      <c r="D78" s="406" t="str">
        <v>北京</v>
      </c>
      <c r="E78" s="406" t="str">
        <v>重庆</v>
      </c>
      <c r="F78" s="406" t="str">
        <v>历怡园</v>
      </c>
      <c r="G78" s="406">
        <v>2</v>
      </c>
      <c r="H78" s="406" t="str">
        <v>顺丰标快</v>
      </c>
      <c r="I78" s="406" t="str">
        <v>寄付</v>
      </c>
      <c r="J78" s="406">
        <v>24</v>
      </c>
      <c r="K78" s="406">
        <v>0</v>
      </c>
      <c r="L78" s="406">
        <v>24</v>
      </c>
      <c r="M78" s="406" t="str">
        <v>高郅</v>
      </c>
      <c r="N78" s="497" t="str">
        <v>运费</v>
      </c>
      <c r="O78" s="496"/>
      <c r="P78" s="283"/>
      <c r="Q78" s="283"/>
      <c r="R78" s="283"/>
      <c r="S78" s="283"/>
      <c r="T78" s="283"/>
    </row>
    <row r="79">
      <c r="A79" s="495">
        <v>77</v>
      </c>
      <c r="B79" s="498">
        <v>45386</v>
      </c>
      <c r="C79" s="406" t="str">
        <v>SF1525176048845</v>
      </c>
      <c r="D79" s="406" t="str">
        <v>北京</v>
      </c>
      <c r="E79" s="406" t="str">
        <v>重庆</v>
      </c>
      <c r="F79" s="406" t="str">
        <v>历怡园</v>
      </c>
      <c r="G79" s="406">
        <v>0</v>
      </c>
      <c r="H79" s="406" t="str">
        <v>顺丰标快</v>
      </c>
      <c r="I79" s="406" t="str">
        <v>寄付</v>
      </c>
      <c r="J79" s="406">
        <v>4</v>
      </c>
      <c r="K79" s="406">
        <v>0</v>
      </c>
      <c r="L79" s="406">
        <v>4</v>
      </c>
      <c r="M79" s="406" t="str">
        <v>高郅</v>
      </c>
      <c r="N79" s="497" t="str">
        <v>包装服务</v>
      </c>
      <c r="O79" s="496"/>
      <c r="P79" s="283"/>
      <c r="Q79" s="283"/>
      <c r="R79" s="283"/>
      <c r="S79" s="283"/>
      <c r="T79" s="283"/>
    </row>
    <row r="80">
      <c r="A80" s="495">
        <v>78</v>
      </c>
      <c r="B80" s="498">
        <v>45386</v>
      </c>
      <c r="C80" s="406" t="str">
        <v>SF1525176048854</v>
      </c>
      <c r="D80" s="406" t="str">
        <v>北京</v>
      </c>
      <c r="E80" s="406" t="str">
        <v>重庆</v>
      </c>
      <c r="F80" s="406" t="str">
        <v>历怡园</v>
      </c>
      <c r="G80" s="406">
        <v>2</v>
      </c>
      <c r="H80" s="406" t="str">
        <v>顺丰标快</v>
      </c>
      <c r="I80" s="406" t="str">
        <v>寄付</v>
      </c>
      <c r="J80" s="406">
        <v>24</v>
      </c>
      <c r="K80" s="406">
        <v>0</v>
      </c>
      <c r="L80" s="406">
        <v>24</v>
      </c>
      <c r="M80" s="406" t="str">
        <v>高郅</v>
      </c>
      <c r="N80" s="497" t="str">
        <v>运费</v>
      </c>
      <c r="O80" s="496"/>
      <c r="P80" s="283"/>
      <c r="Q80" s="283"/>
      <c r="R80" s="283"/>
      <c r="S80" s="283"/>
      <c r="T80" s="283"/>
    </row>
    <row r="81">
      <c r="A81" s="495">
        <v>79</v>
      </c>
      <c r="B81" s="498">
        <v>45386</v>
      </c>
      <c r="C81" s="406" t="str">
        <v>SF1525176048854</v>
      </c>
      <c r="D81" s="406" t="str">
        <v>北京</v>
      </c>
      <c r="E81" s="406" t="str">
        <v>重庆</v>
      </c>
      <c r="F81" s="406" t="str">
        <v>历怡园</v>
      </c>
      <c r="G81" s="406">
        <v>0</v>
      </c>
      <c r="H81" s="406" t="str">
        <v>顺丰标快</v>
      </c>
      <c r="I81" s="406" t="str">
        <v>寄付</v>
      </c>
      <c r="J81" s="406">
        <v>4</v>
      </c>
      <c r="K81" s="406">
        <v>0</v>
      </c>
      <c r="L81" s="406">
        <v>4</v>
      </c>
      <c r="M81" s="406" t="str">
        <v>高郅</v>
      </c>
      <c r="N81" s="497" t="str">
        <v>包装服务</v>
      </c>
      <c r="O81" s="496"/>
      <c r="P81" s="283"/>
      <c r="Q81" s="283"/>
      <c r="R81" s="283"/>
      <c r="S81" s="283"/>
      <c r="T81" s="283"/>
    </row>
    <row r="82">
      <c r="A82" s="495">
        <v>80</v>
      </c>
      <c r="B82" s="498">
        <v>45386</v>
      </c>
      <c r="C82" s="406" t="str">
        <v>SF1525176048863</v>
      </c>
      <c r="D82" s="406" t="str">
        <v>北京</v>
      </c>
      <c r="E82" s="406" t="str">
        <v>苏州</v>
      </c>
      <c r="F82" s="406" t="str">
        <v>顾丽丽</v>
      </c>
      <c r="G82" s="406">
        <v>2</v>
      </c>
      <c r="H82" s="406" t="str">
        <v>顺丰标快</v>
      </c>
      <c r="I82" s="406" t="str">
        <v>寄付</v>
      </c>
      <c r="J82" s="406">
        <v>23</v>
      </c>
      <c r="K82" s="406">
        <v>0</v>
      </c>
      <c r="L82" s="406">
        <v>23</v>
      </c>
      <c r="M82" s="406" t="str">
        <v>高郅</v>
      </c>
      <c r="N82" s="497" t="str">
        <v>运费</v>
      </c>
      <c r="O82" s="496"/>
      <c r="P82" s="283"/>
      <c r="Q82" s="283"/>
      <c r="R82" s="283"/>
      <c r="S82" s="283"/>
      <c r="T82" s="283"/>
    </row>
    <row r="83">
      <c r="A83" s="495">
        <v>81</v>
      </c>
      <c r="B83" s="498">
        <v>45386</v>
      </c>
      <c r="C83" s="406" t="str">
        <v>SF1525176048863</v>
      </c>
      <c r="D83" s="406" t="str">
        <v>北京</v>
      </c>
      <c r="E83" s="406" t="str">
        <v>苏州</v>
      </c>
      <c r="F83" s="406" t="str">
        <v>顾丽丽</v>
      </c>
      <c r="G83" s="406">
        <v>0</v>
      </c>
      <c r="H83" s="406" t="str">
        <v>顺丰标快</v>
      </c>
      <c r="I83" s="406" t="str">
        <v>寄付</v>
      </c>
      <c r="J83" s="406">
        <v>4</v>
      </c>
      <c r="K83" s="406">
        <v>0</v>
      </c>
      <c r="L83" s="406">
        <v>4</v>
      </c>
      <c r="M83" s="406" t="str">
        <v>高郅</v>
      </c>
      <c r="N83" s="497" t="str">
        <v>包装服务</v>
      </c>
      <c r="O83" s="496"/>
      <c r="P83" s="283"/>
      <c r="Q83" s="283"/>
      <c r="R83" s="283"/>
      <c r="S83" s="283"/>
      <c r="T83" s="283"/>
    </row>
    <row r="84">
      <c r="A84" s="495">
        <v>82</v>
      </c>
      <c r="B84" s="498">
        <v>45386</v>
      </c>
      <c r="C84" s="406" t="str">
        <v>SF1525176048872</v>
      </c>
      <c r="D84" s="406" t="str">
        <v>北京</v>
      </c>
      <c r="E84" s="406" t="str">
        <v>徐州</v>
      </c>
      <c r="F84" s="406" t="str">
        <v>曹嘎</v>
      </c>
      <c r="G84" s="406">
        <v>2</v>
      </c>
      <c r="H84" s="406" t="str">
        <v>顺丰标快</v>
      </c>
      <c r="I84" s="406" t="str">
        <v>寄付</v>
      </c>
      <c r="J84" s="406">
        <v>23</v>
      </c>
      <c r="K84" s="406">
        <v>0</v>
      </c>
      <c r="L84" s="406">
        <v>23</v>
      </c>
      <c r="M84" s="406" t="str">
        <v>高郅</v>
      </c>
      <c r="N84" s="497" t="str">
        <v>运费</v>
      </c>
      <c r="O84" s="496"/>
      <c r="P84" s="283"/>
      <c r="Q84" s="283"/>
      <c r="R84" s="283"/>
      <c r="S84" s="283"/>
      <c r="T84" s="283"/>
    </row>
    <row r="85">
      <c r="A85" s="495">
        <v>83</v>
      </c>
      <c r="B85" s="498">
        <v>45386</v>
      </c>
      <c r="C85" s="406" t="str">
        <v>SF1525176048872</v>
      </c>
      <c r="D85" s="406" t="str">
        <v>北京</v>
      </c>
      <c r="E85" s="406" t="str">
        <v>徐州</v>
      </c>
      <c r="F85" s="406" t="str">
        <v>曹嘎</v>
      </c>
      <c r="G85" s="406">
        <v>0</v>
      </c>
      <c r="H85" s="406" t="str">
        <v>顺丰标快</v>
      </c>
      <c r="I85" s="406" t="str">
        <v>寄付</v>
      </c>
      <c r="J85" s="406">
        <v>4</v>
      </c>
      <c r="K85" s="406">
        <v>0</v>
      </c>
      <c r="L85" s="406">
        <v>4</v>
      </c>
      <c r="M85" s="406" t="str">
        <v>高郅</v>
      </c>
      <c r="N85" s="497" t="str">
        <v>包装服务</v>
      </c>
      <c r="O85" s="496"/>
      <c r="P85" s="283"/>
      <c r="Q85" s="283"/>
      <c r="R85" s="283"/>
      <c r="S85" s="283"/>
      <c r="T85" s="283"/>
    </row>
    <row r="86">
      <c r="A86" s="495">
        <v>84</v>
      </c>
      <c r="B86" s="498">
        <v>45386</v>
      </c>
      <c r="C86" s="406" t="str">
        <v>SF1525176048881</v>
      </c>
      <c r="D86" s="406" t="str">
        <v>北京</v>
      </c>
      <c r="E86" s="406" t="str">
        <v>徐州</v>
      </c>
      <c r="F86" s="406" t="str">
        <v>曹嘎</v>
      </c>
      <c r="G86" s="406">
        <v>2</v>
      </c>
      <c r="H86" s="406" t="str">
        <v>顺丰标快</v>
      </c>
      <c r="I86" s="406" t="str">
        <v>寄付</v>
      </c>
      <c r="J86" s="406">
        <v>23</v>
      </c>
      <c r="K86" s="406">
        <v>0</v>
      </c>
      <c r="L86" s="406">
        <v>23</v>
      </c>
      <c r="M86" s="406" t="str">
        <v>高郅</v>
      </c>
      <c r="N86" s="497" t="str">
        <v>运费</v>
      </c>
      <c r="O86" s="496"/>
      <c r="P86" s="283"/>
      <c r="Q86" s="283"/>
      <c r="R86" s="283"/>
      <c r="S86" s="283"/>
      <c r="T86" s="283"/>
    </row>
    <row r="87">
      <c r="A87" s="495">
        <v>85</v>
      </c>
      <c r="B87" s="498">
        <v>45386</v>
      </c>
      <c r="C87" s="406" t="str">
        <v>SF1525176048881</v>
      </c>
      <c r="D87" s="406" t="str">
        <v>北京</v>
      </c>
      <c r="E87" s="406" t="str">
        <v>徐州</v>
      </c>
      <c r="F87" s="406" t="str">
        <v>曹嘎</v>
      </c>
      <c r="G87" s="406">
        <v>0</v>
      </c>
      <c r="H87" s="406" t="str">
        <v>顺丰标快</v>
      </c>
      <c r="I87" s="406" t="str">
        <v>寄付</v>
      </c>
      <c r="J87" s="406">
        <v>4</v>
      </c>
      <c r="K87" s="406">
        <v>0</v>
      </c>
      <c r="L87" s="406">
        <v>4</v>
      </c>
      <c r="M87" s="406" t="str">
        <v>高郅</v>
      </c>
      <c r="N87" s="497" t="str">
        <v>包装服务</v>
      </c>
      <c r="O87" s="496"/>
      <c r="P87" s="283"/>
      <c r="Q87" s="283"/>
      <c r="R87" s="283"/>
      <c r="S87" s="283"/>
      <c r="T87" s="283"/>
    </row>
    <row r="88">
      <c r="A88" s="495">
        <v>86</v>
      </c>
      <c r="B88" s="498">
        <v>45386</v>
      </c>
      <c r="C88" s="406" t="str">
        <v>SF1525176048890</v>
      </c>
      <c r="D88" s="406" t="str">
        <v>北京</v>
      </c>
      <c r="E88" s="406" t="str">
        <v>徐州</v>
      </c>
      <c r="F88" s="406" t="str">
        <v>曹嘎</v>
      </c>
      <c r="G88" s="406">
        <v>2</v>
      </c>
      <c r="H88" s="406" t="str">
        <v>顺丰标快</v>
      </c>
      <c r="I88" s="406" t="str">
        <v>寄付</v>
      </c>
      <c r="J88" s="406">
        <v>23</v>
      </c>
      <c r="K88" s="406">
        <v>0</v>
      </c>
      <c r="L88" s="406">
        <v>23</v>
      </c>
      <c r="M88" s="406" t="str">
        <v>高郅</v>
      </c>
      <c r="N88" s="497" t="str">
        <v>运费</v>
      </c>
      <c r="O88" s="496"/>
      <c r="P88" s="283"/>
      <c r="Q88" s="283"/>
      <c r="R88" s="283"/>
      <c r="S88" s="283"/>
      <c r="T88" s="283"/>
    </row>
    <row r="89">
      <c r="A89" s="495">
        <v>87</v>
      </c>
      <c r="B89" s="498">
        <v>45386</v>
      </c>
      <c r="C89" s="406" t="str">
        <v>SF1525176048890</v>
      </c>
      <c r="D89" s="406" t="str">
        <v>北京</v>
      </c>
      <c r="E89" s="406" t="str">
        <v>徐州</v>
      </c>
      <c r="F89" s="406" t="str">
        <v>曹嘎</v>
      </c>
      <c r="G89" s="406">
        <v>0</v>
      </c>
      <c r="H89" s="406" t="str">
        <v>顺丰标快</v>
      </c>
      <c r="I89" s="406" t="str">
        <v>寄付</v>
      </c>
      <c r="J89" s="406">
        <v>4</v>
      </c>
      <c r="K89" s="406">
        <v>0</v>
      </c>
      <c r="L89" s="406">
        <v>4</v>
      </c>
      <c r="M89" s="406" t="str">
        <v>高郅</v>
      </c>
      <c r="N89" s="497" t="str">
        <v>包装服务</v>
      </c>
      <c r="O89" s="496"/>
      <c r="P89" s="283"/>
      <c r="Q89" s="283"/>
      <c r="R89" s="283"/>
      <c r="S89" s="283"/>
      <c r="T89" s="283"/>
    </row>
    <row r="90">
      <c r="A90" s="495">
        <v>88</v>
      </c>
      <c r="B90" s="498">
        <v>45386</v>
      </c>
      <c r="C90" s="406" t="str">
        <v>SF1525176048906</v>
      </c>
      <c r="D90" s="406" t="str">
        <v>北京</v>
      </c>
      <c r="E90" s="406" t="str">
        <v>徐州</v>
      </c>
      <c r="F90" s="406" t="str">
        <v>曹嘎</v>
      </c>
      <c r="G90" s="406">
        <v>2</v>
      </c>
      <c r="H90" s="406" t="str">
        <v>顺丰标快</v>
      </c>
      <c r="I90" s="406" t="str">
        <v>寄付</v>
      </c>
      <c r="J90" s="406">
        <v>23</v>
      </c>
      <c r="K90" s="406">
        <v>0</v>
      </c>
      <c r="L90" s="406">
        <v>23</v>
      </c>
      <c r="M90" s="406" t="str">
        <v>高郅</v>
      </c>
      <c r="N90" s="497" t="str">
        <v>运费</v>
      </c>
      <c r="O90" s="496"/>
      <c r="P90" s="283"/>
      <c r="Q90" s="283"/>
      <c r="R90" s="283"/>
      <c r="S90" s="283"/>
      <c r="T90" s="283"/>
    </row>
    <row r="91">
      <c r="A91" s="495">
        <v>89</v>
      </c>
      <c r="B91" s="498">
        <v>45386</v>
      </c>
      <c r="C91" s="406" t="str">
        <v>SF1525176048906</v>
      </c>
      <c r="D91" s="406" t="str">
        <v>北京</v>
      </c>
      <c r="E91" s="406" t="str">
        <v>徐州</v>
      </c>
      <c r="F91" s="406" t="str">
        <v>曹嘎</v>
      </c>
      <c r="G91" s="406">
        <v>0</v>
      </c>
      <c r="H91" s="406" t="str">
        <v>顺丰标快</v>
      </c>
      <c r="I91" s="406" t="str">
        <v>寄付</v>
      </c>
      <c r="J91" s="406">
        <v>4</v>
      </c>
      <c r="K91" s="406">
        <v>0</v>
      </c>
      <c r="L91" s="406">
        <v>4</v>
      </c>
      <c r="M91" s="406" t="str">
        <v>高郅</v>
      </c>
      <c r="N91" s="497" t="str">
        <v>包装服务</v>
      </c>
      <c r="O91" s="496"/>
      <c r="P91" s="283"/>
      <c r="Q91" s="283"/>
      <c r="R91" s="283"/>
      <c r="S91" s="283"/>
      <c r="T91" s="283"/>
    </row>
    <row r="92">
      <c r="A92" s="495">
        <v>90</v>
      </c>
      <c r="B92" s="498">
        <v>45386</v>
      </c>
      <c r="C92" s="406" t="str">
        <v>SF1525176048915</v>
      </c>
      <c r="D92" s="406" t="str">
        <v>北京</v>
      </c>
      <c r="E92" s="406" t="str">
        <v>徐州</v>
      </c>
      <c r="F92" s="406" t="str">
        <v>曹嘎</v>
      </c>
      <c r="G92" s="406">
        <v>2</v>
      </c>
      <c r="H92" s="406" t="str">
        <v>顺丰标快</v>
      </c>
      <c r="I92" s="406" t="str">
        <v>寄付</v>
      </c>
      <c r="J92" s="406">
        <v>23</v>
      </c>
      <c r="K92" s="406">
        <v>0</v>
      </c>
      <c r="L92" s="406">
        <v>23</v>
      </c>
      <c r="M92" s="406" t="str">
        <v>高郅</v>
      </c>
      <c r="N92" s="497" t="str">
        <v>运费</v>
      </c>
      <c r="O92" s="496"/>
      <c r="P92" s="283"/>
      <c r="Q92" s="283"/>
      <c r="R92" s="283"/>
      <c r="S92" s="283"/>
      <c r="T92" s="283"/>
    </row>
    <row r="93">
      <c r="A93" s="495">
        <v>91</v>
      </c>
      <c r="B93" s="498">
        <v>45386</v>
      </c>
      <c r="C93" s="406" t="str">
        <v>SF1525176048915</v>
      </c>
      <c r="D93" s="406" t="str">
        <v>北京</v>
      </c>
      <c r="E93" s="406" t="str">
        <v>徐州</v>
      </c>
      <c r="F93" s="406" t="str">
        <v>曹嘎</v>
      </c>
      <c r="G93" s="406">
        <v>0</v>
      </c>
      <c r="H93" s="406" t="str">
        <v>顺丰标快</v>
      </c>
      <c r="I93" s="406" t="str">
        <v>寄付</v>
      </c>
      <c r="J93" s="406">
        <v>4</v>
      </c>
      <c r="K93" s="406">
        <v>0</v>
      </c>
      <c r="L93" s="406">
        <v>4</v>
      </c>
      <c r="M93" s="406" t="str">
        <v>高郅</v>
      </c>
      <c r="N93" s="497" t="str">
        <v>包装服务</v>
      </c>
      <c r="O93" s="496"/>
      <c r="P93" s="283"/>
      <c r="Q93" s="283"/>
      <c r="R93" s="283"/>
      <c r="S93" s="283"/>
      <c r="T93" s="283"/>
    </row>
    <row r="94">
      <c r="A94" s="495">
        <v>92</v>
      </c>
      <c r="B94" s="498">
        <v>45386</v>
      </c>
      <c r="C94" s="406" t="str">
        <v>SF1525176048924</v>
      </c>
      <c r="D94" s="406" t="str">
        <v>北京</v>
      </c>
      <c r="E94" s="406" t="str">
        <v>徐州</v>
      </c>
      <c r="F94" s="406" t="str">
        <v>曹嘎</v>
      </c>
      <c r="G94" s="406">
        <v>2</v>
      </c>
      <c r="H94" s="406" t="str">
        <v>顺丰标快</v>
      </c>
      <c r="I94" s="406" t="str">
        <v>寄付</v>
      </c>
      <c r="J94" s="406">
        <v>23</v>
      </c>
      <c r="K94" s="406">
        <v>0</v>
      </c>
      <c r="L94" s="406">
        <v>23</v>
      </c>
      <c r="M94" s="406" t="str">
        <v>高郅</v>
      </c>
      <c r="N94" s="497" t="str">
        <v>运费</v>
      </c>
      <c r="O94" s="496"/>
      <c r="P94" s="283"/>
      <c r="Q94" s="283"/>
      <c r="R94" s="283"/>
      <c r="S94" s="283"/>
      <c r="T94" s="283"/>
    </row>
    <row r="95">
      <c r="A95" s="495">
        <v>93</v>
      </c>
      <c r="B95" s="498">
        <v>45386</v>
      </c>
      <c r="C95" s="406" t="str">
        <v>SF1525176048924</v>
      </c>
      <c r="D95" s="406" t="str">
        <v>北京</v>
      </c>
      <c r="E95" s="406" t="str">
        <v>徐州</v>
      </c>
      <c r="F95" s="406" t="str">
        <v>曹嘎</v>
      </c>
      <c r="G95" s="406">
        <v>0</v>
      </c>
      <c r="H95" s="406" t="str">
        <v>顺丰标快</v>
      </c>
      <c r="I95" s="406" t="str">
        <v>寄付</v>
      </c>
      <c r="J95" s="406">
        <v>4</v>
      </c>
      <c r="K95" s="406">
        <v>0</v>
      </c>
      <c r="L95" s="406">
        <v>4</v>
      </c>
      <c r="M95" s="406" t="str">
        <v>高郅</v>
      </c>
      <c r="N95" s="497" t="str">
        <v>包装服务</v>
      </c>
      <c r="O95" s="496"/>
      <c r="P95" s="283"/>
      <c r="Q95" s="283"/>
      <c r="R95" s="283"/>
      <c r="S95" s="283"/>
      <c r="T95" s="283"/>
    </row>
    <row r="96">
      <c r="A96" s="495">
        <v>94</v>
      </c>
      <c r="B96" s="498">
        <v>45386</v>
      </c>
      <c r="C96" s="406" t="str">
        <v>SF1525176048933</v>
      </c>
      <c r="D96" s="406" t="str">
        <v>北京</v>
      </c>
      <c r="E96" s="406" t="str">
        <v>徐州</v>
      </c>
      <c r="F96" s="406" t="str">
        <v>曹嘎</v>
      </c>
      <c r="G96" s="406">
        <v>2</v>
      </c>
      <c r="H96" s="406" t="str">
        <v>顺丰标快</v>
      </c>
      <c r="I96" s="406" t="str">
        <v>寄付</v>
      </c>
      <c r="J96" s="406">
        <v>23</v>
      </c>
      <c r="K96" s="406">
        <v>0</v>
      </c>
      <c r="L96" s="406">
        <v>23</v>
      </c>
      <c r="M96" s="406" t="str">
        <v>高郅</v>
      </c>
      <c r="N96" s="497" t="str">
        <v>运费</v>
      </c>
      <c r="O96" s="496"/>
      <c r="P96" s="283"/>
      <c r="Q96" s="283"/>
      <c r="R96" s="283"/>
      <c r="S96" s="283"/>
      <c r="T96" s="283"/>
    </row>
    <row r="97">
      <c r="A97" s="495">
        <v>95</v>
      </c>
      <c r="B97" s="498">
        <v>45386</v>
      </c>
      <c r="C97" s="406" t="str">
        <v>SF1525176048933</v>
      </c>
      <c r="D97" s="406" t="str">
        <v>北京</v>
      </c>
      <c r="E97" s="406" t="str">
        <v>徐州</v>
      </c>
      <c r="F97" s="406" t="str">
        <v>曹嘎</v>
      </c>
      <c r="G97" s="406">
        <v>0</v>
      </c>
      <c r="H97" s="406" t="str">
        <v>顺丰标快</v>
      </c>
      <c r="I97" s="406" t="str">
        <v>寄付</v>
      </c>
      <c r="J97" s="406">
        <v>4</v>
      </c>
      <c r="K97" s="406">
        <v>0</v>
      </c>
      <c r="L97" s="406">
        <v>4</v>
      </c>
      <c r="M97" s="406" t="str">
        <v>高郅</v>
      </c>
      <c r="N97" s="497" t="str">
        <v>包装服务</v>
      </c>
      <c r="O97" s="496"/>
      <c r="P97" s="283"/>
      <c r="Q97" s="283"/>
      <c r="R97" s="283"/>
      <c r="S97" s="283"/>
      <c r="T97" s="283"/>
    </row>
    <row r="98">
      <c r="A98" s="495">
        <v>96</v>
      </c>
      <c r="B98" s="498">
        <v>45386</v>
      </c>
      <c r="C98" s="406" t="str">
        <v>SF1525176048942</v>
      </c>
      <c r="D98" s="406" t="str">
        <v>北京</v>
      </c>
      <c r="E98" s="406" t="str">
        <v>福州</v>
      </c>
      <c r="F98" s="406" t="str">
        <v>陈卓丰</v>
      </c>
      <c r="G98" s="406">
        <v>2</v>
      </c>
      <c r="H98" s="406" t="str">
        <v>顺丰标快</v>
      </c>
      <c r="I98" s="406" t="str">
        <v>寄付</v>
      </c>
      <c r="J98" s="406">
        <v>23</v>
      </c>
      <c r="K98" s="406">
        <v>0</v>
      </c>
      <c r="L98" s="406">
        <v>23</v>
      </c>
      <c r="M98" s="406" t="str">
        <v>高郅</v>
      </c>
      <c r="N98" s="497" t="str">
        <v>运费</v>
      </c>
      <c r="O98" s="496"/>
      <c r="P98" s="283"/>
      <c r="Q98" s="283"/>
      <c r="R98" s="283"/>
      <c r="S98" s="283"/>
      <c r="T98" s="283"/>
    </row>
    <row r="99">
      <c r="A99" s="495">
        <v>97</v>
      </c>
      <c r="B99" s="498">
        <v>45386</v>
      </c>
      <c r="C99" s="406" t="str">
        <v>SF1525176048942</v>
      </c>
      <c r="D99" s="406" t="str">
        <v>北京</v>
      </c>
      <c r="E99" s="406" t="str">
        <v>福州</v>
      </c>
      <c r="F99" s="406" t="str">
        <v>陈卓丰</v>
      </c>
      <c r="G99" s="406">
        <v>0</v>
      </c>
      <c r="H99" s="406" t="str">
        <v>顺丰标快</v>
      </c>
      <c r="I99" s="406" t="str">
        <v>寄付</v>
      </c>
      <c r="J99" s="406">
        <v>4</v>
      </c>
      <c r="K99" s="406">
        <v>0</v>
      </c>
      <c r="L99" s="406">
        <v>4</v>
      </c>
      <c r="M99" s="406" t="str">
        <v>高郅</v>
      </c>
      <c r="N99" s="497" t="str">
        <v>包装服务</v>
      </c>
      <c r="O99" s="496"/>
      <c r="P99" s="283"/>
      <c r="Q99" s="283"/>
      <c r="R99" s="283"/>
      <c r="S99" s="283"/>
      <c r="T99" s="283"/>
    </row>
    <row r="100">
      <c r="A100" s="495">
        <v>98</v>
      </c>
      <c r="B100" s="498">
        <v>45386</v>
      </c>
      <c r="C100" s="406" t="str">
        <v>SF1525176048960</v>
      </c>
      <c r="D100" s="406" t="str">
        <v>北京</v>
      </c>
      <c r="E100" s="406" t="str">
        <v>长沙</v>
      </c>
      <c r="F100" s="406" t="str">
        <v>七七</v>
      </c>
      <c r="G100" s="406">
        <v>2</v>
      </c>
      <c r="H100" s="406" t="str">
        <v>顺丰标快</v>
      </c>
      <c r="I100" s="406" t="str">
        <v>寄付</v>
      </c>
      <c r="J100" s="406">
        <v>23</v>
      </c>
      <c r="K100" s="406">
        <v>0</v>
      </c>
      <c r="L100" s="406">
        <v>23</v>
      </c>
      <c r="M100" s="406" t="str">
        <v>高郅</v>
      </c>
      <c r="N100" s="497" t="str">
        <v>运费</v>
      </c>
      <c r="O100" s="496"/>
      <c r="P100" s="283"/>
      <c r="Q100" s="283"/>
      <c r="R100" s="283"/>
      <c r="S100" s="283"/>
      <c r="T100" s="283"/>
    </row>
    <row r="101">
      <c r="A101" s="495">
        <v>99</v>
      </c>
      <c r="B101" s="498">
        <v>45386</v>
      </c>
      <c r="C101" s="406" t="str">
        <v>SF1525176048960</v>
      </c>
      <c r="D101" s="406" t="str">
        <v>北京</v>
      </c>
      <c r="E101" s="406" t="str">
        <v>长沙</v>
      </c>
      <c r="F101" s="406" t="str">
        <v>七七</v>
      </c>
      <c r="G101" s="406">
        <v>0</v>
      </c>
      <c r="H101" s="406" t="str">
        <v>顺丰标快</v>
      </c>
      <c r="I101" s="406" t="str">
        <v>寄付</v>
      </c>
      <c r="J101" s="406">
        <v>4</v>
      </c>
      <c r="K101" s="406">
        <v>0</v>
      </c>
      <c r="L101" s="406">
        <v>4</v>
      </c>
      <c r="M101" s="406" t="str">
        <v>高郅</v>
      </c>
      <c r="N101" s="497" t="str">
        <v>包装服务</v>
      </c>
      <c r="O101" s="496"/>
      <c r="P101" s="283"/>
      <c r="Q101" s="283"/>
      <c r="R101" s="283"/>
      <c r="S101" s="283"/>
      <c r="T101" s="283"/>
    </row>
    <row r="102">
      <c r="A102" s="495">
        <v>100</v>
      </c>
      <c r="B102" s="498">
        <v>45386</v>
      </c>
      <c r="C102" s="406" t="str">
        <v>SF1525176048988</v>
      </c>
      <c r="D102" s="406" t="str">
        <v>北京</v>
      </c>
      <c r="E102" s="406" t="str">
        <v>杭州</v>
      </c>
      <c r="F102" s="406" t="str">
        <v>袁先世</v>
      </c>
      <c r="G102" s="406">
        <v>2</v>
      </c>
      <c r="H102" s="406" t="str">
        <v>顺丰标快</v>
      </c>
      <c r="I102" s="406" t="str">
        <v>寄付</v>
      </c>
      <c r="J102" s="406">
        <v>23</v>
      </c>
      <c r="K102" s="406">
        <v>0</v>
      </c>
      <c r="L102" s="406">
        <v>23</v>
      </c>
      <c r="M102" s="406" t="str">
        <v>高郅</v>
      </c>
      <c r="N102" s="497" t="str">
        <v>运费</v>
      </c>
      <c r="O102" s="496"/>
      <c r="P102" s="283"/>
      <c r="Q102" s="283"/>
      <c r="R102" s="283"/>
      <c r="S102" s="283"/>
      <c r="T102" s="283"/>
    </row>
    <row r="103">
      <c r="A103" s="495">
        <v>101</v>
      </c>
      <c r="B103" s="498">
        <v>45386</v>
      </c>
      <c r="C103" s="406" t="str">
        <v>SF1525176048988</v>
      </c>
      <c r="D103" s="406" t="str">
        <v>北京</v>
      </c>
      <c r="E103" s="406" t="str">
        <v>杭州</v>
      </c>
      <c r="F103" s="406" t="str">
        <v>袁先世</v>
      </c>
      <c r="G103" s="406">
        <v>0</v>
      </c>
      <c r="H103" s="406" t="str">
        <v>顺丰标快</v>
      </c>
      <c r="I103" s="406" t="str">
        <v>寄付</v>
      </c>
      <c r="J103" s="406">
        <v>4</v>
      </c>
      <c r="K103" s="406">
        <v>0</v>
      </c>
      <c r="L103" s="406">
        <v>4</v>
      </c>
      <c r="M103" s="406" t="str">
        <v>高郅</v>
      </c>
      <c r="N103" s="497" t="str">
        <v>包装服务</v>
      </c>
      <c r="O103" s="496"/>
      <c r="P103" s="283"/>
      <c r="Q103" s="283"/>
      <c r="R103" s="283"/>
      <c r="S103" s="283"/>
      <c r="T103" s="283"/>
    </row>
    <row r="104">
      <c r="A104" s="495">
        <v>102</v>
      </c>
      <c r="B104" s="498">
        <v>45386</v>
      </c>
      <c r="C104" s="406" t="str">
        <v>SF1530166466619</v>
      </c>
      <c r="D104" s="406" t="str">
        <v>北京</v>
      </c>
      <c r="E104" s="406" t="str">
        <v>福州</v>
      </c>
      <c r="F104" s="406" t="str">
        <v>陈卓丰</v>
      </c>
      <c r="G104" s="406">
        <v>2</v>
      </c>
      <c r="H104" s="406" t="str">
        <v>顺丰标快</v>
      </c>
      <c r="I104" s="406" t="str">
        <v>寄付</v>
      </c>
      <c r="J104" s="406">
        <v>23</v>
      </c>
      <c r="K104" s="406">
        <v>0</v>
      </c>
      <c r="L104" s="406">
        <v>23</v>
      </c>
      <c r="M104" s="406" t="str">
        <v>高郅</v>
      </c>
      <c r="N104" s="497" t="str">
        <v>运费</v>
      </c>
      <c r="O104" s="496"/>
      <c r="P104" s="283"/>
      <c r="Q104" s="283"/>
      <c r="R104" s="283"/>
      <c r="S104" s="283"/>
      <c r="T104" s="283"/>
    </row>
    <row r="105">
      <c r="A105" s="495">
        <v>103</v>
      </c>
      <c r="B105" s="498">
        <v>45386</v>
      </c>
      <c r="C105" s="406" t="str">
        <v>SF1530166466619</v>
      </c>
      <c r="D105" s="406" t="str">
        <v>北京</v>
      </c>
      <c r="E105" s="406" t="str">
        <v>福州</v>
      </c>
      <c r="F105" s="406" t="str">
        <v>陈卓丰</v>
      </c>
      <c r="G105" s="406">
        <v>0</v>
      </c>
      <c r="H105" s="406" t="str">
        <v>顺丰标快</v>
      </c>
      <c r="I105" s="406" t="str">
        <v>寄付</v>
      </c>
      <c r="J105" s="406">
        <v>4</v>
      </c>
      <c r="K105" s="406">
        <v>0</v>
      </c>
      <c r="L105" s="406">
        <v>4</v>
      </c>
      <c r="M105" s="406" t="str">
        <v>高郅</v>
      </c>
      <c r="N105" s="497" t="str">
        <v>包装服务</v>
      </c>
      <c r="O105" s="496"/>
      <c r="P105" s="283"/>
      <c r="Q105" s="283"/>
      <c r="R105" s="283"/>
      <c r="S105" s="283"/>
      <c r="T105" s="283"/>
    </row>
    <row r="106">
      <c r="A106" s="495">
        <v>104</v>
      </c>
      <c r="B106" s="498">
        <v>45386</v>
      </c>
      <c r="C106" s="406" t="str">
        <v>SF1530166466628</v>
      </c>
      <c r="D106" s="406" t="str">
        <v>北京</v>
      </c>
      <c r="E106" s="406" t="str">
        <v>深圳</v>
      </c>
      <c r="F106" s="406" t="str">
        <v>莹崽本崽</v>
      </c>
      <c r="G106" s="406">
        <v>2</v>
      </c>
      <c r="H106" s="406" t="str">
        <v>顺丰标快</v>
      </c>
      <c r="I106" s="406" t="str">
        <v>寄付</v>
      </c>
      <c r="J106" s="406">
        <v>25</v>
      </c>
      <c r="K106" s="406">
        <v>0</v>
      </c>
      <c r="L106" s="406">
        <v>25</v>
      </c>
      <c r="M106" s="406" t="str">
        <v>高郅</v>
      </c>
      <c r="N106" s="497" t="str">
        <v>运费</v>
      </c>
      <c r="O106" s="496"/>
      <c r="P106" s="283"/>
      <c r="Q106" s="283"/>
      <c r="R106" s="283"/>
      <c r="S106" s="283"/>
      <c r="T106" s="283"/>
    </row>
    <row r="107">
      <c r="A107" s="495">
        <v>105</v>
      </c>
      <c r="B107" s="498">
        <v>45386</v>
      </c>
      <c r="C107" s="406" t="str">
        <v>SF1530166466628</v>
      </c>
      <c r="D107" s="406" t="str">
        <v>北京</v>
      </c>
      <c r="E107" s="406" t="str">
        <v>深圳</v>
      </c>
      <c r="F107" s="406" t="str">
        <v>莹崽本崽</v>
      </c>
      <c r="G107" s="406">
        <v>0</v>
      </c>
      <c r="H107" s="406" t="str">
        <v>顺丰标快</v>
      </c>
      <c r="I107" s="406" t="str">
        <v>寄付</v>
      </c>
      <c r="J107" s="406">
        <v>4</v>
      </c>
      <c r="K107" s="406">
        <v>0</v>
      </c>
      <c r="L107" s="406">
        <v>4</v>
      </c>
      <c r="M107" s="406" t="str">
        <v>高郅</v>
      </c>
      <c r="N107" s="497" t="str">
        <v>包装服务</v>
      </c>
      <c r="O107" s="496"/>
      <c r="P107" s="283"/>
      <c r="Q107" s="283"/>
      <c r="R107" s="283"/>
      <c r="S107" s="283"/>
      <c r="T107" s="283"/>
    </row>
    <row r="108">
      <c r="A108" s="495">
        <v>106</v>
      </c>
      <c r="B108" s="498">
        <v>45386</v>
      </c>
      <c r="C108" s="406" t="str">
        <v>SF1530166467696</v>
      </c>
      <c r="D108" s="406" t="str">
        <v>北京</v>
      </c>
      <c r="E108" s="406" t="str">
        <v>杭州</v>
      </c>
      <c r="F108" s="406" t="str">
        <v>袁先世</v>
      </c>
      <c r="G108" s="406">
        <v>2</v>
      </c>
      <c r="H108" s="406" t="str">
        <v>顺丰标快</v>
      </c>
      <c r="I108" s="406" t="str">
        <v>寄付</v>
      </c>
      <c r="J108" s="406">
        <v>23</v>
      </c>
      <c r="K108" s="406">
        <v>0</v>
      </c>
      <c r="L108" s="406">
        <v>23</v>
      </c>
      <c r="M108" s="406" t="str">
        <v>高郅</v>
      </c>
      <c r="N108" s="497" t="str">
        <v>运费</v>
      </c>
      <c r="O108" s="496"/>
      <c r="P108" s="283"/>
      <c r="Q108" s="283"/>
      <c r="R108" s="283"/>
      <c r="S108" s="283"/>
      <c r="T108" s="283"/>
    </row>
    <row r="109">
      <c r="A109" s="495">
        <v>107</v>
      </c>
      <c r="B109" s="498">
        <v>45386</v>
      </c>
      <c r="C109" s="406" t="str">
        <v>SF1530166467696</v>
      </c>
      <c r="D109" s="406" t="str">
        <v>北京</v>
      </c>
      <c r="E109" s="406" t="str">
        <v>杭州</v>
      </c>
      <c r="F109" s="406" t="str">
        <v>袁先世</v>
      </c>
      <c r="G109" s="406">
        <v>0</v>
      </c>
      <c r="H109" s="406" t="str">
        <v>顺丰标快</v>
      </c>
      <c r="I109" s="406" t="str">
        <v>寄付</v>
      </c>
      <c r="J109" s="406">
        <v>4</v>
      </c>
      <c r="K109" s="406">
        <v>0</v>
      </c>
      <c r="L109" s="406">
        <v>4</v>
      </c>
      <c r="M109" s="406" t="str">
        <v>高郅</v>
      </c>
      <c r="N109" s="497" t="str">
        <v>包装服务</v>
      </c>
      <c r="O109" s="496"/>
      <c r="P109" s="283"/>
      <c r="Q109" s="283"/>
      <c r="R109" s="283"/>
      <c r="S109" s="283"/>
      <c r="T109" s="283"/>
    </row>
    <row r="110">
      <c r="A110" s="495">
        <v>108</v>
      </c>
      <c r="B110" s="498">
        <v>45386</v>
      </c>
      <c r="C110" s="406" t="str">
        <v>SF1530166467701</v>
      </c>
      <c r="D110" s="406" t="str">
        <v>北京</v>
      </c>
      <c r="E110" s="406" t="str">
        <v>重庆</v>
      </c>
      <c r="F110" s="406" t="str">
        <v>卞继生</v>
      </c>
      <c r="G110" s="406">
        <v>2</v>
      </c>
      <c r="H110" s="406" t="str">
        <v>顺丰标快</v>
      </c>
      <c r="I110" s="406" t="str">
        <v>寄付</v>
      </c>
      <c r="J110" s="406">
        <v>24</v>
      </c>
      <c r="K110" s="406">
        <v>0</v>
      </c>
      <c r="L110" s="406">
        <v>24</v>
      </c>
      <c r="M110" s="406" t="str">
        <v>高郅</v>
      </c>
      <c r="N110" s="497" t="str">
        <v>运费</v>
      </c>
      <c r="O110" s="496"/>
      <c r="P110" s="283"/>
      <c r="Q110" s="283"/>
      <c r="R110" s="283"/>
      <c r="S110" s="283"/>
      <c r="T110" s="283"/>
    </row>
    <row r="111">
      <c r="A111" s="495">
        <v>109</v>
      </c>
      <c r="B111" s="498">
        <v>45386</v>
      </c>
      <c r="C111" s="406" t="str">
        <v>SF1530166467701</v>
      </c>
      <c r="D111" s="406" t="str">
        <v>北京</v>
      </c>
      <c r="E111" s="406" t="str">
        <v>重庆</v>
      </c>
      <c r="F111" s="406" t="str">
        <v>卞继生</v>
      </c>
      <c r="G111" s="406">
        <v>0</v>
      </c>
      <c r="H111" s="406" t="str">
        <v>顺丰标快</v>
      </c>
      <c r="I111" s="406" t="str">
        <v>寄付</v>
      </c>
      <c r="J111" s="406">
        <v>4</v>
      </c>
      <c r="K111" s="406">
        <v>0</v>
      </c>
      <c r="L111" s="406">
        <v>4</v>
      </c>
      <c r="M111" s="406" t="str">
        <v>高郅</v>
      </c>
      <c r="N111" s="497" t="str">
        <v>包装服务</v>
      </c>
      <c r="O111" s="496"/>
      <c r="P111" s="283"/>
      <c r="Q111" s="283"/>
      <c r="R111" s="283"/>
      <c r="S111" s="283"/>
      <c r="T111" s="283"/>
    </row>
    <row r="112">
      <c r="A112" s="495">
        <v>110</v>
      </c>
      <c r="B112" s="498">
        <v>45386</v>
      </c>
      <c r="C112" s="406" t="str">
        <v>SF1530166467710</v>
      </c>
      <c r="D112" s="406" t="str">
        <v>北京</v>
      </c>
      <c r="E112" s="406" t="str">
        <v>重庆</v>
      </c>
      <c r="F112" s="406" t="str">
        <v>卞继生</v>
      </c>
      <c r="G112" s="406">
        <v>2</v>
      </c>
      <c r="H112" s="406" t="str">
        <v>顺丰标快</v>
      </c>
      <c r="I112" s="406" t="str">
        <v>寄付</v>
      </c>
      <c r="J112" s="406">
        <v>24</v>
      </c>
      <c r="K112" s="406">
        <v>0</v>
      </c>
      <c r="L112" s="406">
        <v>24</v>
      </c>
      <c r="M112" s="406" t="str">
        <v>高郅</v>
      </c>
      <c r="N112" s="497" t="str">
        <v>运费</v>
      </c>
      <c r="O112" s="496"/>
      <c r="P112" s="283"/>
      <c r="Q112" s="283"/>
      <c r="R112" s="283"/>
      <c r="S112" s="283"/>
      <c r="T112" s="283"/>
    </row>
    <row r="113">
      <c r="A113" s="495">
        <v>111</v>
      </c>
      <c r="B113" s="498">
        <v>45386</v>
      </c>
      <c r="C113" s="406" t="str">
        <v>SF1530166467710</v>
      </c>
      <c r="D113" s="406" t="str">
        <v>北京</v>
      </c>
      <c r="E113" s="406" t="str">
        <v>重庆</v>
      </c>
      <c r="F113" s="406" t="str">
        <v>卞继生</v>
      </c>
      <c r="G113" s="406">
        <v>0</v>
      </c>
      <c r="H113" s="406" t="str">
        <v>顺丰标快</v>
      </c>
      <c r="I113" s="406" t="str">
        <v>寄付</v>
      </c>
      <c r="J113" s="406">
        <v>4</v>
      </c>
      <c r="K113" s="406">
        <v>0</v>
      </c>
      <c r="L113" s="406">
        <v>4</v>
      </c>
      <c r="M113" s="406" t="str">
        <v>高郅</v>
      </c>
      <c r="N113" s="497" t="str">
        <v>包装服务</v>
      </c>
      <c r="O113" s="496"/>
      <c r="P113" s="283"/>
      <c r="Q113" s="283"/>
      <c r="R113" s="283"/>
      <c r="S113" s="283"/>
      <c r="T113" s="283"/>
    </row>
    <row r="114">
      <c r="A114" s="495">
        <v>112</v>
      </c>
      <c r="B114" s="498">
        <v>45386</v>
      </c>
      <c r="C114" s="406" t="str">
        <v>SF1530166467729</v>
      </c>
      <c r="D114" s="406" t="str">
        <v>北京</v>
      </c>
      <c r="E114" s="406" t="str">
        <v>东莞</v>
      </c>
      <c r="F114" s="406" t="str">
        <v>杨小姐</v>
      </c>
      <c r="G114" s="406">
        <v>2</v>
      </c>
      <c r="H114" s="406" t="str">
        <v>顺丰标快</v>
      </c>
      <c r="I114" s="406" t="str">
        <v>寄付</v>
      </c>
      <c r="J114" s="406">
        <v>25</v>
      </c>
      <c r="K114" s="406">
        <v>0</v>
      </c>
      <c r="L114" s="406">
        <v>25</v>
      </c>
      <c r="M114" s="406" t="str">
        <v>高郅</v>
      </c>
      <c r="N114" s="497" t="str">
        <v>运费</v>
      </c>
      <c r="O114" s="496"/>
      <c r="P114" s="283"/>
      <c r="Q114" s="283"/>
      <c r="R114" s="283"/>
      <c r="S114" s="283"/>
      <c r="T114" s="283"/>
    </row>
    <row r="115">
      <c r="A115" s="495">
        <v>113</v>
      </c>
      <c r="B115" s="498">
        <v>45386</v>
      </c>
      <c r="C115" s="406" t="str">
        <v>SF1530166467729</v>
      </c>
      <c r="D115" s="406" t="str">
        <v>北京</v>
      </c>
      <c r="E115" s="406" t="str">
        <v>东莞</v>
      </c>
      <c r="F115" s="406" t="str">
        <v>杨小姐</v>
      </c>
      <c r="G115" s="406">
        <v>0</v>
      </c>
      <c r="H115" s="406" t="str">
        <v>顺丰标快</v>
      </c>
      <c r="I115" s="406" t="str">
        <v>寄付</v>
      </c>
      <c r="J115" s="406">
        <v>4</v>
      </c>
      <c r="K115" s="406">
        <v>0</v>
      </c>
      <c r="L115" s="406">
        <v>4</v>
      </c>
      <c r="M115" s="406" t="str">
        <v>高郅</v>
      </c>
      <c r="N115" s="497" t="str">
        <v>包装服务</v>
      </c>
      <c r="O115" s="496"/>
      <c r="P115" s="283"/>
      <c r="Q115" s="283"/>
      <c r="R115" s="283"/>
      <c r="S115" s="283"/>
      <c r="T115" s="283"/>
    </row>
    <row r="116">
      <c r="A116" s="495">
        <v>114</v>
      </c>
      <c r="B116" s="498">
        <v>45386</v>
      </c>
      <c r="C116" s="406" t="str">
        <v>SF1530166467738</v>
      </c>
      <c r="D116" s="406" t="str">
        <v>北京</v>
      </c>
      <c r="E116" s="406" t="str">
        <v>东莞</v>
      </c>
      <c r="F116" s="406" t="str">
        <v>杨小姐</v>
      </c>
      <c r="G116" s="406">
        <v>2</v>
      </c>
      <c r="H116" s="406" t="str">
        <v>顺丰标快</v>
      </c>
      <c r="I116" s="406" t="str">
        <v>寄付</v>
      </c>
      <c r="J116" s="406">
        <v>25</v>
      </c>
      <c r="K116" s="406">
        <v>0</v>
      </c>
      <c r="L116" s="406">
        <v>25</v>
      </c>
      <c r="M116" s="406" t="str">
        <v>高郅</v>
      </c>
      <c r="N116" s="497" t="str">
        <v>运费</v>
      </c>
      <c r="O116" s="496"/>
      <c r="P116" s="283"/>
      <c r="Q116" s="283"/>
      <c r="R116" s="283"/>
      <c r="S116" s="283"/>
      <c r="T116" s="283"/>
    </row>
    <row r="117">
      <c r="A117" s="495">
        <v>115</v>
      </c>
      <c r="B117" s="498">
        <v>45386</v>
      </c>
      <c r="C117" s="406" t="str">
        <v>SF1530166467738</v>
      </c>
      <c r="D117" s="406" t="str">
        <v>北京</v>
      </c>
      <c r="E117" s="406" t="str">
        <v>东莞</v>
      </c>
      <c r="F117" s="406" t="str">
        <v>杨小姐</v>
      </c>
      <c r="G117" s="406">
        <v>0</v>
      </c>
      <c r="H117" s="406" t="str">
        <v>顺丰标快</v>
      </c>
      <c r="I117" s="406" t="str">
        <v>寄付</v>
      </c>
      <c r="J117" s="406">
        <v>4</v>
      </c>
      <c r="K117" s="406">
        <v>0</v>
      </c>
      <c r="L117" s="406">
        <v>4</v>
      </c>
      <c r="M117" s="406" t="str">
        <v>高郅</v>
      </c>
      <c r="N117" s="497" t="str">
        <v>包装服务</v>
      </c>
      <c r="O117" s="496"/>
      <c r="P117" s="283"/>
      <c r="Q117" s="283"/>
      <c r="R117" s="283"/>
      <c r="S117" s="283"/>
      <c r="T117" s="283"/>
    </row>
    <row r="118">
      <c r="A118" s="495">
        <v>116</v>
      </c>
      <c r="B118" s="498">
        <v>45386</v>
      </c>
      <c r="C118" s="406" t="str">
        <v>SF1530166467747</v>
      </c>
      <c r="D118" s="406" t="str">
        <v>北京</v>
      </c>
      <c r="E118" s="406" t="str">
        <v>东莞</v>
      </c>
      <c r="F118" s="406" t="str">
        <v>杨小姐</v>
      </c>
      <c r="G118" s="406">
        <v>2</v>
      </c>
      <c r="H118" s="406" t="str">
        <v>顺丰标快</v>
      </c>
      <c r="I118" s="406" t="str">
        <v>寄付</v>
      </c>
      <c r="J118" s="406">
        <v>25</v>
      </c>
      <c r="K118" s="406">
        <v>0</v>
      </c>
      <c r="L118" s="406">
        <v>25</v>
      </c>
      <c r="M118" s="406" t="str">
        <v>高郅</v>
      </c>
      <c r="N118" s="497" t="str">
        <v>运费</v>
      </c>
      <c r="O118" s="496"/>
      <c r="P118" s="283"/>
      <c r="Q118" s="283"/>
      <c r="R118" s="283"/>
      <c r="S118" s="283"/>
      <c r="T118" s="283"/>
    </row>
    <row r="119">
      <c r="A119" s="495">
        <v>117</v>
      </c>
      <c r="B119" s="498">
        <v>45386</v>
      </c>
      <c r="C119" s="406" t="str">
        <v>SF1530166467747</v>
      </c>
      <c r="D119" s="406" t="str">
        <v>北京</v>
      </c>
      <c r="E119" s="406" t="str">
        <v>东莞</v>
      </c>
      <c r="F119" s="406" t="str">
        <v>杨小姐</v>
      </c>
      <c r="G119" s="406">
        <v>0</v>
      </c>
      <c r="H119" s="406" t="str">
        <v>顺丰标快</v>
      </c>
      <c r="I119" s="406" t="str">
        <v>寄付</v>
      </c>
      <c r="J119" s="406">
        <v>4</v>
      </c>
      <c r="K119" s="406">
        <v>0</v>
      </c>
      <c r="L119" s="406">
        <v>4</v>
      </c>
      <c r="M119" s="406" t="str">
        <v>高郅</v>
      </c>
      <c r="N119" s="497" t="str">
        <v>包装服务</v>
      </c>
      <c r="O119" s="496"/>
      <c r="P119" s="283"/>
      <c r="Q119" s="283"/>
      <c r="R119" s="283"/>
      <c r="S119" s="283"/>
      <c r="T119" s="283"/>
    </row>
    <row r="120">
      <c r="A120" s="495">
        <v>118</v>
      </c>
      <c r="B120" s="498">
        <v>45386</v>
      </c>
      <c r="C120" s="406" t="str">
        <v>SF1530166467756</v>
      </c>
      <c r="D120" s="406" t="str">
        <v>北京</v>
      </c>
      <c r="E120" s="406" t="str">
        <v>东莞</v>
      </c>
      <c r="F120" s="406" t="str">
        <v>杨小姐</v>
      </c>
      <c r="G120" s="406">
        <v>2</v>
      </c>
      <c r="H120" s="406" t="str">
        <v>顺丰标快</v>
      </c>
      <c r="I120" s="406" t="str">
        <v>寄付</v>
      </c>
      <c r="J120" s="406">
        <v>25</v>
      </c>
      <c r="K120" s="406">
        <v>0</v>
      </c>
      <c r="L120" s="406">
        <v>25</v>
      </c>
      <c r="M120" s="406" t="str">
        <v>高郅</v>
      </c>
      <c r="N120" s="497" t="str">
        <v>运费</v>
      </c>
      <c r="O120" s="496"/>
      <c r="P120" s="283"/>
      <c r="Q120" s="283"/>
      <c r="R120" s="283"/>
      <c r="S120" s="283"/>
      <c r="T120" s="283"/>
    </row>
    <row r="121">
      <c r="A121" s="495">
        <v>119</v>
      </c>
      <c r="B121" s="498">
        <v>45386</v>
      </c>
      <c r="C121" s="406" t="str">
        <v>SF1530166467756</v>
      </c>
      <c r="D121" s="406" t="str">
        <v>北京</v>
      </c>
      <c r="E121" s="406" t="str">
        <v>东莞</v>
      </c>
      <c r="F121" s="406" t="str">
        <v>杨小姐</v>
      </c>
      <c r="G121" s="406">
        <v>0</v>
      </c>
      <c r="H121" s="406" t="str">
        <v>顺丰标快</v>
      </c>
      <c r="I121" s="406" t="str">
        <v>寄付</v>
      </c>
      <c r="J121" s="406">
        <v>4</v>
      </c>
      <c r="K121" s="406">
        <v>0</v>
      </c>
      <c r="L121" s="406">
        <v>4</v>
      </c>
      <c r="M121" s="406" t="str">
        <v>高郅</v>
      </c>
      <c r="N121" s="497" t="str">
        <v>包装服务</v>
      </c>
      <c r="O121" s="496"/>
      <c r="P121" s="283"/>
      <c r="Q121" s="283"/>
      <c r="R121" s="283"/>
      <c r="S121" s="283"/>
      <c r="T121" s="283"/>
    </row>
    <row r="122">
      <c r="A122" s="495">
        <v>120</v>
      </c>
      <c r="B122" s="498">
        <v>45386</v>
      </c>
      <c r="C122" s="406" t="str">
        <v>SF1530166467765</v>
      </c>
      <c r="D122" s="406" t="str">
        <v>北京</v>
      </c>
      <c r="E122" s="406" t="str">
        <v>东莞</v>
      </c>
      <c r="F122" s="406" t="str">
        <v>杨小姐</v>
      </c>
      <c r="G122" s="406">
        <v>2</v>
      </c>
      <c r="H122" s="406" t="str">
        <v>顺丰标快</v>
      </c>
      <c r="I122" s="406" t="str">
        <v>寄付</v>
      </c>
      <c r="J122" s="406">
        <v>25</v>
      </c>
      <c r="K122" s="406">
        <v>0</v>
      </c>
      <c r="L122" s="406">
        <v>25</v>
      </c>
      <c r="M122" s="406" t="str">
        <v>高郅</v>
      </c>
      <c r="N122" s="497" t="str">
        <v>运费</v>
      </c>
      <c r="O122" s="496"/>
      <c r="P122" s="283"/>
      <c r="Q122" s="283"/>
      <c r="R122" s="283"/>
      <c r="S122" s="283"/>
      <c r="T122" s="283"/>
    </row>
    <row r="123">
      <c r="A123" s="495">
        <v>121</v>
      </c>
      <c r="B123" s="498">
        <v>45386</v>
      </c>
      <c r="C123" s="406" t="str">
        <v>SF1530166467765</v>
      </c>
      <c r="D123" s="406" t="str">
        <v>北京</v>
      </c>
      <c r="E123" s="406" t="str">
        <v>东莞</v>
      </c>
      <c r="F123" s="406" t="str">
        <v>杨小姐</v>
      </c>
      <c r="G123" s="406">
        <v>0</v>
      </c>
      <c r="H123" s="406" t="str">
        <v>顺丰标快</v>
      </c>
      <c r="I123" s="406" t="str">
        <v>寄付</v>
      </c>
      <c r="J123" s="406">
        <v>4</v>
      </c>
      <c r="K123" s="406">
        <v>0</v>
      </c>
      <c r="L123" s="406">
        <v>4</v>
      </c>
      <c r="M123" s="406" t="str">
        <v>高郅</v>
      </c>
      <c r="N123" s="497" t="str">
        <v>包装服务</v>
      </c>
      <c r="O123" s="496"/>
      <c r="P123" s="283"/>
      <c r="Q123" s="283"/>
      <c r="R123" s="283"/>
      <c r="S123" s="283"/>
      <c r="T123" s="283"/>
    </row>
    <row r="124">
      <c r="A124" s="495">
        <v>122</v>
      </c>
      <c r="B124" s="498">
        <v>45386</v>
      </c>
      <c r="C124" s="406" t="str">
        <v>SF1530166467774</v>
      </c>
      <c r="D124" s="406" t="str">
        <v>北京</v>
      </c>
      <c r="E124" s="406" t="str">
        <v>长沙</v>
      </c>
      <c r="F124" s="406" t="str">
        <v>潘晓敏</v>
      </c>
      <c r="G124" s="406">
        <v>2</v>
      </c>
      <c r="H124" s="406" t="str">
        <v>顺丰标快</v>
      </c>
      <c r="I124" s="406" t="str">
        <v>寄付</v>
      </c>
      <c r="J124" s="406">
        <v>23</v>
      </c>
      <c r="K124" s="406">
        <v>0</v>
      </c>
      <c r="L124" s="406">
        <v>23</v>
      </c>
      <c r="M124" s="406" t="str">
        <v>高郅</v>
      </c>
      <c r="N124" s="497" t="str">
        <v>运费</v>
      </c>
      <c r="O124" s="496"/>
      <c r="P124" s="283"/>
      <c r="Q124" s="283"/>
      <c r="R124" s="283"/>
      <c r="S124" s="283"/>
      <c r="T124" s="283"/>
    </row>
    <row r="125">
      <c r="A125" s="495">
        <v>123</v>
      </c>
      <c r="B125" s="498">
        <v>45386</v>
      </c>
      <c r="C125" s="406" t="str">
        <v>SF1530166467774</v>
      </c>
      <c r="D125" s="406" t="str">
        <v>北京</v>
      </c>
      <c r="E125" s="406" t="str">
        <v>长沙</v>
      </c>
      <c r="F125" s="406" t="str">
        <v>潘晓敏</v>
      </c>
      <c r="G125" s="406">
        <v>0</v>
      </c>
      <c r="H125" s="406" t="str">
        <v>顺丰标快</v>
      </c>
      <c r="I125" s="406" t="str">
        <v>寄付</v>
      </c>
      <c r="J125" s="406">
        <v>4</v>
      </c>
      <c r="K125" s="406">
        <v>0</v>
      </c>
      <c r="L125" s="406">
        <v>4</v>
      </c>
      <c r="M125" s="406" t="str">
        <v>高郅</v>
      </c>
      <c r="N125" s="497" t="str">
        <v>包装服务</v>
      </c>
      <c r="O125" s="496"/>
      <c r="P125" s="283"/>
      <c r="Q125" s="283"/>
      <c r="R125" s="283"/>
      <c r="S125" s="283"/>
      <c r="T125" s="283"/>
    </row>
    <row r="126">
      <c r="A126" s="495">
        <v>124</v>
      </c>
      <c r="B126" s="498">
        <v>45386</v>
      </c>
      <c r="C126" s="406" t="str">
        <v>SF1530166467783</v>
      </c>
      <c r="D126" s="406" t="str">
        <v>北京</v>
      </c>
      <c r="E126" s="406" t="str">
        <v>长沙</v>
      </c>
      <c r="F126" s="406" t="str">
        <v>潘晓敏</v>
      </c>
      <c r="G126" s="406">
        <v>2</v>
      </c>
      <c r="H126" s="406" t="str">
        <v>顺丰标快</v>
      </c>
      <c r="I126" s="406" t="str">
        <v>寄付</v>
      </c>
      <c r="J126" s="406">
        <v>23</v>
      </c>
      <c r="K126" s="406">
        <v>0</v>
      </c>
      <c r="L126" s="406">
        <v>23</v>
      </c>
      <c r="M126" s="406" t="str">
        <v>高郅</v>
      </c>
      <c r="N126" s="497" t="str">
        <v>运费</v>
      </c>
      <c r="O126" s="496"/>
      <c r="P126" s="283"/>
      <c r="Q126" s="283"/>
      <c r="R126" s="283"/>
      <c r="S126" s="283"/>
      <c r="T126" s="283"/>
    </row>
    <row r="127">
      <c r="A127" s="495">
        <v>125</v>
      </c>
      <c r="B127" s="498">
        <v>45386</v>
      </c>
      <c r="C127" s="406" t="str">
        <v>SF1530166467783</v>
      </c>
      <c r="D127" s="406" t="str">
        <v>北京</v>
      </c>
      <c r="E127" s="406" t="str">
        <v>长沙</v>
      </c>
      <c r="F127" s="406" t="str">
        <v>潘晓敏</v>
      </c>
      <c r="G127" s="406">
        <v>0</v>
      </c>
      <c r="H127" s="406" t="str">
        <v>顺丰标快</v>
      </c>
      <c r="I127" s="406" t="str">
        <v>寄付</v>
      </c>
      <c r="J127" s="406">
        <v>4</v>
      </c>
      <c r="K127" s="406">
        <v>0</v>
      </c>
      <c r="L127" s="406">
        <v>4</v>
      </c>
      <c r="M127" s="406" t="str">
        <v>高郅</v>
      </c>
      <c r="N127" s="497" t="str">
        <v>包装服务</v>
      </c>
      <c r="O127" s="496"/>
      <c r="P127" s="283"/>
      <c r="Q127" s="283"/>
      <c r="R127" s="283"/>
      <c r="S127" s="283"/>
      <c r="T127" s="283"/>
    </row>
    <row r="128">
      <c r="A128" s="495">
        <v>126</v>
      </c>
      <c r="B128" s="498">
        <v>45386</v>
      </c>
      <c r="C128" s="406" t="str">
        <v>SF1530166467792</v>
      </c>
      <c r="D128" s="406" t="str">
        <v>北京</v>
      </c>
      <c r="E128" s="406" t="str">
        <v>长沙</v>
      </c>
      <c r="F128" s="406" t="str">
        <v>潘晓敏</v>
      </c>
      <c r="G128" s="406">
        <v>2</v>
      </c>
      <c r="H128" s="406" t="str">
        <v>顺丰标快</v>
      </c>
      <c r="I128" s="406" t="str">
        <v>寄付</v>
      </c>
      <c r="J128" s="406">
        <v>23</v>
      </c>
      <c r="K128" s="406">
        <v>0</v>
      </c>
      <c r="L128" s="406">
        <v>23</v>
      </c>
      <c r="M128" s="406" t="str">
        <v>高郅</v>
      </c>
      <c r="N128" s="497" t="str">
        <v>运费</v>
      </c>
      <c r="O128" s="496"/>
      <c r="P128" s="283"/>
      <c r="Q128" s="283"/>
      <c r="R128" s="283"/>
      <c r="S128" s="283"/>
      <c r="T128" s="283"/>
    </row>
    <row r="129">
      <c r="A129" s="495">
        <v>127</v>
      </c>
      <c r="B129" s="498">
        <v>45386</v>
      </c>
      <c r="C129" s="406" t="str">
        <v>SF1530166467792</v>
      </c>
      <c r="D129" s="406" t="str">
        <v>北京</v>
      </c>
      <c r="E129" s="406" t="str">
        <v>长沙</v>
      </c>
      <c r="F129" s="406" t="str">
        <v>潘晓敏</v>
      </c>
      <c r="G129" s="406">
        <v>0</v>
      </c>
      <c r="H129" s="406" t="str">
        <v>顺丰标快</v>
      </c>
      <c r="I129" s="406" t="str">
        <v>寄付</v>
      </c>
      <c r="J129" s="406">
        <v>4</v>
      </c>
      <c r="K129" s="406">
        <v>0</v>
      </c>
      <c r="L129" s="406">
        <v>4</v>
      </c>
      <c r="M129" s="406" t="str">
        <v>高郅</v>
      </c>
      <c r="N129" s="497" t="str">
        <v>包装服务</v>
      </c>
      <c r="O129" s="496"/>
      <c r="P129" s="283"/>
      <c r="Q129" s="283"/>
      <c r="R129" s="283"/>
      <c r="S129" s="283"/>
      <c r="T129" s="283"/>
    </row>
    <row r="130">
      <c r="A130" s="495">
        <v>128</v>
      </c>
      <c r="B130" s="498">
        <v>45386</v>
      </c>
      <c r="C130" s="406" t="str">
        <v>SF1530166467808</v>
      </c>
      <c r="D130" s="406" t="str">
        <v>北京</v>
      </c>
      <c r="E130" s="406" t="str">
        <v>长沙</v>
      </c>
      <c r="F130" s="406" t="str">
        <v>潘晓敏</v>
      </c>
      <c r="G130" s="406">
        <v>2</v>
      </c>
      <c r="H130" s="406" t="str">
        <v>顺丰标快</v>
      </c>
      <c r="I130" s="406" t="str">
        <v>寄付</v>
      </c>
      <c r="J130" s="406">
        <v>23</v>
      </c>
      <c r="K130" s="406">
        <v>0</v>
      </c>
      <c r="L130" s="406">
        <v>23</v>
      </c>
      <c r="M130" s="406" t="str">
        <v>高郅</v>
      </c>
      <c r="N130" s="497" t="str">
        <v>运费</v>
      </c>
      <c r="O130" s="496"/>
      <c r="P130" s="283"/>
      <c r="Q130" s="283"/>
      <c r="R130" s="283"/>
      <c r="S130" s="283"/>
      <c r="T130" s="283"/>
    </row>
    <row r="131">
      <c r="A131" s="495">
        <v>129</v>
      </c>
      <c r="B131" s="498">
        <v>45386</v>
      </c>
      <c r="C131" s="406" t="str">
        <v>SF1530166467808</v>
      </c>
      <c r="D131" s="406" t="str">
        <v>北京</v>
      </c>
      <c r="E131" s="406" t="str">
        <v>长沙</v>
      </c>
      <c r="F131" s="406" t="str">
        <v>潘晓敏</v>
      </c>
      <c r="G131" s="406">
        <v>0</v>
      </c>
      <c r="H131" s="406" t="str">
        <v>顺丰标快</v>
      </c>
      <c r="I131" s="406" t="str">
        <v>寄付</v>
      </c>
      <c r="J131" s="406">
        <v>4</v>
      </c>
      <c r="K131" s="406">
        <v>0</v>
      </c>
      <c r="L131" s="406">
        <v>4</v>
      </c>
      <c r="M131" s="406" t="str">
        <v>高郅</v>
      </c>
      <c r="N131" s="497" t="str">
        <v>包装服务</v>
      </c>
      <c r="O131" s="496"/>
      <c r="P131" s="283"/>
      <c r="Q131" s="283"/>
      <c r="R131" s="283"/>
      <c r="S131" s="283"/>
      <c r="T131" s="283"/>
    </row>
    <row r="132">
      <c r="A132" s="495">
        <v>130</v>
      </c>
      <c r="B132" s="498">
        <v>45386</v>
      </c>
      <c r="C132" s="406" t="str">
        <v>SF1614398200710</v>
      </c>
      <c r="D132" s="406" t="str">
        <v>北京</v>
      </c>
      <c r="E132" s="406" t="str">
        <v>滨州</v>
      </c>
      <c r="F132" s="406" t="str">
        <v>郝琪力</v>
      </c>
      <c r="G132" s="406">
        <v>2</v>
      </c>
      <c r="H132" s="406" t="str">
        <v>顺丰标快</v>
      </c>
      <c r="I132" s="406" t="str">
        <v>寄付</v>
      </c>
      <c r="J132" s="406">
        <v>23</v>
      </c>
      <c r="K132" s="406">
        <v>0</v>
      </c>
      <c r="L132" s="406">
        <v>23</v>
      </c>
      <c r="M132" s="406" t="str">
        <v>高郅</v>
      </c>
      <c r="N132" s="497" t="str">
        <v>运费</v>
      </c>
      <c r="O132" s="496"/>
      <c r="P132" s="283"/>
      <c r="Q132" s="283"/>
      <c r="R132" s="283"/>
      <c r="S132" s="283"/>
      <c r="T132" s="283"/>
    </row>
    <row r="133">
      <c r="A133" s="495">
        <v>131</v>
      </c>
      <c r="B133" s="498">
        <v>45386</v>
      </c>
      <c r="C133" s="406" t="str">
        <v>SF1614398200710</v>
      </c>
      <c r="D133" s="406" t="str">
        <v>北京</v>
      </c>
      <c r="E133" s="406" t="str">
        <v>滨州</v>
      </c>
      <c r="F133" s="406" t="str">
        <v>郝琪力</v>
      </c>
      <c r="G133" s="406">
        <v>0</v>
      </c>
      <c r="H133" s="406" t="str">
        <v>顺丰标快</v>
      </c>
      <c r="I133" s="406" t="str">
        <v>寄付</v>
      </c>
      <c r="J133" s="406">
        <v>4</v>
      </c>
      <c r="K133" s="406">
        <v>0</v>
      </c>
      <c r="L133" s="406">
        <v>4</v>
      </c>
      <c r="M133" s="406" t="str">
        <v>高郅</v>
      </c>
      <c r="N133" s="497" t="str">
        <v>包装服务</v>
      </c>
      <c r="O133" s="496"/>
      <c r="P133" s="283"/>
      <c r="Q133" s="283"/>
      <c r="R133" s="283"/>
      <c r="S133" s="283"/>
      <c r="T133" s="283"/>
    </row>
    <row r="134">
      <c r="A134" s="495">
        <v>132</v>
      </c>
      <c r="B134" s="498">
        <v>45386</v>
      </c>
      <c r="C134" s="406" t="str">
        <v>SF1614398201715</v>
      </c>
      <c r="D134" s="406" t="str">
        <v>北京</v>
      </c>
      <c r="E134" s="406" t="str">
        <v>沈阳/铁岭/抚顺</v>
      </c>
      <c r="F134" s="406" t="str">
        <v>刘佳明</v>
      </c>
      <c r="G134" s="406">
        <v>2</v>
      </c>
      <c r="H134" s="406" t="str">
        <v>顺丰标快</v>
      </c>
      <c r="I134" s="406" t="str">
        <v>寄付</v>
      </c>
      <c r="J134" s="406">
        <v>23</v>
      </c>
      <c r="K134" s="406">
        <v>0</v>
      </c>
      <c r="L134" s="406">
        <v>23</v>
      </c>
      <c r="M134" s="406" t="str">
        <v>高郅</v>
      </c>
      <c r="N134" s="497" t="str">
        <v>运费</v>
      </c>
      <c r="O134" s="496"/>
      <c r="P134" s="283"/>
      <c r="Q134" s="283"/>
      <c r="R134" s="283"/>
      <c r="S134" s="283"/>
      <c r="T134" s="283"/>
    </row>
    <row r="135">
      <c r="A135" s="495">
        <v>133</v>
      </c>
      <c r="B135" s="498">
        <v>45386</v>
      </c>
      <c r="C135" s="406" t="str">
        <v>SF1614398201715</v>
      </c>
      <c r="D135" s="406" t="str">
        <v>北京</v>
      </c>
      <c r="E135" s="406" t="str">
        <v>沈阳/铁岭/抚顺</v>
      </c>
      <c r="F135" s="406" t="str">
        <v>刘佳明</v>
      </c>
      <c r="G135" s="406">
        <v>0</v>
      </c>
      <c r="H135" s="406" t="str">
        <v>顺丰标快</v>
      </c>
      <c r="I135" s="406" t="str">
        <v>寄付</v>
      </c>
      <c r="J135" s="406">
        <v>4</v>
      </c>
      <c r="K135" s="406">
        <v>0</v>
      </c>
      <c r="L135" s="406">
        <v>4</v>
      </c>
      <c r="M135" s="406" t="str">
        <v>高郅</v>
      </c>
      <c r="N135" s="497" t="str">
        <v>包装服务</v>
      </c>
      <c r="O135" s="496"/>
      <c r="P135" s="283"/>
      <c r="Q135" s="283"/>
      <c r="R135" s="283"/>
      <c r="S135" s="283"/>
      <c r="T135" s="283"/>
    </row>
    <row r="136">
      <c r="A136" s="495">
        <v>134</v>
      </c>
      <c r="B136" s="498">
        <v>45386</v>
      </c>
      <c r="C136" s="406" t="str">
        <v>SF1614398221710</v>
      </c>
      <c r="D136" s="406" t="str">
        <v>北京</v>
      </c>
      <c r="E136" s="406" t="str">
        <v>深圳</v>
      </c>
      <c r="F136" s="406" t="str">
        <v>黄彬</v>
      </c>
      <c r="G136" s="406">
        <v>2</v>
      </c>
      <c r="H136" s="406" t="str">
        <v>顺丰标快</v>
      </c>
      <c r="I136" s="406" t="str">
        <v>寄付</v>
      </c>
      <c r="J136" s="406">
        <v>25</v>
      </c>
      <c r="K136" s="406">
        <v>0</v>
      </c>
      <c r="L136" s="406">
        <v>25</v>
      </c>
      <c r="M136" s="406" t="str">
        <v>高郅</v>
      </c>
      <c r="N136" s="497" t="str">
        <v>运费</v>
      </c>
      <c r="O136" s="496"/>
      <c r="P136" s="283"/>
      <c r="Q136" s="283"/>
      <c r="R136" s="283"/>
      <c r="S136" s="283"/>
      <c r="T136" s="283"/>
    </row>
    <row r="137">
      <c r="A137" s="495">
        <v>135</v>
      </c>
      <c r="B137" s="498">
        <v>45386</v>
      </c>
      <c r="C137" s="406" t="str">
        <v>SF1614398221710</v>
      </c>
      <c r="D137" s="406" t="str">
        <v>北京</v>
      </c>
      <c r="E137" s="406" t="str">
        <v>深圳</v>
      </c>
      <c r="F137" s="406" t="str">
        <v>黄彬</v>
      </c>
      <c r="G137" s="406">
        <v>0</v>
      </c>
      <c r="H137" s="406" t="str">
        <v>顺丰标快</v>
      </c>
      <c r="I137" s="406" t="str">
        <v>寄付</v>
      </c>
      <c r="J137" s="406">
        <v>4</v>
      </c>
      <c r="K137" s="406">
        <v>0</v>
      </c>
      <c r="L137" s="406">
        <v>4</v>
      </c>
      <c r="M137" s="406" t="str">
        <v>高郅</v>
      </c>
      <c r="N137" s="497" t="str">
        <v>包装服务</v>
      </c>
      <c r="O137" s="496"/>
      <c r="P137" s="283"/>
      <c r="Q137" s="283"/>
      <c r="R137" s="283"/>
      <c r="S137" s="283"/>
      <c r="T137" s="283"/>
    </row>
    <row r="138">
      <c r="A138" s="495">
        <v>136</v>
      </c>
      <c r="B138" s="498">
        <v>45386</v>
      </c>
      <c r="C138" s="406" t="str">
        <v>SF1614398230717</v>
      </c>
      <c r="D138" s="406" t="str">
        <v>北京</v>
      </c>
      <c r="E138" s="406" t="str">
        <v>杭州</v>
      </c>
      <c r="F138" s="406" t="str">
        <v>蒋玲琛</v>
      </c>
      <c r="G138" s="406">
        <v>2</v>
      </c>
      <c r="H138" s="406" t="str">
        <v>顺丰标快</v>
      </c>
      <c r="I138" s="406" t="str">
        <v>寄付</v>
      </c>
      <c r="J138" s="406">
        <v>23</v>
      </c>
      <c r="K138" s="406">
        <v>0</v>
      </c>
      <c r="L138" s="406">
        <v>23</v>
      </c>
      <c r="M138" s="406" t="str">
        <v>高郅</v>
      </c>
      <c r="N138" s="497" t="str">
        <v>运费</v>
      </c>
      <c r="O138" s="496"/>
      <c r="P138" s="283"/>
      <c r="Q138" s="283"/>
      <c r="R138" s="283"/>
      <c r="S138" s="283"/>
      <c r="T138" s="283"/>
    </row>
    <row r="139">
      <c r="A139" s="495">
        <v>137</v>
      </c>
      <c r="B139" s="498">
        <v>45386</v>
      </c>
      <c r="C139" s="406" t="str">
        <v>SF1614398230717</v>
      </c>
      <c r="D139" s="406" t="str">
        <v>北京</v>
      </c>
      <c r="E139" s="406" t="str">
        <v>杭州</v>
      </c>
      <c r="F139" s="406" t="str">
        <v>蒋玲琛</v>
      </c>
      <c r="G139" s="406">
        <v>0</v>
      </c>
      <c r="H139" s="406" t="str">
        <v>顺丰标快</v>
      </c>
      <c r="I139" s="406" t="str">
        <v>寄付</v>
      </c>
      <c r="J139" s="406">
        <v>4</v>
      </c>
      <c r="K139" s="406">
        <v>0</v>
      </c>
      <c r="L139" s="406">
        <v>4</v>
      </c>
      <c r="M139" s="406" t="str">
        <v>高郅</v>
      </c>
      <c r="N139" s="497" t="str">
        <v>包装服务</v>
      </c>
      <c r="O139" s="496"/>
      <c r="P139" s="283"/>
      <c r="Q139" s="283"/>
      <c r="R139" s="283"/>
      <c r="S139" s="283"/>
      <c r="T139" s="283"/>
    </row>
    <row r="140">
      <c r="A140" s="495">
        <v>138</v>
      </c>
      <c r="B140" s="498">
        <v>45386</v>
      </c>
      <c r="C140" s="406" t="str">
        <v>SF1614398232716</v>
      </c>
      <c r="D140" s="406" t="str">
        <v>北京</v>
      </c>
      <c r="E140" s="406" t="str">
        <v>成都/资阳/眉山</v>
      </c>
      <c r="F140" s="406" t="str">
        <v>马媛媛</v>
      </c>
      <c r="G140" s="406">
        <v>2</v>
      </c>
      <c r="H140" s="406" t="str">
        <v>顺丰标快</v>
      </c>
      <c r="I140" s="406" t="str">
        <v>寄付</v>
      </c>
      <c r="J140" s="406">
        <v>24</v>
      </c>
      <c r="K140" s="406">
        <v>0</v>
      </c>
      <c r="L140" s="406">
        <v>24</v>
      </c>
      <c r="M140" s="406" t="str">
        <v>高郅</v>
      </c>
      <c r="N140" s="497" t="str">
        <v>运费</v>
      </c>
      <c r="O140" s="496"/>
      <c r="P140" s="283"/>
      <c r="Q140" s="283"/>
      <c r="R140" s="283"/>
      <c r="S140" s="283"/>
      <c r="T140" s="283"/>
    </row>
    <row r="141">
      <c r="A141" s="495">
        <v>139</v>
      </c>
      <c r="B141" s="498">
        <v>45386</v>
      </c>
      <c r="C141" s="406" t="str">
        <v>SF1614398232716</v>
      </c>
      <c r="D141" s="406" t="str">
        <v>北京</v>
      </c>
      <c r="E141" s="406" t="str">
        <v>成都/资阳/眉山</v>
      </c>
      <c r="F141" s="406" t="str">
        <v>马媛媛</v>
      </c>
      <c r="G141" s="406">
        <v>0</v>
      </c>
      <c r="H141" s="406" t="str">
        <v>顺丰标快</v>
      </c>
      <c r="I141" s="406" t="str">
        <v>寄付</v>
      </c>
      <c r="J141" s="406">
        <v>4</v>
      </c>
      <c r="K141" s="406">
        <v>0</v>
      </c>
      <c r="L141" s="406">
        <v>4</v>
      </c>
      <c r="M141" s="406" t="str">
        <v>高郅</v>
      </c>
      <c r="N141" s="497" t="str">
        <v>包装服务</v>
      </c>
      <c r="O141" s="496"/>
      <c r="P141" s="283"/>
      <c r="Q141" s="283"/>
      <c r="R141" s="283"/>
      <c r="S141" s="283"/>
      <c r="T141" s="283"/>
    </row>
    <row r="142">
      <c r="A142" s="495">
        <v>140</v>
      </c>
      <c r="B142" s="498">
        <v>45386</v>
      </c>
      <c r="C142" s="406" t="str">
        <v>SF1614398245713</v>
      </c>
      <c r="D142" s="406" t="str">
        <v>北京</v>
      </c>
      <c r="E142" s="406" t="str">
        <v>沈阳/铁岭/抚顺</v>
      </c>
      <c r="F142" s="406" t="str">
        <v>陈金展</v>
      </c>
      <c r="G142" s="406">
        <v>2</v>
      </c>
      <c r="H142" s="406" t="str">
        <v>顺丰标快</v>
      </c>
      <c r="I142" s="406" t="str">
        <v>寄付</v>
      </c>
      <c r="J142" s="406">
        <v>23</v>
      </c>
      <c r="K142" s="406">
        <v>0</v>
      </c>
      <c r="L142" s="406">
        <v>23</v>
      </c>
      <c r="M142" s="406" t="str">
        <v>高郅</v>
      </c>
      <c r="N142" s="497" t="str">
        <v>运费</v>
      </c>
      <c r="O142" s="496"/>
      <c r="P142" s="283"/>
      <c r="Q142" s="283"/>
      <c r="R142" s="283"/>
      <c r="S142" s="283"/>
      <c r="T142" s="283"/>
    </row>
    <row r="143">
      <c r="A143" s="495">
        <v>141</v>
      </c>
      <c r="B143" s="498">
        <v>45386</v>
      </c>
      <c r="C143" s="406" t="str">
        <v>SF1614398245713</v>
      </c>
      <c r="D143" s="406" t="str">
        <v>北京</v>
      </c>
      <c r="E143" s="406" t="str">
        <v>沈阳/铁岭/抚顺</v>
      </c>
      <c r="F143" s="406" t="str">
        <v>陈金展</v>
      </c>
      <c r="G143" s="406">
        <v>0</v>
      </c>
      <c r="H143" s="406" t="str">
        <v>顺丰标快</v>
      </c>
      <c r="I143" s="406" t="str">
        <v>寄付</v>
      </c>
      <c r="J143" s="406">
        <v>4</v>
      </c>
      <c r="K143" s="406">
        <v>0</v>
      </c>
      <c r="L143" s="406">
        <v>4</v>
      </c>
      <c r="M143" s="406" t="str">
        <v>高郅</v>
      </c>
      <c r="N143" s="497" t="str">
        <v>包装服务</v>
      </c>
      <c r="O143" s="496"/>
      <c r="P143" s="283"/>
      <c r="Q143" s="283"/>
      <c r="R143" s="283"/>
      <c r="S143" s="283"/>
      <c r="T143" s="283"/>
    </row>
    <row r="144">
      <c r="A144" s="495">
        <v>142</v>
      </c>
      <c r="B144" s="498">
        <v>45386</v>
      </c>
      <c r="C144" s="406" t="str">
        <v>SF1614398246717</v>
      </c>
      <c r="D144" s="406" t="str">
        <v>北京</v>
      </c>
      <c r="E144" s="406" t="str">
        <v>杭州</v>
      </c>
      <c r="F144" s="406" t="str">
        <v>杨洋</v>
      </c>
      <c r="G144" s="406">
        <v>2</v>
      </c>
      <c r="H144" s="406" t="str">
        <v>顺丰标快</v>
      </c>
      <c r="I144" s="406" t="str">
        <v>寄付</v>
      </c>
      <c r="J144" s="406">
        <v>23</v>
      </c>
      <c r="K144" s="406">
        <v>0</v>
      </c>
      <c r="L144" s="406">
        <v>23</v>
      </c>
      <c r="M144" s="406" t="str">
        <v>高郅</v>
      </c>
      <c r="N144" s="497" t="str">
        <v>运费</v>
      </c>
      <c r="O144" s="496"/>
      <c r="P144" s="283"/>
      <c r="Q144" s="283"/>
      <c r="R144" s="283"/>
      <c r="S144" s="283"/>
      <c r="T144" s="283"/>
    </row>
    <row r="145">
      <c r="A145" s="495">
        <v>143</v>
      </c>
      <c r="B145" s="498">
        <v>45386</v>
      </c>
      <c r="C145" s="406" t="str">
        <v>SF1614398246717</v>
      </c>
      <c r="D145" s="406" t="str">
        <v>北京</v>
      </c>
      <c r="E145" s="406" t="str">
        <v>杭州</v>
      </c>
      <c r="F145" s="406" t="str">
        <v>杨洋</v>
      </c>
      <c r="G145" s="406">
        <v>0</v>
      </c>
      <c r="H145" s="406" t="str">
        <v>顺丰标快</v>
      </c>
      <c r="I145" s="406" t="str">
        <v>寄付</v>
      </c>
      <c r="J145" s="406">
        <v>4</v>
      </c>
      <c r="K145" s="406">
        <v>0</v>
      </c>
      <c r="L145" s="406">
        <v>4</v>
      </c>
      <c r="M145" s="406" t="str">
        <v>高郅</v>
      </c>
      <c r="N145" s="497" t="str">
        <v>包装服务</v>
      </c>
      <c r="O145" s="496"/>
      <c r="P145" s="283"/>
      <c r="Q145" s="283"/>
      <c r="R145" s="283"/>
      <c r="S145" s="283"/>
      <c r="T145" s="283"/>
    </row>
    <row r="146">
      <c r="A146" s="495">
        <v>144</v>
      </c>
      <c r="B146" s="498">
        <v>45386</v>
      </c>
      <c r="C146" s="406" t="str">
        <v>SF1614398248716</v>
      </c>
      <c r="D146" s="406" t="str">
        <v>北京</v>
      </c>
      <c r="E146" s="406" t="str">
        <v>成都/资阳/眉山</v>
      </c>
      <c r="F146" s="406" t="str">
        <v>骆文军</v>
      </c>
      <c r="G146" s="406">
        <v>2</v>
      </c>
      <c r="H146" s="406" t="str">
        <v>顺丰标快</v>
      </c>
      <c r="I146" s="406" t="str">
        <v>寄付</v>
      </c>
      <c r="J146" s="406">
        <v>24</v>
      </c>
      <c r="K146" s="406">
        <v>0</v>
      </c>
      <c r="L146" s="406">
        <v>24</v>
      </c>
      <c r="M146" s="406" t="str">
        <v>高郅</v>
      </c>
      <c r="N146" s="497" t="str">
        <v>运费</v>
      </c>
      <c r="O146" s="496"/>
      <c r="P146" s="283"/>
      <c r="Q146" s="283"/>
      <c r="R146" s="283"/>
      <c r="S146" s="283"/>
      <c r="T146" s="283"/>
    </row>
    <row r="147">
      <c r="A147" s="495">
        <v>145</v>
      </c>
      <c r="B147" s="498">
        <v>45386</v>
      </c>
      <c r="C147" s="406" t="str">
        <v>SF1614398248716</v>
      </c>
      <c r="D147" s="406" t="str">
        <v>北京</v>
      </c>
      <c r="E147" s="406" t="str">
        <v>成都/资阳/眉山</v>
      </c>
      <c r="F147" s="406" t="str">
        <v>骆文军</v>
      </c>
      <c r="G147" s="406">
        <v>0</v>
      </c>
      <c r="H147" s="406" t="str">
        <v>顺丰标快</v>
      </c>
      <c r="I147" s="406" t="str">
        <v>寄付</v>
      </c>
      <c r="J147" s="406">
        <v>4</v>
      </c>
      <c r="K147" s="406">
        <v>0</v>
      </c>
      <c r="L147" s="406">
        <v>4</v>
      </c>
      <c r="M147" s="406" t="str">
        <v>高郅</v>
      </c>
      <c r="N147" s="497" t="str">
        <v>包装服务</v>
      </c>
      <c r="O147" s="496"/>
      <c r="P147" s="283"/>
      <c r="Q147" s="283"/>
      <c r="R147" s="283"/>
      <c r="S147" s="283"/>
      <c r="T147" s="283"/>
    </row>
    <row r="148">
      <c r="A148" s="495">
        <v>146</v>
      </c>
      <c r="B148" s="498">
        <v>45386</v>
      </c>
      <c r="C148" s="406" t="str">
        <v>SF1614398253716</v>
      </c>
      <c r="D148" s="406" t="str">
        <v>北京</v>
      </c>
      <c r="E148" s="406" t="str">
        <v>连云港</v>
      </c>
      <c r="F148" s="406" t="str">
        <v>封磊磊</v>
      </c>
      <c r="G148" s="406">
        <v>2</v>
      </c>
      <c r="H148" s="406" t="str">
        <v>顺丰标快</v>
      </c>
      <c r="I148" s="406" t="str">
        <v>寄付</v>
      </c>
      <c r="J148" s="406">
        <v>23</v>
      </c>
      <c r="K148" s="406">
        <v>0</v>
      </c>
      <c r="L148" s="406">
        <v>23</v>
      </c>
      <c r="M148" s="406" t="str">
        <v>高郅</v>
      </c>
      <c r="N148" s="497" t="str">
        <v>运费</v>
      </c>
      <c r="O148" s="496"/>
      <c r="P148" s="283"/>
      <c r="Q148" s="283"/>
      <c r="R148" s="283"/>
      <c r="S148" s="283"/>
      <c r="T148" s="283"/>
    </row>
    <row r="149">
      <c r="A149" s="495">
        <v>147</v>
      </c>
      <c r="B149" s="498">
        <v>45386</v>
      </c>
      <c r="C149" s="406" t="str">
        <v>SF1614398253716</v>
      </c>
      <c r="D149" s="406" t="str">
        <v>北京</v>
      </c>
      <c r="E149" s="406" t="str">
        <v>连云港</v>
      </c>
      <c r="F149" s="406" t="str">
        <v>封磊磊</v>
      </c>
      <c r="G149" s="406">
        <v>0</v>
      </c>
      <c r="H149" s="406" t="str">
        <v>顺丰标快</v>
      </c>
      <c r="I149" s="406" t="str">
        <v>寄付</v>
      </c>
      <c r="J149" s="406">
        <v>4</v>
      </c>
      <c r="K149" s="406">
        <v>0</v>
      </c>
      <c r="L149" s="406">
        <v>4</v>
      </c>
      <c r="M149" s="406" t="str">
        <v>高郅</v>
      </c>
      <c r="N149" s="497" t="str">
        <v>包装服务</v>
      </c>
      <c r="O149" s="496"/>
      <c r="P149" s="283"/>
      <c r="Q149" s="283"/>
      <c r="R149" s="283"/>
      <c r="S149" s="283"/>
      <c r="T149" s="283"/>
    </row>
    <row r="150">
      <c r="A150" s="495">
        <v>148</v>
      </c>
      <c r="B150" s="498">
        <v>45386</v>
      </c>
      <c r="C150" s="406" t="str">
        <v>SF1614398254710</v>
      </c>
      <c r="D150" s="406" t="str">
        <v>北京</v>
      </c>
      <c r="E150" s="406" t="str">
        <v>南宁/崇左</v>
      </c>
      <c r="F150" s="406" t="str">
        <v>苏小姐</v>
      </c>
      <c r="G150" s="406">
        <v>2</v>
      </c>
      <c r="H150" s="406" t="str">
        <v>顺丰标快</v>
      </c>
      <c r="I150" s="406" t="str">
        <v>寄付</v>
      </c>
      <c r="J150" s="406">
        <v>25</v>
      </c>
      <c r="K150" s="406">
        <v>0</v>
      </c>
      <c r="L150" s="406">
        <v>25</v>
      </c>
      <c r="M150" s="406" t="str">
        <v>高郅</v>
      </c>
      <c r="N150" s="497" t="str">
        <v>运费</v>
      </c>
      <c r="O150" s="496"/>
      <c r="P150" s="283"/>
      <c r="Q150" s="283"/>
      <c r="R150" s="283"/>
      <c r="S150" s="283"/>
      <c r="T150" s="283"/>
    </row>
    <row r="151">
      <c r="A151" s="495">
        <v>149</v>
      </c>
      <c r="B151" s="498">
        <v>45386</v>
      </c>
      <c r="C151" s="406" t="str">
        <v>SF1614398254710</v>
      </c>
      <c r="D151" s="406" t="str">
        <v>北京</v>
      </c>
      <c r="E151" s="406" t="str">
        <v>南宁/崇左</v>
      </c>
      <c r="F151" s="406" t="str">
        <v>苏小姐</v>
      </c>
      <c r="G151" s="406">
        <v>0</v>
      </c>
      <c r="H151" s="406" t="str">
        <v>顺丰标快</v>
      </c>
      <c r="I151" s="406" t="str">
        <v>寄付</v>
      </c>
      <c r="J151" s="406">
        <v>4</v>
      </c>
      <c r="K151" s="406">
        <v>0</v>
      </c>
      <c r="L151" s="406">
        <v>4</v>
      </c>
      <c r="M151" s="406" t="str">
        <v>高郅</v>
      </c>
      <c r="N151" s="497" t="str">
        <v>包装服务</v>
      </c>
      <c r="O151" s="496"/>
      <c r="P151" s="283"/>
      <c r="Q151" s="283"/>
      <c r="R151" s="283"/>
      <c r="S151" s="283"/>
      <c r="T151" s="283"/>
    </row>
    <row r="152">
      <c r="A152" s="495">
        <v>150</v>
      </c>
      <c r="B152" s="498">
        <v>45386</v>
      </c>
      <c r="C152" s="406" t="str">
        <v>SF1614398259713</v>
      </c>
      <c r="D152" s="406" t="str">
        <v>北京</v>
      </c>
      <c r="E152" s="406" t="str">
        <v>杭州</v>
      </c>
      <c r="F152" s="406" t="str">
        <v>W</v>
      </c>
      <c r="G152" s="406">
        <v>2</v>
      </c>
      <c r="H152" s="406" t="str">
        <v>顺丰标快</v>
      </c>
      <c r="I152" s="406" t="str">
        <v>寄付</v>
      </c>
      <c r="J152" s="406">
        <v>23</v>
      </c>
      <c r="K152" s="406">
        <v>0</v>
      </c>
      <c r="L152" s="406">
        <v>23</v>
      </c>
      <c r="M152" s="406" t="str">
        <v>高郅</v>
      </c>
      <c r="N152" s="497" t="str">
        <v>运费</v>
      </c>
      <c r="O152" s="496"/>
      <c r="P152" s="283"/>
      <c r="Q152" s="283"/>
      <c r="R152" s="283"/>
      <c r="S152" s="283"/>
      <c r="T152" s="283"/>
    </row>
    <row r="153">
      <c r="A153" s="495">
        <v>151</v>
      </c>
      <c r="B153" s="498">
        <v>45386</v>
      </c>
      <c r="C153" s="406" t="str">
        <v>SF1614398259713</v>
      </c>
      <c r="D153" s="406" t="str">
        <v>北京</v>
      </c>
      <c r="E153" s="406" t="str">
        <v>杭州</v>
      </c>
      <c r="F153" s="406" t="str">
        <v>W</v>
      </c>
      <c r="G153" s="406">
        <v>0</v>
      </c>
      <c r="H153" s="406" t="str">
        <v>顺丰标快</v>
      </c>
      <c r="I153" s="406" t="str">
        <v>寄付</v>
      </c>
      <c r="J153" s="406">
        <v>4</v>
      </c>
      <c r="K153" s="406">
        <v>0</v>
      </c>
      <c r="L153" s="406">
        <v>4</v>
      </c>
      <c r="M153" s="406" t="str">
        <v>高郅</v>
      </c>
      <c r="N153" s="497" t="str">
        <v>包装服务</v>
      </c>
      <c r="O153" s="496"/>
      <c r="P153" s="283"/>
      <c r="Q153" s="283"/>
      <c r="R153" s="283"/>
      <c r="S153" s="283"/>
      <c r="T153" s="283"/>
    </row>
    <row r="154">
      <c r="A154" s="495">
        <v>152</v>
      </c>
      <c r="B154" s="498">
        <v>45386</v>
      </c>
      <c r="C154" s="406" t="str">
        <v>SF1614398260714</v>
      </c>
      <c r="D154" s="406" t="str">
        <v>北京</v>
      </c>
      <c r="E154" s="406" t="str">
        <v>泉州</v>
      </c>
      <c r="F154" s="406" t="str">
        <v>林小青</v>
      </c>
      <c r="G154" s="406">
        <v>2</v>
      </c>
      <c r="H154" s="406" t="str">
        <v>顺丰标快</v>
      </c>
      <c r="I154" s="406" t="str">
        <v>寄付</v>
      </c>
      <c r="J154" s="406">
        <v>23</v>
      </c>
      <c r="K154" s="406">
        <v>0</v>
      </c>
      <c r="L154" s="406">
        <v>23</v>
      </c>
      <c r="M154" s="406" t="str">
        <v>高郅</v>
      </c>
      <c r="N154" s="497" t="str">
        <v>运费</v>
      </c>
      <c r="O154" s="496"/>
      <c r="P154" s="283"/>
      <c r="Q154" s="283"/>
      <c r="R154" s="283"/>
      <c r="S154" s="283"/>
      <c r="T154" s="283"/>
    </row>
    <row r="155">
      <c r="A155" s="495">
        <v>153</v>
      </c>
      <c r="B155" s="498">
        <v>45386</v>
      </c>
      <c r="C155" s="406" t="str">
        <v>SF1614398260714</v>
      </c>
      <c r="D155" s="406" t="str">
        <v>北京</v>
      </c>
      <c r="E155" s="406" t="str">
        <v>泉州</v>
      </c>
      <c r="F155" s="406" t="str">
        <v>林小青</v>
      </c>
      <c r="G155" s="406">
        <v>0</v>
      </c>
      <c r="H155" s="406" t="str">
        <v>顺丰标快</v>
      </c>
      <c r="I155" s="406" t="str">
        <v>寄付</v>
      </c>
      <c r="J155" s="406">
        <v>4</v>
      </c>
      <c r="K155" s="406">
        <v>0</v>
      </c>
      <c r="L155" s="406">
        <v>4</v>
      </c>
      <c r="M155" s="406" t="str">
        <v>高郅</v>
      </c>
      <c r="N155" s="497" t="str">
        <v>包装服务</v>
      </c>
      <c r="O155" s="496"/>
      <c r="P155" s="283"/>
      <c r="Q155" s="283"/>
      <c r="R155" s="283"/>
      <c r="S155" s="283"/>
      <c r="T155" s="283"/>
    </row>
    <row r="156">
      <c r="A156" s="495">
        <v>154</v>
      </c>
      <c r="B156" s="498">
        <v>45386</v>
      </c>
      <c r="C156" s="406" t="str">
        <v>SF1614398284717</v>
      </c>
      <c r="D156" s="406" t="str">
        <v>北京</v>
      </c>
      <c r="E156" s="406" t="str">
        <v>长沙</v>
      </c>
      <c r="F156" s="406" t="str">
        <v>陈云飞</v>
      </c>
      <c r="G156" s="406">
        <v>2</v>
      </c>
      <c r="H156" s="406" t="str">
        <v>顺丰标快</v>
      </c>
      <c r="I156" s="406" t="str">
        <v>寄付</v>
      </c>
      <c r="J156" s="406">
        <v>23</v>
      </c>
      <c r="K156" s="406">
        <v>0</v>
      </c>
      <c r="L156" s="406">
        <v>23</v>
      </c>
      <c r="M156" s="406" t="str">
        <v>高郅</v>
      </c>
      <c r="N156" s="497" t="str">
        <v>运费</v>
      </c>
      <c r="O156" s="496"/>
      <c r="P156" s="283"/>
      <c r="Q156" s="283"/>
      <c r="R156" s="283"/>
      <c r="S156" s="283"/>
      <c r="T156" s="283"/>
    </row>
    <row r="157">
      <c r="A157" s="495">
        <v>155</v>
      </c>
      <c r="B157" s="498">
        <v>45386</v>
      </c>
      <c r="C157" s="406" t="str">
        <v>SF1614398284717</v>
      </c>
      <c r="D157" s="406" t="str">
        <v>北京</v>
      </c>
      <c r="E157" s="406" t="str">
        <v>长沙</v>
      </c>
      <c r="F157" s="406" t="str">
        <v>陈云飞</v>
      </c>
      <c r="G157" s="406">
        <v>0</v>
      </c>
      <c r="H157" s="406" t="str">
        <v>顺丰标快</v>
      </c>
      <c r="I157" s="406" t="str">
        <v>寄付</v>
      </c>
      <c r="J157" s="406">
        <v>4</v>
      </c>
      <c r="K157" s="406">
        <v>0</v>
      </c>
      <c r="L157" s="406">
        <v>4</v>
      </c>
      <c r="M157" s="406" t="str">
        <v>高郅</v>
      </c>
      <c r="N157" s="497" t="str">
        <v>包装服务</v>
      </c>
      <c r="O157" s="496"/>
      <c r="P157" s="283"/>
      <c r="Q157" s="283"/>
      <c r="R157" s="283"/>
      <c r="S157" s="283"/>
      <c r="T157" s="283"/>
    </row>
    <row r="158">
      <c r="A158" s="495">
        <v>156</v>
      </c>
      <c r="B158" s="498">
        <v>45386</v>
      </c>
      <c r="C158" s="406" t="str">
        <v>SF1614398287711</v>
      </c>
      <c r="D158" s="406" t="str">
        <v>北京</v>
      </c>
      <c r="E158" s="406" t="str">
        <v>哈尔滨</v>
      </c>
      <c r="F158" s="406" t="str">
        <v>云涛</v>
      </c>
      <c r="G158" s="406">
        <v>2</v>
      </c>
      <c r="H158" s="406" t="str">
        <v>顺丰标快</v>
      </c>
      <c r="I158" s="406" t="str">
        <v>寄付</v>
      </c>
      <c r="J158" s="406">
        <v>23</v>
      </c>
      <c r="K158" s="406">
        <v>0</v>
      </c>
      <c r="L158" s="406">
        <v>23</v>
      </c>
      <c r="M158" s="406" t="str">
        <v>高郅</v>
      </c>
      <c r="N158" s="497" t="str">
        <v>运费</v>
      </c>
      <c r="O158" s="496"/>
      <c r="P158" s="283"/>
      <c r="Q158" s="283"/>
      <c r="R158" s="283"/>
      <c r="S158" s="283"/>
      <c r="T158" s="283"/>
    </row>
    <row r="159">
      <c r="A159" s="495">
        <v>157</v>
      </c>
      <c r="B159" s="498">
        <v>45386</v>
      </c>
      <c r="C159" s="406" t="str">
        <v>SF1614398287711</v>
      </c>
      <c r="D159" s="406" t="str">
        <v>北京</v>
      </c>
      <c r="E159" s="406" t="str">
        <v>哈尔滨</v>
      </c>
      <c r="F159" s="406" t="str">
        <v>云涛</v>
      </c>
      <c r="G159" s="406">
        <v>0</v>
      </c>
      <c r="H159" s="406" t="str">
        <v>顺丰标快</v>
      </c>
      <c r="I159" s="406" t="str">
        <v>寄付</v>
      </c>
      <c r="J159" s="406">
        <v>4</v>
      </c>
      <c r="K159" s="406">
        <v>0</v>
      </c>
      <c r="L159" s="406">
        <v>4</v>
      </c>
      <c r="M159" s="406" t="str">
        <v>高郅</v>
      </c>
      <c r="N159" s="497" t="str">
        <v>包装服务</v>
      </c>
      <c r="O159" s="496"/>
      <c r="P159" s="283"/>
      <c r="Q159" s="283"/>
      <c r="R159" s="283"/>
      <c r="S159" s="283"/>
      <c r="T159" s="283"/>
    </row>
    <row r="160">
      <c r="A160" s="495">
        <v>158</v>
      </c>
      <c r="B160" s="498">
        <v>45386</v>
      </c>
      <c r="C160" s="406" t="str">
        <v>SF1614398289710</v>
      </c>
      <c r="D160" s="406" t="str">
        <v>北京</v>
      </c>
      <c r="E160" s="406" t="str">
        <v>成都/资阳/眉山</v>
      </c>
      <c r="F160" s="406" t="str">
        <v>栗子</v>
      </c>
      <c r="G160" s="406">
        <v>2</v>
      </c>
      <c r="H160" s="406" t="str">
        <v>顺丰标快</v>
      </c>
      <c r="I160" s="406" t="str">
        <v>寄付</v>
      </c>
      <c r="J160" s="406">
        <v>24</v>
      </c>
      <c r="K160" s="406">
        <v>0</v>
      </c>
      <c r="L160" s="406">
        <v>24</v>
      </c>
      <c r="M160" s="406" t="str">
        <v>高郅</v>
      </c>
      <c r="N160" s="497" t="str">
        <v>运费</v>
      </c>
      <c r="O160" s="496"/>
      <c r="P160" s="283"/>
      <c r="Q160" s="283"/>
      <c r="R160" s="283"/>
      <c r="S160" s="283"/>
      <c r="T160" s="283"/>
    </row>
    <row r="161">
      <c r="A161" s="495">
        <v>159</v>
      </c>
      <c r="B161" s="498">
        <v>45386</v>
      </c>
      <c r="C161" s="406" t="str">
        <v>SF1614398289710</v>
      </c>
      <c r="D161" s="406" t="str">
        <v>北京</v>
      </c>
      <c r="E161" s="406" t="str">
        <v>成都/资阳/眉山</v>
      </c>
      <c r="F161" s="406" t="str">
        <v>栗子</v>
      </c>
      <c r="G161" s="406">
        <v>0</v>
      </c>
      <c r="H161" s="406" t="str">
        <v>顺丰标快</v>
      </c>
      <c r="I161" s="406" t="str">
        <v>寄付</v>
      </c>
      <c r="J161" s="406">
        <v>4</v>
      </c>
      <c r="K161" s="406">
        <v>0</v>
      </c>
      <c r="L161" s="406">
        <v>4</v>
      </c>
      <c r="M161" s="406" t="str">
        <v>高郅</v>
      </c>
      <c r="N161" s="497" t="str">
        <v>包装服务</v>
      </c>
      <c r="O161" s="496"/>
      <c r="P161" s="283"/>
      <c r="Q161" s="283"/>
      <c r="R161" s="283"/>
      <c r="S161" s="283"/>
      <c r="T161" s="283"/>
    </row>
    <row r="162">
      <c r="A162" s="495">
        <v>160</v>
      </c>
      <c r="B162" s="498">
        <v>45386</v>
      </c>
      <c r="C162" s="406" t="str">
        <v>SF1614398292710</v>
      </c>
      <c r="D162" s="406" t="str">
        <v>北京</v>
      </c>
      <c r="E162" s="406" t="str">
        <v>北京</v>
      </c>
      <c r="F162" s="406" t="str">
        <v>商潮</v>
      </c>
      <c r="G162" s="406">
        <v>2</v>
      </c>
      <c r="H162" s="406" t="str">
        <v>顺丰标快</v>
      </c>
      <c r="I162" s="406" t="str">
        <v>寄付</v>
      </c>
      <c r="J162" s="406">
        <v>18</v>
      </c>
      <c r="K162" s="406">
        <v>0</v>
      </c>
      <c r="L162" s="406">
        <v>18</v>
      </c>
      <c r="M162" s="406" t="str">
        <v>高郅</v>
      </c>
      <c r="N162" s="497" t="str">
        <v>运费</v>
      </c>
      <c r="O162" s="496"/>
      <c r="P162" s="283"/>
      <c r="Q162" s="283"/>
      <c r="R162" s="283"/>
      <c r="S162" s="283"/>
      <c r="T162" s="283"/>
    </row>
    <row r="163">
      <c r="A163" s="495">
        <v>161</v>
      </c>
      <c r="B163" s="498">
        <v>45386</v>
      </c>
      <c r="C163" s="406" t="str">
        <v>SF1614398292710</v>
      </c>
      <c r="D163" s="406" t="str">
        <v>北京</v>
      </c>
      <c r="E163" s="406" t="str">
        <v>北京</v>
      </c>
      <c r="F163" s="406" t="str">
        <v>商潮</v>
      </c>
      <c r="G163" s="406">
        <v>0</v>
      </c>
      <c r="H163" s="406" t="str">
        <v>顺丰标快</v>
      </c>
      <c r="I163" s="406" t="str">
        <v>寄付</v>
      </c>
      <c r="J163" s="406">
        <v>4</v>
      </c>
      <c r="K163" s="406">
        <v>0</v>
      </c>
      <c r="L163" s="406">
        <v>4</v>
      </c>
      <c r="M163" s="406" t="str">
        <v>高郅</v>
      </c>
      <c r="N163" s="497" t="str">
        <v>包装服务</v>
      </c>
      <c r="O163" s="496"/>
      <c r="P163" s="283"/>
      <c r="Q163" s="283"/>
      <c r="R163" s="283"/>
      <c r="S163" s="283"/>
      <c r="T163" s="283"/>
    </row>
    <row r="164">
      <c r="A164" s="495">
        <v>162</v>
      </c>
      <c r="B164" s="498">
        <v>45386</v>
      </c>
      <c r="C164" s="406" t="str">
        <v>SF1614398299712</v>
      </c>
      <c r="D164" s="406" t="str">
        <v>北京</v>
      </c>
      <c r="E164" s="406" t="str">
        <v>重庆</v>
      </c>
      <c r="F164" s="406" t="str">
        <v>历怡园</v>
      </c>
      <c r="G164" s="406">
        <v>2</v>
      </c>
      <c r="H164" s="406" t="str">
        <v>顺丰标快</v>
      </c>
      <c r="I164" s="406" t="str">
        <v>寄付</v>
      </c>
      <c r="J164" s="406">
        <v>24</v>
      </c>
      <c r="K164" s="406">
        <v>0</v>
      </c>
      <c r="L164" s="406">
        <v>24</v>
      </c>
      <c r="M164" s="406" t="str">
        <v>高郅</v>
      </c>
      <c r="N164" s="497" t="str">
        <v>运费</v>
      </c>
      <c r="O164" s="496"/>
      <c r="P164" s="283"/>
      <c r="Q164" s="283"/>
      <c r="R164" s="283"/>
      <c r="S164" s="283"/>
      <c r="T164" s="283"/>
    </row>
    <row r="165">
      <c r="A165" s="495">
        <v>163</v>
      </c>
      <c r="B165" s="498">
        <v>45386</v>
      </c>
      <c r="C165" s="406" t="str">
        <v>SF1614398299712</v>
      </c>
      <c r="D165" s="406" t="str">
        <v>北京</v>
      </c>
      <c r="E165" s="406" t="str">
        <v>重庆</v>
      </c>
      <c r="F165" s="406" t="str">
        <v>历怡园</v>
      </c>
      <c r="G165" s="406">
        <v>0</v>
      </c>
      <c r="H165" s="406" t="str">
        <v>顺丰标快</v>
      </c>
      <c r="I165" s="406" t="str">
        <v>寄付</v>
      </c>
      <c r="J165" s="406">
        <v>4</v>
      </c>
      <c r="K165" s="406">
        <v>0</v>
      </c>
      <c r="L165" s="406">
        <v>4</v>
      </c>
      <c r="M165" s="406" t="str">
        <v>高郅</v>
      </c>
      <c r="N165" s="497" t="str">
        <v>包装服务</v>
      </c>
      <c r="O165" s="496"/>
      <c r="P165" s="283"/>
      <c r="Q165" s="283"/>
      <c r="R165" s="283"/>
      <c r="S165" s="283"/>
      <c r="T165" s="283"/>
    </row>
    <row r="166">
      <c r="A166" s="495">
        <v>164</v>
      </c>
      <c r="B166" s="498">
        <v>45386</v>
      </c>
      <c r="C166" s="406" t="str">
        <v>SF1617398276718</v>
      </c>
      <c r="D166" s="406" t="str">
        <v>北京</v>
      </c>
      <c r="E166" s="406" t="str">
        <v>枣庄</v>
      </c>
      <c r="F166" s="406" t="str">
        <v>种思雨</v>
      </c>
      <c r="G166" s="406">
        <v>2</v>
      </c>
      <c r="H166" s="406" t="str">
        <v>顺丰标快</v>
      </c>
      <c r="I166" s="406" t="str">
        <v>寄付</v>
      </c>
      <c r="J166" s="406">
        <v>23</v>
      </c>
      <c r="K166" s="406">
        <v>0</v>
      </c>
      <c r="L166" s="406">
        <v>23</v>
      </c>
      <c r="M166" s="406" t="str">
        <v>高郅</v>
      </c>
      <c r="N166" s="497" t="str">
        <v>运费</v>
      </c>
      <c r="O166" s="496"/>
      <c r="P166" s="283"/>
      <c r="Q166" s="283"/>
      <c r="R166" s="283"/>
      <c r="S166" s="283"/>
      <c r="T166" s="283"/>
    </row>
    <row r="167">
      <c r="A167" s="495">
        <v>165</v>
      </c>
      <c r="B167" s="498">
        <v>45386</v>
      </c>
      <c r="C167" s="406" t="str">
        <v>SF1617398276718</v>
      </c>
      <c r="D167" s="406" t="str">
        <v>北京</v>
      </c>
      <c r="E167" s="406" t="str">
        <v>枣庄</v>
      </c>
      <c r="F167" s="406" t="str">
        <v>种思雨</v>
      </c>
      <c r="G167" s="406">
        <v>0</v>
      </c>
      <c r="H167" s="406" t="str">
        <v>顺丰标快</v>
      </c>
      <c r="I167" s="406" t="str">
        <v>寄付</v>
      </c>
      <c r="J167" s="406">
        <v>4</v>
      </c>
      <c r="K167" s="406">
        <v>0</v>
      </c>
      <c r="L167" s="406">
        <v>4</v>
      </c>
      <c r="M167" s="406" t="str">
        <v>高郅</v>
      </c>
      <c r="N167" s="497" t="str">
        <v>包装服务</v>
      </c>
      <c r="O167" s="496"/>
      <c r="P167" s="283"/>
      <c r="Q167" s="283"/>
      <c r="R167" s="283"/>
      <c r="S167" s="283"/>
      <c r="T167" s="283"/>
    </row>
    <row r="168">
      <c r="A168" s="495">
        <v>166</v>
      </c>
      <c r="B168" s="498">
        <v>45386</v>
      </c>
      <c r="C168" s="406" t="str">
        <v>SF1617398277713</v>
      </c>
      <c r="D168" s="406" t="str">
        <v>北京</v>
      </c>
      <c r="E168" s="406" t="str">
        <v>深圳</v>
      </c>
      <c r="F168" s="406" t="str">
        <v>林老师</v>
      </c>
      <c r="G168" s="406">
        <v>2</v>
      </c>
      <c r="H168" s="406" t="str">
        <v>顺丰标快</v>
      </c>
      <c r="I168" s="406" t="str">
        <v>寄付</v>
      </c>
      <c r="J168" s="406">
        <v>25</v>
      </c>
      <c r="K168" s="406">
        <v>0</v>
      </c>
      <c r="L168" s="406">
        <v>25</v>
      </c>
      <c r="M168" s="406" t="str">
        <v>高郅</v>
      </c>
      <c r="N168" s="497" t="str">
        <v>运费</v>
      </c>
      <c r="O168" s="496"/>
      <c r="P168" s="283"/>
      <c r="Q168" s="283"/>
      <c r="R168" s="283"/>
      <c r="S168" s="283"/>
      <c r="T168" s="283"/>
    </row>
    <row r="169">
      <c r="A169" s="495">
        <v>167</v>
      </c>
      <c r="B169" s="498">
        <v>45386</v>
      </c>
      <c r="C169" s="406" t="str">
        <v>SF1617398277713</v>
      </c>
      <c r="D169" s="406" t="str">
        <v>北京</v>
      </c>
      <c r="E169" s="406" t="str">
        <v>深圳</v>
      </c>
      <c r="F169" s="406" t="str">
        <v>林老师</v>
      </c>
      <c r="G169" s="406">
        <v>0</v>
      </c>
      <c r="H169" s="406" t="str">
        <v>顺丰标快</v>
      </c>
      <c r="I169" s="406" t="str">
        <v>寄付</v>
      </c>
      <c r="J169" s="406">
        <v>4</v>
      </c>
      <c r="K169" s="406">
        <v>0</v>
      </c>
      <c r="L169" s="406">
        <v>4</v>
      </c>
      <c r="M169" s="406" t="str">
        <v>高郅</v>
      </c>
      <c r="N169" s="497" t="str">
        <v>包装服务</v>
      </c>
      <c r="O169" s="496"/>
      <c r="P169" s="283"/>
      <c r="Q169" s="283"/>
      <c r="R169" s="283"/>
      <c r="S169" s="283"/>
      <c r="T169" s="283"/>
    </row>
    <row r="170">
      <c r="A170" s="495">
        <v>168</v>
      </c>
      <c r="B170" s="498">
        <v>45386</v>
      </c>
      <c r="C170" s="406" t="str">
        <v>SF1621301692260</v>
      </c>
      <c r="D170" s="406" t="str">
        <v>北京</v>
      </c>
      <c r="E170" s="406" t="str">
        <v>鄂州</v>
      </c>
      <c r="F170" s="406" t="str">
        <v>熊</v>
      </c>
      <c r="G170" s="406">
        <v>2</v>
      </c>
      <c r="H170" s="406" t="str">
        <v>顺丰标快</v>
      </c>
      <c r="I170" s="406" t="str">
        <v>寄付</v>
      </c>
      <c r="J170" s="406">
        <v>23</v>
      </c>
      <c r="K170" s="406">
        <v>0</v>
      </c>
      <c r="L170" s="406">
        <v>23</v>
      </c>
      <c r="M170" s="406" t="str">
        <v>高郅</v>
      </c>
      <c r="N170" s="497" t="str">
        <v>运费</v>
      </c>
      <c r="O170" s="496"/>
      <c r="P170" s="283"/>
      <c r="Q170" s="283"/>
      <c r="R170" s="283"/>
      <c r="S170" s="283"/>
      <c r="T170" s="283"/>
    </row>
    <row r="171">
      <c r="A171" s="495">
        <v>169</v>
      </c>
      <c r="B171" s="498">
        <v>45386</v>
      </c>
      <c r="C171" s="406" t="str">
        <v>SF1621301692260</v>
      </c>
      <c r="D171" s="406" t="str">
        <v>北京</v>
      </c>
      <c r="E171" s="406" t="str">
        <v>鄂州</v>
      </c>
      <c r="F171" s="406" t="str">
        <v>熊</v>
      </c>
      <c r="G171" s="406">
        <v>0</v>
      </c>
      <c r="H171" s="406" t="str">
        <v>顺丰标快</v>
      </c>
      <c r="I171" s="406" t="str">
        <v>寄付</v>
      </c>
      <c r="J171" s="406">
        <v>4</v>
      </c>
      <c r="K171" s="406">
        <v>0</v>
      </c>
      <c r="L171" s="406">
        <v>4</v>
      </c>
      <c r="M171" s="406" t="str">
        <v>高郅</v>
      </c>
      <c r="N171" s="497" t="str">
        <v>包装服务</v>
      </c>
      <c r="O171" s="496"/>
      <c r="P171" s="283"/>
      <c r="Q171" s="283"/>
      <c r="R171" s="283"/>
      <c r="S171" s="283"/>
      <c r="T171" s="283"/>
    </row>
    <row r="172">
      <c r="A172" s="495">
        <v>170</v>
      </c>
      <c r="B172" s="498">
        <v>45386</v>
      </c>
      <c r="C172" s="406" t="str">
        <v>SF1621301692667</v>
      </c>
      <c r="D172" s="406" t="str">
        <v>北京</v>
      </c>
      <c r="E172" s="406" t="str">
        <v>鄂尔多斯</v>
      </c>
      <c r="F172" s="406" t="str">
        <v>ztt</v>
      </c>
      <c r="G172" s="406">
        <v>2</v>
      </c>
      <c r="H172" s="406" t="str">
        <v>顺丰标快</v>
      </c>
      <c r="I172" s="406" t="str">
        <v>寄付</v>
      </c>
      <c r="J172" s="406">
        <v>23</v>
      </c>
      <c r="K172" s="406">
        <v>0</v>
      </c>
      <c r="L172" s="406">
        <v>23</v>
      </c>
      <c r="M172" s="406" t="str">
        <v>高郅</v>
      </c>
      <c r="N172" s="497" t="str">
        <v>运费</v>
      </c>
      <c r="O172" s="496"/>
      <c r="P172" s="283"/>
      <c r="Q172" s="283"/>
      <c r="R172" s="283"/>
      <c r="S172" s="283"/>
      <c r="T172" s="283"/>
    </row>
    <row r="173">
      <c r="A173" s="495">
        <v>171</v>
      </c>
      <c r="B173" s="498">
        <v>45386</v>
      </c>
      <c r="C173" s="406" t="str">
        <v>SF1621301692667</v>
      </c>
      <c r="D173" s="406" t="str">
        <v>北京</v>
      </c>
      <c r="E173" s="406" t="str">
        <v>鄂尔多斯</v>
      </c>
      <c r="F173" s="406" t="str">
        <v>ztt</v>
      </c>
      <c r="G173" s="406">
        <v>0</v>
      </c>
      <c r="H173" s="406" t="str">
        <v>顺丰标快</v>
      </c>
      <c r="I173" s="406" t="str">
        <v>寄付</v>
      </c>
      <c r="J173" s="406">
        <v>4</v>
      </c>
      <c r="K173" s="406">
        <v>0</v>
      </c>
      <c r="L173" s="406">
        <v>4</v>
      </c>
      <c r="M173" s="406" t="str">
        <v>高郅</v>
      </c>
      <c r="N173" s="497" t="str">
        <v>包装服务</v>
      </c>
      <c r="O173" s="496"/>
      <c r="P173" s="283"/>
      <c r="Q173" s="283"/>
      <c r="R173" s="283"/>
      <c r="S173" s="283"/>
      <c r="T173" s="283"/>
    </row>
    <row r="174">
      <c r="A174" s="495">
        <v>172</v>
      </c>
      <c r="B174" s="498">
        <v>45386</v>
      </c>
      <c r="C174" s="406" t="str">
        <v>SF1621311692663</v>
      </c>
      <c r="D174" s="406" t="str">
        <v>北京</v>
      </c>
      <c r="E174" s="406" t="str">
        <v>吉安</v>
      </c>
      <c r="F174" s="406" t="str">
        <v>钟瑞燕</v>
      </c>
      <c r="G174" s="406">
        <v>2</v>
      </c>
      <c r="H174" s="406" t="str">
        <v>顺丰标快</v>
      </c>
      <c r="I174" s="406" t="str">
        <v>寄付</v>
      </c>
      <c r="J174" s="406">
        <v>23</v>
      </c>
      <c r="K174" s="406">
        <v>0</v>
      </c>
      <c r="L174" s="406">
        <v>23</v>
      </c>
      <c r="M174" s="406" t="str">
        <v>高郅</v>
      </c>
      <c r="N174" s="497" t="str">
        <v>运费</v>
      </c>
      <c r="O174" s="496"/>
      <c r="P174" s="283"/>
      <c r="Q174" s="283"/>
      <c r="R174" s="283"/>
      <c r="S174" s="283"/>
      <c r="T174" s="283"/>
    </row>
    <row r="175">
      <c r="A175" s="495">
        <v>173</v>
      </c>
      <c r="B175" s="498">
        <v>45386</v>
      </c>
      <c r="C175" s="406" t="str">
        <v>SF1621311692663</v>
      </c>
      <c r="D175" s="406" t="str">
        <v>北京</v>
      </c>
      <c r="E175" s="406" t="str">
        <v>吉安</v>
      </c>
      <c r="F175" s="406" t="str">
        <v>钟瑞燕</v>
      </c>
      <c r="G175" s="406">
        <v>0</v>
      </c>
      <c r="H175" s="406" t="str">
        <v>顺丰标快</v>
      </c>
      <c r="I175" s="406" t="str">
        <v>寄付</v>
      </c>
      <c r="J175" s="406">
        <v>4</v>
      </c>
      <c r="K175" s="406">
        <v>0</v>
      </c>
      <c r="L175" s="406">
        <v>4</v>
      </c>
      <c r="M175" s="406" t="str">
        <v>高郅</v>
      </c>
      <c r="N175" s="497" t="str">
        <v>包装服务</v>
      </c>
      <c r="O175" s="496"/>
      <c r="P175" s="283"/>
      <c r="Q175" s="283"/>
      <c r="R175" s="283"/>
      <c r="S175" s="283"/>
      <c r="T175" s="283"/>
    </row>
    <row r="176">
      <c r="A176" s="495">
        <v>174</v>
      </c>
      <c r="B176" s="498">
        <v>45386</v>
      </c>
      <c r="C176" s="406" t="str">
        <v>SF1621341692360</v>
      </c>
      <c r="D176" s="406" t="str">
        <v>北京</v>
      </c>
      <c r="E176" s="406" t="str">
        <v>杭州</v>
      </c>
      <c r="F176" s="406" t="str">
        <v>彭观金</v>
      </c>
      <c r="G176" s="406">
        <v>2</v>
      </c>
      <c r="H176" s="406" t="str">
        <v>顺丰标快</v>
      </c>
      <c r="I176" s="406" t="str">
        <v>寄付</v>
      </c>
      <c r="J176" s="406">
        <v>23</v>
      </c>
      <c r="K176" s="406">
        <v>0</v>
      </c>
      <c r="L176" s="406">
        <v>23</v>
      </c>
      <c r="M176" s="406" t="str">
        <v>高郅</v>
      </c>
      <c r="N176" s="497" t="str">
        <v>运费</v>
      </c>
      <c r="O176" s="496"/>
      <c r="P176" s="283"/>
      <c r="Q176" s="283"/>
      <c r="R176" s="283"/>
      <c r="S176" s="283"/>
      <c r="T176" s="283"/>
    </row>
    <row r="177">
      <c r="A177" s="495">
        <v>175</v>
      </c>
      <c r="B177" s="498">
        <v>45386</v>
      </c>
      <c r="C177" s="406" t="str">
        <v>SF1621341692360</v>
      </c>
      <c r="D177" s="406" t="str">
        <v>北京</v>
      </c>
      <c r="E177" s="406" t="str">
        <v>杭州</v>
      </c>
      <c r="F177" s="406" t="str">
        <v>彭观金</v>
      </c>
      <c r="G177" s="406">
        <v>0</v>
      </c>
      <c r="H177" s="406" t="str">
        <v>顺丰标快</v>
      </c>
      <c r="I177" s="406" t="str">
        <v>寄付</v>
      </c>
      <c r="J177" s="406">
        <v>4</v>
      </c>
      <c r="K177" s="406">
        <v>0</v>
      </c>
      <c r="L177" s="406">
        <v>4</v>
      </c>
      <c r="M177" s="406" t="str">
        <v>高郅</v>
      </c>
      <c r="N177" s="497" t="str">
        <v>包装服务</v>
      </c>
      <c r="O177" s="496"/>
      <c r="P177" s="283"/>
      <c r="Q177" s="283"/>
      <c r="R177" s="283"/>
      <c r="S177" s="283"/>
      <c r="T177" s="283"/>
    </row>
    <row r="178">
      <c r="A178" s="495">
        <v>176</v>
      </c>
      <c r="B178" s="498">
        <v>45386</v>
      </c>
      <c r="C178" s="406" t="str">
        <v>SF1621341692563</v>
      </c>
      <c r="D178" s="406" t="str">
        <v>北京</v>
      </c>
      <c r="E178" s="406" t="str">
        <v>苏州</v>
      </c>
      <c r="F178" s="406" t="str">
        <v>张彤新</v>
      </c>
      <c r="G178" s="406">
        <v>2</v>
      </c>
      <c r="H178" s="406" t="str">
        <v>顺丰标快</v>
      </c>
      <c r="I178" s="406" t="str">
        <v>寄付</v>
      </c>
      <c r="J178" s="406">
        <v>23</v>
      </c>
      <c r="K178" s="406">
        <v>0</v>
      </c>
      <c r="L178" s="406">
        <v>23</v>
      </c>
      <c r="M178" s="406" t="str">
        <v>高郅</v>
      </c>
      <c r="N178" s="497" t="str">
        <v>运费</v>
      </c>
      <c r="O178" s="496"/>
      <c r="P178" s="283"/>
      <c r="Q178" s="283"/>
      <c r="R178" s="283"/>
      <c r="S178" s="283"/>
      <c r="T178" s="283"/>
    </row>
    <row r="179">
      <c r="A179" s="495">
        <v>177</v>
      </c>
      <c r="B179" s="498">
        <v>45386</v>
      </c>
      <c r="C179" s="406" t="str">
        <v>SF1621341692563</v>
      </c>
      <c r="D179" s="406" t="str">
        <v>北京</v>
      </c>
      <c r="E179" s="406" t="str">
        <v>苏州</v>
      </c>
      <c r="F179" s="406" t="str">
        <v>张彤新</v>
      </c>
      <c r="G179" s="406">
        <v>0</v>
      </c>
      <c r="H179" s="406" t="str">
        <v>顺丰标快</v>
      </c>
      <c r="I179" s="406" t="str">
        <v>寄付</v>
      </c>
      <c r="J179" s="406">
        <v>4</v>
      </c>
      <c r="K179" s="406">
        <v>0</v>
      </c>
      <c r="L179" s="406">
        <v>4</v>
      </c>
      <c r="M179" s="406" t="str">
        <v>高郅</v>
      </c>
      <c r="N179" s="497" t="str">
        <v>包装服务</v>
      </c>
      <c r="O179" s="496"/>
      <c r="P179" s="283"/>
      <c r="Q179" s="283"/>
      <c r="R179" s="283"/>
      <c r="S179" s="283"/>
      <c r="T179" s="283"/>
    </row>
    <row r="180">
      <c r="A180" s="495">
        <v>178</v>
      </c>
      <c r="B180" s="498">
        <v>45386</v>
      </c>
      <c r="C180" s="406" t="str">
        <v>SF1621351692065</v>
      </c>
      <c r="D180" s="406" t="str">
        <v>北京</v>
      </c>
      <c r="E180" s="406" t="str">
        <v>常州</v>
      </c>
      <c r="F180" s="406" t="str">
        <v>凌磊</v>
      </c>
      <c r="G180" s="406">
        <v>2</v>
      </c>
      <c r="H180" s="406" t="str">
        <v>顺丰标快</v>
      </c>
      <c r="I180" s="406" t="str">
        <v>寄付</v>
      </c>
      <c r="J180" s="406">
        <v>23</v>
      </c>
      <c r="K180" s="406">
        <v>0</v>
      </c>
      <c r="L180" s="406">
        <v>23</v>
      </c>
      <c r="M180" s="406" t="str">
        <v>高郅</v>
      </c>
      <c r="N180" s="497" t="str">
        <v>运费</v>
      </c>
      <c r="O180" s="496"/>
      <c r="P180" s="283"/>
      <c r="Q180" s="283"/>
      <c r="R180" s="283"/>
      <c r="S180" s="283"/>
      <c r="T180" s="283"/>
    </row>
    <row r="181">
      <c r="A181" s="495">
        <v>179</v>
      </c>
      <c r="B181" s="498">
        <v>45386</v>
      </c>
      <c r="C181" s="406" t="str">
        <v>SF1621351692065</v>
      </c>
      <c r="D181" s="406" t="str">
        <v>北京</v>
      </c>
      <c r="E181" s="406" t="str">
        <v>常州</v>
      </c>
      <c r="F181" s="406" t="str">
        <v>凌磊</v>
      </c>
      <c r="G181" s="406">
        <v>0</v>
      </c>
      <c r="H181" s="406" t="str">
        <v>顺丰标快</v>
      </c>
      <c r="I181" s="406" t="str">
        <v>寄付</v>
      </c>
      <c r="J181" s="406">
        <v>4</v>
      </c>
      <c r="K181" s="406">
        <v>0</v>
      </c>
      <c r="L181" s="406">
        <v>4</v>
      </c>
      <c r="M181" s="406" t="str">
        <v>高郅</v>
      </c>
      <c r="N181" s="497" t="str">
        <v>包装服务</v>
      </c>
      <c r="O181" s="496"/>
      <c r="P181" s="283"/>
      <c r="Q181" s="283"/>
      <c r="R181" s="283"/>
      <c r="S181" s="283"/>
      <c r="T181" s="283"/>
    </row>
    <row r="182">
      <c r="A182" s="495">
        <v>180</v>
      </c>
      <c r="B182" s="498">
        <v>45386</v>
      </c>
      <c r="C182" s="406" t="str">
        <v>SF1621351692462</v>
      </c>
      <c r="D182" s="406" t="str">
        <v>北京</v>
      </c>
      <c r="E182" s="406" t="str">
        <v>南京</v>
      </c>
      <c r="F182" s="406" t="str">
        <v>吕口口</v>
      </c>
      <c r="G182" s="406">
        <v>2</v>
      </c>
      <c r="H182" s="406" t="str">
        <v>顺丰标快</v>
      </c>
      <c r="I182" s="406" t="str">
        <v>寄付</v>
      </c>
      <c r="J182" s="406">
        <v>23</v>
      </c>
      <c r="K182" s="406">
        <v>0</v>
      </c>
      <c r="L182" s="406">
        <v>23</v>
      </c>
      <c r="M182" s="406" t="str">
        <v>高郅</v>
      </c>
      <c r="N182" s="497" t="str">
        <v>运费</v>
      </c>
      <c r="O182" s="496"/>
      <c r="P182" s="283"/>
      <c r="Q182" s="283"/>
      <c r="R182" s="283"/>
      <c r="S182" s="283"/>
      <c r="T182" s="283"/>
    </row>
    <row r="183">
      <c r="A183" s="495">
        <v>181</v>
      </c>
      <c r="B183" s="498">
        <v>45386</v>
      </c>
      <c r="C183" s="406" t="str">
        <v>SF1621351692462</v>
      </c>
      <c r="D183" s="406" t="str">
        <v>北京</v>
      </c>
      <c r="E183" s="406" t="str">
        <v>南京</v>
      </c>
      <c r="F183" s="406" t="str">
        <v>吕口口</v>
      </c>
      <c r="G183" s="406">
        <v>0</v>
      </c>
      <c r="H183" s="406" t="str">
        <v>顺丰标快</v>
      </c>
      <c r="I183" s="406" t="str">
        <v>寄付</v>
      </c>
      <c r="J183" s="406">
        <v>4</v>
      </c>
      <c r="K183" s="406">
        <v>0</v>
      </c>
      <c r="L183" s="406">
        <v>4</v>
      </c>
      <c r="M183" s="406" t="str">
        <v>高郅</v>
      </c>
      <c r="N183" s="497" t="str">
        <v>包装服务</v>
      </c>
      <c r="O183" s="496"/>
      <c r="P183" s="283"/>
      <c r="Q183" s="283"/>
      <c r="R183" s="283"/>
      <c r="S183" s="283"/>
      <c r="T183" s="283"/>
    </row>
    <row r="184">
      <c r="A184" s="495">
        <v>182</v>
      </c>
      <c r="B184" s="498">
        <v>45386</v>
      </c>
      <c r="C184" s="406" t="str">
        <v>SF1621361692168</v>
      </c>
      <c r="D184" s="406" t="str">
        <v>北京</v>
      </c>
      <c r="E184" s="406" t="str">
        <v>新乡</v>
      </c>
      <c r="F184" s="406" t="str">
        <v>王伟荣</v>
      </c>
      <c r="G184" s="406">
        <v>2</v>
      </c>
      <c r="H184" s="406" t="str">
        <v>顺丰标快</v>
      </c>
      <c r="I184" s="406" t="str">
        <v>寄付</v>
      </c>
      <c r="J184" s="406">
        <v>23</v>
      </c>
      <c r="K184" s="406">
        <v>0</v>
      </c>
      <c r="L184" s="406">
        <v>23</v>
      </c>
      <c r="M184" s="406" t="str">
        <v>高郅</v>
      </c>
      <c r="N184" s="497" t="str">
        <v>运费</v>
      </c>
      <c r="O184" s="496"/>
      <c r="P184" s="283"/>
      <c r="Q184" s="283"/>
      <c r="R184" s="283"/>
      <c r="S184" s="283"/>
      <c r="T184" s="283"/>
    </row>
    <row r="185">
      <c r="A185" s="495">
        <v>183</v>
      </c>
      <c r="B185" s="498">
        <v>45386</v>
      </c>
      <c r="C185" s="406" t="str">
        <v>SF1621361692168</v>
      </c>
      <c r="D185" s="406" t="str">
        <v>北京</v>
      </c>
      <c r="E185" s="406" t="str">
        <v>新乡</v>
      </c>
      <c r="F185" s="406" t="str">
        <v>王伟荣</v>
      </c>
      <c r="G185" s="406">
        <v>0</v>
      </c>
      <c r="H185" s="406" t="str">
        <v>顺丰标快</v>
      </c>
      <c r="I185" s="406" t="str">
        <v>寄付</v>
      </c>
      <c r="J185" s="406">
        <v>4</v>
      </c>
      <c r="K185" s="406">
        <v>0</v>
      </c>
      <c r="L185" s="406">
        <v>4</v>
      </c>
      <c r="M185" s="406" t="str">
        <v>高郅</v>
      </c>
      <c r="N185" s="497" t="str">
        <v>包装服务</v>
      </c>
      <c r="O185" s="496"/>
      <c r="P185" s="283"/>
      <c r="Q185" s="283"/>
      <c r="R185" s="283"/>
      <c r="S185" s="283"/>
      <c r="T185" s="283"/>
    </row>
    <row r="186">
      <c r="A186" s="495">
        <v>184</v>
      </c>
      <c r="B186" s="498">
        <v>45386</v>
      </c>
      <c r="C186" s="406" t="str">
        <v>SF1621361692768</v>
      </c>
      <c r="D186" s="406" t="str">
        <v>北京</v>
      </c>
      <c r="E186" s="406" t="str">
        <v>南京</v>
      </c>
      <c r="F186" s="406" t="str">
        <v>吴文琳</v>
      </c>
      <c r="G186" s="406">
        <v>2</v>
      </c>
      <c r="H186" s="406" t="str">
        <v>顺丰标快</v>
      </c>
      <c r="I186" s="406" t="str">
        <v>寄付</v>
      </c>
      <c r="J186" s="406">
        <v>23</v>
      </c>
      <c r="K186" s="406">
        <v>0</v>
      </c>
      <c r="L186" s="406">
        <v>23</v>
      </c>
      <c r="M186" s="406" t="str">
        <v>高郅</v>
      </c>
      <c r="N186" s="497" t="str">
        <v>运费</v>
      </c>
      <c r="O186" s="496"/>
      <c r="P186" s="283"/>
      <c r="Q186" s="283"/>
      <c r="R186" s="283"/>
      <c r="S186" s="283"/>
      <c r="T186" s="283"/>
    </row>
    <row r="187">
      <c r="A187" s="495">
        <v>185</v>
      </c>
      <c r="B187" s="498">
        <v>45386</v>
      </c>
      <c r="C187" s="406" t="str">
        <v>SF1621361692768</v>
      </c>
      <c r="D187" s="406" t="str">
        <v>北京</v>
      </c>
      <c r="E187" s="406" t="str">
        <v>南京</v>
      </c>
      <c r="F187" s="406" t="str">
        <v>吴文琳</v>
      </c>
      <c r="G187" s="406">
        <v>0</v>
      </c>
      <c r="H187" s="406" t="str">
        <v>顺丰标快</v>
      </c>
      <c r="I187" s="406" t="str">
        <v>寄付</v>
      </c>
      <c r="J187" s="406">
        <v>4</v>
      </c>
      <c r="K187" s="406">
        <v>0</v>
      </c>
      <c r="L187" s="406">
        <v>4</v>
      </c>
      <c r="M187" s="406" t="str">
        <v>高郅</v>
      </c>
      <c r="N187" s="497" t="str">
        <v>包装服务</v>
      </c>
      <c r="O187" s="496"/>
      <c r="P187" s="283"/>
      <c r="Q187" s="283"/>
      <c r="R187" s="283"/>
      <c r="S187" s="283"/>
      <c r="T187" s="283"/>
    </row>
    <row r="188">
      <c r="A188" s="495">
        <v>186</v>
      </c>
      <c r="B188" s="498">
        <v>45386</v>
      </c>
      <c r="C188" s="406" t="str">
        <v>SF1621361692865</v>
      </c>
      <c r="D188" s="406" t="str">
        <v>北京</v>
      </c>
      <c r="E188" s="406" t="str">
        <v>杭州</v>
      </c>
      <c r="F188" s="406" t="str">
        <v>葛昕玮</v>
      </c>
      <c r="G188" s="406">
        <v>2</v>
      </c>
      <c r="H188" s="406" t="str">
        <v>顺丰标快</v>
      </c>
      <c r="I188" s="406" t="str">
        <v>寄付</v>
      </c>
      <c r="J188" s="406">
        <v>23</v>
      </c>
      <c r="K188" s="406">
        <v>0</v>
      </c>
      <c r="L188" s="406">
        <v>23</v>
      </c>
      <c r="M188" s="406" t="str">
        <v>高郅</v>
      </c>
      <c r="N188" s="497" t="str">
        <v>运费</v>
      </c>
      <c r="O188" s="496"/>
      <c r="P188" s="283"/>
      <c r="Q188" s="283"/>
      <c r="R188" s="283"/>
      <c r="S188" s="283"/>
      <c r="T188" s="283"/>
    </row>
    <row r="189">
      <c r="A189" s="495">
        <v>187</v>
      </c>
      <c r="B189" s="498">
        <v>45386</v>
      </c>
      <c r="C189" s="406" t="str">
        <v>SF1621361692865</v>
      </c>
      <c r="D189" s="406" t="str">
        <v>北京</v>
      </c>
      <c r="E189" s="406" t="str">
        <v>杭州</v>
      </c>
      <c r="F189" s="406" t="str">
        <v>葛昕玮</v>
      </c>
      <c r="G189" s="406">
        <v>0</v>
      </c>
      <c r="H189" s="406" t="str">
        <v>顺丰标快</v>
      </c>
      <c r="I189" s="406" t="str">
        <v>寄付</v>
      </c>
      <c r="J189" s="406">
        <v>4</v>
      </c>
      <c r="K189" s="406">
        <v>0</v>
      </c>
      <c r="L189" s="406">
        <v>4</v>
      </c>
      <c r="M189" s="406" t="str">
        <v>高郅</v>
      </c>
      <c r="N189" s="497" t="str">
        <v>包装服务</v>
      </c>
      <c r="O189" s="496"/>
      <c r="P189" s="283"/>
      <c r="Q189" s="283"/>
      <c r="R189" s="283"/>
      <c r="S189" s="283"/>
      <c r="T189" s="283"/>
    </row>
    <row r="190">
      <c r="A190" s="495">
        <v>188</v>
      </c>
      <c r="B190" s="498">
        <v>45386</v>
      </c>
      <c r="C190" s="406" t="str">
        <v>SF1621371692163</v>
      </c>
      <c r="D190" s="406" t="str">
        <v>北京</v>
      </c>
      <c r="E190" s="406" t="str">
        <v>杭州</v>
      </c>
      <c r="F190" s="406" t="str">
        <v>王小小</v>
      </c>
      <c r="G190" s="406">
        <v>2</v>
      </c>
      <c r="H190" s="406" t="str">
        <v>顺丰标快</v>
      </c>
      <c r="I190" s="406" t="str">
        <v>寄付</v>
      </c>
      <c r="J190" s="406">
        <v>23</v>
      </c>
      <c r="K190" s="406">
        <v>0</v>
      </c>
      <c r="L190" s="406">
        <v>23</v>
      </c>
      <c r="M190" s="406" t="str">
        <v>高郅</v>
      </c>
      <c r="N190" s="497" t="str">
        <v>运费</v>
      </c>
      <c r="O190" s="496"/>
      <c r="P190" s="283"/>
      <c r="Q190" s="283"/>
      <c r="R190" s="283"/>
      <c r="S190" s="283"/>
      <c r="T190" s="283"/>
    </row>
    <row r="191">
      <c r="A191" s="495">
        <v>189</v>
      </c>
      <c r="B191" s="498">
        <v>45386</v>
      </c>
      <c r="C191" s="406" t="str">
        <v>SF1621371692163</v>
      </c>
      <c r="D191" s="406" t="str">
        <v>北京</v>
      </c>
      <c r="E191" s="406" t="str">
        <v>杭州</v>
      </c>
      <c r="F191" s="406" t="str">
        <v>王小小</v>
      </c>
      <c r="G191" s="406">
        <v>0</v>
      </c>
      <c r="H191" s="406" t="str">
        <v>顺丰标快</v>
      </c>
      <c r="I191" s="406" t="str">
        <v>寄付</v>
      </c>
      <c r="J191" s="406">
        <v>4</v>
      </c>
      <c r="K191" s="406">
        <v>0</v>
      </c>
      <c r="L191" s="406">
        <v>4</v>
      </c>
      <c r="M191" s="406" t="str">
        <v>高郅</v>
      </c>
      <c r="N191" s="497" t="str">
        <v>包装服务</v>
      </c>
      <c r="O191" s="496"/>
      <c r="P191" s="283"/>
      <c r="Q191" s="283"/>
      <c r="R191" s="283"/>
      <c r="S191" s="283"/>
      <c r="T191" s="283"/>
    </row>
    <row r="192">
      <c r="A192" s="495">
        <v>190</v>
      </c>
      <c r="B192" s="498">
        <v>45386</v>
      </c>
      <c r="C192" s="406" t="str">
        <v>SF1621373692169</v>
      </c>
      <c r="D192" s="406" t="str">
        <v>北京</v>
      </c>
      <c r="E192" s="406" t="str">
        <v>广州</v>
      </c>
      <c r="F192" s="406" t="str">
        <v>戴方堃</v>
      </c>
      <c r="G192" s="406">
        <v>2</v>
      </c>
      <c r="H192" s="406" t="str">
        <v>顺丰标快</v>
      </c>
      <c r="I192" s="406" t="str">
        <v>寄付</v>
      </c>
      <c r="J192" s="406">
        <v>25</v>
      </c>
      <c r="K192" s="406">
        <v>0</v>
      </c>
      <c r="L192" s="406">
        <v>25</v>
      </c>
      <c r="M192" s="406" t="str">
        <v>高郅</v>
      </c>
      <c r="N192" s="497" t="str">
        <v>运费</v>
      </c>
      <c r="O192" s="496"/>
      <c r="P192" s="283"/>
      <c r="Q192" s="283"/>
      <c r="R192" s="283"/>
      <c r="S192" s="283"/>
      <c r="T192" s="283"/>
    </row>
    <row r="193">
      <c r="A193" s="495">
        <v>191</v>
      </c>
      <c r="B193" s="498">
        <v>45386</v>
      </c>
      <c r="C193" s="406" t="str">
        <v>SF1621373692169</v>
      </c>
      <c r="D193" s="406" t="str">
        <v>北京</v>
      </c>
      <c r="E193" s="406" t="str">
        <v>广州</v>
      </c>
      <c r="F193" s="406" t="str">
        <v>戴方堃</v>
      </c>
      <c r="G193" s="406">
        <v>0</v>
      </c>
      <c r="H193" s="406" t="str">
        <v>顺丰标快</v>
      </c>
      <c r="I193" s="406" t="str">
        <v>寄付</v>
      </c>
      <c r="J193" s="406">
        <v>4</v>
      </c>
      <c r="K193" s="406">
        <v>0</v>
      </c>
      <c r="L193" s="406">
        <v>4</v>
      </c>
      <c r="M193" s="406" t="str">
        <v>高郅</v>
      </c>
      <c r="N193" s="497" t="str">
        <v>包装服务</v>
      </c>
      <c r="O193" s="496"/>
      <c r="P193" s="283"/>
      <c r="Q193" s="283"/>
      <c r="R193" s="283"/>
      <c r="S193" s="283"/>
      <c r="T193" s="283"/>
    </row>
    <row r="194">
      <c r="A194" s="495">
        <v>192</v>
      </c>
      <c r="B194" s="498">
        <v>45386</v>
      </c>
      <c r="C194" s="406" t="str">
        <v>SF1621373692363</v>
      </c>
      <c r="D194" s="406" t="str">
        <v>北京</v>
      </c>
      <c r="E194" s="406" t="str">
        <v>长沙</v>
      </c>
      <c r="F194" s="406" t="str">
        <v>等等</v>
      </c>
      <c r="G194" s="406">
        <v>2</v>
      </c>
      <c r="H194" s="406" t="str">
        <v>顺丰标快</v>
      </c>
      <c r="I194" s="406" t="str">
        <v>寄付</v>
      </c>
      <c r="J194" s="406">
        <v>23</v>
      </c>
      <c r="K194" s="406">
        <v>0</v>
      </c>
      <c r="L194" s="406">
        <v>23</v>
      </c>
      <c r="M194" s="406" t="str">
        <v>高郅</v>
      </c>
      <c r="N194" s="497" t="str">
        <v>运费</v>
      </c>
      <c r="O194" s="496"/>
      <c r="P194" s="283"/>
      <c r="Q194" s="283"/>
      <c r="R194" s="283"/>
      <c r="S194" s="283"/>
      <c r="T194" s="283"/>
    </row>
    <row r="195">
      <c r="A195" s="495">
        <v>193</v>
      </c>
      <c r="B195" s="498">
        <v>45386</v>
      </c>
      <c r="C195" s="406" t="str">
        <v>SF1621373692363</v>
      </c>
      <c r="D195" s="406" t="str">
        <v>北京</v>
      </c>
      <c r="E195" s="406" t="str">
        <v>长沙</v>
      </c>
      <c r="F195" s="406" t="str">
        <v>等等</v>
      </c>
      <c r="G195" s="406">
        <v>0</v>
      </c>
      <c r="H195" s="406" t="str">
        <v>顺丰标快</v>
      </c>
      <c r="I195" s="406" t="str">
        <v>寄付</v>
      </c>
      <c r="J195" s="406">
        <v>4</v>
      </c>
      <c r="K195" s="406">
        <v>0</v>
      </c>
      <c r="L195" s="406">
        <v>4</v>
      </c>
      <c r="M195" s="406" t="str">
        <v>高郅</v>
      </c>
      <c r="N195" s="497" t="str">
        <v>包装服务</v>
      </c>
      <c r="O195" s="496"/>
      <c r="P195" s="283"/>
      <c r="Q195" s="283"/>
      <c r="R195" s="283"/>
      <c r="S195" s="283"/>
      <c r="T195" s="283"/>
    </row>
    <row r="196">
      <c r="A196" s="495">
        <v>194</v>
      </c>
      <c r="B196" s="498">
        <v>45386</v>
      </c>
      <c r="C196" s="406" t="str">
        <v>SF1631742163845</v>
      </c>
      <c r="D196" s="406" t="str">
        <v>北京</v>
      </c>
      <c r="E196" s="406" t="str">
        <v>长沙</v>
      </c>
      <c r="F196" s="406" t="str">
        <v>张浩</v>
      </c>
      <c r="G196" s="406">
        <v>2</v>
      </c>
      <c r="H196" s="406" t="str">
        <v>顺丰标快</v>
      </c>
      <c r="I196" s="406" t="str">
        <v>寄付</v>
      </c>
      <c r="J196" s="406">
        <v>23</v>
      </c>
      <c r="K196" s="406">
        <v>0</v>
      </c>
      <c r="L196" s="406">
        <v>23</v>
      </c>
      <c r="M196" s="406" t="str">
        <v>高郅</v>
      </c>
      <c r="N196" s="497" t="str">
        <v>运费</v>
      </c>
      <c r="O196" s="496"/>
      <c r="P196" s="283"/>
      <c r="Q196" s="283"/>
      <c r="R196" s="283"/>
      <c r="S196" s="283"/>
      <c r="T196" s="283"/>
    </row>
    <row r="197">
      <c r="A197" s="495">
        <v>195</v>
      </c>
      <c r="B197" s="498">
        <v>45386</v>
      </c>
      <c r="C197" s="406" t="str">
        <v>SF1631742163845</v>
      </c>
      <c r="D197" s="406" t="str">
        <v>北京</v>
      </c>
      <c r="E197" s="406" t="str">
        <v>长沙</v>
      </c>
      <c r="F197" s="406" t="str">
        <v>张浩</v>
      </c>
      <c r="G197" s="406">
        <v>0</v>
      </c>
      <c r="H197" s="406" t="str">
        <v>顺丰标快</v>
      </c>
      <c r="I197" s="406" t="str">
        <v>寄付</v>
      </c>
      <c r="J197" s="406">
        <v>4</v>
      </c>
      <c r="K197" s="406">
        <v>0</v>
      </c>
      <c r="L197" s="406">
        <v>4</v>
      </c>
      <c r="M197" s="406" t="str">
        <v>高郅</v>
      </c>
      <c r="N197" s="497" t="str">
        <v>包装服务</v>
      </c>
      <c r="O197" s="496"/>
      <c r="P197" s="283"/>
      <c r="Q197" s="283"/>
      <c r="R197" s="283"/>
      <c r="S197" s="283"/>
      <c r="T197" s="283"/>
    </row>
    <row r="198">
      <c r="A198" s="495">
        <v>196</v>
      </c>
      <c r="B198" s="498">
        <v>45386</v>
      </c>
      <c r="C198" s="406" t="str">
        <v>SF1633742463847</v>
      </c>
      <c r="D198" s="406" t="str">
        <v>北京</v>
      </c>
      <c r="E198" s="406" t="str">
        <v>杭州</v>
      </c>
      <c r="F198" s="406" t="str">
        <v>某某</v>
      </c>
      <c r="G198" s="406">
        <v>2</v>
      </c>
      <c r="H198" s="406" t="str">
        <v>顺丰标快</v>
      </c>
      <c r="I198" s="406" t="str">
        <v>寄付</v>
      </c>
      <c r="J198" s="406">
        <v>23</v>
      </c>
      <c r="K198" s="406">
        <v>0</v>
      </c>
      <c r="L198" s="406">
        <v>23</v>
      </c>
      <c r="M198" s="406" t="str">
        <v>高郅</v>
      </c>
      <c r="N198" s="497" t="str">
        <v>运费</v>
      </c>
      <c r="O198" s="496"/>
      <c r="P198" s="283"/>
      <c r="Q198" s="283"/>
      <c r="R198" s="283"/>
      <c r="S198" s="283"/>
      <c r="T198" s="283"/>
    </row>
    <row r="199">
      <c r="A199" s="495">
        <v>197</v>
      </c>
      <c r="B199" s="498">
        <v>45386</v>
      </c>
      <c r="C199" s="406" t="str">
        <v>SF1633742463847</v>
      </c>
      <c r="D199" s="406" t="str">
        <v>北京</v>
      </c>
      <c r="E199" s="406" t="str">
        <v>杭州</v>
      </c>
      <c r="F199" s="406" t="str">
        <v>某某</v>
      </c>
      <c r="G199" s="406">
        <v>0</v>
      </c>
      <c r="H199" s="406" t="str">
        <v>顺丰标快</v>
      </c>
      <c r="I199" s="406" t="str">
        <v>寄付</v>
      </c>
      <c r="J199" s="406">
        <v>4</v>
      </c>
      <c r="K199" s="406">
        <v>0</v>
      </c>
      <c r="L199" s="406">
        <v>4</v>
      </c>
      <c r="M199" s="406" t="str">
        <v>高郅</v>
      </c>
      <c r="N199" s="497" t="str">
        <v>包装服务</v>
      </c>
      <c r="O199" s="496"/>
      <c r="P199" s="283"/>
      <c r="Q199" s="283"/>
      <c r="R199" s="283"/>
      <c r="S199" s="283"/>
      <c r="T199" s="283"/>
    </row>
    <row r="200">
      <c r="A200" s="495">
        <v>198</v>
      </c>
      <c r="B200" s="498">
        <v>45386</v>
      </c>
      <c r="C200" s="406" t="str">
        <v>SF1635742763840</v>
      </c>
      <c r="D200" s="406" t="str">
        <v>北京</v>
      </c>
      <c r="E200" s="406" t="str">
        <v>合肥</v>
      </c>
      <c r="F200" s="406" t="str">
        <v>田力竹</v>
      </c>
      <c r="G200" s="406">
        <v>2</v>
      </c>
      <c r="H200" s="406" t="str">
        <v>顺丰标快</v>
      </c>
      <c r="I200" s="406" t="str">
        <v>寄付</v>
      </c>
      <c r="J200" s="406">
        <v>23</v>
      </c>
      <c r="K200" s="406">
        <v>0</v>
      </c>
      <c r="L200" s="406">
        <v>23</v>
      </c>
      <c r="M200" s="406" t="str">
        <v>高郅</v>
      </c>
      <c r="N200" s="497" t="str">
        <v>运费</v>
      </c>
      <c r="O200" s="496"/>
      <c r="P200" s="283"/>
      <c r="Q200" s="283"/>
      <c r="R200" s="283"/>
      <c r="S200" s="283"/>
      <c r="T200" s="283"/>
    </row>
    <row r="201">
      <c r="A201" s="495">
        <v>199</v>
      </c>
      <c r="B201" s="498">
        <v>45386</v>
      </c>
      <c r="C201" s="406" t="str">
        <v>SF1635742763840</v>
      </c>
      <c r="D201" s="406" t="str">
        <v>北京</v>
      </c>
      <c r="E201" s="406" t="str">
        <v>合肥</v>
      </c>
      <c r="F201" s="406" t="str">
        <v>田力竹</v>
      </c>
      <c r="G201" s="406">
        <v>0</v>
      </c>
      <c r="H201" s="406" t="str">
        <v>顺丰标快</v>
      </c>
      <c r="I201" s="406" t="str">
        <v>寄付</v>
      </c>
      <c r="J201" s="406">
        <v>4</v>
      </c>
      <c r="K201" s="406">
        <v>0</v>
      </c>
      <c r="L201" s="406">
        <v>4</v>
      </c>
      <c r="M201" s="406" t="str">
        <v>高郅</v>
      </c>
      <c r="N201" s="497" t="str">
        <v>包装服务</v>
      </c>
      <c r="O201" s="496"/>
      <c r="P201" s="283"/>
      <c r="Q201" s="283"/>
      <c r="R201" s="283"/>
      <c r="S201" s="283"/>
      <c r="T201" s="283"/>
    </row>
    <row r="202">
      <c r="A202" s="495">
        <v>200</v>
      </c>
      <c r="B202" s="498">
        <v>45386</v>
      </c>
      <c r="C202" s="406" t="str">
        <v>SF1635742863840</v>
      </c>
      <c r="D202" s="406" t="str">
        <v>北京</v>
      </c>
      <c r="E202" s="406" t="str">
        <v>枣庄</v>
      </c>
      <c r="F202" s="406" t="str">
        <v>龙超</v>
      </c>
      <c r="G202" s="406">
        <v>2</v>
      </c>
      <c r="H202" s="406" t="str">
        <v>顺丰标快</v>
      </c>
      <c r="I202" s="406" t="str">
        <v>寄付</v>
      </c>
      <c r="J202" s="406">
        <v>23</v>
      </c>
      <c r="K202" s="406">
        <v>0</v>
      </c>
      <c r="L202" s="406">
        <v>23</v>
      </c>
      <c r="M202" s="406" t="str">
        <v>高郅</v>
      </c>
      <c r="N202" s="497" t="str">
        <v>运费</v>
      </c>
      <c r="O202" s="496"/>
      <c r="P202" s="283"/>
      <c r="Q202" s="283"/>
      <c r="R202" s="283"/>
      <c r="S202" s="283"/>
      <c r="T202" s="283"/>
    </row>
    <row r="203">
      <c r="A203" s="495">
        <v>201</v>
      </c>
      <c r="B203" s="498">
        <v>45386</v>
      </c>
      <c r="C203" s="406" t="str">
        <v>SF1635742863840</v>
      </c>
      <c r="D203" s="406" t="str">
        <v>北京</v>
      </c>
      <c r="E203" s="406" t="str">
        <v>枣庄</v>
      </c>
      <c r="F203" s="406" t="str">
        <v>龙超</v>
      </c>
      <c r="G203" s="406">
        <v>0</v>
      </c>
      <c r="H203" s="406" t="str">
        <v>顺丰标快</v>
      </c>
      <c r="I203" s="406" t="str">
        <v>寄付</v>
      </c>
      <c r="J203" s="406">
        <v>4</v>
      </c>
      <c r="K203" s="406">
        <v>0</v>
      </c>
      <c r="L203" s="406">
        <v>4</v>
      </c>
      <c r="M203" s="406" t="str">
        <v>高郅</v>
      </c>
      <c r="N203" s="497" t="str">
        <v>包装服务</v>
      </c>
      <c r="O203" s="496"/>
      <c r="P203" s="283"/>
      <c r="Q203" s="283"/>
      <c r="R203" s="283"/>
      <c r="S203" s="283"/>
      <c r="T203" s="283"/>
    </row>
    <row r="204">
      <c r="A204" s="495">
        <v>202</v>
      </c>
      <c r="B204" s="498">
        <v>45386</v>
      </c>
      <c r="C204" s="406" t="str">
        <v>SF1635742963840</v>
      </c>
      <c r="D204" s="406" t="str">
        <v>北京</v>
      </c>
      <c r="E204" s="406" t="str">
        <v>广州</v>
      </c>
      <c r="F204" s="406" t="str">
        <v>子龙</v>
      </c>
      <c r="G204" s="406">
        <v>2</v>
      </c>
      <c r="H204" s="406" t="str">
        <v>顺丰标快</v>
      </c>
      <c r="I204" s="406" t="str">
        <v>寄付</v>
      </c>
      <c r="J204" s="406">
        <v>25</v>
      </c>
      <c r="K204" s="406">
        <v>0</v>
      </c>
      <c r="L204" s="406">
        <v>25</v>
      </c>
      <c r="M204" s="406" t="str">
        <v>高郅</v>
      </c>
      <c r="N204" s="497" t="str">
        <v>运费</v>
      </c>
      <c r="O204" s="496"/>
      <c r="P204" s="283"/>
      <c r="Q204" s="283"/>
      <c r="R204" s="283"/>
      <c r="S204" s="283"/>
      <c r="T204" s="283"/>
    </row>
    <row r="205">
      <c r="A205" s="495">
        <v>203</v>
      </c>
      <c r="B205" s="498">
        <v>45386</v>
      </c>
      <c r="C205" s="406" t="str">
        <v>SF1635742963840</v>
      </c>
      <c r="D205" s="406" t="str">
        <v>北京</v>
      </c>
      <c r="E205" s="406" t="str">
        <v>广州</v>
      </c>
      <c r="F205" s="406" t="str">
        <v>子龙</v>
      </c>
      <c r="G205" s="406">
        <v>0</v>
      </c>
      <c r="H205" s="406" t="str">
        <v>顺丰标快</v>
      </c>
      <c r="I205" s="406" t="str">
        <v>寄付</v>
      </c>
      <c r="J205" s="406">
        <v>4</v>
      </c>
      <c r="K205" s="406">
        <v>0</v>
      </c>
      <c r="L205" s="406">
        <v>4</v>
      </c>
      <c r="M205" s="406" t="str">
        <v>高郅</v>
      </c>
      <c r="N205" s="497" t="str">
        <v>包装服务</v>
      </c>
      <c r="O205" s="496"/>
      <c r="P205" s="283"/>
      <c r="Q205" s="283"/>
      <c r="R205" s="283"/>
      <c r="S205" s="283"/>
      <c r="T205" s="283"/>
    </row>
    <row r="206">
      <c r="A206" s="495">
        <v>204</v>
      </c>
      <c r="B206" s="498">
        <v>45386</v>
      </c>
      <c r="C206" s="406" t="str">
        <v>SF1636742163841</v>
      </c>
      <c r="D206" s="406" t="str">
        <v>北京</v>
      </c>
      <c r="E206" s="406" t="str">
        <v>三亚</v>
      </c>
      <c r="F206" s="406" t="str">
        <v>佟鑫</v>
      </c>
      <c r="G206" s="406">
        <v>2</v>
      </c>
      <c r="H206" s="406" t="str">
        <v>顺丰标快</v>
      </c>
      <c r="I206" s="406" t="str">
        <v>寄付</v>
      </c>
      <c r="J206" s="406">
        <v>25</v>
      </c>
      <c r="K206" s="406">
        <v>0</v>
      </c>
      <c r="L206" s="406">
        <v>25</v>
      </c>
      <c r="M206" s="406" t="str">
        <v>高郅</v>
      </c>
      <c r="N206" s="497" t="str">
        <v>运费</v>
      </c>
      <c r="O206" s="496"/>
      <c r="P206" s="283"/>
      <c r="Q206" s="283"/>
      <c r="R206" s="283"/>
      <c r="S206" s="283"/>
      <c r="T206" s="283"/>
    </row>
    <row r="207">
      <c r="A207" s="495">
        <v>205</v>
      </c>
      <c r="B207" s="498">
        <v>45386</v>
      </c>
      <c r="C207" s="406" t="str">
        <v>SF1636742163841</v>
      </c>
      <c r="D207" s="406" t="str">
        <v>北京</v>
      </c>
      <c r="E207" s="406" t="str">
        <v>三亚</v>
      </c>
      <c r="F207" s="406" t="str">
        <v>佟鑫</v>
      </c>
      <c r="G207" s="406">
        <v>0</v>
      </c>
      <c r="H207" s="406" t="str">
        <v>顺丰标快</v>
      </c>
      <c r="I207" s="406" t="str">
        <v>寄付</v>
      </c>
      <c r="J207" s="406">
        <v>4</v>
      </c>
      <c r="K207" s="406">
        <v>0</v>
      </c>
      <c r="L207" s="406">
        <v>4</v>
      </c>
      <c r="M207" s="406" t="str">
        <v>高郅</v>
      </c>
      <c r="N207" s="497" t="str">
        <v>包装服务</v>
      </c>
      <c r="O207" s="496"/>
      <c r="P207" s="283"/>
      <c r="Q207" s="283"/>
      <c r="R207" s="283"/>
      <c r="S207" s="283"/>
      <c r="T207" s="283"/>
    </row>
    <row r="208">
      <c r="A208" s="495">
        <v>206</v>
      </c>
      <c r="B208" s="498">
        <v>45386</v>
      </c>
      <c r="C208" s="406" t="str">
        <v>SF1636742863841</v>
      </c>
      <c r="D208" s="406" t="str">
        <v>北京</v>
      </c>
      <c r="E208" s="406" t="str">
        <v>杭州</v>
      </c>
      <c r="F208" s="406" t="str">
        <v>老白工作</v>
      </c>
      <c r="G208" s="406">
        <v>2</v>
      </c>
      <c r="H208" s="406" t="str">
        <v>顺丰标快</v>
      </c>
      <c r="I208" s="406" t="str">
        <v>寄付</v>
      </c>
      <c r="J208" s="406">
        <v>23</v>
      </c>
      <c r="K208" s="406">
        <v>0</v>
      </c>
      <c r="L208" s="406">
        <v>23</v>
      </c>
      <c r="M208" s="406" t="str">
        <v>高郅</v>
      </c>
      <c r="N208" s="497" t="str">
        <v>运费</v>
      </c>
      <c r="O208" s="496"/>
      <c r="P208" s="283"/>
      <c r="Q208" s="283"/>
      <c r="R208" s="283"/>
      <c r="S208" s="283"/>
      <c r="T208" s="283"/>
    </row>
    <row r="209">
      <c r="A209" s="495">
        <v>207</v>
      </c>
      <c r="B209" s="498">
        <v>45386</v>
      </c>
      <c r="C209" s="406" t="str">
        <v>SF1636742863841</v>
      </c>
      <c r="D209" s="406" t="str">
        <v>北京</v>
      </c>
      <c r="E209" s="406" t="str">
        <v>杭州</v>
      </c>
      <c r="F209" s="406" t="str">
        <v>老白工作</v>
      </c>
      <c r="G209" s="406">
        <v>0</v>
      </c>
      <c r="H209" s="406" t="str">
        <v>顺丰标快</v>
      </c>
      <c r="I209" s="406" t="str">
        <v>寄付</v>
      </c>
      <c r="J209" s="406">
        <v>4</v>
      </c>
      <c r="K209" s="406">
        <v>0</v>
      </c>
      <c r="L209" s="406">
        <v>4</v>
      </c>
      <c r="M209" s="406" t="str">
        <v>高郅</v>
      </c>
      <c r="N209" s="497" t="str">
        <v>包装服务</v>
      </c>
      <c r="O209" s="496"/>
      <c r="P209" s="283"/>
      <c r="Q209" s="283"/>
      <c r="R209" s="283"/>
      <c r="S209" s="283"/>
      <c r="T209" s="283"/>
    </row>
    <row r="210">
      <c r="A210" s="495">
        <v>208</v>
      </c>
      <c r="B210" s="498">
        <v>45386</v>
      </c>
      <c r="C210" s="406" t="str">
        <v>SF1636742963841</v>
      </c>
      <c r="D210" s="406" t="str">
        <v>北京</v>
      </c>
      <c r="E210" s="406" t="str">
        <v>蚌埠</v>
      </c>
      <c r="F210" s="406" t="str">
        <v>大白</v>
      </c>
      <c r="G210" s="406">
        <v>2</v>
      </c>
      <c r="H210" s="406" t="str">
        <v>顺丰标快</v>
      </c>
      <c r="I210" s="406" t="str">
        <v>寄付</v>
      </c>
      <c r="J210" s="406">
        <v>23</v>
      </c>
      <c r="K210" s="406">
        <v>0</v>
      </c>
      <c r="L210" s="406">
        <v>23</v>
      </c>
      <c r="M210" s="406" t="str">
        <v>高郅</v>
      </c>
      <c r="N210" s="497" t="str">
        <v>运费</v>
      </c>
      <c r="O210" s="496"/>
      <c r="P210" s="283"/>
      <c r="Q210" s="283"/>
      <c r="R210" s="283"/>
      <c r="S210" s="283"/>
      <c r="T210" s="283"/>
    </row>
    <row r="211">
      <c r="A211" s="495">
        <v>209</v>
      </c>
      <c r="B211" s="498">
        <v>45386</v>
      </c>
      <c r="C211" s="406" t="str">
        <v>SF1636742963841</v>
      </c>
      <c r="D211" s="406" t="str">
        <v>北京</v>
      </c>
      <c r="E211" s="406" t="str">
        <v>蚌埠</v>
      </c>
      <c r="F211" s="406" t="str">
        <v>大白</v>
      </c>
      <c r="G211" s="406">
        <v>0</v>
      </c>
      <c r="H211" s="406" t="str">
        <v>顺丰标快</v>
      </c>
      <c r="I211" s="406" t="str">
        <v>寄付</v>
      </c>
      <c r="J211" s="406">
        <v>4</v>
      </c>
      <c r="K211" s="406">
        <v>0</v>
      </c>
      <c r="L211" s="406">
        <v>4</v>
      </c>
      <c r="M211" s="406" t="str">
        <v>高郅</v>
      </c>
      <c r="N211" s="497" t="str">
        <v>包装服务</v>
      </c>
      <c r="O211" s="496"/>
      <c r="P211" s="283"/>
      <c r="Q211" s="283"/>
      <c r="R211" s="283"/>
      <c r="S211" s="283"/>
      <c r="T211" s="283"/>
    </row>
    <row r="212">
      <c r="A212" s="495">
        <v>210</v>
      </c>
      <c r="B212" s="498">
        <v>45386</v>
      </c>
      <c r="C212" s="406" t="str">
        <v>SF1638742563844</v>
      </c>
      <c r="D212" s="406" t="str">
        <v>北京</v>
      </c>
      <c r="E212" s="406" t="str">
        <v>北京</v>
      </c>
      <c r="F212" s="406" t="str">
        <v>钱多多</v>
      </c>
      <c r="G212" s="406">
        <v>2</v>
      </c>
      <c r="H212" s="406" t="str">
        <v>顺丰标快</v>
      </c>
      <c r="I212" s="406" t="str">
        <v>寄付</v>
      </c>
      <c r="J212" s="406">
        <v>18</v>
      </c>
      <c r="K212" s="406">
        <v>0</v>
      </c>
      <c r="L212" s="406">
        <v>18</v>
      </c>
      <c r="M212" s="406" t="str">
        <v>高郅</v>
      </c>
      <c r="N212" s="497" t="str">
        <v>运费</v>
      </c>
      <c r="O212" s="496"/>
      <c r="P212" s="283"/>
      <c r="Q212" s="283"/>
      <c r="R212" s="283"/>
      <c r="S212" s="283"/>
      <c r="T212" s="283"/>
    </row>
    <row r="213">
      <c r="A213" s="495">
        <v>211</v>
      </c>
      <c r="B213" s="498">
        <v>45386</v>
      </c>
      <c r="C213" s="406" t="str">
        <v>SF1638742563844</v>
      </c>
      <c r="D213" s="406" t="str">
        <v>北京</v>
      </c>
      <c r="E213" s="406" t="str">
        <v>北京</v>
      </c>
      <c r="F213" s="406" t="str">
        <v>钱多多</v>
      </c>
      <c r="G213" s="406">
        <v>0</v>
      </c>
      <c r="H213" s="406" t="str">
        <v>顺丰标快</v>
      </c>
      <c r="I213" s="406" t="str">
        <v>寄付</v>
      </c>
      <c r="J213" s="406">
        <v>4</v>
      </c>
      <c r="K213" s="406">
        <v>0</v>
      </c>
      <c r="L213" s="406">
        <v>4</v>
      </c>
      <c r="M213" s="406" t="str">
        <v>高郅</v>
      </c>
      <c r="N213" s="497" t="str">
        <v>包装服务</v>
      </c>
      <c r="O213" s="496"/>
      <c r="P213" s="283"/>
      <c r="Q213" s="283"/>
      <c r="R213" s="283"/>
      <c r="S213" s="283"/>
      <c r="T213" s="283"/>
    </row>
    <row r="214">
      <c r="A214" s="495">
        <v>212</v>
      </c>
      <c r="B214" s="498">
        <v>45386</v>
      </c>
      <c r="C214" s="406" t="str">
        <v>SF1642607697447</v>
      </c>
      <c r="D214" s="406" t="str">
        <v>北京</v>
      </c>
      <c r="E214" s="406" t="str">
        <v>海口</v>
      </c>
      <c r="F214" s="406" t="str">
        <v>康在源</v>
      </c>
      <c r="G214" s="406">
        <v>2</v>
      </c>
      <c r="H214" s="406" t="str">
        <v>顺丰标快</v>
      </c>
      <c r="I214" s="406" t="str">
        <v>寄付</v>
      </c>
      <c r="J214" s="406">
        <v>25</v>
      </c>
      <c r="K214" s="406">
        <v>0</v>
      </c>
      <c r="L214" s="406">
        <v>25</v>
      </c>
      <c r="M214" s="406" t="str">
        <v>高郅</v>
      </c>
      <c r="N214" s="497" t="str">
        <v>运费</v>
      </c>
      <c r="O214" s="496"/>
      <c r="P214" s="283"/>
      <c r="Q214" s="283"/>
      <c r="R214" s="283"/>
      <c r="S214" s="283"/>
      <c r="T214" s="283"/>
    </row>
    <row r="215">
      <c r="A215" s="495">
        <v>213</v>
      </c>
      <c r="B215" s="498">
        <v>45386</v>
      </c>
      <c r="C215" s="406" t="str">
        <v>SF1642607697447</v>
      </c>
      <c r="D215" s="406" t="str">
        <v>北京</v>
      </c>
      <c r="E215" s="406" t="str">
        <v>海口</v>
      </c>
      <c r="F215" s="406" t="str">
        <v>康在源</v>
      </c>
      <c r="G215" s="406">
        <v>0</v>
      </c>
      <c r="H215" s="406" t="str">
        <v>顺丰标快</v>
      </c>
      <c r="I215" s="406" t="str">
        <v>寄付</v>
      </c>
      <c r="J215" s="406">
        <v>4</v>
      </c>
      <c r="K215" s="406">
        <v>0</v>
      </c>
      <c r="L215" s="406">
        <v>4</v>
      </c>
      <c r="M215" s="406" t="str">
        <v>高郅</v>
      </c>
      <c r="N215" s="497" t="str">
        <v>包装服务</v>
      </c>
      <c r="O215" s="496"/>
      <c r="P215" s="283"/>
      <c r="Q215" s="283"/>
      <c r="R215" s="283"/>
      <c r="S215" s="283"/>
      <c r="T215" s="283"/>
    </row>
    <row r="216">
      <c r="A216" s="495">
        <v>214</v>
      </c>
      <c r="B216" s="498">
        <v>45386</v>
      </c>
      <c r="C216" s="406" t="str">
        <v>SF1644607609448</v>
      </c>
      <c r="D216" s="406" t="str">
        <v>北京</v>
      </c>
      <c r="E216" s="406" t="str">
        <v>怀化</v>
      </c>
      <c r="F216" s="406" t="str">
        <v>辉辉</v>
      </c>
      <c r="G216" s="406">
        <v>2</v>
      </c>
      <c r="H216" s="406" t="str">
        <v>顺丰标快</v>
      </c>
      <c r="I216" s="406" t="str">
        <v>寄付</v>
      </c>
      <c r="J216" s="406">
        <v>23</v>
      </c>
      <c r="K216" s="406">
        <v>0</v>
      </c>
      <c r="L216" s="406">
        <v>23</v>
      </c>
      <c r="M216" s="406" t="str">
        <v>高郅</v>
      </c>
      <c r="N216" s="497" t="str">
        <v>运费</v>
      </c>
      <c r="O216" s="496"/>
      <c r="P216" s="283"/>
      <c r="Q216" s="283"/>
      <c r="R216" s="283"/>
      <c r="S216" s="283"/>
      <c r="T216" s="283"/>
    </row>
    <row r="217">
      <c r="A217" s="495">
        <v>215</v>
      </c>
      <c r="B217" s="498">
        <v>45386</v>
      </c>
      <c r="C217" s="406" t="str">
        <v>SF1644607609448</v>
      </c>
      <c r="D217" s="406" t="str">
        <v>北京</v>
      </c>
      <c r="E217" s="406" t="str">
        <v>怀化</v>
      </c>
      <c r="F217" s="406" t="str">
        <v>辉辉</v>
      </c>
      <c r="G217" s="406">
        <v>0</v>
      </c>
      <c r="H217" s="406" t="str">
        <v>顺丰标快</v>
      </c>
      <c r="I217" s="406" t="str">
        <v>寄付</v>
      </c>
      <c r="J217" s="406">
        <v>4</v>
      </c>
      <c r="K217" s="406">
        <v>0</v>
      </c>
      <c r="L217" s="406">
        <v>4</v>
      </c>
      <c r="M217" s="406" t="str">
        <v>高郅</v>
      </c>
      <c r="N217" s="497" t="str">
        <v>包装服务</v>
      </c>
      <c r="O217" s="496"/>
      <c r="P217" s="283"/>
      <c r="Q217" s="283"/>
      <c r="R217" s="283"/>
      <c r="S217" s="283"/>
      <c r="T217" s="283"/>
    </row>
    <row r="218">
      <c r="A218" s="495">
        <v>216</v>
      </c>
      <c r="B218" s="498">
        <v>45386</v>
      </c>
      <c r="C218" s="406" t="str">
        <v>SF1644607611445</v>
      </c>
      <c r="D218" s="406" t="str">
        <v>北京</v>
      </c>
      <c r="E218" s="406" t="str">
        <v>哈尔滨</v>
      </c>
      <c r="F218" s="406" t="str">
        <v>吕帅</v>
      </c>
      <c r="G218" s="406">
        <v>2</v>
      </c>
      <c r="H218" s="406" t="str">
        <v>顺丰标快</v>
      </c>
      <c r="I218" s="406" t="str">
        <v>寄付</v>
      </c>
      <c r="J218" s="406">
        <v>23</v>
      </c>
      <c r="K218" s="406">
        <v>0</v>
      </c>
      <c r="L218" s="406">
        <v>23</v>
      </c>
      <c r="M218" s="406" t="str">
        <v>高郅</v>
      </c>
      <c r="N218" s="497" t="str">
        <v>运费</v>
      </c>
      <c r="O218" s="496"/>
      <c r="P218" s="283"/>
      <c r="Q218" s="283"/>
      <c r="R218" s="283"/>
      <c r="S218" s="283"/>
      <c r="T218" s="283"/>
    </row>
    <row r="219">
      <c r="A219" s="495">
        <v>217</v>
      </c>
      <c r="B219" s="498">
        <v>45386</v>
      </c>
      <c r="C219" s="406" t="str">
        <v>SF1644607611445</v>
      </c>
      <c r="D219" s="406" t="str">
        <v>北京</v>
      </c>
      <c r="E219" s="406" t="str">
        <v>哈尔滨</v>
      </c>
      <c r="F219" s="406" t="str">
        <v>吕帅</v>
      </c>
      <c r="G219" s="406">
        <v>0</v>
      </c>
      <c r="H219" s="406" t="str">
        <v>顺丰标快</v>
      </c>
      <c r="I219" s="406" t="str">
        <v>寄付</v>
      </c>
      <c r="J219" s="406">
        <v>4</v>
      </c>
      <c r="K219" s="406">
        <v>0</v>
      </c>
      <c r="L219" s="406">
        <v>4</v>
      </c>
      <c r="M219" s="406" t="str">
        <v>高郅</v>
      </c>
      <c r="N219" s="497" t="str">
        <v>包装服务</v>
      </c>
      <c r="O219" s="496"/>
      <c r="P219" s="283"/>
      <c r="Q219" s="283"/>
      <c r="R219" s="283"/>
      <c r="S219" s="283"/>
      <c r="T219" s="283"/>
    </row>
    <row r="220">
      <c r="A220" s="495">
        <v>218</v>
      </c>
      <c r="B220" s="498">
        <v>45386</v>
      </c>
      <c r="C220" s="406" t="str">
        <v>SF1644607613444</v>
      </c>
      <c r="D220" s="406" t="str">
        <v>北京</v>
      </c>
      <c r="E220" s="406" t="str">
        <v>合肥</v>
      </c>
      <c r="F220" s="406" t="str">
        <v>老Q</v>
      </c>
      <c r="G220" s="406">
        <v>2</v>
      </c>
      <c r="H220" s="406" t="str">
        <v>顺丰标快</v>
      </c>
      <c r="I220" s="406" t="str">
        <v>寄付</v>
      </c>
      <c r="J220" s="406">
        <v>23</v>
      </c>
      <c r="K220" s="406">
        <v>0</v>
      </c>
      <c r="L220" s="406">
        <v>23</v>
      </c>
      <c r="M220" s="406" t="str">
        <v>高郅</v>
      </c>
      <c r="N220" s="497" t="str">
        <v>运费</v>
      </c>
      <c r="O220" s="496"/>
      <c r="P220" s="283"/>
      <c r="Q220" s="283"/>
      <c r="R220" s="283"/>
      <c r="S220" s="283"/>
      <c r="T220" s="283"/>
    </row>
    <row r="221">
      <c r="A221" s="495">
        <v>219</v>
      </c>
      <c r="B221" s="498">
        <v>45386</v>
      </c>
      <c r="C221" s="406" t="str">
        <v>SF1644607613444</v>
      </c>
      <c r="D221" s="406" t="str">
        <v>北京</v>
      </c>
      <c r="E221" s="406" t="str">
        <v>合肥</v>
      </c>
      <c r="F221" s="406" t="str">
        <v>老Q</v>
      </c>
      <c r="G221" s="406">
        <v>0</v>
      </c>
      <c r="H221" s="406" t="str">
        <v>顺丰标快</v>
      </c>
      <c r="I221" s="406" t="str">
        <v>寄付</v>
      </c>
      <c r="J221" s="406">
        <v>4</v>
      </c>
      <c r="K221" s="406">
        <v>0</v>
      </c>
      <c r="L221" s="406">
        <v>4</v>
      </c>
      <c r="M221" s="406" t="str">
        <v>高郅</v>
      </c>
      <c r="N221" s="497" t="str">
        <v>包装服务</v>
      </c>
      <c r="O221" s="496"/>
      <c r="P221" s="283"/>
      <c r="Q221" s="283"/>
      <c r="R221" s="283"/>
      <c r="S221" s="283"/>
      <c r="T221" s="283"/>
    </row>
    <row r="222">
      <c r="A222" s="495">
        <v>220</v>
      </c>
      <c r="B222" s="498">
        <v>45386</v>
      </c>
      <c r="C222" s="406" t="str">
        <v>SF1644607616447</v>
      </c>
      <c r="D222" s="406" t="str">
        <v>北京</v>
      </c>
      <c r="E222" s="406" t="str">
        <v>武汉</v>
      </c>
      <c r="F222" s="406" t="str">
        <v>童琳</v>
      </c>
      <c r="G222" s="406">
        <v>2</v>
      </c>
      <c r="H222" s="406" t="str">
        <v>顺丰标快</v>
      </c>
      <c r="I222" s="406" t="str">
        <v>寄付</v>
      </c>
      <c r="J222" s="406">
        <v>23</v>
      </c>
      <c r="K222" s="406">
        <v>0</v>
      </c>
      <c r="L222" s="406">
        <v>23</v>
      </c>
      <c r="M222" s="406" t="str">
        <v>高郅</v>
      </c>
      <c r="N222" s="497" t="str">
        <v>运费</v>
      </c>
      <c r="O222" s="496"/>
      <c r="P222" s="283"/>
      <c r="Q222" s="283"/>
      <c r="R222" s="283"/>
      <c r="S222" s="283"/>
      <c r="T222" s="283"/>
    </row>
    <row r="223">
      <c r="A223" s="495">
        <v>221</v>
      </c>
      <c r="B223" s="498">
        <v>45386</v>
      </c>
      <c r="C223" s="406" t="str">
        <v>SF1644607616447</v>
      </c>
      <c r="D223" s="406" t="str">
        <v>北京</v>
      </c>
      <c r="E223" s="406" t="str">
        <v>武汉</v>
      </c>
      <c r="F223" s="406" t="str">
        <v>童琳</v>
      </c>
      <c r="G223" s="406">
        <v>0</v>
      </c>
      <c r="H223" s="406" t="str">
        <v>顺丰标快</v>
      </c>
      <c r="I223" s="406" t="str">
        <v>寄付</v>
      </c>
      <c r="J223" s="406">
        <v>4</v>
      </c>
      <c r="K223" s="406">
        <v>0</v>
      </c>
      <c r="L223" s="406">
        <v>4</v>
      </c>
      <c r="M223" s="406" t="str">
        <v>高郅</v>
      </c>
      <c r="N223" s="497" t="str">
        <v>包装服务</v>
      </c>
      <c r="O223" s="496"/>
      <c r="P223" s="283"/>
      <c r="Q223" s="283"/>
      <c r="R223" s="283"/>
      <c r="S223" s="283"/>
      <c r="T223" s="283"/>
    </row>
    <row r="224">
      <c r="A224" s="495">
        <v>222</v>
      </c>
      <c r="B224" s="498">
        <v>45386</v>
      </c>
      <c r="C224" s="406" t="str">
        <v>SF1644607634442</v>
      </c>
      <c r="D224" s="406" t="str">
        <v>北京</v>
      </c>
      <c r="E224" s="406" t="str">
        <v>重庆</v>
      </c>
      <c r="F224" s="406" t="str">
        <v>小葵</v>
      </c>
      <c r="G224" s="406">
        <v>2</v>
      </c>
      <c r="H224" s="406" t="str">
        <v>顺丰标快</v>
      </c>
      <c r="I224" s="406" t="str">
        <v>寄付</v>
      </c>
      <c r="J224" s="406">
        <v>24</v>
      </c>
      <c r="K224" s="406">
        <v>0</v>
      </c>
      <c r="L224" s="406">
        <v>24</v>
      </c>
      <c r="M224" s="406" t="str">
        <v>高郅</v>
      </c>
      <c r="N224" s="497" t="str">
        <v>运费</v>
      </c>
      <c r="O224" s="496"/>
      <c r="P224" s="283"/>
      <c r="Q224" s="283"/>
      <c r="R224" s="283"/>
      <c r="S224" s="283"/>
      <c r="T224" s="283"/>
    </row>
    <row r="225">
      <c r="A225" s="495">
        <v>223</v>
      </c>
      <c r="B225" s="498">
        <v>45386</v>
      </c>
      <c r="C225" s="406" t="str">
        <v>SF1644607634442</v>
      </c>
      <c r="D225" s="406" t="str">
        <v>北京</v>
      </c>
      <c r="E225" s="406" t="str">
        <v>重庆</v>
      </c>
      <c r="F225" s="406" t="str">
        <v>小葵</v>
      </c>
      <c r="G225" s="406">
        <v>0</v>
      </c>
      <c r="H225" s="406" t="str">
        <v>顺丰标快</v>
      </c>
      <c r="I225" s="406" t="str">
        <v>寄付</v>
      </c>
      <c r="J225" s="406">
        <v>4</v>
      </c>
      <c r="K225" s="406">
        <v>0</v>
      </c>
      <c r="L225" s="406">
        <v>4</v>
      </c>
      <c r="M225" s="406" t="str">
        <v>高郅</v>
      </c>
      <c r="N225" s="497" t="str">
        <v>包装服务</v>
      </c>
      <c r="O225" s="496"/>
      <c r="P225" s="283"/>
      <c r="Q225" s="283"/>
      <c r="R225" s="283"/>
      <c r="S225" s="283"/>
      <c r="T225" s="283"/>
    </row>
    <row r="226">
      <c r="A226" s="495">
        <v>224</v>
      </c>
      <c r="B226" s="498">
        <v>45386</v>
      </c>
      <c r="C226" s="406" t="str">
        <v>SF1644607643441</v>
      </c>
      <c r="D226" s="406" t="str">
        <v>北京</v>
      </c>
      <c r="E226" s="406" t="str">
        <v>广州</v>
      </c>
      <c r="F226" s="406" t="str">
        <v>赵雅盈</v>
      </c>
      <c r="G226" s="406">
        <v>2</v>
      </c>
      <c r="H226" s="406" t="str">
        <v>顺丰标快</v>
      </c>
      <c r="I226" s="406" t="str">
        <v>寄付</v>
      </c>
      <c r="J226" s="406">
        <v>25</v>
      </c>
      <c r="K226" s="406">
        <v>0</v>
      </c>
      <c r="L226" s="406">
        <v>25</v>
      </c>
      <c r="M226" s="406" t="str">
        <v>高郅</v>
      </c>
      <c r="N226" s="497" t="str">
        <v>运费</v>
      </c>
      <c r="O226" s="496"/>
      <c r="P226" s="283"/>
      <c r="Q226" s="283"/>
      <c r="R226" s="283"/>
      <c r="S226" s="283"/>
      <c r="T226" s="283"/>
    </row>
    <row r="227">
      <c r="A227" s="495">
        <v>225</v>
      </c>
      <c r="B227" s="498">
        <v>45386</v>
      </c>
      <c r="C227" s="406" t="str">
        <v>SF1644607643441</v>
      </c>
      <c r="D227" s="406" t="str">
        <v>北京</v>
      </c>
      <c r="E227" s="406" t="str">
        <v>广州</v>
      </c>
      <c r="F227" s="406" t="str">
        <v>赵雅盈</v>
      </c>
      <c r="G227" s="406">
        <v>0</v>
      </c>
      <c r="H227" s="406" t="str">
        <v>顺丰标快</v>
      </c>
      <c r="I227" s="406" t="str">
        <v>寄付</v>
      </c>
      <c r="J227" s="406">
        <v>4</v>
      </c>
      <c r="K227" s="406">
        <v>0</v>
      </c>
      <c r="L227" s="406">
        <v>4</v>
      </c>
      <c r="M227" s="406" t="str">
        <v>高郅</v>
      </c>
      <c r="N227" s="497" t="str">
        <v>包装服务</v>
      </c>
      <c r="O227" s="496"/>
      <c r="P227" s="283"/>
      <c r="Q227" s="283"/>
      <c r="R227" s="283"/>
      <c r="S227" s="283"/>
      <c r="T227" s="283"/>
    </row>
    <row r="228">
      <c r="A228" s="495">
        <v>226</v>
      </c>
      <c r="B228" s="498">
        <v>45386</v>
      </c>
      <c r="C228" s="406" t="str">
        <v>SF1644607646444</v>
      </c>
      <c r="D228" s="406" t="str">
        <v>北京</v>
      </c>
      <c r="E228" s="406" t="str">
        <v>合肥</v>
      </c>
      <c r="F228" s="406" t="str">
        <v>小黄瓜</v>
      </c>
      <c r="G228" s="406">
        <v>2</v>
      </c>
      <c r="H228" s="406" t="str">
        <v>顺丰标快</v>
      </c>
      <c r="I228" s="406" t="str">
        <v>寄付</v>
      </c>
      <c r="J228" s="406">
        <v>23</v>
      </c>
      <c r="K228" s="406">
        <v>0</v>
      </c>
      <c r="L228" s="406">
        <v>23</v>
      </c>
      <c r="M228" s="406" t="str">
        <v>高郅</v>
      </c>
      <c r="N228" s="497" t="str">
        <v>运费</v>
      </c>
      <c r="O228" s="496"/>
      <c r="P228" s="283"/>
      <c r="Q228" s="283"/>
      <c r="R228" s="283"/>
      <c r="S228" s="283"/>
      <c r="T228" s="283"/>
    </row>
    <row r="229">
      <c r="A229" s="495">
        <v>227</v>
      </c>
      <c r="B229" s="498">
        <v>45386</v>
      </c>
      <c r="C229" s="406" t="str">
        <v>SF1644607646444</v>
      </c>
      <c r="D229" s="406" t="str">
        <v>北京</v>
      </c>
      <c r="E229" s="406" t="str">
        <v>合肥</v>
      </c>
      <c r="F229" s="406" t="str">
        <v>小黄瓜</v>
      </c>
      <c r="G229" s="406">
        <v>0</v>
      </c>
      <c r="H229" s="406" t="str">
        <v>顺丰标快</v>
      </c>
      <c r="I229" s="406" t="str">
        <v>寄付</v>
      </c>
      <c r="J229" s="406">
        <v>4</v>
      </c>
      <c r="K229" s="406">
        <v>0</v>
      </c>
      <c r="L229" s="406">
        <v>4</v>
      </c>
      <c r="M229" s="406" t="str">
        <v>高郅</v>
      </c>
      <c r="N229" s="497" t="str">
        <v>包装服务</v>
      </c>
      <c r="O229" s="496"/>
      <c r="P229" s="283"/>
      <c r="Q229" s="283"/>
      <c r="R229" s="283"/>
      <c r="S229" s="283"/>
      <c r="T229" s="283"/>
    </row>
    <row r="230">
      <c r="A230" s="495">
        <v>228</v>
      </c>
      <c r="B230" s="498">
        <v>45386</v>
      </c>
      <c r="C230" s="406" t="str">
        <v>SF1644607650449</v>
      </c>
      <c r="D230" s="406" t="str">
        <v>北京</v>
      </c>
      <c r="E230" s="406" t="str">
        <v>徐州</v>
      </c>
      <c r="F230" s="406" t="str">
        <v>曹嘎</v>
      </c>
      <c r="G230" s="406">
        <v>2</v>
      </c>
      <c r="H230" s="406" t="str">
        <v>顺丰标快</v>
      </c>
      <c r="I230" s="406" t="str">
        <v>寄付</v>
      </c>
      <c r="J230" s="406">
        <v>23</v>
      </c>
      <c r="K230" s="406">
        <v>0</v>
      </c>
      <c r="L230" s="406">
        <v>23</v>
      </c>
      <c r="M230" s="406" t="str">
        <v>高郅</v>
      </c>
      <c r="N230" s="497" t="str">
        <v>运费</v>
      </c>
      <c r="O230" s="496"/>
      <c r="P230" s="283"/>
      <c r="Q230" s="283"/>
      <c r="R230" s="283"/>
      <c r="S230" s="283"/>
      <c r="T230" s="283"/>
    </row>
    <row r="231">
      <c r="A231" s="495">
        <v>229</v>
      </c>
      <c r="B231" s="498">
        <v>45386</v>
      </c>
      <c r="C231" s="406" t="str">
        <v>SF1644607650449</v>
      </c>
      <c r="D231" s="406" t="str">
        <v>北京</v>
      </c>
      <c r="E231" s="406" t="str">
        <v>徐州</v>
      </c>
      <c r="F231" s="406" t="str">
        <v>曹嘎</v>
      </c>
      <c r="G231" s="406">
        <v>0</v>
      </c>
      <c r="H231" s="406" t="str">
        <v>顺丰标快</v>
      </c>
      <c r="I231" s="406" t="str">
        <v>寄付</v>
      </c>
      <c r="J231" s="406">
        <v>4</v>
      </c>
      <c r="K231" s="406">
        <v>0</v>
      </c>
      <c r="L231" s="406">
        <v>4</v>
      </c>
      <c r="M231" s="406" t="str">
        <v>高郅</v>
      </c>
      <c r="N231" s="497" t="str">
        <v>包装服务</v>
      </c>
      <c r="O231" s="496"/>
      <c r="P231" s="283"/>
      <c r="Q231" s="283"/>
      <c r="R231" s="283"/>
      <c r="S231" s="283"/>
      <c r="T231" s="283"/>
    </row>
    <row r="232">
      <c r="A232" s="495">
        <v>230</v>
      </c>
      <c r="B232" s="498">
        <v>45386</v>
      </c>
      <c r="C232" s="406" t="str">
        <v>SF1644607657441</v>
      </c>
      <c r="D232" s="406" t="str">
        <v>北京</v>
      </c>
      <c r="E232" s="406" t="str">
        <v>广州</v>
      </c>
      <c r="F232" s="406" t="str">
        <v>闵女士</v>
      </c>
      <c r="G232" s="406">
        <v>2</v>
      </c>
      <c r="H232" s="406" t="str">
        <v>顺丰标快</v>
      </c>
      <c r="I232" s="406" t="str">
        <v>寄付</v>
      </c>
      <c r="J232" s="406">
        <v>25</v>
      </c>
      <c r="K232" s="406">
        <v>0</v>
      </c>
      <c r="L232" s="406">
        <v>25</v>
      </c>
      <c r="M232" s="406" t="str">
        <v>高郅</v>
      </c>
      <c r="N232" s="497" t="str">
        <v>运费</v>
      </c>
      <c r="O232" s="496"/>
      <c r="P232" s="283"/>
      <c r="Q232" s="283"/>
      <c r="R232" s="283"/>
      <c r="S232" s="283"/>
      <c r="T232" s="283"/>
    </row>
    <row r="233">
      <c r="A233" s="495">
        <v>231</v>
      </c>
      <c r="B233" s="498">
        <v>45386</v>
      </c>
      <c r="C233" s="406" t="str">
        <v>SF1644607657441</v>
      </c>
      <c r="D233" s="406" t="str">
        <v>北京</v>
      </c>
      <c r="E233" s="406" t="str">
        <v>广州</v>
      </c>
      <c r="F233" s="406" t="str">
        <v>闵女士</v>
      </c>
      <c r="G233" s="406">
        <v>0</v>
      </c>
      <c r="H233" s="406" t="str">
        <v>顺丰标快</v>
      </c>
      <c r="I233" s="406" t="str">
        <v>寄付</v>
      </c>
      <c r="J233" s="406">
        <v>4</v>
      </c>
      <c r="K233" s="406">
        <v>0</v>
      </c>
      <c r="L233" s="406">
        <v>4</v>
      </c>
      <c r="M233" s="406" t="str">
        <v>高郅</v>
      </c>
      <c r="N233" s="497" t="str">
        <v>包装服务</v>
      </c>
      <c r="O233" s="496"/>
      <c r="P233" s="283"/>
      <c r="Q233" s="283"/>
      <c r="R233" s="283"/>
      <c r="S233" s="283"/>
      <c r="T233" s="283"/>
    </row>
    <row r="234">
      <c r="A234" s="495">
        <v>232</v>
      </c>
      <c r="B234" s="498">
        <v>45386</v>
      </c>
      <c r="C234" s="406" t="str">
        <v>SF1644607691443</v>
      </c>
      <c r="D234" s="406" t="str">
        <v>北京</v>
      </c>
      <c r="E234" s="406" t="str">
        <v>宁波</v>
      </c>
      <c r="F234" s="406" t="str">
        <v>张小姐</v>
      </c>
      <c r="G234" s="406">
        <v>2</v>
      </c>
      <c r="H234" s="406" t="str">
        <v>顺丰标快</v>
      </c>
      <c r="I234" s="406" t="str">
        <v>寄付</v>
      </c>
      <c r="J234" s="406">
        <v>23</v>
      </c>
      <c r="K234" s="406">
        <v>0</v>
      </c>
      <c r="L234" s="406">
        <v>23</v>
      </c>
      <c r="M234" s="406" t="str">
        <v>高郅</v>
      </c>
      <c r="N234" s="497" t="str">
        <v>运费</v>
      </c>
      <c r="O234" s="496"/>
      <c r="P234" s="283"/>
      <c r="Q234" s="283"/>
      <c r="R234" s="283"/>
      <c r="S234" s="283"/>
      <c r="T234" s="283"/>
    </row>
    <row r="235">
      <c r="A235" s="495">
        <v>233</v>
      </c>
      <c r="B235" s="498">
        <v>45386</v>
      </c>
      <c r="C235" s="406" t="str">
        <v>SF1644607691443</v>
      </c>
      <c r="D235" s="406" t="str">
        <v>北京</v>
      </c>
      <c r="E235" s="406" t="str">
        <v>宁波</v>
      </c>
      <c r="F235" s="406" t="str">
        <v>张小姐</v>
      </c>
      <c r="G235" s="406">
        <v>0</v>
      </c>
      <c r="H235" s="406" t="str">
        <v>顺丰标快</v>
      </c>
      <c r="I235" s="406" t="str">
        <v>寄付</v>
      </c>
      <c r="J235" s="406">
        <v>4</v>
      </c>
      <c r="K235" s="406">
        <v>0</v>
      </c>
      <c r="L235" s="406">
        <v>4</v>
      </c>
      <c r="M235" s="406" t="str">
        <v>高郅</v>
      </c>
      <c r="N235" s="497" t="str">
        <v>包装服务</v>
      </c>
      <c r="O235" s="496"/>
      <c r="P235" s="283"/>
      <c r="Q235" s="283"/>
      <c r="R235" s="283"/>
      <c r="S235" s="283"/>
      <c r="T235" s="283"/>
    </row>
    <row r="236">
      <c r="A236" s="495">
        <v>234</v>
      </c>
      <c r="B236" s="498">
        <v>45386</v>
      </c>
      <c r="C236" s="406" t="str">
        <v>SF1644607697440</v>
      </c>
      <c r="D236" s="406" t="str">
        <v>北京</v>
      </c>
      <c r="E236" s="406" t="str">
        <v>滨州</v>
      </c>
      <c r="F236" s="406" t="str">
        <v>张总</v>
      </c>
      <c r="G236" s="406">
        <v>2</v>
      </c>
      <c r="H236" s="406" t="str">
        <v>顺丰标快</v>
      </c>
      <c r="I236" s="406" t="str">
        <v>寄付</v>
      </c>
      <c r="J236" s="406">
        <v>23</v>
      </c>
      <c r="K236" s="406">
        <v>0</v>
      </c>
      <c r="L236" s="406">
        <v>23</v>
      </c>
      <c r="M236" s="406" t="str">
        <v>高郅</v>
      </c>
      <c r="N236" s="497" t="str">
        <v>运费</v>
      </c>
      <c r="O236" s="496"/>
      <c r="P236" s="283"/>
      <c r="Q236" s="283"/>
      <c r="R236" s="283"/>
      <c r="S236" s="283"/>
      <c r="T236" s="283"/>
    </row>
    <row r="237">
      <c r="A237" s="495">
        <v>235</v>
      </c>
      <c r="B237" s="498">
        <v>45386</v>
      </c>
      <c r="C237" s="406" t="str">
        <v>SF1644607697440</v>
      </c>
      <c r="D237" s="406" t="str">
        <v>北京</v>
      </c>
      <c r="E237" s="406" t="str">
        <v>滨州</v>
      </c>
      <c r="F237" s="406" t="str">
        <v>张总</v>
      </c>
      <c r="G237" s="406">
        <v>0</v>
      </c>
      <c r="H237" s="406" t="str">
        <v>顺丰标快</v>
      </c>
      <c r="I237" s="406" t="str">
        <v>寄付</v>
      </c>
      <c r="J237" s="406">
        <v>4</v>
      </c>
      <c r="K237" s="406">
        <v>0</v>
      </c>
      <c r="L237" s="406">
        <v>4</v>
      </c>
      <c r="M237" s="406" t="str">
        <v>高郅</v>
      </c>
      <c r="N237" s="497" t="str">
        <v>包装服务</v>
      </c>
      <c r="O237" s="496"/>
      <c r="P237" s="283"/>
      <c r="Q237" s="283"/>
      <c r="R237" s="283"/>
      <c r="S237" s="283"/>
      <c r="T237" s="283"/>
    </row>
    <row r="238">
      <c r="A238" s="495">
        <v>236</v>
      </c>
      <c r="B238" s="498">
        <v>45386</v>
      </c>
      <c r="C238" s="406" t="str">
        <v>SF1648607617447</v>
      </c>
      <c r="D238" s="406" t="str">
        <v>北京</v>
      </c>
      <c r="E238" s="406" t="str">
        <v>杭州</v>
      </c>
      <c r="F238" s="406" t="str">
        <v>金金</v>
      </c>
      <c r="G238" s="406">
        <v>2</v>
      </c>
      <c r="H238" s="406" t="str">
        <v>顺丰标快</v>
      </c>
      <c r="I238" s="406" t="str">
        <v>寄付</v>
      </c>
      <c r="J238" s="406">
        <v>23</v>
      </c>
      <c r="K238" s="406">
        <v>0</v>
      </c>
      <c r="L238" s="406">
        <v>23</v>
      </c>
      <c r="M238" s="406" t="str">
        <v>高郅</v>
      </c>
      <c r="N238" s="497" t="str">
        <v>运费</v>
      </c>
      <c r="O238" s="496"/>
      <c r="P238" s="283"/>
      <c r="Q238" s="283"/>
      <c r="R238" s="283"/>
      <c r="S238" s="283"/>
      <c r="T238" s="283"/>
    </row>
    <row r="239">
      <c r="A239" s="495">
        <v>237</v>
      </c>
      <c r="B239" s="498">
        <v>45386</v>
      </c>
      <c r="C239" s="406" t="str">
        <v>SF1648607617447</v>
      </c>
      <c r="D239" s="406" t="str">
        <v>北京</v>
      </c>
      <c r="E239" s="406" t="str">
        <v>杭州</v>
      </c>
      <c r="F239" s="406" t="str">
        <v>金金</v>
      </c>
      <c r="G239" s="406">
        <v>0</v>
      </c>
      <c r="H239" s="406" t="str">
        <v>顺丰标快</v>
      </c>
      <c r="I239" s="406" t="str">
        <v>寄付</v>
      </c>
      <c r="J239" s="406">
        <v>4</v>
      </c>
      <c r="K239" s="406">
        <v>0</v>
      </c>
      <c r="L239" s="406">
        <v>4</v>
      </c>
      <c r="M239" s="406" t="str">
        <v>高郅</v>
      </c>
      <c r="N239" s="497" t="str">
        <v>包装服务</v>
      </c>
      <c r="O239" s="496"/>
      <c r="P239" s="283"/>
      <c r="Q239" s="283"/>
      <c r="R239" s="283"/>
      <c r="S239" s="283"/>
      <c r="T239" s="283"/>
    </row>
    <row r="240">
      <c r="A240" s="495">
        <v>238</v>
      </c>
      <c r="B240" s="498">
        <v>45386</v>
      </c>
      <c r="C240" s="406" t="str">
        <v>SF1648607628443</v>
      </c>
      <c r="D240" s="406" t="str">
        <v>北京</v>
      </c>
      <c r="E240" s="406" t="str">
        <v>杭州</v>
      </c>
      <c r="F240" s="406" t="str">
        <v>罗家豪</v>
      </c>
      <c r="G240" s="406">
        <v>2</v>
      </c>
      <c r="H240" s="406" t="str">
        <v>顺丰标快</v>
      </c>
      <c r="I240" s="406" t="str">
        <v>寄付</v>
      </c>
      <c r="J240" s="406">
        <v>23</v>
      </c>
      <c r="K240" s="406">
        <v>0</v>
      </c>
      <c r="L240" s="406">
        <v>23</v>
      </c>
      <c r="M240" s="406" t="str">
        <v>高郅</v>
      </c>
      <c r="N240" s="497" t="str">
        <v>运费</v>
      </c>
      <c r="O240" s="496"/>
      <c r="P240" s="283"/>
      <c r="Q240" s="283"/>
      <c r="R240" s="283"/>
      <c r="S240" s="283"/>
      <c r="T240" s="283"/>
    </row>
    <row r="241">
      <c r="A241" s="495">
        <v>239</v>
      </c>
      <c r="B241" s="498">
        <v>45386</v>
      </c>
      <c r="C241" s="406" t="str">
        <v>SF1648607628443</v>
      </c>
      <c r="D241" s="406" t="str">
        <v>北京</v>
      </c>
      <c r="E241" s="406" t="str">
        <v>杭州</v>
      </c>
      <c r="F241" s="406" t="str">
        <v>罗家豪</v>
      </c>
      <c r="G241" s="406">
        <v>0</v>
      </c>
      <c r="H241" s="406" t="str">
        <v>顺丰标快</v>
      </c>
      <c r="I241" s="406" t="str">
        <v>寄付</v>
      </c>
      <c r="J241" s="406">
        <v>4</v>
      </c>
      <c r="K241" s="406">
        <v>0</v>
      </c>
      <c r="L241" s="406">
        <v>4</v>
      </c>
      <c r="M241" s="406" t="str">
        <v>高郅</v>
      </c>
      <c r="N241" s="497" t="str">
        <v>包装服务</v>
      </c>
      <c r="O241" s="496"/>
      <c r="P241" s="283"/>
      <c r="Q241" s="283"/>
      <c r="R241" s="283"/>
      <c r="S241" s="283"/>
      <c r="T241" s="283"/>
    </row>
    <row r="242">
      <c r="A242" s="495">
        <v>240</v>
      </c>
      <c r="B242" s="498">
        <v>45386</v>
      </c>
      <c r="C242" s="406" t="str">
        <v>SF1648607633443</v>
      </c>
      <c r="D242" s="406" t="str">
        <v>北京</v>
      </c>
      <c r="E242" s="406" t="str">
        <v>杭州</v>
      </c>
      <c r="F242" s="406" t="str">
        <v>马芮</v>
      </c>
      <c r="G242" s="406">
        <v>2</v>
      </c>
      <c r="H242" s="406" t="str">
        <v>顺丰标快</v>
      </c>
      <c r="I242" s="406" t="str">
        <v>寄付</v>
      </c>
      <c r="J242" s="406">
        <v>23</v>
      </c>
      <c r="K242" s="406">
        <v>0</v>
      </c>
      <c r="L242" s="406">
        <v>23</v>
      </c>
      <c r="M242" s="406" t="str">
        <v>高郅</v>
      </c>
      <c r="N242" s="497" t="str">
        <v>运费</v>
      </c>
      <c r="O242" s="496"/>
      <c r="P242" s="283"/>
      <c r="Q242" s="283"/>
      <c r="R242" s="283"/>
      <c r="S242" s="283"/>
      <c r="T242" s="283"/>
    </row>
    <row r="243">
      <c r="A243" s="495">
        <v>241</v>
      </c>
      <c r="B243" s="498">
        <v>45386</v>
      </c>
      <c r="C243" s="406" t="str">
        <v>SF1648607633443</v>
      </c>
      <c r="D243" s="406" t="str">
        <v>北京</v>
      </c>
      <c r="E243" s="406" t="str">
        <v>杭州</v>
      </c>
      <c r="F243" s="406" t="str">
        <v>马芮</v>
      </c>
      <c r="G243" s="406">
        <v>0</v>
      </c>
      <c r="H243" s="406" t="str">
        <v>顺丰标快</v>
      </c>
      <c r="I243" s="406" t="str">
        <v>寄付</v>
      </c>
      <c r="J243" s="406">
        <v>4</v>
      </c>
      <c r="K243" s="406">
        <v>0</v>
      </c>
      <c r="L243" s="406">
        <v>4</v>
      </c>
      <c r="M243" s="406" t="str">
        <v>高郅</v>
      </c>
      <c r="N243" s="497" t="str">
        <v>包装服务</v>
      </c>
      <c r="O243" s="496"/>
      <c r="P243" s="283"/>
      <c r="Q243" s="283"/>
      <c r="R243" s="283"/>
      <c r="S243" s="283"/>
      <c r="T243" s="283"/>
    </row>
    <row r="244">
      <c r="A244" s="495">
        <v>242</v>
      </c>
      <c r="B244" s="498">
        <v>45386</v>
      </c>
      <c r="C244" s="406" t="str">
        <v>SF1648607635442</v>
      </c>
      <c r="D244" s="406" t="str">
        <v>北京</v>
      </c>
      <c r="E244" s="406" t="str">
        <v>杭州</v>
      </c>
      <c r="F244" s="406" t="str">
        <v>王盼盼</v>
      </c>
      <c r="G244" s="406">
        <v>2</v>
      </c>
      <c r="H244" s="406" t="str">
        <v>顺丰标快</v>
      </c>
      <c r="I244" s="406" t="str">
        <v>寄付</v>
      </c>
      <c r="J244" s="406">
        <v>23</v>
      </c>
      <c r="K244" s="406">
        <v>0</v>
      </c>
      <c r="L244" s="406">
        <v>23</v>
      </c>
      <c r="M244" s="406" t="str">
        <v>高郅</v>
      </c>
      <c r="N244" s="497" t="str">
        <v>运费</v>
      </c>
      <c r="O244" s="496"/>
      <c r="P244" s="283"/>
      <c r="Q244" s="283"/>
      <c r="R244" s="283"/>
      <c r="S244" s="283"/>
      <c r="T244" s="283"/>
    </row>
    <row r="245">
      <c r="A245" s="495">
        <v>243</v>
      </c>
      <c r="B245" s="498">
        <v>45386</v>
      </c>
      <c r="C245" s="406" t="str">
        <v>SF1648607635442</v>
      </c>
      <c r="D245" s="406" t="str">
        <v>北京</v>
      </c>
      <c r="E245" s="406" t="str">
        <v>杭州</v>
      </c>
      <c r="F245" s="406" t="str">
        <v>王盼盼</v>
      </c>
      <c r="G245" s="406">
        <v>0</v>
      </c>
      <c r="H245" s="406" t="str">
        <v>顺丰标快</v>
      </c>
      <c r="I245" s="406" t="str">
        <v>寄付</v>
      </c>
      <c r="J245" s="406">
        <v>4</v>
      </c>
      <c r="K245" s="406">
        <v>0</v>
      </c>
      <c r="L245" s="406">
        <v>4</v>
      </c>
      <c r="M245" s="406" t="str">
        <v>高郅</v>
      </c>
      <c r="N245" s="497" t="str">
        <v>包装服务</v>
      </c>
      <c r="O245" s="496"/>
      <c r="P245" s="283"/>
      <c r="Q245" s="283"/>
      <c r="R245" s="283"/>
      <c r="S245" s="283"/>
      <c r="T245" s="283"/>
    </row>
    <row r="246">
      <c r="A246" s="495">
        <v>244</v>
      </c>
      <c r="B246" s="498">
        <v>45386</v>
      </c>
      <c r="C246" s="406" t="str">
        <v>SF1648607636446</v>
      </c>
      <c r="D246" s="406" t="str">
        <v>北京</v>
      </c>
      <c r="E246" s="406" t="str">
        <v>株洲</v>
      </c>
      <c r="F246" s="406" t="str">
        <v>颜冬</v>
      </c>
      <c r="G246" s="406">
        <v>2</v>
      </c>
      <c r="H246" s="406" t="str">
        <v>顺丰标快</v>
      </c>
      <c r="I246" s="406" t="str">
        <v>寄付</v>
      </c>
      <c r="J246" s="406">
        <v>23</v>
      </c>
      <c r="K246" s="406">
        <v>0</v>
      </c>
      <c r="L246" s="406">
        <v>23</v>
      </c>
      <c r="M246" s="406" t="str">
        <v>高郅</v>
      </c>
      <c r="N246" s="497" t="str">
        <v>运费</v>
      </c>
      <c r="O246" s="496"/>
      <c r="P246" s="283"/>
      <c r="Q246" s="283"/>
      <c r="R246" s="283"/>
      <c r="S246" s="283"/>
      <c r="T246" s="283"/>
    </row>
    <row r="247">
      <c r="A247" s="495">
        <v>245</v>
      </c>
      <c r="B247" s="498">
        <v>45386</v>
      </c>
      <c r="C247" s="406" t="str">
        <v>SF1648607636446</v>
      </c>
      <c r="D247" s="406" t="str">
        <v>北京</v>
      </c>
      <c r="E247" s="406" t="str">
        <v>株洲</v>
      </c>
      <c r="F247" s="406" t="str">
        <v>颜冬</v>
      </c>
      <c r="G247" s="406">
        <v>0</v>
      </c>
      <c r="H247" s="406" t="str">
        <v>顺丰标快</v>
      </c>
      <c r="I247" s="406" t="str">
        <v>寄付</v>
      </c>
      <c r="J247" s="406">
        <v>4</v>
      </c>
      <c r="K247" s="406">
        <v>0</v>
      </c>
      <c r="L247" s="406">
        <v>4</v>
      </c>
      <c r="M247" s="406" t="str">
        <v>高郅</v>
      </c>
      <c r="N247" s="497" t="str">
        <v>包装服务</v>
      </c>
      <c r="O247" s="496"/>
      <c r="P247" s="283"/>
      <c r="Q247" s="283"/>
      <c r="R247" s="283"/>
      <c r="S247" s="283"/>
      <c r="T247" s="283"/>
    </row>
    <row r="248">
      <c r="A248" s="495">
        <v>246</v>
      </c>
      <c r="B248" s="498">
        <v>45386</v>
      </c>
      <c r="C248" s="406" t="str">
        <v>SF1648607646449</v>
      </c>
      <c r="D248" s="406" t="str">
        <v>北京</v>
      </c>
      <c r="E248" s="406" t="str">
        <v>成都/资阳/眉山</v>
      </c>
      <c r="F248" s="406" t="str">
        <v>高兴</v>
      </c>
      <c r="G248" s="406">
        <v>2</v>
      </c>
      <c r="H248" s="406" t="str">
        <v>顺丰标快</v>
      </c>
      <c r="I248" s="406" t="str">
        <v>寄付</v>
      </c>
      <c r="J248" s="406">
        <v>24</v>
      </c>
      <c r="K248" s="406">
        <v>0</v>
      </c>
      <c r="L248" s="406">
        <v>24</v>
      </c>
      <c r="M248" s="406" t="str">
        <v>高郅</v>
      </c>
      <c r="N248" s="497" t="str">
        <v>运费</v>
      </c>
      <c r="O248" s="496"/>
      <c r="P248" s="283"/>
      <c r="Q248" s="283"/>
      <c r="R248" s="283"/>
      <c r="S248" s="283"/>
      <c r="T248" s="283"/>
    </row>
    <row r="249">
      <c r="A249" s="495">
        <v>247</v>
      </c>
      <c r="B249" s="498">
        <v>45386</v>
      </c>
      <c r="C249" s="406" t="str">
        <v>SF1648607646449</v>
      </c>
      <c r="D249" s="406" t="str">
        <v>北京</v>
      </c>
      <c r="E249" s="406" t="str">
        <v>成都/资阳/眉山</v>
      </c>
      <c r="F249" s="406" t="str">
        <v>高兴</v>
      </c>
      <c r="G249" s="406">
        <v>0</v>
      </c>
      <c r="H249" s="406" t="str">
        <v>顺丰标快</v>
      </c>
      <c r="I249" s="406" t="str">
        <v>寄付</v>
      </c>
      <c r="J249" s="406">
        <v>4</v>
      </c>
      <c r="K249" s="406">
        <v>0</v>
      </c>
      <c r="L249" s="406">
        <v>4</v>
      </c>
      <c r="M249" s="406" t="str">
        <v>高郅</v>
      </c>
      <c r="N249" s="497" t="str">
        <v>包装服务</v>
      </c>
      <c r="O249" s="496"/>
      <c r="P249" s="283"/>
      <c r="Q249" s="283"/>
      <c r="R249" s="283"/>
      <c r="S249" s="283"/>
      <c r="T249" s="283"/>
    </row>
    <row r="250">
      <c r="A250" s="495">
        <v>248</v>
      </c>
      <c r="B250" s="498">
        <v>45386</v>
      </c>
      <c r="C250" s="406" t="str">
        <v>SF1648607651449</v>
      </c>
      <c r="D250" s="406" t="str">
        <v>北京</v>
      </c>
      <c r="E250" s="406" t="str">
        <v>长沙</v>
      </c>
      <c r="F250" s="406" t="str">
        <v>昊北</v>
      </c>
      <c r="G250" s="406">
        <v>2</v>
      </c>
      <c r="H250" s="406" t="str">
        <v>顺丰标快</v>
      </c>
      <c r="I250" s="406" t="str">
        <v>寄付</v>
      </c>
      <c r="J250" s="406">
        <v>23</v>
      </c>
      <c r="K250" s="406">
        <v>0</v>
      </c>
      <c r="L250" s="406">
        <v>23</v>
      </c>
      <c r="M250" s="406" t="str">
        <v>高郅</v>
      </c>
      <c r="N250" s="497" t="str">
        <v>运费</v>
      </c>
      <c r="O250" s="496"/>
      <c r="P250" s="283"/>
      <c r="Q250" s="283"/>
      <c r="R250" s="283"/>
      <c r="S250" s="283"/>
      <c r="T250" s="283"/>
    </row>
    <row r="251">
      <c r="A251" s="495">
        <v>249</v>
      </c>
      <c r="B251" s="498">
        <v>45386</v>
      </c>
      <c r="C251" s="406" t="str">
        <v>SF1648607651449</v>
      </c>
      <c r="D251" s="406" t="str">
        <v>北京</v>
      </c>
      <c r="E251" s="406" t="str">
        <v>长沙</v>
      </c>
      <c r="F251" s="406" t="str">
        <v>昊北</v>
      </c>
      <c r="G251" s="406">
        <v>0</v>
      </c>
      <c r="H251" s="406" t="str">
        <v>顺丰标快</v>
      </c>
      <c r="I251" s="406" t="str">
        <v>寄付</v>
      </c>
      <c r="J251" s="406">
        <v>4</v>
      </c>
      <c r="K251" s="406">
        <v>0</v>
      </c>
      <c r="L251" s="406">
        <v>4</v>
      </c>
      <c r="M251" s="406" t="str">
        <v>高郅</v>
      </c>
      <c r="N251" s="497" t="str">
        <v>包装服务</v>
      </c>
      <c r="O251" s="496"/>
      <c r="P251" s="283"/>
      <c r="Q251" s="283"/>
      <c r="R251" s="283"/>
      <c r="S251" s="283"/>
      <c r="T251" s="283"/>
    </row>
    <row r="252">
      <c r="A252" s="495">
        <v>250</v>
      </c>
      <c r="B252" s="498">
        <v>45386</v>
      </c>
      <c r="C252" s="406" t="str">
        <v>SF1648607653448</v>
      </c>
      <c r="D252" s="406" t="str">
        <v>北京</v>
      </c>
      <c r="E252" s="406" t="str">
        <v>襄阳</v>
      </c>
      <c r="F252" s="406" t="str">
        <v>龙芷璇</v>
      </c>
      <c r="G252" s="406">
        <v>2</v>
      </c>
      <c r="H252" s="406" t="str">
        <v>顺丰标快</v>
      </c>
      <c r="I252" s="406" t="str">
        <v>寄付</v>
      </c>
      <c r="J252" s="406">
        <v>23</v>
      </c>
      <c r="K252" s="406">
        <v>0</v>
      </c>
      <c r="L252" s="406">
        <v>23</v>
      </c>
      <c r="M252" s="406" t="str">
        <v>高郅</v>
      </c>
      <c r="N252" s="497" t="str">
        <v>运费</v>
      </c>
      <c r="O252" s="496"/>
      <c r="P252" s="283"/>
      <c r="Q252" s="283"/>
      <c r="R252" s="283"/>
      <c r="S252" s="283"/>
      <c r="T252" s="283"/>
    </row>
    <row r="253">
      <c r="A253" s="495">
        <v>251</v>
      </c>
      <c r="B253" s="498">
        <v>45386</v>
      </c>
      <c r="C253" s="406" t="str">
        <v>SF1648607653448</v>
      </c>
      <c r="D253" s="406" t="str">
        <v>北京</v>
      </c>
      <c r="E253" s="406" t="str">
        <v>襄阳</v>
      </c>
      <c r="F253" s="406" t="str">
        <v>龙芷璇</v>
      </c>
      <c r="G253" s="406">
        <v>0</v>
      </c>
      <c r="H253" s="406" t="str">
        <v>顺丰标快</v>
      </c>
      <c r="I253" s="406" t="str">
        <v>寄付</v>
      </c>
      <c r="J253" s="406">
        <v>4</v>
      </c>
      <c r="K253" s="406">
        <v>0</v>
      </c>
      <c r="L253" s="406">
        <v>4</v>
      </c>
      <c r="M253" s="406" t="str">
        <v>高郅</v>
      </c>
      <c r="N253" s="497" t="str">
        <v>包装服务</v>
      </c>
      <c r="O253" s="496"/>
      <c r="P253" s="283"/>
      <c r="Q253" s="283"/>
      <c r="R253" s="283"/>
      <c r="S253" s="283"/>
      <c r="T253" s="283"/>
    </row>
    <row r="254">
      <c r="A254" s="495">
        <v>252</v>
      </c>
      <c r="B254" s="498">
        <v>45386</v>
      </c>
      <c r="C254" s="406" t="str">
        <v>SF1648607690443</v>
      </c>
      <c r="D254" s="406" t="str">
        <v>北京</v>
      </c>
      <c r="E254" s="406" t="str">
        <v>杭州</v>
      </c>
      <c r="F254" s="406" t="str">
        <v>袁先生</v>
      </c>
      <c r="G254" s="406">
        <v>2</v>
      </c>
      <c r="H254" s="406" t="str">
        <v>顺丰标快</v>
      </c>
      <c r="I254" s="406" t="str">
        <v>寄付</v>
      </c>
      <c r="J254" s="406">
        <v>23</v>
      </c>
      <c r="K254" s="406">
        <v>0</v>
      </c>
      <c r="L254" s="406">
        <v>23</v>
      </c>
      <c r="M254" s="406" t="str">
        <v>高郅</v>
      </c>
      <c r="N254" s="497" t="str">
        <v>运费</v>
      </c>
      <c r="O254" s="496"/>
      <c r="P254" s="283"/>
      <c r="Q254" s="283"/>
      <c r="R254" s="283"/>
      <c r="S254" s="283"/>
      <c r="T254" s="283"/>
    </row>
    <row r="255">
      <c r="A255" s="495">
        <v>253</v>
      </c>
      <c r="B255" s="498">
        <v>45386</v>
      </c>
      <c r="C255" s="406" t="str">
        <v>SF1648607690443</v>
      </c>
      <c r="D255" s="406" t="str">
        <v>北京</v>
      </c>
      <c r="E255" s="406" t="str">
        <v>杭州</v>
      </c>
      <c r="F255" s="406" t="str">
        <v>袁先生</v>
      </c>
      <c r="G255" s="406">
        <v>0</v>
      </c>
      <c r="H255" s="406" t="str">
        <v>顺丰标快</v>
      </c>
      <c r="I255" s="406" t="str">
        <v>寄付</v>
      </c>
      <c r="J255" s="406">
        <v>4</v>
      </c>
      <c r="K255" s="406">
        <v>0</v>
      </c>
      <c r="L255" s="406">
        <v>4</v>
      </c>
      <c r="M255" s="406" t="str">
        <v>高郅</v>
      </c>
      <c r="N255" s="497" t="str">
        <v>包装服务</v>
      </c>
      <c r="O255" s="496"/>
      <c r="P255" s="283"/>
      <c r="Q255" s="283"/>
      <c r="R255" s="283"/>
      <c r="S255" s="283"/>
      <c r="T255" s="283"/>
    </row>
    <row r="256">
      <c r="A256" s="495">
        <v>254</v>
      </c>
      <c r="B256" s="498">
        <v>45386</v>
      </c>
      <c r="C256" s="406" t="str">
        <v>SF1648607692442</v>
      </c>
      <c r="D256" s="406" t="str">
        <v>北京</v>
      </c>
      <c r="E256" s="406" t="str">
        <v>衡阳</v>
      </c>
      <c r="F256" s="406" t="str">
        <v>肖洋林</v>
      </c>
      <c r="G256" s="406">
        <v>2</v>
      </c>
      <c r="H256" s="406" t="str">
        <v>顺丰标快</v>
      </c>
      <c r="I256" s="406" t="str">
        <v>寄付</v>
      </c>
      <c r="J256" s="406">
        <v>23</v>
      </c>
      <c r="K256" s="406">
        <v>0</v>
      </c>
      <c r="L256" s="406">
        <v>23</v>
      </c>
      <c r="M256" s="406" t="str">
        <v>高郅</v>
      </c>
      <c r="N256" s="497" t="str">
        <v>运费</v>
      </c>
      <c r="O256" s="496"/>
      <c r="P256" s="283"/>
      <c r="Q256" s="283"/>
      <c r="R256" s="283"/>
      <c r="S256" s="283"/>
      <c r="T256" s="283"/>
    </row>
    <row r="257">
      <c r="A257" s="495">
        <v>255</v>
      </c>
      <c r="B257" s="498">
        <v>45386</v>
      </c>
      <c r="C257" s="406" t="str">
        <v>SF1648607692442</v>
      </c>
      <c r="D257" s="406" t="str">
        <v>北京</v>
      </c>
      <c r="E257" s="406" t="str">
        <v>衡阳</v>
      </c>
      <c r="F257" s="406" t="str">
        <v>肖洋林</v>
      </c>
      <c r="G257" s="406">
        <v>0</v>
      </c>
      <c r="H257" s="406" t="str">
        <v>顺丰标快</v>
      </c>
      <c r="I257" s="406" t="str">
        <v>寄付</v>
      </c>
      <c r="J257" s="406">
        <v>4</v>
      </c>
      <c r="K257" s="406">
        <v>0</v>
      </c>
      <c r="L257" s="406">
        <v>4</v>
      </c>
      <c r="M257" s="406" t="str">
        <v>高郅</v>
      </c>
      <c r="N257" s="497" t="str">
        <v>包装服务</v>
      </c>
      <c r="O257" s="496"/>
      <c r="P257" s="283"/>
      <c r="Q257" s="283"/>
      <c r="R257" s="283"/>
      <c r="S257" s="283"/>
      <c r="T257" s="283"/>
    </row>
    <row r="258">
      <c r="A258" s="495">
        <v>256</v>
      </c>
      <c r="B258" s="498">
        <v>45386</v>
      </c>
      <c r="C258" s="406" t="str">
        <v>SF1648607697445</v>
      </c>
      <c r="D258" s="406" t="str">
        <v>北京</v>
      </c>
      <c r="E258" s="406" t="str">
        <v>厦门</v>
      </c>
      <c r="F258" s="406" t="str">
        <v>黄崇彬</v>
      </c>
      <c r="G258" s="406">
        <v>2</v>
      </c>
      <c r="H258" s="406" t="str">
        <v>顺丰标快</v>
      </c>
      <c r="I258" s="406" t="str">
        <v>寄付</v>
      </c>
      <c r="J258" s="406">
        <v>23</v>
      </c>
      <c r="K258" s="406">
        <v>0</v>
      </c>
      <c r="L258" s="406">
        <v>23</v>
      </c>
      <c r="M258" s="406" t="str">
        <v>高郅</v>
      </c>
      <c r="N258" s="497" t="str">
        <v>运费</v>
      </c>
      <c r="O258" s="496"/>
      <c r="P258" s="283"/>
      <c r="Q258" s="283"/>
      <c r="R258" s="283"/>
      <c r="S258" s="283"/>
      <c r="T258" s="283"/>
    </row>
    <row r="259">
      <c r="A259" s="495">
        <v>257</v>
      </c>
      <c r="B259" s="498">
        <v>45386</v>
      </c>
      <c r="C259" s="406" t="str">
        <v>SF1648607697445</v>
      </c>
      <c r="D259" s="406" t="str">
        <v>北京</v>
      </c>
      <c r="E259" s="406" t="str">
        <v>厦门</v>
      </c>
      <c r="F259" s="406" t="str">
        <v>黄崇彬</v>
      </c>
      <c r="G259" s="406">
        <v>0</v>
      </c>
      <c r="H259" s="406" t="str">
        <v>顺丰标快</v>
      </c>
      <c r="I259" s="406" t="str">
        <v>寄付</v>
      </c>
      <c r="J259" s="406">
        <v>4</v>
      </c>
      <c r="K259" s="406">
        <v>0</v>
      </c>
      <c r="L259" s="406">
        <v>4</v>
      </c>
      <c r="M259" s="406" t="str">
        <v>高郅</v>
      </c>
      <c r="N259" s="497" t="str">
        <v>包装服务</v>
      </c>
      <c r="O259" s="496"/>
      <c r="P259" s="283"/>
      <c r="Q259" s="283"/>
      <c r="R259" s="283"/>
      <c r="S259" s="283"/>
      <c r="T259" s="283"/>
    </row>
    <row r="260">
      <c r="A260" s="495">
        <v>258</v>
      </c>
      <c r="B260" s="498">
        <v>45386</v>
      </c>
      <c r="C260" s="406" t="str">
        <v>SF1648607698449</v>
      </c>
      <c r="D260" s="406" t="str">
        <v>北京</v>
      </c>
      <c r="E260" s="406" t="str">
        <v>成都/资阳/眉山</v>
      </c>
      <c r="F260" s="406" t="str">
        <v>林祉彤</v>
      </c>
      <c r="G260" s="406">
        <v>2</v>
      </c>
      <c r="H260" s="406" t="str">
        <v>顺丰标快</v>
      </c>
      <c r="I260" s="406" t="str">
        <v>寄付</v>
      </c>
      <c r="J260" s="406">
        <v>24</v>
      </c>
      <c r="K260" s="406">
        <v>0</v>
      </c>
      <c r="L260" s="406">
        <v>24</v>
      </c>
      <c r="M260" s="406" t="str">
        <v>高郅</v>
      </c>
      <c r="N260" s="497" t="str">
        <v>运费</v>
      </c>
      <c r="O260" s="496"/>
      <c r="P260" s="283"/>
      <c r="Q260" s="283"/>
      <c r="R260" s="283"/>
      <c r="S260" s="283"/>
      <c r="T260" s="283"/>
    </row>
    <row r="261">
      <c r="A261" s="495">
        <v>259</v>
      </c>
      <c r="B261" s="498">
        <v>45386</v>
      </c>
      <c r="C261" s="406" t="str">
        <v>SF1648607698449</v>
      </c>
      <c r="D261" s="406" t="str">
        <v>北京</v>
      </c>
      <c r="E261" s="406" t="str">
        <v>成都/资阳/眉山</v>
      </c>
      <c r="F261" s="406" t="str">
        <v>林祉彤</v>
      </c>
      <c r="G261" s="406">
        <v>0</v>
      </c>
      <c r="H261" s="406" t="str">
        <v>顺丰标快</v>
      </c>
      <c r="I261" s="406" t="str">
        <v>寄付</v>
      </c>
      <c r="J261" s="406">
        <v>4</v>
      </c>
      <c r="K261" s="406">
        <v>0</v>
      </c>
      <c r="L261" s="406">
        <v>4</v>
      </c>
      <c r="M261" s="406" t="str">
        <v>高郅</v>
      </c>
      <c r="N261" s="497" t="str">
        <v>包装服务</v>
      </c>
      <c r="O261" s="496"/>
      <c r="P261" s="283"/>
      <c r="Q261" s="283"/>
      <c r="R261" s="283"/>
      <c r="S261" s="283"/>
      <c r="T261" s="283"/>
    </row>
    <row r="262">
      <c r="A262" s="495">
        <v>260</v>
      </c>
      <c r="B262" s="498">
        <v>45386</v>
      </c>
      <c r="C262" s="406" t="str">
        <v>SF1648607699444</v>
      </c>
      <c r="D262" s="406" t="str">
        <v>北京</v>
      </c>
      <c r="E262" s="406" t="str">
        <v>重庆</v>
      </c>
      <c r="F262" s="406" t="str">
        <v>杨意</v>
      </c>
      <c r="G262" s="406">
        <v>2</v>
      </c>
      <c r="H262" s="406" t="str">
        <v>顺丰标快</v>
      </c>
      <c r="I262" s="406" t="str">
        <v>寄付</v>
      </c>
      <c r="J262" s="406">
        <v>24</v>
      </c>
      <c r="K262" s="406">
        <v>0</v>
      </c>
      <c r="L262" s="406">
        <v>24</v>
      </c>
      <c r="M262" s="406" t="str">
        <v>高郅</v>
      </c>
      <c r="N262" s="497" t="str">
        <v>运费</v>
      </c>
      <c r="O262" s="496"/>
      <c r="P262" s="283"/>
      <c r="Q262" s="283"/>
      <c r="R262" s="283"/>
      <c r="S262" s="283"/>
      <c r="T262" s="283"/>
    </row>
    <row r="263">
      <c r="A263" s="495">
        <v>261</v>
      </c>
      <c r="B263" s="498">
        <v>45386</v>
      </c>
      <c r="C263" s="406" t="str">
        <v>SF1648607699444</v>
      </c>
      <c r="D263" s="406" t="str">
        <v>北京</v>
      </c>
      <c r="E263" s="406" t="str">
        <v>重庆</v>
      </c>
      <c r="F263" s="406" t="str">
        <v>杨意</v>
      </c>
      <c r="G263" s="406">
        <v>0</v>
      </c>
      <c r="H263" s="406" t="str">
        <v>顺丰标快</v>
      </c>
      <c r="I263" s="406" t="str">
        <v>寄付</v>
      </c>
      <c r="J263" s="406">
        <v>4</v>
      </c>
      <c r="K263" s="406">
        <v>0</v>
      </c>
      <c r="L263" s="406">
        <v>4</v>
      </c>
      <c r="M263" s="406" t="str">
        <v>高郅</v>
      </c>
      <c r="N263" s="497" t="str">
        <v>包装服务</v>
      </c>
      <c r="O263" s="496"/>
      <c r="P263" s="283"/>
      <c r="Q263" s="283"/>
      <c r="R263" s="283"/>
      <c r="S263" s="283"/>
      <c r="T263" s="283"/>
    </row>
    <row r="264">
      <c r="A264" s="495">
        <v>262</v>
      </c>
      <c r="B264" s="498">
        <v>45386</v>
      </c>
      <c r="C264" s="406" t="str">
        <v>SF1655132014228</v>
      </c>
      <c r="D264" s="406" t="str">
        <v>北京</v>
      </c>
      <c r="E264" s="406" t="str">
        <v>徐州</v>
      </c>
      <c r="F264" s="406" t="str">
        <v>付红风</v>
      </c>
      <c r="G264" s="406">
        <v>2</v>
      </c>
      <c r="H264" s="406" t="str">
        <v>顺丰标快</v>
      </c>
      <c r="I264" s="406" t="str">
        <v>寄付</v>
      </c>
      <c r="J264" s="406">
        <v>23</v>
      </c>
      <c r="K264" s="406">
        <v>0</v>
      </c>
      <c r="L264" s="406">
        <v>23</v>
      </c>
      <c r="M264" s="406" t="str">
        <v>高郅</v>
      </c>
      <c r="N264" s="497" t="str">
        <v>运费</v>
      </c>
      <c r="O264" s="496"/>
      <c r="P264" s="283"/>
      <c r="Q264" s="283"/>
      <c r="R264" s="283"/>
      <c r="S264" s="283"/>
      <c r="T264" s="283"/>
    </row>
    <row r="265">
      <c r="A265" s="495">
        <v>263</v>
      </c>
      <c r="B265" s="498">
        <v>45386</v>
      </c>
      <c r="C265" s="406" t="str">
        <v>SF1655132014228</v>
      </c>
      <c r="D265" s="406" t="str">
        <v>北京</v>
      </c>
      <c r="E265" s="406" t="str">
        <v>徐州</v>
      </c>
      <c r="F265" s="406" t="str">
        <v>付红风</v>
      </c>
      <c r="G265" s="406">
        <v>0</v>
      </c>
      <c r="H265" s="406" t="str">
        <v>顺丰标快</v>
      </c>
      <c r="I265" s="406" t="str">
        <v>寄付</v>
      </c>
      <c r="J265" s="406">
        <v>4</v>
      </c>
      <c r="K265" s="406">
        <v>0</v>
      </c>
      <c r="L265" s="406">
        <v>4</v>
      </c>
      <c r="M265" s="406" t="str">
        <v>高郅</v>
      </c>
      <c r="N265" s="497" t="str">
        <v>包装服务</v>
      </c>
      <c r="O265" s="496"/>
      <c r="P265" s="283"/>
      <c r="Q265" s="283"/>
      <c r="R265" s="283"/>
      <c r="S265" s="283"/>
      <c r="T265" s="283"/>
    </row>
    <row r="266">
      <c r="A266" s="495">
        <v>264</v>
      </c>
      <c r="B266" s="498">
        <v>45386</v>
      </c>
      <c r="C266" s="406" t="str">
        <v>SF1655132114229</v>
      </c>
      <c r="D266" s="406" t="str">
        <v>北京</v>
      </c>
      <c r="E266" s="406" t="str">
        <v>厦门</v>
      </c>
      <c r="F266" s="406" t="str">
        <v>kiki</v>
      </c>
      <c r="G266" s="406">
        <v>2</v>
      </c>
      <c r="H266" s="406" t="str">
        <v>顺丰标快</v>
      </c>
      <c r="I266" s="406" t="str">
        <v>寄付</v>
      </c>
      <c r="J266" s="406">
        <v>23</v>
      </c>
      <c r="K266" s="406">
        <v>0</v>
      </c>
      <c r="L266" s="406">
        <v>23</v>
      </c>
      <c r="M266" s="406" t="str">
        <v>高郅</v>
      </c>
      <c r="N266" s="497" t="str">
        <v>运费</v>
      </c>
      <c r="O266" s="496"/>
      <c r="P266" s="283"/>
      <c r="Q266" s="283"/>
      <c r="R266" s="283"/>
      <c r="S266" s="283"/>
      <c r="T266" s="283"/>
    </row>
    <row r="267">
      <c r="A267" s="495">
        <v>265</v>
      </c>
      <c r="B267" s="498">
        <v>45386</v>
      </c>
      <c r="C267" s="406" t="str">
        <v>SF1655132114229</v>
      </c>
      <c r="D267" s="406" t="str">
        <v>北京</v>
      </c>
      <c r="E267" s="406" t="str">
        <v>厦门</v>
      </c>
      <c r="F267" s="406" t="str">
        <v>kiki</v>
      </c>
      <c r="G267" s="406">
        <v>0</v>
      </c>
      <c r="H267" s="406" t="str">
        <v>顺丰标快</v>
      </c>
      <c r="I267" s="406" t="str">
        <v>寄付</v>
      </c>
      <c r="J267" s="406">
        <v>4</v>
      </c>
      <c r="K267" s="406">
        <v>0</v>
      </c>
      <c r="L267" s="406">
        <v>4</v>
      </c>
      <c r="M267" s="406" t="str">
        <v>高郅</v>
      </c>
      <c r="N267" s="497" t="str">
        <v>包装服务</v>
      </c>
      <c r="O267" s="496"/>
      <c r="P267" s="283"/>
      <c r="Q267" s="283"/>
      <c r="R267" s="283"/>
      <c r="S267" s="283"/>
      <c r="T267" s="283"/>
    </row>
    <row r="268">
      <c r="A268" s="495">
        <v>266</v>
      </c>
      <c r="B268" s="498">
        <v>45386</v>
      </c>
      <c r="C268" s="406" t="str">
        <v>SF1655132134223</v>
      </c>
      <c r="D268" s="406" t="str">
        <v>北京</v>
      </c>
      <c r="E268" s="406" t="str">
        <v>杭州</v>
      </c>
      <c r="F268" s="406" t="str">
        <v>戴颔</v>
      </c>
      <c r="G268" s="406">
        <v>2</v>
      </c>
      <c r="H268" s="406" t="str">
        <v>顺丰标快</v>
      </c>
      <c r="I268" s="406" t="str">
        <v>寄付</v>
      </c>
      <c r="J268" s="406">
        <v>23</v>
      </c>
      <c r="K268" s="406">
        <v>0</v>
      </c>
      <c r="L268" s="406">
        <v>23</v>
      </c>
      <c r="M268" s="406" t="str">
        <v>高郅</v>
      </c>
      <c r="N268" s="497" t="str">
        <v>运费</v>
      </c>
      <c r="O268" s="496"/>
      <c r="P268" s="283"/>
      <c r="Q268" s="283"/>
      <c r="R268" s="283"/>
      <c r="S268" s="283"/>
      <c r="T268" s="283"/>
    </row>
    <row r="269">
      <c r="A269" s="495">
        <v>267</v>
      </c>
      <c r="B269" s="498">
        <v>45386</v>
      </c>
      <c r="C269" s="406" t="str">
        <v>SF1655132134223</v>
      </c>
      <c r="D269" s="406" t="str">
        <v>北京</v>
      </c>
      <c r="E269" s="406" t="str">
        <v>杭州</v>
      </c>
      <c r="F269" s="406" t="str">
        <v>戴颔</v>
      </c>
      <c r="G269" s="406">
        <v>0</v>
      </c>
      <c r="H269" s="406" t="str">
        <v>顺丰标快</v>
      </c>
      <c r="I269" s="406" t="str">
        <v>寄付</v>
      </c>
      <c r="J269" s="406">
        <v>4</v>
      </c>
      <c r="K269" s="406">
        <v>0</v>
      </c>
      <c r="L269" s="406">
        <v>4</v>
      </c>
      <c r="M269" s="406" t="str">
        <v>高郅</v>
      </c>
      <c r="N269" s="497" t="str">
        <v>包装服务</v>
      </c>
      <c r="O269" s="496"/>
      <c r="P269" s="283"/>
      <c r="Q269" s="283"/>
      <c r="R269" s="283"/>
      <c r="S269" s="283"/>
      <c r="T269" s="283"/>
    </row>
    <row r="270">
      <c r="A270" s="495">
        <v>268</v>
      </c>
      <c r="B270" s="498">
        <v>45386</v>
      </c>
      <c r="C270" s="406" t="str">
        <v>SF1655132184225</v>
      </c>
      <c r="D270" s="406" t="str">
        <v>北京</v>
      </c>
      <c r="E270" s="406" t="str">
        <v>上海</v>
      </c>
      <c r="F270" s="406" t="str">
        <v>李小姐</v>
      </c>
      <c r="G270" s="406">
        <v>2</v>
      </c>
      <c r="H270" s="406" t="str">
        <v>顺丰标快</v>
      </c>
      <c r="I270" s="406" t="str">
        <v>寄付</v>
      </c>
      <c r="J270" s="406">
        <v>23</v>
      </c>
      <c r="K270" s="406">
        <v>0</v>
      </c>
      <c r="L270" s="406">
        <v>23</v>
      </c>
      <c r="M270" s="406" t="str">
        <v>高郅</v>
      </c>
      <c r="N270" s="497" t="str">
        <v>运费</v>
      </c>
      <c r="O270" s="496"/>
      <c r="P270" s="283"/>
      <c r="Q270" s="283"/>
      <c r="R270" s="283"/>
      <c r="S270" s="283"/>
      <c r="T270" s="283"/>
    </row>
    <row r="271">
      <c r="A271" s="495">
        <v>269</v>
      </c>
      <c r="B271" s="498">
        <v>45386</v>
      </c>
      <c r="C271" s="406" t="str">
        <v>SF1655132184225</v>
      </c>
      <c r="D271" s="406" t="str">
        <v>北京</v>
      </c>
      <c r="E271" s="406" t="str">
        <v>上海</v>
      </c>
      <c r="F271" s="406" t="str">
        <v>李小姐</v>
      </c>
      <c r="G271" s="406">
        <v>0</v>
      </c>
      <c r="H271" s="406" t="str">
        <v>顺丰标快</v>
      </c>
      <c r="I271" s="406" t="str">
        <v>寄付</v>
      </c>
      <c r="J271" s="406">
        <v>4</v>
      </c>
      <c r="K271" s="406">
        <v>0</v>
      </c>
      <c r="L271" s="406">
        <v>4</v>
      </c>
      <c r="M271" s="406" t="str">
        <v>高郅</v>
      </c>
      <c r="N271" s="497" t="str">
        <v>包装服务</v>
      </c>
      <c r="O271" s="496"/>
      <c r="P271" s="283"/>
      <c r="Q271" s="283"/>
      <c r="R271" s="283"/>
      <c r="S271" s="283"/>
      <c r="T271" s="283"/>
    </row>
    <row r="272">
      <c r="A272" s="495">
        <v>270</v>
      </c>
      <c r="B272" s="498">
        <v>45386</v>
      </c>
      <c r="C272" s="406" t="str">
        <v>SF1655132504226</v>
      </c>
      <c r="D272" s="406" t="str">
        <v>北京</v>
      </c>
      <c r="E272" s="406" t="str">
        <v>哈尔滨</v>
      </c>
      <c r="F272" s="406" t="str">
        <v>倪小姐</v>
      </c>
      <c r="G272" s="406">
        <v>2</v>
      </c>
      <c r="H272" s="406" t="str">
        <v>顺丰标快</v>
      </c>
      <c r="I272" s="406" t="str">
        <v>寄付</v>
      </c>
      <c r="J272" s="406">
        <v>23</v>
      </c>
      <c r="K272" s="406">
        <v>0</v>
      </c>
      <c r="L272" s="406">
        <v>23</v>
      </c>
      <c r="M272" s="406" t="str">
        <v>高郅</v>
      </c>
      <c r="N272" s="497" t="str">
        <v>运费</v>
      </c>
      <c r="O272" s="496"/>
      <c r="P272" s="283"/>
      <c r="Q272" s="283"/>
      <c r="R272" s="283"/>
      <c r="S272" s="283"/>
      <c r="T272" s="283"/>
    </row>
    <row r="273">
      <c r="A273" s="495">
        <v>271</v>
      </c>
      <c r="B273" s="498">
        <v>45386</v>
      </c>
      <c r="C273" s="406" t="str">
        <v>SF1655132504226</v>
      </c>
      <c r="D273" s="406" t="str">
        <v>北京</v>
      </c>
      <c r="E273" s="406" t="str">
        <v>哈尔滨</v>
      </c>
      <c r="F273" s="406" t="str">
        <v>倪小姐</v>
      </c>
      <c r="G273" s="406">
        <v>0</v>
      </c>
      <c r="H273" s="406" t="str">
        <v>顺丰标快</v>
      </c>
      <c r="I273" s="406" t="str">
        <v>寄付</v>
      </c>
      <c r="J273" s="406">
        <v>4</v>
      </c>
      <c r="K273" s="406">
        <v>0</v>
      </c>
      <c r="L273" s="406">
        <v>4</v>
      </c>
      <c r="M273" s="406" t="str">
        <v>高郅</v>
      </c>
      <c r="N273" s="497" t="str">
        <v>包装服务</v>
      </c>
      <c r="O273" s="496"/>
      <c r="P273" s="283"/>
      <c r="Q273" s="283"/>
      <c r="R273" s="283"/>
      <c r="S273" s="283"/>
      <c r="T273" s="283"/>
    </row>
    <row r="274">
      <c r="A274" s="495">
        <v>272</v>
      </c>
      <c r="B274" s="498">
        <v>45386</v>
      </c>
      <c r="C274" s="406" t="str">
        <v>SF1655132594227</v>
      </c>
      <c r="D274" s="406" t="str">
        <v>北京</v>
      </c>
      <c r="E274" s="406" t="str">
        <v>北京</v>
      </c>
      <c r="F274" s="406" t="str">
        <v>龙先生</v>
      </c>
      <c r="G274" s="406">
        <v>2</v>
      </c>
      <c r="H274" s="406" t="str">
        <v>顺丰标快</v>
      </c>
      <c r="I274" s="406" t="str">
        <v>寄付</v>
      </c>
      <c r="J274" s="406">
        <v>15</v>
      </c>
      <c r="K274" s="406">
        <v>0</v>
      </c>
      <c r="L274" s="406">
        <v>15</v>
      </c>
      <c r="M274" s="406" t="str">
        <v>高郅</v>
      </c>
      <c r="N274" s="497" t="str">
        <v>运费</v>
      </c>
      <c r="O274" s="496"/>
      <c r="P274" s="283"/>
      <c r="Q274" s="283"/>
      <c r="R274" s="283"/>
      <c r="S274" s="283"/>
      <c r="T274" s="283"/>
    </row>
    <row r="275">
      <c r="A275" s="495">
        <v>273</v>
      </c>
      <c r="B275" s="498">
        <v>45386</v>
      </c>
      <c r="C275" s="406" t="str">
        <v>SF1655132594227</v>
      </c>
      <c r="D275" s="406" t="str">
        <v>北京</v>
      </c>
      <c r="E275" s="406" t="str">
        <v>北京</v>
      </c>
      <c r="F275" s="406" t="str">
        <v>龙先生</v>
      </c>
      <c r="G275" s="406">
        <v>0</v>
      </c>
      <c r="H275" s="406" t="str">
        <v>顺丰标快</v>
      </c>
      <c r="I275" s="406" t="str">
        <v>寄付</v>
      </c>
      <c r="J275" s="406">
        <v>4</v>
      </c>
      <c r="K275" s="406">
        <v>0</v>
      </c>
      <c r="L275" s="406">
        <v>4</v>
      </c>
      <c r="M275" s="406" t="str">
        <v>高郅</v>
      </c>
      <c r="N275" s="497" t="str">
        <v>包装服务</v>
      </c>
      <c r="O275" s="496"/>
      <c r="P275" s="283"/>
      <c r="Q275" s="283"/>
      <c r="R275" s="283"/>
      <c r="S275" s="283"/>
      <c r="T275" s="283"/>
    </row>
    <row r="276">
      <c r="A276" s="495">
        <v>274</v>
      </c>
      <c r="B276" s="498">
        <v>45386</v>
      </c>
      <c r="C276" s="406" t="str">
        <v>SF1655132614229</v>
      </c>
      <c r="D276" s="406" t="str">
        <v>北京</v>
      </c>
      <c r="E276" s="406" t="str">
        <v>沈阳/铁岭/抚顺</v>
      </c>
      <c r="F276" s="406" t="str">
        <v>王伟</v>
      </c>
      <c r="G276" s="406">
        <v>2</v>
      </c>
      <c r="H276" s="406" t="str">
        <v>顺丰标快</v>
      </c>
      <c r="I276" s="406" t="str">
        <v>寄付</v>
      </c>
      <c r="J276" s="406">
        <v>23</v>
      </c>
      <c r="K276" s="406">
        <v>0</v>
      </c>
      <c r="L276" s="406">
        <v>23</v>
      </c>
      <c r="M276" s="406" t="str">
        <v>高郅</v>
      </c>
      <c r="N276" s="497" t="str">
        <v>运费</v>
      </c>
      <c r="O276" s="496"/>
      <c r="P276" s="283"/>
      <c r="Q276" s="283"/>
      <c r="R276" s="283"/>
      <c r="S276" s="283"/>
      <c r="T276" s="283"/>
    </row>
    <row r="277">
      <c r="A277" s="495">
        <v>275</v>
      </c>
      <c r="B277" s="498">
        <v>45386</v>
      </c>
      <c r="C277" s="406" t="str">
        <v>SF1655132614229</v>
      </c>
      <c r="D277" s="406" t="str">
        <v>北京</v>
      </c>
      <c r="E277" s="406" t="str">
        <v>沈阳/铁岭/抚顺</v>
      </c>
      <c r="F277" s="406" t="str">
        <v>王伟</v>
      </c>
      <c r="G277" s="406">
        <v>0</v>
      </c>
      <c r="H277" s="406" t="str">
        <v>顺丰标快</v>
      </c>
      <c r="I277" s="406" t="str">
        <v>寄付</v>
      </c>
      <c r="J277" s="406">
        <v>4</v>
      </c>
      <c r="K277" s="406">
        <v>0</v>
      </c>
      <c r="L277" s="406">
        <v>4</v>
      </c>
      <c r="M277" s="406" t="str">
        <v>高郅</v>
      </c>
      <c r="N277" s="497" t="str">
        <v>包装服务</v>
      </c>
      <c r="O277" s="496"/>
      <c r="P277" s="283"/>
      <c r="Q277" s="283"/>
      <c r="R277" s="283"/>
      <c r="S277" s="283"/>
      <c r="T277" s="283"/>
    </row>
    <row r="278">
      <c r="A278" s="495">
        <v>276</v>
      </c>
      <c r="B278" s="498">
        <v>45386</v>
      </c>
      <c r="C278" s="406" t="str">
        <v>SF1655132634223</v>
      </c>
      <c r="D278" s="406" t="str">
        <v>北京</v>
      </c>
      <c r="E278" s="406" t="str">
        <v>阜新</v>
      </c>
      <c r="F278" s="406" t="str">
        <v>王一迪</v>
      </c>
      <c r="G278" s="406">
        <v>2</v>
      </c>
      <c r="H278" s="406" t="str">
        <v>顺丰标快</v>
      </c>
      <c r="I278" s="406" t="str">
        <v>寄付</v>
      </c>
      <c r="J278" s="406">
        <v>23</v>
      </c>
      <c r="K278" s="406">
        <v>0</v>
      </c>
      <c r="L278" s="406">
        <v>23</v>
      </c>
      <c r="M278" s="406" t="str">
        <v>高郅</v>
      </c>
      <c r="N278" s="497" t="str">
        <v>运费</v>
      </c>
      <c r="O278" s="496"/>
      <c r="P278" s="283"/>
      <c r="Q278" s="283"/>
      <c r="R278" s="283"/>
      <c r="S278" s="283"/>
      <c r="T278" s="283"/>
    </row>
    <row r="279">
      <c r="A279" s="495">
        <v>277</v>
      </c>
      <c r="B279" s="498">
        <v>45386</v>
      </c>
      <c r="C279" s="406" t="str">
        <v>SF1655132634223</v>
      </c>
      <c r="D279" s="406" t="str">
        <v>北京</v>
      </c>
      <c r="E279" s="406" t="str">
        <v>阜新</v>
      </c>
      <c r="F279" s="406" t="str">
        <v>王一迪</v>
      </c>
      <c r="G279" s="406">
        <v>0</v>
      </c>
      <c r="H279" s="406" t="str">
        <v>顺丰标快</v>
      </c>
      <c r="I279" s="406" t="str">
        <v>寄付</v>
      </c>
      <c r="J279" s="406">
        <v>4</v>
      </c>
      <c r="K279" s="406">
        <v>0</v>
      </c>
      <c r="L279" s="406">
        <v>4</v>
      </c>
      <c r="M279" s="406" t="str">
        <v>高郅</v>
      </c>
      <c r="N279" s="497" t="str">
        <v>包装服务</v>
      </c>
      <c r="O279" s="496"/>
      <c r="P279" s="283"/>
      <c r="Q279" s="283"/>
      <c r="R279" s="283"/>
      <c r="S279" s="283"/>
      <c r="T279" s="283"/>
    </row>
    <row r="280">
      <c r="A280" s="495">
        <v>278</v>
      </c>
      <c r="B280" s="498">
        <v>45386</v>
      </c>
      <c r="C280" s="406" t="str">
        <v>SF1655132864220</v>
      </c>
      <c r="D280" s="406" t="str">
        <v>北京</v>
      </c>
      <c r="E280" s="406" t="str">
        <v>上海</v>
      </c>
      <c r="F280" s="406" t="str">
        <v>蔡佳悦</v>
      </c>
      <c r="G280" s="406">
        <v>2</v>
      </c>
      <c r="H280" s="406" t="str">
        <v>顺丰标快</v>
      </c>
      <c r="I280" s="406" t="str">
        <v>寄付</v>
      </c>
      <c r="J280" s="406">
        <v>23</v>
      </c>
      <c r="K280" s="406">
        <v>0</v>
      </c>
      <c r="L280" s="406">
        <v>23</v>
      </c>
      <c r="M280" s="406" t="str">
        <v>高郅</v>
      </c>
      <c r="N280" s="497" t="str">
        <v>运费</v>
      </c>
      <c r="O280" s="496"/>
      <c r="P280" s="283"/>
      <c r="Q280" s="283"/>
      <c r="R280" s="283"/>
      <c r="S280" s="283"/>
      <c r="T280" s="283"/>
    </row>
    <row r="281">
      <c r="A281" s="495">
        <v>279</v>
      </c>
      <c r="B281" s="498">
        <v>45386</v>
      </c>
      <c r="C281" s="406" t="str">
        <v>SF1655132864220</v>
      </c>
      <c r="D281" s="406" t="str">
        <v>北京</v>
      </c>
      <c r="E281" s="406" t="str">
        <v>上海</v>
      </c>
      <c r="F281" s="406" t="str">
        <v>蔡佳悦</v>
      </c>
      <c r="G281" s="406">
        <v>0</v>
      </c>
      <c r="H281" s="406" t="str">
        <v>顺丰标快</v>
      </c>
      <c r="I281" s="406" t="str">
        <v>寄付</v>
      </c>
      <c r="J281" s="406">
        <v>4</v>
      </c>
      <c r="K281" s="406">
        <v>0</v>
      </c>
      <c r="L281" s="406">
        <v>4</v>
      </c>
      <c r="M281" s="406" t="str">
        <v>高郅</v>
      </c>
      <c r="N281" s="497" t="str">
        <v>包装服务</v>
      </c>
      <c r="O281" s="496"/>
      <c r="P281" s="283"/>
      <c r="Q281" s="283"/>
      <c r="R281" s="283"/>
      <c r="S281" s="283"/>
      <c r="T281" s="283"/>
    </row>
    <row r="282">
      <c r="A282" s="495">
        <v>280</v>
      </c>
      <c r="B282" s="498">
        <v>45386</v>
      </c>
      <c r="C282" s="406" t="str">
        <v>SF1655132874223</v>
      </c>
      <c r="D282" s="406" t="str">
        <v>北京</v>
      </c>
      <c r="E282" s="406" t="str">
        <v>杭州</v>
      </c>
      <c r="F282" s="406" t="str">
        <v>饭饭</v>
      </c>
      <c r="G282" s="406">
        <v>2</v>
      </c>
      <c r="H282" s="406" t="str">
        <v>顺丰标快</v>
      </c>
      <c r="I282" s="406" t="str">
        <v>寄付</v>
      </c>
      <c r="J282" s="406">
        <v>23</v>
      </c>
      <c r="K282" s="406">
        <v>0</v>
      </c>
      <c r="L282" s="406">
        <v>23</v>
      </c>
      <c r="M282" s="406" t="str">
        <v>高郅</v>
      </c>
      <c r="N282" s="497" t="str">
        <v>运费</v>
      </c>
      <c r="O282" s="496"/>
      <c r="P282" s="283"/>
      <c r="Q282" s="283"/>
      <c r="R282" s="283"/>
      <c r="S282" s="283"/>
      <c r="T282" s="283"/>
    </row>
    <row r="283">
      <c r="A283" s="495">
        <v>281</v>
      </c>
      <c r="B283" s="498">
        <v>45386</v>
      </c>
      <c r="C283" s="406" t="str">
        <v>SF1655132874223</v>
      </c>
      <c r="D283" s="406" t="str">
        <v>北京</v>
      </c>
      <c r="E283" s="406" t="str">
        <v>杭州</v>
      </c>
      <c r="F283" s="406" t="str">
        <v>饭饭</v>
      </c>
      <c r="G283" s="406">
        <v>0</v>
      </c>
      <c r="H283" s="406" t="str">
        <v>顺丰标快</v>
      </c>
      <c r="I283" s="406" t="str">
        <v>寄付</v>
      </c>
      <c r="J283" s="406">
        <v>4</v>
      </c>
      <c r="K283" s="406">
        <v>0</v>
      </c>
      <c r="L283" s="406">
        <v>4</v>
      </c>
      <c r="M283" s="406" t="str">
        <v>高郅</v>
      </c>
      <c r="N283" s="497" t="str">
        <v>包装服务</v>
      </c>
      <c r="O283" s="496"/>
      <c r="P283" s="283"/>
      <c r="Q283" s="283"/>
      <c r="R283" s="283"/>
      <c r="S283" s="283"/>
      <c r="T283" s="283"/>
    </row>
    <row r="284">
      <c r="A284" s="495">
        <v>282</v>
      </c>
      <c r="B284" s="498">
        <v>45386</v>
      </c>
      <c r="C284" s="406" t="str">
        <v>SF1655132894227</v>
      </c>
      <c r="D284" s="406" t="str">
        <v>北京</v>
      </c>
      <c r="E284" s="406" t="str">
        <v>杭州</v>
      </c>
      <c r="F284" s="406" t="str">
        <v>喵喵</v>
      </c>
      <c r="G284" s="406">
        <v>2</v>
      </c>
      <c r="H284" s="406" t="str">
        <v>顺丰标快</v>
      </c>
      <c r="I284" s="406" t="str">
        <v>寄付</v>
      </c>
      <c r="J284" s="406">
        <v>23</v>
      </c>
      <c r="K284" s="406">
        <v>0</v>
      </c>
      <c r="L284" s="406">
        <v>23</v>
      </c>
      <c r="M284" s="406" t="str">
        <v>高郅</v>
      </c>
      <c r="N284" s="497" t="str">
        <v>运费</v>
      </c>
      <c r="O284" s="496"/>
      <c r="P284" s="283"/>
      <c r="Q284" s="283"/>
      <c r="R284" s="283"/>
      <c r="S284" s="283"/>
      <c r="T284" s="283"/>
    </row>
    <row r="285">
      <c r="A285" s="495">
        <v>283</v>
      </c>
      <c r="B285" s="498">
        <v>45386</v>
      </c>
      <c r="C285" s="406" t="str">
        <v>SF1655132894227</v>
      </c>
      <c r="D285" s="406" t="str">
        <v>北京</v>
      </c>
      <c r="E285" s="406" t="str">
        <v>杭州</v>
      </c>
      <c r="F285" s="406" t="str">
        <v>喵喵</v>
      </c>
      <c r="G285" s="406">
        <v>0</v>
      </c>
      <c r="H285" s="406" t="str">
        <v>顺丰标快</v>
      </c>
      <c r="I285" s="406" t="str">
        <v>寄付</v>
      </c>
      <c r="J285" s="406">
        <v>4</v>
      </c>
      <c r="K285" s="406">
        <v>0</v>
      </c>
      <c r="L285" s="406">
        <v>4</v>
      </c>
      <c r="M285" s="406" t="str">
        <v>高郅</v>
      </c>
      <c r="N285" s="497" t="str">
        <v>包装服务</v>
      </c>
      <c r="O285" s="496"/>
      <c r="P285" s="283"/>
      <c r="Q285" s="283"/>
      <c r="R285" s="283"/>
      <c r="S285" s="283"/>
      <c r="T285" s="283"/>
    </row>
    <row r="286">
      <c r="A286" s="495">
        <v>284</v>
      </c>
      <c r="B286" s="498">
        <v>45386</v>
      </c>
      <c r="C286" s="406" t="str">
        <v>SF1655332644223</v>
      </c>
      <c r="D286" s="406" t="str">
        <v>北京</v>
      </c>
      <c r="E286" s="406" t="str">
        <v>杭州</v>
      </c>
      <c r="F286" s="406" t="str">
        <v>陈龙</v>
      </c>
      <c r="G286" s="406">
        <v>2</v>
      </c>
      <c r="H286" s="406" t="str">
        <v>顺丰标快</v>
      </c>
      <c r="I286" s="406" t="str">
        <v>寄付</v>
      </c>
      <c r="J286" s="406">
        <v>23</v>
      </c>
      <c r="K286" s="406">
        <v>0</v>
      </c>
      <c r="L286" s="406">
        <v>23</v>
      </c>
      <c r="M286" s="406" t="str">
        <v>高郅</v>
      </c>
      <c r="N286" s="497" t="str">
        <v>运费</v>
      </c>
      <c r="O286" s="496"/>
      <c r="P286" s="283"/>
      <c r="Q286" s="283"/>
      <c r="R286" s="283"/>
      <c r="S286" s="283"/>
      <c r="T286" s="283"/>
    </row>
    <row r="287">
      <c r="A287" s="495">
        <v>285</v>
      </c>
      <c r="B287" s="498">
        <v>45386</v>
      </c>
      <c r="C287" s="406" t="str">
        <v>SF1655332644223</v>
      </c>
      <c r="D287" s="406" t="str">
        <v>北京</v>
      </c>
      <c r="E287" s="406" t="str">
        <v>杭州</v>
      </c>
      <c r="F287" s="406" t="str">
        <v>陈龙</v>
      </c>
      <c r="G287" s="406">
        <v>0</v>
      </c>
      <c r="H287" s="406" t="str">
        <v>顺丰标快</v>
      </c>
      <c r="I287" s="406" t="str">
        <v>寄付</v>
      </c>
      <c r="J287" s="406">
        <v>4</v>
      </c>
      <c r="K287" s="406">
        <v>0</v>
      </c>
      <c r="L287" s="406">
        <v>4</v>
      </c>
      <c r="M287" s="406" t="str">
        <v>高郅</v>
      </c>
      <c r="N287" s="497" t="str">
        <v>包装服务</v>
      </c>
      <c r="O287" s="496"/>
      <c r="P287" s="283"/>
      <c r="Q287" s="283"/>
      <c r="R287" s="283"/>
      <c r="S287" s="283"/>
      <c r="T287" s="283"/>
    </row>
    <row r="288">
      <c r="A288" s="495">
        <v>286</v>
      </c>
      <c r="B288" s="498">
        <v>45386</v>
      </c>
      <c r="C288" s="406" t="str">
        <v>SF1655332694224</v>
      </c>
      <c r="D288" s="406" t="str">
        <v>北京</v>
      </c>
      <c r="E288" s="406" t="str">
        <v>重庆</v>
      </c>
      <c r="F288" s="406" t="str">
        <v>王云飞</v>
      </c>
      <c r="G288" s="406">
        <v>2</v>
      </c>
      <c r="H288" s="406" t="str">
        <v>顺丰标快</v>
      </c>
      <c r="I288" s="406" t="str">
        <v>寄付</v>
      </c>
      <c r="J288" s="406">
        <v>24</v>
      </c>
      <c r="K288" s="406">
        <v>0</v>
      </c>
      <c r="L288" s="406">
        <v>24</v>
      </c>
      <c r="M288" s="406" t="str">
        <v>高郅</v>
      </c>
      <c r="N288" s="497" t="str">
        <v>运费</v>
      </c>
      <c r="O288" s="496"/>
      <c r="P288" s="283"/>
      <c r="Q288" s="283"/>
      <c r="R288" s="283"/>
      <c r="S288" s="283"/>
      <c r="T288" s="283"/>
    </row>
    <row r="289">
      <c r="A289" s="495">
        <v>287</v>
      </c>
      <c r="B289" s="498">
        <v>45386</v>
      </c>
      <c r="C289" s="406" t="str">
        <v>SF1655332694224</v>
      </c>
      <c r="D289" s="406" t="str">
        <v>北京</v>
      </c>
      <c r="E289" s="406" t="str">
        <v>重庆</v>
      </c>
      <c r="F289" s="406" t="str">
        <v>王云飞</v>
      </c>
      <c r="G289" s="406">
        <v>0</v>
      </c>
      <c r="H289" s="406" t="str">
        <v>顺丰标快</v>
      </c>
      <c r="I289" s="406" t="str">
        <v>寄付</v>
      </c>
      <c r="J289" s="406">
        <v>4</v>
      </c>
      <c r="K289" s="406">
        <v>0</v>
      </c>
      <c r="L289" s="406">
        <v>4</v>
      </c>
      <c r="M289" s="406" t="str">
        <v>高郅</v>
      </c>
      <c r="N289" s="497" t="str">
        <v>包装服务</v>
      </c>
      <c r="O289" s="496"/>
      <c r="P289" s="283"/>
      <c r="Q289" s="283"/>
      <c r="R289" s="283"/>
      <c r="S289" s="283"/>
      <c r="T289" s="283"/>
    </row>
    <row r="290">
      <c r="A290" s="495">
        <v>288</v>
      </c>
      <c r="B290" s="498">
        <v>45386</v>
      </c>
      <c r="C290" s="406" t="str">
        <v>SF1655332744223</v>
      </c>
      <c r="D290" s="406" t="str">
        <v>北京</v>
      </c>
      <c r="E290" s="406" t="str">
        <v>滨州</v>
      </c>
      <c r="F290" s="406" t="str">
        <v>范宇轩</v>
      </c>
      <c r="G290" s="406">
        <v>2</v>
      </c>
      <c r="H290" s="406" t="str">
        <v>顺丰标快</v>
      </c>
      <c r="I290" s="406" t="str">
        <v>寄付</v>
      </c>
      <c r="J290" s="406">
        <v>23</v>
      </c>
      <c r="K290" s="406">
        <v>0</v>
      </c>
      <c r="L290" s="406">
        <v>23</v>
      </c>
      <c r="M290" s="406" t="str">
        <v>高郅</v>
      </c>
      <c r="N290" s="497" t="str">
        <v>运费</v>
      </c>
      <c r="O290" s="496"/>
      <c r="P290" s="283"/>
      <c r="Q290" s="283"/>
      <c r="R290" s="283"/>
      <c r="S290" s="283"/>
      <c r="T290" s="283"/>
    </row>
    <row r="291">
      <c r="A291" s="495">
        <v>289</v>
      </c>
      <c r="B291" s="498">
        <v>45386</v>
      </c>
      <c r="C291" s="406" t="str">
        <v>SF1655332744223</v>
      </c>
      <c r="D291" s="406" t="str">
        <v>北京</v>
      </c>
      <c r="E291" s="406" t="str">
        <v>滨州</v>
      </c>
      <c r="F291" s="406" t="str">
        <v>范宇轩</v>
      </c>
      <c r="G291" s="406">
        <v>0</v>
      </c>
      <c r="H291" s="406" t="str">
        <v>顺丰标快</v>
      </c>
      <c r="I291" s="406" t="str">
        <v>寄付</v>
      </c>
      <c r="J291" s="406">
        <v>4</v>
      </c>
      <c r="K291" s="406">
        <v>0</v>
      </c>
      <c r="L291" s="406">
        <v>4</v>
      </c>
      <c r="M291" s="406" t="str">
        <v>高郅</v>
      </c>
      <c r="N291" s="497" t="str">
        <v>包装服务</v>
      </c>
      <c r="O291" s="496"/>
      <c r="P291" s="283"/>
      <c r="Q291" s="283"/>
      <c r="R291" s="283"/>
      <c r="S291" s="283"/>
      <c r="T291" s="283"/>
    </row>
    <row r="292">
      <c r="A292" s="495">
        <v>290</v>
      </c>
      <c r="B292" s="498">
        <v>45386</v>
      </c>
      <c r="C292" s="406" t="str">
        <v>SF1655332764227</v>
      </c>
      <c r="D292" s="406" t="str">
        <v>北京</v>
      </c>
      <c r="E292" s="406" t="str">
        <v>长春</v>
      </c>
      <c r="F292" s="406" t="str">
        <v>李敖</v>
      </c>
      <c r="G292" s="406">
        <v>2</v>
      </c>
      <c r="H292" s="406" t="str">
        <v>顺丰标快</v>
      </c>
      <c r="I292" s="406" t="str">
        <v>寄付</v>
      </c>
      <c r="J292" s="406">
        <v>23</v>
      </c>
      <c r="K292" s="406">
        <v>0</v>
      </c>
      <c r="L292" s="406">
        <v>23</v>
      </c>
      <c r="M292" s="406" t="str">
        <v>高郅</v>
      </c>
      <c r="N292" s="497" t="str">
        <v>运费</v>
      </c>
      <c r="O292" s="496"/>
      <c r="P292" s="283"/>
      <c r="Q292" s="283"/>
      <c r="R292" s="283"/>
      <c r="S292" s="283"/>
      <c r="T292" s="283"/>
    </row>
    <row r="293">
      <c r="A293" s="495">
        <v>291</v>
      </c>
      <c r="B293" s="498">
        <v>45386</v>
      </c>
      <c r="C293" s="406" t="str">
        <v>SF1655332764227</v>
      </c>
      <c r="D293" s="406" t="str">
        <v>北京</v>
      </c>
      <c r="E293" s="406" t="str">
        <v>长春</v>
      </c>
      <c r="F293" s="406" t="str">
        <v>李敖</v>
      </c>
      <c r="G293" s="406">
        <v>0</v>
      </c>
      <c r="H293" s="406" t="str">
        <v>顺丰标快</v>
      </c>
      <c r="I293" s="406" t="str">
        <v>寄付</v>
      </c>
      <c r="J293" s="406">
        <v>4</v>
      </c>
      <c r="K293" s="406">
        <v>0</v>
      </c>
      <c r="L293" s="406">
        <v>4</v>
      </c>
      <c r="M293" s="406" t="str">
        <v>高郅</v>
      </c>
      <c r="N293" s="497" t="str">
        <v>包装服务</v>
      </c>
      <c r="O293" s="496"/>
      <c r="P293" s="283"/>
      <c r="Q293" s="283"/>
      <c r="R293" s="283"/>
      <c r="S293" s="283"/>
      <c r="T293" s="283"/>
    </row>
    <row r="294">
      <c r="A294" s="495">
        <v>292</v>
      </c>
      <c r="B294" s="498">
        <v>45386</v>
      </c>
      <c r="C294" s="406" t="str">
        <v>SF1655332934220</v>
      </c>
      <c r="D294" s="406" t="str">
        <v>北京</v>
      </c>
      <c r="E294" s="406" t="str">
        <v>北京</v>
      </c>
      <c r="F294" s="406" t="str">
        <v>张晗</v>
      </c>
      <c r="G294" s="406">
        <v>2</v>
      </c>
      <c r="H294" s="406" t="str">
        <v>顺丰标快</v>
      </c>
      <c r="I294" s="406" t="str">
        <v>寄付</v>
      </c>
      <c r="J294" s="406">
        <v>15</v>
      </c>
      <c r="K294" s="406">
        <v>0</v>
      </c>
      <c r="L294" s="406">
        <v>15</v>
      </c>
      <c r="M294" s="406" t="str">
        <v>高郅</v>
      </c>
      <c r="N294" s="497" t="str">
        <v>运费</v>
      </c>
      <c r="O294" s="496"/>
      <c r="P294" s="283"/>
      <c r="Q294" s="283"/>
      <c r="R294" s="283"/>
      <c r="S294" s="283"/>
      <c r="T294" s="283"/>
    </row>
    <row r="295">
      <c r="A295" s="495">
        <v>293</v>
      </c>
      <c r="B295" s="498">
        <v>45386</v>
      </c>
      <c r="C295" s="406" t="str">
        <v>SF1655332934220</v>
      </c>
      <c r="D295" s="406" t="str">
        <v>北京</v>
      </c>
      <c r="E295" s="406" t="str">
        <v>北京</v>
      </c>
      <c r="F295" s="406" t="str">
        <v>张晗</v>
      </c>
      <c r="G295" s="406">
        <v>0</v>
      </c>
      <c r="H295" s="406" t="str">
        <v>顺丰标快</v>
      </c>
      <c r="I295" s="406" t="str">
        <v>寄付</v>
      </c>
      <c r="J295" s="406">
        <v>4</v>
      </c>
      <c r="K295" s="406">
        <v>0</v>
      </c>
      <c r="L295" s="406">
        <v>4</v>
      </c>
      <c r="M295" s="406" t="str">
        <v>高郅</v>
      </c>
      <c r="N295" s="497" t="str">
        <v>包装服务</v>
      </c>
      <c r="O295" s="496"/>
      <c r="P295" s="283"/>
      <c r="Q295" s="283"/>
      <c r="R295" s="283"/>
      <c r="S295" s="283"/>
      <c r="T295" s="283"/>
    </row>
    <row r="296">
      <c r="A296" s="495">
        <v>294</v>
      </c>
      <c r="B296" s="498">
        <v>45386</v>
      </c>
      <c r="C296" s="406" t="str">
        <v>SF1655332954225</v>
      </c>
      <c r="D296" s="406" t="str">
        <v>北京</v>
      </c>
      <c r="E296" s="406" t="str">
        <v>北京</v>
      </c>
      <c r="F296" s="406" t="str">
        <v>春雨</v>
      </c>
      <c r="G296" s="406">
        <v>2</v>
      </c>
      <c r="H296" s="406" t="str">
        <v>顺丰标快</v>
      </c>
      <c r="I296" s="406" t="str">
        <v>寄付</v>
      </c>
      <c r="J296" s="406">
        <v>18</v>
      </c>
      <c r="K296" s="406">
        <v>0</v>
      </c>
      <c r="L296" s="406">
        <v>18</v>
      </c>
      <c r="M296" s="406" t="str">
        <v>高郅</v>
      </c>
      <c r="N296" s="497" t="str">
        <v>运费</v>
      </c>
      <c r="O296" s="496"/>
      <c r="P296" s="283"/>
      <c r="Q296" s="283"/>
      <c r="R296" s="283"/>
      <c r="S296" s="283"/>
      <c r="T296" s="283"/>
    </row>
    <row r="297">
      <c r="A297" s="495">
        <v>295</v>
      </c>
      <c r="B297" s="498">
        <v>45386</v>
      </c>
      <c r="C297" s="406" t="str">
        <v>SF1655332954225</v>
      </c>
      <c r="D297" s="406" t="str">
        <v>北京</v>
      </c>
      <c r="E297" s="406" t="str">
        <v>北京</v>
      </c>
      <c r="F297" s="406" t="str">
        <v>春雨</v>
      </c>
      <c r="G297" s="406">
        <v>0</v>
      </c>
      <c r="H297" s="406" t="str">
        <v>顺丰标快</v>
      </c>
      <c r="I297" s="406" t="str">
        <v>寄付</v>
      </c>
      <c r="J297" s="406">
        <v>4</v>
      </c>
      <c r="K297" s="406">
        <v>0</v>
      </c>
      <c r="L297" s="406">
        <v>4</v>
      </c>
      <c r="M297" s="406" t="str">
        <v>高郅</v>
      </c>
      <c r="N297" s="497" t="str">
        <v>包装服务</v>
      </c>
      <c r="O297" s="496"/>
      <c r="P297" s="283"/>
      <c r="Q297" s="283"/>
      <c r="R297" s="283"/>
      <c r="S297" s="283"/>
      <c r="T297" s="283"/>
    </row>
    <row r="298">
      <c r="A298" s="495">
        <v>296</v>
      </c>
      <c r="B298" s="498">
        <v>45386</v>
      </c>
      <c r="C298" s="406" t="str">
        <v>SF1655832504220</v>
      </c>
      <c r="D298" s="406" t="str">
        <v>北京</v>
      </c>
      <c r="E298" s="406" t="str">
        <v>成都/资阳/眉山</v>
      </c>
      <c r="F298" s="406" t="str">
        <v>杨</v>
      </c>
      <c r="G298" s="406">
        <v>4</v>
      </c>
      <c r="H298" s="406" t="str">
        <v>顺丰特快</v>
      </c>
      <c r="I298" s="406" t="str">
        <v>寄付</v>
      </c>
      <c r="J298" s="406">
        <v>62</v>
      </c>
      <c r="K298" s="406">
        <v>0</v>
      </c>
      <c r="L298" s="406">
        <v>62</v>
      </c>
      <c r="M298" s="406" t="str">
        <v>高郅</v>
      </c>
      <c r="N298" s="497" t="str">
        <v>运费</v>
      </c>
      <c r="O298" s="496"/>
      <c r="P298" s="283"/>
      <c r="Q298" s="283"/>
      <c r="R298" s="283"/>
      <c r="S298" s="283"/>
      <c r="T298" s="283"/>
    </row>
    <row r="299">
      <c r="A299" s="495">
        <v>297</v>
      </c>
      <c r="B299" s="498">
        <v>45386</v>
      </c>
      <c r="C299" s="406" t="str">
        <v>SF1655832504220</v>
      </c>
      <c r="D299" s="406" t="str">
        <v>北京</v>
      </c>
      <c r="E299" s="406" t="str">
        <v>成都/资阳/眉山</v>
      </c>
      <c r="F299" s="406" t="str">
        <v>杨</v>
      </c>
      <c r="G299" s="406">
        <v>0</v>
      </c>
      <c r="H299" s="406" t="str">
        <v>顺丰特快</v>
      </c>
      <c r="I299" s="406" t="str">
        <v>寄付</v>
      </c>
      <c r="J299" s="406">
        <v>4</v>
      </c>
      <c r="K299" s="406">
        <v>0</v>
      </c>
      <c r="L299" s="406">
        <v>4</v>
      </c>
      <c r="M299" s="406" t="str">
        <v>高郅</v>
      </c>
      <c r="N299" s="497" t="str">
        <v>包装服务</v>
      </c>
      <c r="O299" s="496"/>
      <c r="P299" s="283"/>
      <c r="Q299" s="283"/>
      <c r="R299" s="283"/>
      <c r="S299" s="283"/>
      <c r="T299" s="283"/>
    </row>
    <row r="300">
      <c r="A300" s="495">
        <v>298</v>
      </c>
      <c r="B300" s="498">
        <v>45386</v>
      </c>
      <c r="C300" s="406" t="str">
        <v>SF1655832574227</v>
      </c>
      <c r="D300" s="406" t="str">
        <v>北京</v>
      </c>
      <c r="E300" s="406" t="str">
        <v>青岛</v>
      </c>
      <c r="F300" s="406" t="str">
        <v>小李</v>
      </c>
      <c r="G300" s="406">
        <v>2</v>
      </c>
      <c r="H300" s="406" t="str">
        <v>顺丰标快</v>
      </c>
      <c r="I300" s="406" t="str">
        <v>寄付</v>
      </c>
      <c r="J300" s="406">
        <v>23</v>
      </c>
      <c r="K300" s="406">
        <v>0</v>
      </c>
      <c r="L300" s="406">
        <v>23</v>
      </c>
      <c r="M300" s="406" t="str">
        <v>高郅</v>
      </c>
      <c r="N300" s="497" t="str">
        <v>运费</v>
      </c>
      <c r="O300" s="496"/>
      <c r="P300" s="283"/>
      <c r="Q300" s="283"/>
      <c r="R300" s="283"/>
      <c r="S300" s="283"/>
      <c r="T300" s="283"/>
    </row>
    <row r="301">
      <c r="A301" s="495">
        <v>299</v>
      </c>
      <c r="B301" s="498">
        <v>45386</v>
      </c>
      <c r="C301" s="406" t="str">
        <v>SF1655832574227</v>
      </c>
      <c r="D301" s="406" t="str">
        <v>北京</v>
      </c>
      <c r="E301" s="406" t="str">
        <v>青岛</v>
      </c>
      <c r="F301" s="406" t="str">
        <v>小李</v>
      </c>
      <c r="G301" s="406">
        <v>0</v>
      </c>
      <c r="H301" s="406" t="str">
        <v>顺丰标快</v>
      </c>
      <c r="I301" s="406" t="str">
        <v>寄付</v>
      </c>
      <c r="J301" s="406">
        <v>4</v>
      </c>
      <c r="K301" s="406">
        <v>0</v>
      </c>
      <c r="L301" s="406">
        <v>4</v>
      </c>
      <c r="M301" s="406" t="str">
        <v>高郅</v>
      </c>
      <c r="N301" s="497" t="str">
        <v>包装服务</v>
      </c>
      <c r="O301" s="496"/>
      <c r="P301" s="283"/>
      <c r="Q301" s="283"/>
      <c r="R301" s="283"/>
      <c r="S301" s="283"/>
      <c r="T301" s="283"/>
    </row>
    <row r="302">
      <c r="A302" s="495">
        <v>300</v>
      </c>
      <c r="B302" s="498">
        <v>45386</v>
      </c>
      <c r="C302" s="406" t="str">
        <v>SF1655832594221</v>
      </c>
      <c r="D302" s="406" t="str">
        <v>北京</v>
      </c>
      <c r="E302" s="406" t="str">
        <v>海口</v>
      </c>
      <c r="F302" s="406" t="str">
        <v>温韬</v>
      </c>
      <c r="G302" s="406">
        <v>2</v>
      </c>
      <c r="H302" s="406" t="str">
        <v>顺丰标快</v>
      </c>
      <c r="I302" s="406" t="str">
        <v>寄付</v>
      </c>
      <c r="J302" s="406">
        <v>25</v>
      </c>
      <c r="K302" s="406">
        <v>0</v>
      </c>
      <c r="L302" s="406">
        <v>25</v>
      </c>
      <c r="M302" s="406" t="str">
        <v>高郅</v>
      </c>
      <c r="N302" s="497" t="str">
        <v>运费</v>
      </c>
      <c r="O302" s="496"/>
      <c r="P302" s="283"/>
      <c r="Q302" s="283"/>
      <c r="R302" s="283"/>
      <c r="S302" s="283"/>
      <c r="T302" s="283"/>
    </row>
    <row r="303">
      <c r="A303" s="495">
        <v>301</v>
      </c>
      <c r="B303" s="498">
        <v>45386</v>
      </c>
      <c r="C303" s="406" t="str">
        <v>SF1655832594221</v>
      </c>
      <c r="D303" s="406" t="str">
        <v>北京</v>
      </c>
      <c r="E303" s="406" t="str">
        <v>海口</v>
      </c>
      <c r="F303" s="406" t="str">
        <v>温韬</v>
      </c>
      <c r="G303" s="406">
        <v>0</v>
      </c>
      <c r="H303" s="406" t="str">
        <v>顺丰标快</v>
      </c>
      <c r="I303" s="406" t="str">
        <v>寄付</v>
      </c>
      <c r="J303" s="406">
        <v>4</v>
      </c>
      <c r="K303" s="406">
        <v>0</v>
      </c>
      <c r="L303" s="406">
        <v>4</v>
      </c>
      <c r="M303" s="406" t="str">
        <v>高郅</v>
      </c>
      <c r="N303" s="497" t="str">
        <v>包装服务</v>
      </c>
      <c r="O303" s="496"/>
      <c r="P303" s="283"/>
      <c r="Q303" s="283"/>
      <c r="R303" s="283"/>
      <c r="S303" s="283"/>
      <c r="T303" s="283"/>
    </row>
    <row r="304">
      <c r="A304" s="495">
        <v>302</v>
      </c>
      <c r="B304" s="498">
        <v>45386</v>
      </c>
      <c r="C304" s="406" t="str">
        <v>SF1666301376718</v>
      </c>
      <c r="D304" s="406" t="str">
        <v>北京</v>
      </c>
      <c r="E304" s="406" t="str">
        <v>上海</v>
      </c>
      <c r="F304" s="406" t="str">
        <v>家家</v>
      </c>
      <c r="G304" s="406">
        <v>2</v>
      </c>
      <c r="H304" s="406" t="str">
        <v>顺丰标快</v>
      </c>
      <c r="I304" s="406" t="str">
        <v>寄付</v>
      </c>
      <c r="J304" s="406">
        <v>23</v>
      </c>
      <c r="K304" s="406">
        <v>0</v>
      </c>
      <c r="L304" s="406">
        <v>23</v>
      </c>
      <c r="M304" s="406" t="str">
        <v>高郅</v>
      </c>
      <c r="N304" s="497" t="str">
        <v>运费</v>
      </c>
      <c r="O304" s="496"/>
      <c r="P304" s="283"/>
      <c r="Q304" s="283"/>
      <c r="R304" s="283"/>
      <c r="S304" s="283"/>
      <c r="T304" s="283"/>
    </row>
    <row r="305">
      <c r="A305" s="495">
        <v>303</v>
      </c>
      <c r="B305" s="498">
        <v>45386</v>
      </c>
      <c r="C305" s="406" t="str">
        <v>SF1666301376718</v>
      </c>
      <c r="D305" s="406" t="str">
        <v>北京</v>
      </c>
      <c r="E305" s="406" t="str">
        <v>上海</v>
      </c>
      <c r="F305" s="406" t="str">
        <v>家家</v>
      </c>
      <c r="G305" s="406">
        <v>0</v>
      </c>
      <c r="H305" s="406" t="str">
        <v>顺丰标快</v>
      </c>
      <c r="I305" s="406" t="str">
        <v>寄付</v>
      </c>
      <c r="J305" s="406">
        <v>4</v>
      </c>
      <c r="K305" s="406">
        <v>0</v>
      </c>
      <c r="L305" s="406">
        <v>4</v>
      </c>
      <c r="M305" s="406" t="str">
        <v>高郅</v>
      </c>
      <c r="N305" s="497" t="str">
        <v>包装服务</v>
      </c>
      <c r="O305" s="496"/>
      <c r="P305" s="283"/>
      <c r="Q305" s="283"/>
      <c r="R305" s="283"/>
      <c r="S305" s="283"/>
      <c r="T305" s="283"/>
    </row>
    <row r="306">
      <c r="A306" s="495">
        <v>304</v>
      </c>
      <c r="B306" s="498">
        <v>45386</v>
      </c>
      <c r="C306" s="406" t="str">
        <v>SF1666308376714</v>
      </c>
      <c r="D306" s="406" t="str">
        <v>北京</v>
      </c>
      <c r="E306" s="406" t="str">
        <v>贵阳</v>
      </c>
      <c r="F306" s="406" t="str">
        <v>常婧</v>
      </c>
      <c r="G306" s="406">
        <v>2</v>
      </c>
      <c r="H306" s="406" t="str">
        <v>顺丰标快</v>
      </c>
      <c r="I306" s="406" t="str">
        <v>寄付</v>
      </c>
      <c r="J306" s="406">
        <v>24</v>
      </c>
      <c r="K306" s="406">
        <v>0</v>
      </c>
      <c r="L306" s="406">
        <v>24</v>
      </c>
      <c r="M306" s="406" t="str">
        <v>高郅</v>
      </c>
      <c r="N306" s="497" t="str">
        <v>运费</v>
      </c>
      <c r="O306" s="496"/>
      <c r="P306" s="283"/>
      <c r="Q306" s="283"/>
      <c r="R306" s="283"/>
      <c r="S306" s="283"/>
      <c r="T306" s="283"/>
    </row>
    <row r="307">
      <c r="A307" s="495">
        <v>305</v>
      </c>
      <c r="B307" s="498">
        <v>45386</v>
      </c>
      <c r="C307" s="406" t="str">
        <v>SF1666308376714</v>
      </c>
      <c r="D307" s="406" t="str">
        <v>北京</v>
      </c>
      <c r="E307" s="406" t="str">
        <v>贵阳</v>
      </c>
      <c r="F307" s="406" t="str">
        <v>常婧</v>
      </c>
      <c r="G307" s="406">
        <v>0</v>
      </c>
      <c r="H307" s="406" t="str">
        <v>顺丰标快</v>
      </c>
      <c r="I307" s="406" t="str">
        <v>寄付</v>
      </c>
      <c r="J307" s="406">
        <v>4</v>
      </c>
      <c r="K307" s="406">
        <v>0</v>
      </c>
      <c r="L307" s="406">
        <v>4</v>
      </c>
      <c r="M307" s="406" t="str">
        <v>高郅</v>
      </c>
      <c r="N307" s="497" t="str">
        <v>包装服务</v>
      </c>
      <c r="O307" s="496"/>
      <c r="P307" s="283"/>
      <c r="Q307" s="283"/>
      <c r="R307" s="283"/>
      <c r="S307" s="283"/>
      <c r="T307" s="283"/>
    </row>
    <row r="308">
      <c r="A308" s="495">
        <v>306</v>
      </c>
      <c r="B308" s="498">
        <v>45386</v>
      </c>
      <c r="C308" s="406" t="str">
        <v>SF1666311376211</v>
      </c>
      <c r="D308" s="406" t="str">
        <v>北京</v>
      </c>
      <c r="E308" s="406" t="str">
        <v>武汉</v>
      </c>
      <c r="F308" s="406" t="str">
        <v>蔡俊凡</v>
      </c>
      <c r="G308" s="406">
        <v>2</v>
      </c>
      <c r="H308" s="406" t="str">
        <v>顺丰标快</v>
      </c>
      <c r="I308" s="406" t="str">
        <v>寄付</v>
      </c>
      <c r="J308" s="406">
        <v>23</v>
      </c>
      <c r="K308" s="406">
        <v>0</v>
      </c>
      <c r="L308" s="406">
        <v>23</v>
      </c>
      <c r="M308" s="406" t="str">
        <v>高郅</v>
      </c>
      <c r="N308" s="497" t="str">
        <v>运费</v>
      </c>
      <c r="O308" s="496"/>
      <c r="P308" s="283"/>
      <c r="Q308" s="283"/>
      <c r="R308" s="283"/>
      <c r="S308" s="283"/>
      <c r="T308" s="283"/>
    </row>
    <row r="309">
      <c r="A309" s="495">
        <v>307</v>
      </c>
      <c r="B309" s="498">
        <v>45386</v>
      </c>
      <c r="C309" s="406" t="str">
        <v>SF1666311376211</v>
      </c>
      <c r="D309" s="406" t="str">
        <v>北京</v>
      </c>
      <c r="E309" s="406" t="str">
        <v>武汉</v>
      </c>
      <c r="F309" s="406" t="str">
        <v>蔡俊凡</v>
      </c>
      <c r="G309" s="406">
        <v>0</v>
      </c>
      <c r="H309" s="406" t="str">
        <v>顺丰标快</v>
      </c>
      <c r="I309" s="406" t="str">
        <v>寄付</v>
      </c>
      <c r="J309" s="406">
        <v>4</v>
      </c>
      <c r="K309" s="406">
        <v>0</v>
      </c>
      <c r="L309" s="406">
        <v>4</v>
      </c>
      <c r="M309" s="406" t="str">
        <v>高郅</v>
      </c>
      <c r="N309" s="497" t="str">
        <v>包装服务</v>
      </c>
      <c r="O309" s="496"/>
      <c r="P309" s="283"/>
      <c r="Q309" s="283"/>
      <c r="R309" s="283"/>
      <c r="S309" s="283"/>
      <c r="T309" s="283"/>
    </row>
    <row r="310">
      <c r="A310" s="495">
        <v>308</v>
      </c>
      <c r="B310" s="498">
        <v>45386</v>
      </c>
      <c r="C310" s="406" t="str">
        <v>SF1666311376618</v>
      </c>
      <c r="D310" s="406" t="str">
        <v>北京</v>
      </c>
      <c r="E310" s="406" t="str">
        <v>武汉</v>
      </c>
      <c r="F310" s="406" t="str">
        <v>许博闻</v>
      </c>
      <c r="G310" s="406">
        <v>2</v>
      </c>
      <c r="H310" s="406" t="str">
        <v>顺丰标快</v>
      </c>
      <c r="I310" s="406" t="str">
        <v>寄付</v>
      </c>
      <c r="J310" s="406">
        <v>23</v>
      </c>
      <c r="K310" s="406">
        <v>0</v>
      </c>
      <c r="L310" s="406">
        <v>23</v>
      </c>
      <c r="M310" s="406" t="str">
        <v>高郅</v>
      </c>
      <c r="N310" s="497" t="str">
        <v>运费</v>
      </c>
      <c r="O310" s="496"/>
      <c r="P310" s="283"/>
      <c r="Q310" s="283"/>
      <c r="R310" s="283"/>
      <c r="S310" s="283"/>
      <c r="T310" s="283"/>
    </row>
    <row r="311">
      <c r="A311" s="495">
        <v>309</v>
      </c>
      <c r="B311" s="498">
        <v>45386</v>
      </c>
      <c r="C311" s="406" t="str">
        <v>SF1666311376618</v>
      </c>
      <c r="D311" s="406" t="str">
        <v>北京</v>
      </c>
      <c r="E311" s="406" t="str">
        <v>武汉</v>
      </c>
      <c r="F311" s="406" t="str">
        <v>许博闻</v>
      </c>
      <c r="G311" s="406">
        <v>0</v>
      </c>
      <c r="H311" s="406" t="str">
        <v>顺丰标快</v>
      </c>
      <c r="I311" s="406" t="str">
        <v>寄付</v>
      </c>
      <c r="J311" s="406">
        <v>4</v>
      </c>
      <c r="K311" s="406">
        <v>0</v>
      </c>
      <c r="L311" s="406">
        <v>4</v>
      </c>
      <c r="M311" s="406" t="str">
        <v>高郅</v>
      </c>
      <c r="N311" s="497" t="str">
        <v>包装服务</v>
      </c>
      <c r="O311" s="496"/>
      <c r="P311" s="283"/>
      <c r="Q311" s="283"/>
      <c r="R311" s="283"/>
      <c r="S311" s="283"/>
      <c r="T311" s="283"/>
    </row>
    <row r="312">
      <c r="A312" s="495">
        <v>310</v>
      </c>
      <c r="B312" s="498">
        <v>45386</v>
      </c>
      <c r="C312" s="406" t="str">
        <v>SF1666318376614</v>
      </c>
      <c r="D312" s="406" t="str">
        <v>北京</v>
      </c>
      <c r="E312" s="406" t="str">
        <v>惠州</v>
      </c>
      <c r="F312" s="406" t="str">
        <v>李心怡</v>
      </c>
      <c r="G312" s="406">
        <v>2</v>
      </c>
      <c r="H312" s="406" t="str">
        <v>顺丰标快</v>
      </c>
      <c r="I312" s="406" t="str">
        <v>寄付</v>
      </c>
      <c r="J312" s="406">
        <v>25</v>
      </c>
      <c r="K312" s="406">
        <v>0</v>
      </c>
      <c r="L312" s="406">
        <v>25</v>
      </c>
      <c r="M312" s="406" t="str">
        <v>高郅</v>
      </c>
      <c r="N312" s="497" t="str">
        <v>运费</v>
      </c>
      <c r="O312" s="496"/>
      <c r="P312" s="283"/>
      <c r="Q312" s="283"/>
      <c r="R312" s="283"/>
      <c r="S312" s="283"/>
      <c r="T312" s="283"/>
    </row>
    <row r="313">
      <c r="A313" s="495">
        <v>311</v>
      </c>
      <c r="B313" s="498">
        <v>45386</v>
      </c>
      <c r="C313" s="406" t="str">
        <v>SF1666318376614</v>
      </c>
      <c r="D313" s="406" t="str">
        <v>北京</v>
      </c>
      <c r="E313" s="406" t="str">
        <v>惠州</v>
      </c>
      <c r="F313" s="406" t="str">
        <v>李心怡</v>
      </c>
      <c r="G313" s="406">
        <v>0</v>
      </c>
      <c r="H313" s="406" t="str">
        <v>顺丰标快</v>
      </c>
      <c r="I313" s="406" t="str">
        <v>寄付</v>
      </c>
      <c r="J313" s="406">
        <v>4</v>
      </c>
      <c r="K313" s="406">
        <v>0</v>
      </c>
      <c r="L313" s="406">
        <v>4</v>
      </c>
      <c r="M313" s="406" t="str">
        <v>高郅</v>
      </c>
      <c r="N313" s="497" t="str">
        <v>包装服务</v>
      </c>
      <c r="O313" s="496"/>
      <c r="P313" s="283"/>
      <c r="Q313" s="283"/>
      <c r="R313" s="283"/>
      <c r="S313" s="283"/>
      <c r="T313" s="283"/>
    </row>
    <row r="314">
      <c r="A314" s="495">
        <v>312</v>
      </c>
      <c r="B314" s="498">
        <v>45386</v>
      </c>
      <c r="C314" s="406" t="str">
        <v>SF1666318376817</v>
      </c>
      <c r="D314" s="406" t="str">
        <v>北京</v>
      </c>
      <c r="E314" s="406" t="str">
        <v>长春</v>
      </c>
      <c r="F314" s="406" t="str">
        <v>景颜</v>
      </c>
      <c r="G314" s="406">
        <v>2</v>
      </c>
      <c r="H314" s="406" t="str">
        <v>顺丰标快</v>
      </c>
      <c r="I314" s="406" t="str">
        <v>寄付</v>
      </c>
      <c r="J314" s="406">
        <v>23</v>
      </c>
      <c r="K314" s="406">
        <v>0</v>
      </c>
      <c r="L314" s="406">
        <v>23</v>
      </c>
      <c r="M314" s="406" t="str">
        <v>高郅</v>
      </c>
      <c r="N314" s="497" t="str">
        <v>运费</v>
      </c>
      <c r="O314" s="496"/>
      <c r="P314" s="283"/>
      <c r="Q314" s="283"/>
      <c r="R314" s="283"/>
      <c r="S314" s="283"/>
      <c r="T314" s="283"/>
    </row>
    <row r="315">
      <c r="A315" s="495">
        <v>313</v>
      </c>
      <c r="B315" s="498">
        <v>45386</v>
      </c>
      <c r="C315" s="406" t="str">
        <v>SF1666318376817</v>
      </c>
      <c r="D315" s="406" t="str">
        <v>北京</v>
      </c>
      <c r="E315" s="406" t="str">
        <v>长春</v>
      </c>
      <c r="F315" s="406" t="str">
        <v>景颜</v>
      </c>
      <c r="G315" s="406">
        <v>0</v>
      </c>
      <c r="H315" s="406" t="str">
        <v>顺丰标快</v>
      </c>
      <c r="I315" s="406" t="str">
        <v>寄付</v>
      </c>
      <c r="J315" s="406">
        <v>4</v>
      </c>
      <c r="K315" s="406">
        <v>0</v>
      </c>
      <c r="L315" s="406">
        <v>4</v>
      </c>
      <c r="M315" s="406" t="str">
        <v>高郅</v>
      </c>
      <c r="N315" s="497" t="str">
        <v>包装服务</v>
      </c>
      <c r="O315" s="496"/>
      <c r="P315" s="283"/>
      <c r="Q315" s="283"/>
      <c r="R315" s="283"/>
      <c r="S315" s="283"/>
      <c r="T315" s="283"/>
    </row>
    <row r="316">
      <c r="A316" s="495">
        <v>314</v>
      </c>
      <c r="B316" s="498">
        <v>45386</v>
      </c>
      <c r="C316" s="406" t="str">
        <v>SF1666351376717</v>
      </c>
      <c r="D316" s="406" t="str">
        <v>北京</v>
      </c>
      <c r="E316" s="406" t="str">
        <v>长沙</v>
      </c>
      <c r="F316" s="406" t="str">
        <v>杜明鑫</v>
      </c>
      <c r="G316" s="406">
        <v>2</v>
      </c>
      <c r="H316" s="406" t="str">
        <v>顺丰标快</v>
      </c>
      <c r="I316" s="406" t="str">
        <v>寄付</v>
      </c>
      <c r="J316" s="406">
        <v>23</v>
      </c>
      <c r="K316" s="406">
        <v>0</v>
      </c>
      <c r="L316" s="406">
        <v>23</v>
      </c>
      <c r="M316" s="406" t="str">
        <v>高郅</v>
      </c>
      <c r="N316" s="497" t="str">
        <v>运费</v>
      </c>
      <c r="O316" s="496"/>
      <c r="P316" s="283"/>
      <c r="Q316" s="283"/>
      <c r="R316" s="283"/>
      <c r="S316" s="283"/>
      <c r="T316" s="283"/>
    </row>
    <row r="317">
      <c r="A317" s="495">
        <v>315</v>
      </c>
      <c r="B317" s="498">
        <v>45386</v>
      </c>
      <c r="C317" s="406" t="str">
        <v>SF1666351376717</v>
      </c>
      <c r="D317" s="406" t="str">
        <v>北京</v>
      </c>
      <c r="E317" s="406" t="str">
        <v>长沙</v>
      </c>
      <c r="F317" s="406" t="str">
        <v>杜明鑫</v>
      </c>
      <c r="G317" s="406">
        <v>0</v>
      </c>
      <c r="H317" s="406" t="str">
        <v>顺丰标快</v>
      </c>
      <c r="I317" s="406" t="str">
        <v>寄付</v>
      </c>
      <c r="J317" s="406">
        <v>4</v>
      </c>
      <c r="K317" s="406">
        <v>0</v>
      </c>
      <c r="L317" s="406">
        <v>4</v>
      </c>
      <c r="M317" s="406" t="str">
        <v>高郅</v>
      </c>
      <c r="N317" s="497" t="str">
        <v>包装服务</v>
      </c>
      <c r="O317" s="496"/>
      <c r="P317" s="283"/>
      <c r="Q317" s="283"/>
      <c r="R317" s="283"/>
      <c r="S317" s="283"/>
      <c r="T317" s="283"/>
    </row>
    <row r="318">
      <c r="A318" s="495">
        <v>316</v>
      </c>
      <c r="B318" s="498">
        <v>45386</v>
      </c>
      <c r="C318" s="406" t="str">
        <v>SF1666358376510</v>
      </c>
      <c r="D318" s="406" t="str">
        <v>北京</v>
      </c>
      <c r="E318" s="406" t="str">
        <v>成都/资阳/眉山</v>
      </c>
      <c r="F318" s="406" t="str">
        <v>七七</v>
      </c>
      <c r="G318" s="406">
        <v>2</v>
      </c>
      <c r="H318" s="406" t="str">
        <v>顺丰标快</v>
      </c>
      <c r="I318" s="406" t="str">
        <v>寄付</v>
      </c>
      <c r="J318" s="406">
        <v>24</v>
      </c>
      <c r="K318" s="406">
        <v>0</v>
      </c>
      <c r="L318" s="406">
        <v>24</v>
      </c>
      <c r="M318" s="406" t="str">
        <v>高郅</v>
      </c>
      <c r="N318" s="497" t="str">
        <v>运费</v>
      </c>
      <c r="O318" s="496"/>
      <c r="P318" s="283"/>
      <c r="Q318" s="283"/>
      <c r="R318" s="283"/>
      <c r="S318" s="283"/>
      <c r="T318" s="283"/>
    </row>
    <row r="319">
      <c r="A319" s="495">
        <v>317</v>
      </c>
      <c r="B319" s="498">
        <v>45386</v>
      </c>
      <c r="C319" s="406" t="str">
        <v>SF1666358376510</v>
      </c>
      <c r="D319" s="406" t="str">
        <v>北京</v>
      </c>
      <c r="E319" s="406" t="str">
        <v>成都/资阳/眉山</v>
      </c>
      <c r="F319" s="406" t="str">
        <v>七七</v>
      </c>
      <c r="G319" s="406">
        <v>0</v>
      </c>
      <c r="H319" s="406" t="str">
        <v>顺丰标快</v>
      </c>
      <c r="I319" s="406" t="str">
        <v>寄付</v>
      </c>
      <c r="J319" s="406">
        <v>4</v>
      </c>
      <c r="K319" s="406">
        <v>0</v>
      </c>
      <c r="L319" s="406">
        <v>4</v>
      </c>
      <c r="M319" s="406" t="str">
        <v>高郅</v>
      </c>
      <c r="N319" s="497" t="str">
        <v>包装服务</v>
      </c>
      <c r="O319" s="496"/>
      <c r="P319" s="283"/>
      <c r="Q319" s="283"/>
      <c r="R319" s="283"/>
      <c r="S319" s="283"/>
      <c r="T319" s="283"/>
    </row>
    <row r="320">
      <c r="A320" s="495">
        <v>318</v>
      </c>
      <c r="B320" s="498">
        <v>45386</v>
      </c>
      <c r="C320" s="406" t="str">
        <v>SF1666361376113</v>
      </c>
      <c r="D320" s="406" t="str">
        <v>北京</v>
      </c>
      <c r="E320" s="406" t="str">
        <v>长春</v>
      </c>
      <c r="F320" s="406" t="str">
        <v>杜盛华</v>
      </c>
      <c r="G320" s="406">
        <v>2</v>
      </c>
      <c r="H320" s="406" t="str">
        <v>顺丰标快</v>
      </c>
      <c r="I320" s="406" t="str">
        <v>寄付</v>
      </c>
      <c r="J320" s="406">
        <v>23</v>
      </c>
      <c r="K320" s="406">
        <v>0</v>
      </c>
      <c r="L320" s="406">
        <v>23</v>
      </c>
      <c r="M320" s="406" t="str">
        <v>高郅</v>
      </c>
      <c r="N320" s="497" t="str">
        <v>运费</v>
      </c>
      <c r="O320" s="496"/>
      <c r="P320" s="283"/>
      <c r="Q320" s="283"/>
      <c r="R320" s="283"/>
      <c r="S320" s="283"/>
      <c r="T320" s="283"/>
    </row>
    <row r="321">
      <c r="A321" s="495">
        <v>319</v>
      </c>
      <c r="B321" s="498">
        <v>45386</v>
      </c>
      <c r="C321" s="406" t="str">
        <v>SF1666361376113</v>
      </c>
      <c r="D321" s="406" t="str">
        <v>北京</v>
      </c>
      <c r="E321" s="406" t="str">
        <v>长春</v>
      </c>
      <c r="F321" s="406" t="str">
        <v>杜盛华</v>
      </c>
      <c r="G321" s="406">
        <v>0</v>
      </c>
      <c r="H321" s="406" t="str">
        <v>顺丰标快</v>
      </c>
      <c r="I321" s="406" t="str">
        <v>寄付</v>
      </c>
      <c r="J321" s="406">
        <v>4</v>
      </c>
      <c r="K321" s="406">
        <v>0</v>
      </c>
      <c r="L321" s="406">
        <v>4</v>
      </c>
      <c r="M321" s="406" t="str">
        <v>高郅</v>
      </c>
      <c r="N321" s="497" t="str">
        <v>包装服务</v>
      </c>
      <c r="O321" s="496"/>
      <c r="P321" s="283"/>
      <c r="Q321" s="283"/>
      <c r="R321" s="283"/>
      <c r="S321" s="283"/>
      <c r="T321" s="283"/>
    </row>
    <row r="322">
      <c r="A322" s="495">
        <v>320</v>
      </c>
      <c r="B322" s="498">
        <v>45386</v>
      </c>
      <c r="C322" s="406" t="str">
        <v>SF1666361376810</v>
      </c>
      <c r="D322" s="406" t="str">
        <v>北京</v>
      </c>
      <c r="E322" s="406" t="str">
        <v>大同</v>
      </c>
      <c r="F322" s="406" t="str">
        <v>一字马</v>
      </c>
      <c r="G322" s="406">
        <v>2</v>
      </c>
      <c r="H322" s="406" t="str">
        <v>顺丰标快</v>
      </c>
      <c r="I322" s="406" t="str">
        <v>寄付</v>
      </c>
      <c r="J322" s="406">
        <v>23</v>
      </c>
      <c r="K322" s="406">
        <v>0</v>
      </c>
      <c r="L322" s="406">
        <v>23</v>
      </c>
      <c r="M322" s="406" t="str">
        <v>高郅</v>
      </c>
      <c r="N322" s="497" t="str">
        <v>运费</v>
      </c>
      <c r="O322" s="496"/>
      <c r="P322" s="283"/>
      <c r="Q322" s="283"/>
      <c r="R322" s="283"/>
      <c r="S322" s="283"/>
      <c r="T322" s="283"/>
    </row>
    <row r="323">
      <c r="A323" s="495">
        <v>321</v>
      </c>
      <c r="B323" s="498">
        <v>45386</v>
      </c>
      <c r="C323" s="406" t="str">
        <v>SF1666361376810</v>
      </c>
      <c r="D323" s="406" t="str">
        <v>北京</v>
      </c>
      <c r="E323" s="406" t="str">
        <v>大同</v>
      </c>
      <c r="F323" s="406" t="str">
        <v>一字马</v>
      </c>
      <c r="G323" s="406">
        <v>0</v>
      </c>
      <c r="H323" s="406" t="str">
        <v>顺丰标快</v>
      </c>
      <c r="I323" s="406" t="str">
        <v>寄付</v>
      </c>
      <c r="J323" s="406">
        <v>4</v>
      </c>
      <c r="K323" s="406">
        <v>0</v>
      </c>
      <c r="L323" s="406">
        <v>4</v>
      </c>
      <c r="M323" s="406" t="str">
        <v>高郅</v>
      </c>
      <c r="N323" s="497" t="str">
        <v>包装服务</v>
      </c>
      <c r="O323" s="496"/>
      <c r="P323" s="283"/>
      <c r="Q323" s="283"/>
      <c r="R323" s="283"/>
      <c r="S323" s="283"/>
      <c r="T323" s="283"/>
    </row>
    <row r="324">
      <c r="A324" s="495">
        <v>322</v>
      </c>
      <c r="B324" s="498">
        <v>45386</v>
      </c>
      <c r="C324" s="406" t="str">
        <v>SF1666368376012</v>
      </c>
      <c r="D324" s="406" t="str">
        <v>北京</v>
      </c>
      <c r="E324" s="406" t="str">
        <v>沈阳/铁岭/抚顺</v>
      </c>
      <c r="F324" s="406" t="str">
        <v>荏苒</v>
      </c>
      <c r="G324" s="406">
        <v>4</v>
      </c>
      <c r="H324" s="406" t="str">
        <v>顺丰特快</v>
      </c>
      <c r="I324" s="406" t="str">
        <v>寄付</v>
      </c>
      <c r="J324" s="406">
        <v>46</v>
      </c>
      <c r="K324" s="406">
        <v>0</v>
      </c>
      <c r="L324" s="406">
        <v>46</v>
      </c>
      <c r="M324" s="406" t="str">
        <v>高郅</v>
      </c>
      <c r="N324" s="497" t="str">
        <v>运费</v>
      </c>
      <c r="O324" s="496"/>
      <c r="P324" s="283"/>
      <c r="Q324" s="283"/>
      <c r="R324" s="283"/>
      <c r="S324" s="283"/>
      <c r="T324" s="283"/>
    </row>
    <row r="325">
      <c r="A325" s="495">
        <v>323</v>
      </c>
      <c r="B325" s="498">
        <v>45386</v>
      </c>
      <c r="C325" s="406" t="str">
        <v>SF1666368376012</v>
      </c>
      <c r="D325" s="406" t="str">
        <v>北京</v>
      </c>
      <c r="E325" s="406" t="str">
        <v>沈阳/铁岭/抚顺</v>
      </c>
      <c r="F325" s="406" t="str">
        <v>荏苒</v>
      </c>
      <c r="G325" s="406">
        <v>0</v>
      </c>
      <c r="H325" s="406" t="str">
        <v>顺丰特快</v>
      </c>
      <c r="I325" s="406" t="str">
        <v>寄付</v>
      </c>
      <c r="J325" s="406">
        <v>4</v>
      </c>
      <c r="K325" s="406">
        <v>0</v>
      </c>
      <c r="L325" s="406">
        <v>4</v>
      </c>
      <c r="M325" s="406" t="str">
        <v>高郅</v>
      </c>
      <c r="N325" s="497" t="str">
        <v>包装服务</v>
      </c>
      <c r="O325" s="496"/>
      <c r="P325" s="283"/>
      <c r="Q325" s="283"/>
      <c r="R325" s="283"/>
      <c r="S325" s="283"/>
      <c r="T325" s="283"/>
    </row>
    <row r="326">
      <c r="A326" s="495">
        <v>324</v>
      </c>
      <c r="B326" s="498">
        <v>45386</v>
      </c>
      <c r="C326" s="406" t="str">
        <v>SF1666368376913</v>
      </c>
      <c r="D326" s="406" t="str">
        <v>北京</v>
      </c>
      <c r="E326" s="406" t="str">
        <v>北京</v>
      </c>
      <c r="F326" s="406" t="str">
        <v>杨丹</v>
      </c>
      <c r="G326" s="406">
        <v>2</v>
      </c>
      <c r="H326" s="406" t="str">
        <v>顺丰标快</v>
      </c>
      <c r="I326" s="406" t="str">
        <v>寄付</v>
      </c>
      <c r="J326" s="406">
        <v>15</v>
      </c>
      <c r="K326" s="406">
        <v>0</v>
      </c>
      <c r="L326" s="406">
        <v>15</v>
      </c>
      <c r="M326" s="406" t="str">
        <v>高郅</v>
      </c>
      <c r="N326" s="497" t="str">
        <v>运费</v>
      </c>
      <c r="O326" s="496"/>
      <c r="P326" s="283"/>
      <c r="Q326" s="283"/>
      <c r="R326" s="283"/>
      <c r="S326" s="283"/>
      <c r="T326" s="283"/>
    </row>
    <row r="327">
      <c r="A327" s="495">
        <v>325</v>
      </c>
      <c r="B327" s="498">
        <v>45386</v>
      </c>
      <c r="C327" s="406" t="str">
        <v>SF1666368376913</v>
      </c>
      <c r="D327" s="406" t="str">
        <v>北京</v>
      </c>
      <c r="E327" s="406" t="str">
        <v>北京</v>
      </c>
      <c r="F327" s="406" t="str">
        <v>杨丹</v>
      </c>
      <c r="G327" s="406">
        <v>0</v>
      </c>
      <c r="H327" s="406" t="str">
        <v>顺丰标快</v>
      </c>
      <c r="I327" s="406" t="str">
        <v>寄付</v>
      </c>
      <c r="J327" s="406">
        <v>4</v>
      </c>
      <c r="K327" s="406">
        <v>0</v>
      </c>
      <c r="L327" s="406">
        <v>4</v>
      </c>
      <c r="M327" s="406" t="str">
        <v>高郅</v>
      </c>
      <c r="N327" s="497" t="str">
        <v>包装服务</v>
      </c>
      <c r="O327" s="496"/>
      <c r="P327" s="283"/>
      <c r="Q327" s="283"/>
      <c r="R327" s="283"/>
      <c r="S327" s="283"/>
      <c r="T327" s="283"/>
    </row>
    <row r="328">
      <c r="A328" s="495">
        <v>326</v>
      </c>
      <c r="B328" s="498">
        <v>45386</v>
      </c>
      <c r="C328" s="406" t="str">
        <v>SF1666371376011</v>
      </c>
      <c r="D328" s="406" t="str">
        <v>北京</v>
      </c>
      <c r="E328" s="406" t="str">
        <v>长沙</v>
      </c>
      <c r="F328" s="406" t="str">
        <v>潘晓敏</v>
      </c>
      <c r="G328" s="406">
        <v>2</v>
      </c>
      <c r="H328" s="406" t="str">
        <v>顺丰标快</v>
      </c>
      <c r="I328" s="406" t="str">
        <v>寄付</v>
      </c>
      <c r="J328" s="406">
        <v>23</v>
      </c>
      <c r="K328" s="406">
        <v>0</v>
      </c>
      <c r="L328" s="406">
        <v>23</v>
      </c>
      <c r="M328" s="406" t="str">
        <v>高郅</v>
      </c>
      <c r="N328" s="497" t="str">
        <v>运费</v>
      </c>
      <c r="O328" s="496"/>
      <c r="P328" s="283"/>
      <c r="Q328" s="283"/>
      <c r="R328" s="283"/>
      <c r="S328" s="283"/>
      <c r="T328" s="283"/>
    </row>
    <row r="329">
      <c r="A329" s="495">
        <v>327</v>
      </c>
      <c r="B329" s="498">
        <v>45386</v>
      </c>
      <c r="C329" s="406" t="str">
        <v>SF1666371376011</v>
      </c>
      <c r="D329" s="406" t="str">
        <v>北京</v>
      </c>
      <c r="E329" s="406" t="str">
        <v>长沙</v>
      </c>
      <c r="F329" s="406" t="str">
        <v>潘晓敏</v>
      </c>
      <c r="G329" s="406">
        <v>0</v>
      </c>
      <c r="H329" s="406" t="str">
        <v>顺丰标快</v>
      </c>
      <c r="I329" s="406" t="str">
        <v>寄付</v>
      </c>
      <c r="J329" s="406">
        <v>4</v>
      </c>
      <c r="K329" s="406">
        <v>0</v>
      </c>
      <c r="L329" s="406">
        <v>4</v>
      </c>
      <c r="M329" s="406" t="str">
        <v>高郅</v>
      </c>
      <c r="N329" s="497" t="str">
        <v>包装服务</v>
      </c>
      <c r="O329" s="496"/>
      <c r="P329" s="283"/>
      <c r="Q329" s="283"/>
      <c r="R329" s="283"/>
      <c r="S329" s="283"/>
      <c r="T329" s="283"/>
    </row>
    <row r="330">
      <c r="A330" s="495">
        <v>328</v>
      </c>
      <c r="B330" s="498">
        <v>45386</v>
      </c>
      <c r="C330" s="406" t="str">
        <v>SF1666371376718</v>
      </c>
      <c r="D330" s="406" t="str">
        <v>北京</v>
      </c>
      <c r="E330" s="406" t="str">
        <v>杭州</v>
      </c>
      <c r="F330" s="406" t="str">
        <v>小华佗</v>
      </c>
      <c r="G330" s="406">
        <v>2</v>
      </c>
      <c r="H330" s="406" t="str">
        <v>顺丰标快</v>
      </c>
      <c r="I330" s="406" t="str">
        <v>寄付</v>
      </c>
      <c r="J330" s="406">
        <v>23</v>
      </c>
      <c r="K330" s="406">
        <v>0</v>
      </c>
      <c r="L330" s="406">
        <v>23</v>
      </c>
      <c r="M330" s="406" t="str">
        <v>高郅</v>
      </c>
      <c r="N330" s="497" t="str">
        <v>运费</v>
      </c>
      <c r="O330" s="496"/>
      <c r="P330" s="283"/>
      <c r="Q330" s="283"/>
      <c r="R330" s="283"/>
      <c r="S330" s="283"/>
      <c r="T330" s="283"/>
    </row>
    <row r="331">
      <c r="A331" s="495">
        <v>329</v>
      </c>
      <c r="B331" s="498">
        <v>45386</v>
      </c>
      <c r="C331" s="406" t="str">
        <v>SF1666371376718</v>
      </c>
      <c r="D331" s="406" t="str">
        <v>北京</v>
      </c>
      <c r="E331" s="406" t="str">
        <v>杭州</v>
      </c>
      <c r="F331" s="406" t="str">
        <v>小华佗</v>
      </c>
      <c r="G331" s="406">
        <v>0</v>
      </c>
      <c r="H331" s="406" t="str">
        <v>顺丰标快</v>
      </c>
      <c r="I331" s="406" t="str">
        <v>寄付</v>
      </c>
      <c r="J331" s="406">
        <v>4</v>
      </c>
      <c r="K331" s="406">
        <v>0</v>
      </c>
      <c r="L331" s="406">
        <v>4</v>
      </c>
      <c r="M331" s="406" t="str">
        <v>高郅</v>
      </c>
      <c r="N331" s="497" t="str">
        <v>包装服务</v>
      </c>
      <c r="O331" s="496"/>
      <c r="P331" s="283"/>
      <c r="Q331" s="283"/>
      <c r="R331" s="283"/>
      <c r="S331" s="283"/>
      <c r="T331" s="283"/>
    </row>
    <row r="332">
      <c r="A332" s="495">
        <v>330</v>
      </c>
      <c r="B332" s="498">
        <v>45386</v>
      </c>
      <c r="C332" s="406" t="str">
        <v>SF1666371376912</v>
      </c>
      <c r="D332" s="406" t="str">
        <v>北京</v>
      </c>
      <c r="E332" s="406" t="str">
        <v>西安/咸阳</v>
      </c>
      <c r="F332" s="406" t="str">
        <v>陈永鹏</v>
      </c>
      <c r="G332" s="406">
        <v>2</v>
      </c>
      <c r="H332" s="406" t="str">
        <v>顺丰标快</v>
      </c>
      <c r="I332" s="406" t="str">
        <v>寄付</v>
      </c>
      <c r="J332" s="406">
        <v>23</v>
      </c>
      <c r="K332" s="406">
        <v>0</v>
      </c>
      <c r="L332" s="406">
        <v>23</v>
      </c>
      <c r="M332" s="406" t="str">
        <v>高郅</v>
      </c>
      <c r="N332" s="497" t="str">
        <v>运费</v>
      </c>
      <c r="O332" s="496"/>
      <c r="P332" s="283"/>
      <c r="Q332" s="283"/>
      <c r="R332" s="283"/>
      <c r="S332" s="283"/>
      <c r="T332" s="283"/>
    </row>
    <row r="333">
      <c r="A333" s="495">
        <v>331</v>
      </c>
      <c r="B333" s="498">
        <v>45386</v>
      </c>
      <c r="C333" s="406" t="str">
        <v>SF1666371376912</v>
      </c>
      <c r="D333" s="406" t="str">
        <v>北京</v>
      </c>
      <c r="E333" s="406" t="str">
        <v>西安/咸阳</v>
      </c>
      <c r="F333" s="406" t="str">
        <v>陈永鹏</v>
      </c>
      <c r="G333" s="406">
        <v>0</v>
      </c>
      <c r="H333" s="406" t="str">
        <v>顺丰标快</v>
      </c>
      <c r="I333" s="406" t="str">
        <v>寄付</v>
      </c>
      <c r="J333" s="406">
        <v>4</v>
      </c>
      <c r="K333" s="406">
        <v>0</v>
      </c>
      <c r="L333" s="406">
        <v>4</v>
      </c>
      <c r="M333" s="406" t="str">
        <v>高郅</v>
      </c>
      <c r="N333" s="497" t="str">
        <v>包装服务</v>
      </c>
      <c r="O333" s="496"/>
      <c r="P333" s="283"/>
      <c r="Q333" s="283"/>
      <c r="R333" s="283"/>
      <c r="S333" s="283"/>
      <c r="T333" s="283"/>
    </row>
    <row r="334">
      <c r="A334" s="495">
        <v>332</v>
      </c>
      <c r="B334" s="498">
        <v>45386</v>
      </c>
      <c r="C334" s="406" t="str">
        <v>SF1666381376918</v>
      </c>
      <c r="D334" s="406" t="str">
        <v>北京</v>
      </c>
      <c r="E334" s="406" t="str">
        <v>潮州</v>
      </c>
      <c r="F334" s="406" t="str">
        <v>陈熳坍</v>
      </c>
      <c r="G334" s="406">
        <v>2</v>
      </c>
      <c r="H334" s="406" t="str">
        <v>顺丰标快</v>
      </c>
      <c r="I334" s="406" t="str">
        <v>寄付</v>
      </c>
      <c r="J334" s="406">
        <v>25</v>
      </c>
      <c r="K334" s="406">
        <v>0</v>
      </c>
      <c r="L334" s="406">
        <v>25</v>
      </c>
      <c r="M334" s="406" t="str">
        <v>高郅</v>
      </c>
      <c r="N334" s="497" t="str">
        <v>运费</v>
      </c>
      <c r="O334" s="496"/>
      <c r="P334" s="283"/>
      <c r="Q334" s="283"/>
      <c r="R334" s="283"/>
      <c r="S334" s="283"/>
      <c r="T334" s="283"/>
    </row>
    <row r="335">
      <c r="A335" s="495">
        <v>333</v>
      </c>
      <c r="B335" s="498">
        <v>45386</v>
      </c>
      <c r="C335" s="406" t="str">
        <v>SF1666381376918</v>
      </c>
      <c r="D335" s="406" t="str">
        <v>北京</v>
      </c>
      <c r="E335" s="406" t="str">
        <v>潮州</v>
      </c>
      <c r="F335" s="406" t="str">
        <v>陈熳坍</v>
      </c>
      <c r="G335" s="406">
        <v>0</v>
      </c>
      <c r="H335" s="406" t="str">
        <v>顺丰标快</v>
      </c>
      <c r="I335" s="406" t="str">
        <v>寄付</v>
      </c>
      <c r="J335" s="406">
        <v>4</v>
      </c>
      <c r="K335" s="406">
        <v>0</v>
      </c>
      <c r="L335" s="406">
        <v>4</v>
      </c>
      <c r="M335" s="406" t="str">
        <v>高郅</v>
      </c>
      <c r="N335" s="497" t="str">
        <v>包装服务</v>
      </c>
      <c r="O335" s="496"/>
      <c r="P335" s="283"/>
      <c r="Q335" s="283"/>
      <c r="R335" s="283"/>
      <c r="S335" s="283"/>
      <c r="T335" s="283"/>
    </row>
    <row r="336">
      <c r="A336" s="495">
        <v>334</v>
      </c>
      <c r="B336" s="498">
        <v>45386</v>
      </c>
      <c r="C336" s="406" t="str">
        <v>SF1666388376013</v>
      </c>
      <c r="D336" s="406" t="str">
        <v>北京</v>
      </c>
      <c r="E336" s="406" t="str">
        <v>南京</v>
      </c>
      <c r="F336" s="406" t="str">
        <v>余晖</v>
      </c>
      <c r="G336" s="406">
        <v>2</v>
      </c>
      <c r="H336" s="406" t="str">
        <v>顺丰标快</v>
      </c>
      <c r="I336" s="406" t="str">
        <v>寄付</v>
      </c>
      <c r="J336" s="406">
        <v>23</v>
      </c>
      <c r="K336" s="406">
        <v>0</v>
      </c>
      <c r="L336" s="406">
        <v>23</v>
      </c>
      <c r="M336" s="406" t="str">
        <v>高郅</v>
      </c>
      <c r="N336" s="497" t="str">
        <v>运费</v>
      </c>
      <c r="O336" s="496"/>
      <c r="P336" s="283"/>
      <c r="Q336" s="283"/>
      <c r="R336" s="283"/>
      <c r="S336" s="283"/>
      <c r="T336" s="283"/>
    </row>
    <row r="337">
      <c r="A337" s="495">
        <v>335</v>
      </c>
      <c r="B337" s="498">
        <v>45386</v>
      </c>
      <c r="C337" s="406" t="str">
        <v>SF1666388376013</v>
      </c>
      <c r="D337" s="406" t="str">
        <v>北京</v>
      </c>
      <c r="E337" s="406" t="str">
        <v>南京</v>
      </c>
      <c r="F337" s="406" t="str">
        <v>余晖</v>
      </c>
      <c r="G337" s="406">
        <v>0</v>
      </c>
      <c r="H337" s="406" t="str">
        <v>顺丰标快</v>
      </c>
      <c r="I337" s="406" t="str">
        <v>寄付</v>
      </c>
      <c r="J337" s="406">
        <v>4</v>
      </c>
      <c r="K337" s="406">
        <v>0</v>
      </c>
      <c r="L337" s="406">
        <v>4</v>
      </c>
      <c r="M337" s="406" t="str">
        <v>高郅</v>
      </c>
      <c r="N337" s="497" t="str">
        <v>包装服务</v>
      </c>
      <c r="O337" s="496"/>
      <c r="P337" s="283"/>
      <c r="Q337" s="283"/>
      <c r="R337" s="283"/>
      <c r="S337" s="283"/>
      <c r="T337" s="283"/>
    </row>
    <row r="338">
      <c r="A338" s="495">
        <v>336</v>
      </c>
      <c r="B338" s="498">
        <v>45386</v>
      </c>
      <c r="C338" s="406" t="str">
        <v>SF1666388376914</v>
      </c>
      <c r="D338" s="406" t="str">
        <v>北京</v>
      </c>
      <c r="E338" s="406" t="str">
        <v>大连</v>
      </c>
      <c r="F338" s="406" t="str">
        <v>蒋</v>
      </c>
      <c r="G338" s="406">
        <v>2</v>
      </c>
      <c r="H338" s="406" t="str">
        <v>顺丰标快</v>
      </c>
      <c r="I338" s="406" t="str">
        <v>寄付</v>
      </c>
      <c r="J338" s="406">
        <v>23</v>
      </c>
      <c r="K338" s="406">
        <v>0</v>
      </c>
      <c r="L338" s="406">
        <v>23</v>
      </c>
      <c r="M338" s="406" t="str">
        <v>高郅</v>
      </c>
      <c r="N338" s="497" t="str">
        <v>运费</v>
      </c>
      <c r="O338" s="496"/>
      <c r="P338" s="283"/>
      <c r="Q338" s="283"/>
      <c r="R338" s="283"/>
      <c r="S338" s="283"/>
      <c r="T338" s="283"/>
    </row>
    <row r="339">
      <c r="A339" s="495">
        <v>337</v>
      </c>
      <c r="B339" s="498">
        <v>45386</v>
      </c>
      <c r="C339" s="406" t="str">
        <v>SF1666388376914</v>
      </c>
      <c r="D339" s="406" t="str">
        <v>北京</v>
      </c>
      <c r="E339" s="406" t="str">
        <v>大连</v>
      </c>
      <c r="F339" s="406" t="str">
        <v>蒋</v>
      </c>
      <c r="G339" s="406">
        <v>0</v>
      </c>
      <c r="H339" s="406" t="str">
        <v>顺丰标快</v>
      </c>
      <c r="I339" s="406" t="str">
        <v>寄付</v>
      </c>
      <c r="J339" s="406">
        <v>4</v>
      </c>
      <c r="K339" s="406">
        <v>0</v>
      </c>
      <c r="L339" s="406">
        <v>4</v>
      </c>
      <c r="M339" s="406" t="str">
        <v>高郅</v>
      </c>
      <c r="N339" s="497" t="str">
        <v>包装服务</v>
      </c>
      <c r="O339" s="496"/>
      <c r="P339" s="283"/>
      <c r="Q339" s="283"/>
      <c r="R339" s="283"/>
      <c r="S339" s="283"/>
      <c r="T339" s="283"/>
    </row>
    <row r="340">
      <c r="A340" s="495">
        <v>338</v>
      </c>
      <c r="B340" s="498">
        <v>45386</v>
      </c>
      <c r="C340" s="406" t="str">
        <v>SF1666391376314</v>
      </c>
      <c r="D340" s="406" t="str">
        <v>北京</v>
      </c>
      <c r="E340" s="406" t="str">
        <v>成都/资阳/眉山</v>
      </c>
      <c r="F340" s="406" t="str">
        <v>叶子</v>
      </c>
      <c r="G340" s="406">
        <v>2</v>
      </c>
      <c r="H340" s="406" t="str">
        <v>顺丰标快</v>
      </c>
      <c r="I340" s="406" t="str">
        <v>寄付</v>
      </c>
      <c r="J340" s="406">
        <v>24</v>
      </c>
      <c r="K340" s="406">
        <v>0</v>
      </c>
      <c r="L340" s="406">
        <v>24</v>
      </c>
      <c r="M340" s="406" t="str">
        <v>高郅</v>
      </c>
      <c r="N340" s="497" t="str">
        <v>运费</v>
      </c>
      <c r="O340" s="496"/>
      <c r="P340" s="283"/>
      <c r="Q340" s="283"/>
      <c r="R340" s="283"/>
      <c r="S340" s="283"/>
      <c r="T340" s="283"/>
    </row>
    <row r="341">
      <c r="A341" s="495">
        <v>339</v>
      </c>
      <c r="B341" s="498">
        <v>45386</v>
      </c>
      <c r="C341" s="406" t="str">
        <v>SF1666391376314</v>
      </c>
      <c r="D341" s="406" t="str">
        <v>北京</v>
      </c>
      <c r="E341" s="406" t="str">
        <v>成都/资阳/眉山</v>
      </c>
      <c r="F341" s="406" t="str">
        <v>叶子</v>
      </c>
      <c r="G341" s="406">
        <v>0</v>
      </c>
      <c r="H341" s="406" t="str">
        <v>顺丰标快</v>
      </c>
      <c r="I341" s="406" t="str">
        <v>寄付</v>
      </c>
      <c r="J341" s="406">
        <v>4</v>
      </c>
      <c r="K341" s="406">
        <v>0</v>
      </c>
      <c r="L341" s="406">
        <v>4</v>
      </c>
      <c r="M341" s="406" t="str">
        <v>高郅</v>
      </c>
      <c r="N341" s="497" t="str">
        <v>包装服务</v>
      </c>
      <c r="O341" s="496"/>
      <c r="P341" s="283"/>
      <c r="Q341" s="283"/>
      <c r="R341" s="283"/>
      <c r="S341" s="283"/>
      <c r="T341" s="283"/>
    </row>
    <row r="342">
      <c r="A342" s="495">
        <v>340</v>
      </c>
      <c r="B342" s="498">
        <v>45386</v>
      </c>
      <c r="C342" s="406" t="str">
        <v>SF1666391376517</v>
      </c>
      <c r="D342" s="406" t="str">
        <v>北京</v>
      </c>
      <c r="E342" s="406" t="str">
        <v>绥化</v>
      </c>
      <c r="F342" s="406" t="str">
        <v>李</v>
      </c>
      <c r="G342" s="406">
        <v>2</v>
      </c>
      <c r="H342" s="406" t="str">
        <v>顺丰标快</v>
      </c>
      <c r="I342" s="406" t="str">
        <v>寄付</v>
      </c>
      <c r="J342" s="406">
        <v>23</v>
      </c>
      <c r="K342" s="406">
        <v>0</v>
      </c>
      <c r="L342" s="406">
        <v>23</v>
      </c>
      <c r="M342" s="406" t="str">
        <v>高郅</v>
      </c>
      <c r="N342" s="497" t="str">
        <v>运费</v>
      </c>
      <c r="O342" s="496"/>
      <c r="P342" s="283"/>
      <c r="Q342" s="283"/>
      <c r="R342" s="283"/>
      <c r="S342" s="283"/>
      <c r="T342" s="283"/>
    </row>
    <row r="343">
      <c r="A343" s="495">
        <v>341</v>
      </c>
      <c r="B343" s="498">
        <v>45386</v>
      </c>
      <c r="C343" s="406" t="str">
        <v>SF1666391376517</v>
      </c>
      <c r="D343" s="406" t="str">
        <v>北京</v>
      </c>
      <c r="E343" s="406" t="str">
        <v>绥化</v>
      </c>
      <c r="F343" s="406" t="str">
        <v>李</v>
      </c>
      <c r="G343" s="406">
        <v>0</v>
      </c>
      <c r="H343" s="406" t="str">
        <v>顺丰标快</v>
      </c>
      <c r="I343" s="406" t="str">
        <v>寄付</v>
      </c>
      <c r="J343" s="406">
        <v>4</v>
      </c>
      <c r="K343" s="406">
        <v>0</v>
      </c>
      <c r="L343" s="406">
        <v>4</v>
      </c>
      <c r="M343" s="406" t="str">
        <v>高郅</v>
      </c>
      <c r="N343" s="497" t="str">
        <v>包装服务</v>
      </c>
      <c r="O343" s="496"/>
      <c r="P343" s="283"/>
      <c r="Q343" s="283"/>
      <c r="R343" s="283"/>
      <c r="S343" s="283"/>
      <c r="T343" s="283"/>
    </row>
    <row r="344">
      <c r="A344" s="495">
        <v>342</v>
      </c>
      <c r="B344" s="498">
        <v>45386</v>
      </c>
      <c r="C344" s="406" t="str">
        <v>SF1666391376817</v>
      </c>
      <c r="D344" s="406" t="str">
        <v>北京</v>
      </c>
      <c r="E344" s="406" t="str">
        <v>东莞</v>
      </c>
      <c r="F344" s="406" t="str">
        <v>杨小姐</v>
      </c>
      <c r="G344" s="406">
        <v>2</v>
      </c>
      <c r="H344" s="406" t="str">
        <v>顺丰标快</v>
      </c>
      <c r="I344" s="406" t="str">
        <v>寄付</v>
      </c>
      <c r="J344" s="406">
        <v>25</v>
      </c>
      <c r="K344" s="406">
        <v>0</v>
      </c>
      <c r="L344" s="406">
        <v>25</v>
      </c>
      <c r="M344" s="406" t="str">
        <v>高郅</v>
      </c>
      <c r="N344" s="497" t="str">
        <v>运费</v>
      </c>
      <c r="O344" s="496"/>
      <c r="P344" s="283"/>
      <c r="Q344" s="283"/>
      <c r="R344" s="283"/>
      <c r="S344" s="283"/>
      <c r="T344" s="283"/>
    </row>
    <row r="345">
      <c r="A345" s="495">
        <v>343</v>
      </c>
      <c r="B345" s="498">
        <v>45386</v>
      </c>
      <c r="C345" s="406" t="str">
        <v>SF1666391376817</v>
      </c>
      <c r="D345" s="406" t="str">
        <v>北京</v>
      </c>
      <c r="E345" s="406" t="str">
        <v>东莞</v>
      </c>
      <c r="F345" s="406" t="str">
        <v>杨小姐</v>
      </c>
      <c r="G345" s="406">
        <v>0</v>
      </c>
      <c r="H345" s="406" t="str">
        <v>顺丰标快</v>
      </c>
      <c r="I345" s="406" t="str">
        <v>寄付</v>
      </c>
      <c r="J345" s="406">
        <v>4</v>
      </c>
      <c r="K345" s="406">
        <v>0</v>
      </c>
      <c r="L345" s="406">
        <v>4</v>
      </c>
      <c r="M345" s="406" t="str">
        <v>高郅</v>
      </c>
      <c r="N345" s="497" t="str">
        <v>包装服务</v>
      </c>
      <c r="O345" s="496"/>
      <c r="P345" s="283"/>
      <c r="Q345" s="283"/>
      <c r="R345" s="283"/>
      <c r="S345" s="283"/>
      <c r="T345" s="283"/>
    </row>
    <row r="346">
      <c r="A346" s="495">
        <v>344</v>
      </c>
      <c r="B346" s="498">
        <v>45386</v>
      </c>
      <c r="C346" s="406" t="str">
        <v>SF1673202663024</v>
      </c>
      <c r="D346" s="406" t="str">
        <v>北京</v>
      </c>
      <c r="E346" s="406" t="str">
        <v>北京</v>
      </c>
      <c r="F346" s="406" t="str">
        <v>阿泽</v>
      </c>
      <c r="G346" s="406">
        <v>2</v>
      </c>
      <c r="H346" s="406" t="str">
        <v>顺丰标快</v>
      </c>
      <c r="I346" s="406" t="str">
        <v>寄付</v>
      </c>
      <c r="J346" s="406">
        <v>15</v>
      </c>
      <c r="K346" s="406">
        <v>0</v>
      </c>
      <c r="L346" s="406">
        <v>15</v>
      </c>
      <c r="M346" s="406" t="str">
        <v>高郅</v>
      </c>
      <c r="N346" s="497" t="str">
        <v>运费</v>
      </c>
      <c r="O346" s="496"/>
      <c r="P346" s="283"/>
      <c r="Q346" s="283"/>
      <c r="R346" s="283"/>
      <c r="S346" s="283"/>
      <c r="T346" s="283"/>
    </row>
    <row r="347">
      <c r="A347" s="495">
        <v>345</v>
      </c>
      <c r="B347" s="498">
        <v>45386</v>
      </c>
      <c r="C347" s="406" t="str">
        <v>SF1673202663024</v>
      </c>
      <c r="D347" s="406" t="str">
        <v>北京</v>
      </c>
      <c r="E347" s="406" t="str">
        <v>北京</v>
      </c>
      <c r="F347" s="406" t="str">
        <v>阿泽</v>
      </c>
      <c r="G347" s="406">
        <v>0</v>
      </c>
      <c r="H347" s="406" t="str">
        <v>顺丰标快</v>
      </c>
      <c r="I347" s="406" t="str">
        <v>寄付</v>
      </c>
      <c r="J347" s="406">
        <v>4</v>
      </c>
      <c r="K347" s="406">
        <v>0</v>
      </c>
      <c r="L347" s="406">
        <v>4</v>
      </c>
      <c r="M347" s="406" t="str">
        <v>高郅</v>
      </c>
      <c r="N347" s="497" t="str">
        <v>包装服务</v>
      </c>
      <c r="O347" s="496"/>
      <c r="P347" s="283"/>
      <c r="Q347" s="283"/>
      <c r="R347" s="283"/>
      <c r="S347" s="283"/>
      <c r="T347" s="283"/>
    </row>
    <row r="348">
      <c r="A348" s="495">
        <v>346</v>
      </c>
      <c r="B348" s="498">
        <v>45386</v>
      </c>
      <c r="C348" s="406" t="str">
        <v>SF1673202663121</v>
      </c>
      <c r="D348" s="406" t="str">
        <v>北京</v>
      </c>
      <c r="E348" s="406" t="str">
        <v>北京</v>
      </c>
      <c r="F348" s="406" t="str">
        <v>潘晓娴</v>
      </c>
      <c r="G348" s="406">
        <v>2</v>
      </c>
      <c r="H348" s="406" t="str">
        <v>顺丰标快</v>
      </c>
      <c r="I348" s="406" t="str">
        <v>寄付</v>
      </c>
      <c r="J348" s="406">
        <v>15</v>
      </c>
      <c r="K348" s="406">
        <v>0</v>
      </c>
      <c r="L348" s="406">
        <v>15</v>
      </c>
      <c r="M348" s="406" t="str">
        <v>高郅</v>
      </c>
      <c r="N348" s="497" t="str">
        <v>运费</v>
      </c>
      <c r="O348" s="496"/>
      <c r="P348" s="283"/>
      <c r="Q348" s="283"/>
      <c r="R348" s="283"/>
      <c r="S348" s="283"/>
      <c r="T348" s="283"/>
    </row>
    <row r="349">
      <c r="A349" s="495">
        <v>347</v>
      </c>
      <c r="B349" s="498">
        <v>45386</v>
      </c>
      <c r="C349" s="406" t="str">
        <v>SF1673202663121</v>
      </c>
      <c r="D349" s="406" t="str">
        <v>北京</v>
      </c>
      <c r="E349" s="406" t="str">
        <v>北京</v>
      </c>
      <c r="F349" s="406" t="str">
        <v>潘晓娴</v>
      </c>
      <c r="G349" s="406">
        <v>0</v>
      </c>
      <c r="H349" s="406" t="str">
        <v>顺丰标快</v>
      </c>
      <c r="I349" s="406" t="str">
        <v>寄付</v>
      </c>
      <c r="J349" s="406">
        <v>4</v>
      </c>
      <c r="K349" s="406">
        <v>0</v>
      </c>
      <c r="L349" s="406">
        <v>4</v>
      </c>
      <c r="M349" s="406" t="str">
        <v>高郅</v>
      </c>
      <c r="N349" s="497" t="str">
        <v>包装服务</v>
      </c>
      <c r="O349" s="496"/>
      <c r="P349" s="283"/>
      <c r="Q349" s="283"/>
      <c r="R349" s="283"/>
      <c r="S349" s="283"/>
      <c r="T349" s="283"/>
    </row>
    <row r="350">
      <c r="A350" s="495">
        <v>348</v>
      </c>
      <c r="B350" s="498">
        <v>45386</v>
      </c>
      <c r="C350" s="406" t="str">
        <v>SF1673202663721</v>
      </c>
      <c r="D350" s="406" t="str">
        <v>北京</v>
      </c>
      <c r="E350" s="406" t="str">
        <v>衡水</v>
      </c>
      <c r="F350" s="406" t="str">
        <v>小宝</v>
      </c>
      <c r="G350" s="406">
        <v>2</v>
      </c>
      <c r="H350" s="406" t="str">
        <v>顺丰标快</v>
      </c>
      <c r="I350" s="406" t="str">
        <v>寄付</v>
      </c>
      <c r="J350" s="406">
        <v>16</v>
      </c>
      <c r="K350" s="406">
        <v>0</v>
      </c>
      <c r="L350" s="406">
        <v>16</v>
      </c>
      <c r="M350" s="406" t="str">
        <v>高郅</v>
      </c>
      <c r="N350" s="497" t="str">
        <v>运费</v>
      </c>
      <c r="O350" s="496"/>
      <c r="P350" s="283"/>
      <c r="Q350" s="283"/>
      <c r="R350" s="283"/>
      <c r="S350" s="283"/>
      <c r="T350" s="283"/>
    </row>
    <row r="351">
      <c r="A351" s="495">
        <v>349</v>
      </c>
      <c r="B351" s="498">
        <v>45386</v>
      </c>
      <c r="C351" s="406" t="str">
        <v>SF1673202663721</v>
      </c>
      <c r="D351" s="406" t="str">
        <v>北京</v>
      </c>
      <c r="E351" s="406" t="str">
        <v>衡水</v>
      </c>
      <c r="F351" s="406" t="str">
        <v>小宝</v>
      </c>
      <c r="G351" s="406">
        <v>0</v>
      </c>
      <c r="H351" s="406" t="str">
        <v>顺丰标快</v>
      </c>
      <c r="I351" s="406" t="str">
        <v>寄付</v>
      </c>
      <c r="J351" s="406">
        <v>4</v>
      </c>
      <c r="K351" s="406">
        <v>0</v>
      </c>
      <c r="L351" s="406">
        <v>4</v>
      </c>
      <c r="M351" s="406" t="str">
        <v>高郅</v>
      </c>
      <c r="N351" s="497" t="str">
        <v>包装服务</v>
      </c>
      <c r="O351" s="496"/>
      <c r="P351" s="283"/>
      <c r="Q351" s="283"/>
      <c r="R351" s="283"/>
      <c r="S351" s="283"/>
      <c r="T351" s="283"/>
    </row>
    <row r="352">
      <c r="A352" s="495">
        <v>350</v>
      </c>
      <c r="B352" s="498">
        <v>45386</v>
      </c>
      <c r="C352" s="406" t="str">
        <v>SF1673208663129</v>
      </c>
      <c r="D352" s="406" t="str">
        <v>北京</v>
      </c>
      <c r="E352" s="406" t="str">
        <v>重庆</v>
      </c>
      <c r="F352" s="406" t="str">
        <v>卞继生</v>
      </c>
      <c r="G352" s="406">
        <v>2</v>
      </c>
      <c r="H352" s="406" t="str">
        <v>顺丰标快</v>
      </c>
      <c r="I352" s="406" t="str">
        <v>寄付</v>
      </c>
      <c r="J352" s="406">
        <v>24</v>
      </c>
      <c r="K352" s="406">
        <v>0</v>
      </c>
      <c r="L352" s="406">
        <v>24</v>
      </c>
      <c r="M352" s="406" t="str">
        <v>高郅</v>
      </c>
      <c r="N352" s="497" t="str">
        <v>运费</v>
      </c>
      <c r="O352" s="496"/>
      <c r="P352" s="283"/>
      <c r="Q352" s="283"/>
      <c r="R352" s="283"/>
      <c r="S352" s="283"/>
      <c r="T352" s="283"/>
    </row>
    <row r="353">
      <c r="A353" s="495">
        <v>351</v>
      </c>
      <c r="B353" s="498">
        <v>45386</v>
      </c>
      <c r="C353" s="406" t="str">
        <v>SF1673208663129</v>
      </c>
      <c r="D353" s="406" t="str">
        <v>北京</v>
      </c>
      <c r="E353" s="406" t="str">
        <v>重庆</v>
      </c>
      <c r="F353" s="406" t="str">
        <v>卞继生</v>
      </c>
      <c r="G353" s="406">
        <v>0</v>
      </c>
      <c r="H353" s="406" t="str">
        <v>顺丰标快</v>
      </c>
      <c r="I353" s="406" t="str">
        <v>寄付</v>
      </c>
      <c r="J353" s="406">
        <v>4</v>
      </c>
      <c r="K353" s="406">
        <v>0</v>
      </c>
      <c r="L353" s="406">
        <v>4</v>
      </c>
      <c r="M353" s="406" t="str">
        <v>高郅</v>
      </c>
      <c r="N353" s="497" t="str">
        <v>包装服务</v>
      </c>
      <c r="O353" s="496"/>
      <c r="P353" s="283"/>
      <c r="Q353" s="283"/>
      <c r="R353" s="283"/>
      <c r="S353" s="283"/>
      <c r="T353" s="283"/>
    </row>
    <row r="354">
      <c r="A354" s="495">
        <v>352</v>
      </c>
      <c r="B354" s="498">
        <v>45386</v>
      </c>
      <c r="C354" s="406" t="str">
        <v>SF1673208663623</v>
      </c>
      <c r="D354" s="406" t="str">
        <v>北京</v>
      </c>
      <c r="E354" s="406" t="str">
        <v>营口</v>
      </c>
      <c r="F354" s="406" t="str">
        <v>秦世纪</v>
      </c>
      <c r="G354" s="406">
        <v>2</v>
      </c>
      <c r="H354" s="406" t="str">
        <v>顺丰标快</v>
      </c>
      <c r="I354" s="406" t="str">
        <v>寄付</v>
      </c>
      <c r="J354" s="406">
        <v>23</v>
      </c>
      <c r="K354" s="406">
        <v>0</v>
      </c>
      <c r="L354" s="406">
        <v>23</v>
      </c>
      <c r="M354" s="406" t="str">
        <v>高郅</v>
      </c>
      <c r="N354" s="497" t="str">
        <v>运费</v>
      </c>
      <c r="O354" s="496"/>
      <c r="P354" s="283"/>
      <c r="Q354" s="283"/>
      <c r="R354" s="283"/>
      <c r="S354" s="283"/>
      <c r="T354" s="283"/>
    </row>
    <row r="355">
      <c r="A355" s="495">
        <v>353</v>
      </c>
      <c r="B355" s="498">
        <v>45386</v>
      </c>
      <c r="C355" s="406" t="str">
        <v>SF1673208663623</v>
      </c>
      <c r="D355" s="406" t="str">
        <v>北京</v>
      </c>
      <c r="E355" s="406" t="str">
        <v>营口</v>
      </c>
      <c r="F355" s="406" t="str">
        <v>秦世纪</v>
      </c>
      <c r="G355" s="406">
        <v>0</v>
      </c>
      <c r="H355" s="406" t="str">
        <v>顺丰标快</v>
      </c>
      <c r="I355" s="406" t="str">
        <v>寄付</v>
      </c>
      <c r="J355" s="406">
        <v>4</v>
      </c>
      <c r="K355" s="406">
        <v>0</v>
      </c>
      <c r="L355" s="406">
        <v>4</v>
      </c>
      <c r="M355" s="406" t="str">
        <v>高郅</v>
      </c>
      <c r="N355" s="497" t="str">
        <v>包装服务</v>
      </c>
      <c r="O355" s="496"/>
      <c r="P355" s="283"/>
      <c r="Q355" s="283"/>
      <c r="R355" s="283"/>
      <c r="S355" s="283"/>
      <c r="T355" s="283"/>
    </row>
    <row r="356">
      <c r="A356" s="495">
        <v>354</v>
      </c>
      <c r="B356" s="498">
        <v>45386</v>
      </c>
      <c r="C356" s="406" t="str">
        <v>SF1673212663824</v>
      </c>
      <c r="D356" s="406" t="str">
        <v>北京</v>
      </c>
      <c r="E356" s="406" t="str">
        <v>鹰潭</v>
      </c>
      <c r="F356" s="406" t="str">
        <v>西西</v>
      </c>
      <c r="G356" s="406">
        <v>2</v>
      </c>
      <c r="H356" s="406" t="str">
        <v>顺丰标快</v>
      </c>
      <c r="I356" s="406" t="str">
        <v>寄付</v>
      </c>
      <c r="J356" s="406">
        <v>23</v>
      </c>
      <c r="K356" s="406">
        <v>0</v>
      </c>
      <c r="L356" s="406">
        <v>23</v>
      </c>
      <c r="M356" s="406" t="str">
        <v>高郅</v>
      </c>
      <c r="N356" s="497" t="str">
        <v>运费</v>
      </c>
      <c r="O356" s="496"/>
      <c r="P356" s="283"/>
      <c r="Q356" s="283"/>
      <c r="R356" s="283"/>
      <c r="S356" s="283"/>
      <c r="T356" s="283"/>
    </row>
    <row r="357">
      <c r="A357" s="495">
        <v>355</v>
      </c>
      <c r="B357" s="498">
        <v>45386</v>
      </c>
      <c r="C357" s="406" t="str">
        <v>SF1673212663824</v>
      </c>
      <c r="D357" s="406" t="str">
        <v>北京</v>
      </c>
      <c r="E357" s="406" t="str">
        <v>鹰潭</v>
      </c>
      <c r="F357" s="406" t="str">
        <v>西西</v>
      </c>
      <c r="G357" s="406">
        <v>0</v>
      </c>
      <c r="H357" s="406" t="str">
        <v>顺丰标快</v>
      </c>
      <c r="I357" s="406" t="str">
        <v>寄付</v>
      </c>
      <c r="J357" s="406">
        <v>4</v>
      </c>
      <c r="K357" s="406">
        <v>0</v>
      </c>
      <c r="L357" s="406">
        <v>4</v>
      </c>
      <c r="M357" s="406" t="str">
        <v>高郅</v>
      </c>
      <c r="N357" s="497" t="str">
        <v>包装服务</v>
      </c>
      <c r="O357" s="496"/>
      <c r="P357" s="283"/>
      <c r="Q357" s="283"/>
      <c r="R357" s="283"/>
      <c r="S357" s="283"/>
      <c r="T357" s="283"/>
    </row>
    <row r="358">
      <c r="A358" s="495">
        <v>356</v>
      </c>
      <c r="B358" s="498">
        <v>45386</v>
      </c>
      <c r="C358" s="406" t="str">
        <v>SF1673218663222</v>
      </c>
      <c r="D358" s="406" t="str">
        <v>北京</v>
      </c>
      <c r="E358" s="406" t="str">
        <v>厦门</v>
      </c>
      <c r="F358" s="406" t="str">
        <v>易</v>
      </c>
      <c r="G358" s="406">
        <v>2</v>
      </c>
      <c r="H358" s="406" t="str">
        <v>顺丰标快</v>
      </c>
      <c r="I358" s="406" t="str">
        <v>寄付</v>
      </c>
      <c r="J358" s="406">
        <v>23</v>
      </c>
      <c r="K358" s="406">
        <v>0</v>
      </c>
      <c r="L358" s="406">
        <v>23</v>
      </c>
      <c r="M358" s="406" t="str">
        <v>高郅</v>
      </c>
      <c r="N358" s="497" t="str">
        <v>运费</v>
      </c>
      <c r="O358" s="496"/>
      <c r="P358" s="283"/>
      <c r="Q358" s="283"/>
      <c r="R358" s="283"/>
      <c r="S358" s="283"/>
      <c r="T358" s="283"/>
    </row>
    <row r="359">
      <c r="A359" s="495">
        <v>357</v>
      </c>
      <c r="B359" s="498">
        <v>45386</v>
      </c>
      <c r="C359" s="406" t="str">
        <v>SF1673218663222</v>
      </c>
      <c r="D359" s="406" t="str">
        <v>北京</v>
      </c>
      <c r="E359" s="406" t="str">
        <v>厦门</v>
      </c>
      <c r="F359" s="406" t="str">
        <v>易</v>
      </c>
      <c r="G359" s="406">
        <v>0</v>
      </c>
      <c r="H359" s="406" t="str">
        <v>顺丰标快</v>
      </c>
      <c r="I359" s="406" t="str">
        <v>寄付</v>
      </c>
      <c r="J359" s="406">
        <v>4</v>
      </c>
      <c r="K359" s="406">
        <v>0</v>
      </c>
      <c r="L359" s="406">
        <v>4</v>
      </c>
      <c r="M359" s="406" t="str">
        <v>高郅</v>
      </c>
      <c r="N359" s="497" t="str">
        <v>包装服务</v>
      </c>
      <c r="O359" s="496"/>
      <c r="P359" s="283"/>
      <c r="Q359" s="283"/>
      <c r="R359" s="283"/>
      <c r="S359" s="283"/>
      <c r="T359" s="283"/>
    </row>
    <row r="360">
      <c r="A360" s="495">
        <v>358</v>
      </c>
      <c r="B360" s="498">
        <v>45386</v>
      </c>
      <c r="C360" s="406" t="str">
        <v>SF1673218663822</v>
      </c>
      <c r="D360" s="406" t="str">
        <v>北京</v>
      </c>
      <c r="E360" s="406" t="str">
        <v>成都/资阳/眉山</v>
      </c>
      <c r="F360" s="406" t="str">
        <v>慈宏鑫</v>
      </c>
      <c r="G360" s="406">
        <v>2</v>
      </c>
      <c r="H360" s="406" t="str">
        <v>顺丰标快</v>
      </c>
      <c r="I360" s="406" t="str">
        <v>寄付</v>
      </c>
      <c r="J360" s="406">
        <v>24</v>
      </c>
      <c r="K360" s="406">
        <v>0</v>
      </c>
      <c r="L360" s="406">
        <v>24</v>
      </c>
      <c r="M360" s="406" t="str">
        <v>高郅</v>
      </c>
      <c r="N360" s="497" t="str">
        <v>运费</v>
      </c>
      <c r="O360" s="496"/>
      <c r="P360" s="283"/>
      <c r="Q360" s="283"/>
      <c r="R360" s="283"/>
      <c r="S360" s="283"/>
      <c r="T360" s="283"/>
    </row>
    <row r="361">
      <c r="A361" s="495">
        <v>359</v>
      </c>
      <c r="B361" s="498">
        <v>45386</v>
      </c>
      <c r="C361" s="406" t="str">
        <v>SF1673218663822</v>
      </c>
      <c r="D361" s="406" t="str">
        <v>北京</v>
      </c>
      <c r="E361" s="406" t="str">
        <v>成都/资阳/眉山</v>
      </c>
      <c r="F361" s="406" t="str">
        <v>慈宏鑫</v>
      </c>
      <c r="G361" s="406">
        <v>0</v>
      </c>
      <c r="H361" s="406" t="str">
        <v>顺丰标快</v>
      </c>
      <c r="I361" s="406" t="str">
        <v>寄付</v>
      </c>
      <c r="J361" s="406">
        <v>4</v>
      </c>
      <c r="K361" s="406">
        <v>0</v>
      </c>
      <c r="L361" s="406">
        <v>4</v>
      </c>
      <c r="M361" s="406" t="str">
        <v>高郅</v>
      </c>
      <c r="N361" s="497" t="str">
        <v>包装服务</v>
      </c>
      <c r="O361" s="496"/>
      <c r="P361" s="283"/>
      <c r="Q361" s="283"/>
      <c r="R361" s="283"/>
      <c r="S361" s="283"/>
      <c r="T361" s="283"/>
    </row>
    <row r="362">
      <c r="A362" s="495">
        <v>360</v>
      </c>
      <c r="B362" s="498">
        <v>45386</v>
      </c>
      <c r="C362" s="406" t="str">
        <v>SF1673222663123</v>
      </c>
      <c r="D362" s="406" t="str">
        <v>北京</v>
      </c>
      <c r="E362" s="406" t="str">
        <v>成都/资阳/眉山</v>
      </c>
      <c r="F362" s="406" t="str">
        <v>朱艺豪</v>
      </c>
      <c r="G362" s="406">
        <v>2</v>
      </c>
      <c r="H362" s="406" t="str">
        <v>顺丰标快</v>
      </c>
      <c r="I362" s="406" t="str">
        <v>寄付</v>
      </c>
      <c r="J362" s="406">
        <v>24</v>
      </c>
      <c r="K362" s="406">
        <v>0</v>
      </c>
      <c r="L362" s="406">
        <v>24</v>
      </c>
      <c r="M362" s="406" t="str">
        <v>高郅</v>
      </c>
      <c r="N362" s="497" t="str">
        <v>运费</v>
      </c>
      <c r="O362" s="496"/>
      <c r="P362" s="283"/>
      <c r="Q362" s="283"/>
      <c r="R362" s="283"/>
      <c r="S362" s="283"/>
      <c r="T362" s="283"/>
    </row>
    <row r="363">
      <c r="A363" s="495">
        <v>361</v>
      </c>
      <c r="B363" s="498">
        <v>45386</v>
      </c>
      <c r="C363" s="406" t="str">
        <v>SF1673222663123</v>
      </c>
      <c r="D363" s="406" t="str">
        <v>北京</v>
      </c>
      <c r="E363" s="406" t="str">
        <v>成都/资阳/眉山</v>
      </c>
      <c r="F363" s="406" t="str">
        <v>朱艺豪</v>
      </c>
      <c r="G363" s="406">
        <v>0</v>
      </c>
      <c r="H363" s="406" t="str">
        <v>顺丰标快</v>
      </c>
      <c r="I363" s="406" t="str">
        <v>寄付</v>
      </c>
      <c r="J363" s="406">
        <v>4</v>
      </c>
      <c r="K363" s="406">
        <v>0</v>
      </c>
      <c r="L363" s="406">
        <v>4</v>
      </c>
      <c r="M363" s="406" t="str">
        <v>高郅</v>
      </c>
      <c r="N363" s="497" t="str">
        <v>包装服务</v>
      </c>
      <c r="O363" s="496"/>
      <c r="P363" s="283"/>
      <c r="Q363" s="283"/>
      <c r="R363" s="283"/>
      <c r="S363" s="283"/>
      <c r="T363" s="283"/>
    </row>
    <row r="364">
      <c r="A364" s="495">
        <v>362</v>
      </c>
      <c r="B364" s="498">
        <v>45386</v>
      </c>
      <c r="C364" s="406" t="str">
        <v>SF1673222663820</v>
      </c>
      <c r="D364" s="406" t="str">
        <v>北京</v>
      </c>
      <c r="E364" s="406" t="str">
        <v>大连</v>
      </c>
      <c r="F364" s="406" t="str">
        <v>李</v>
      </c>
      <c r="G364" s="406">
        <v>2</v>
      </c>
      <c r="H364" s="406" t="str">
        <v>顺丰标快</v>
      </c>
      <c r="I364" s="406" t="str">
        <v>寄付</v>
      </c>
      <c r="J364" s="406">
        <v>23</v>
      </c>
      <c r="K364" s="406">
        <v>0</v>
      </c>
      <c r="L364" s="406">
        <v>23</v>
      </c>
      <c r="M364" s="406" t="str">
        <v>高郅</v>
      </c>
      <c r="N364" s="497" t="str">
        <v>运费</v>
      </c>
      <c r="O364" s="496"/>
      <c r="P364" s="283"/>
      <c r="Q364" s="283"/>
      <c r="R364" s="283"/>
      <c r="S364" s="283"/>
      <c r="T364" s="283"/>
    </row>
    <row r="365">
      <c r="A365" s="495">
        <v>363</v>
      </c>
      <c r="B365" s="498">
        <v>45386</v>
      </c>
      <c r="C365" s="406" t="str">
        <v>SF1673222663820</v>
      </c>
      <c r="D365" s="406" t="str">
        <v>北京</v>
      </c>
      <c r="E365" s="406" t="str">
        <v>大连</v>
      </c>
      <c r="F365" s="406" t="str">
        <v>李</v>
      </c>
      <c r="G365" s="406">
        <v>0</v>
      </c>
      <c r="H365" s="406" t="str">
        <v>顺丰标快</v>
      </c>
      <c r="I365" s="406" t="str">
        <v>寄付</v>
      </c>
      <c r="J365" s="406">
        <v>4</v>
      </c>
      <c r="K365" s="406">
        <v>0</v>
      </c>
      <c r="L365" s="406">
        <v>4</v>
      </c>
      <c r="M365" s="406" t="str">
        <v>高郅</v>
      </c>
      <c r="N365" s="497" t="str">
        <v>包装服务</v>
      </c>
      <c r="O365" s="496"/>
      <c r="P365" s="283"/>
      <c r="Q365" s="283"/>
      <c r="R365" s="283"/>
      <c r="S365" s="283"/>
      <c r="T365" s="283"/>
    </row>
    <row r="366">
      <c r="A366" s="495">
        <v>364</v>
      </c>
      <c r="B366" s="498">
        <v>45386</v>
      </c>
      <c r="C366" s="406" t="str">
        <v>SF1673232663022</v>
      </c>
      <c r="D366" s="406" t="str">
        <v>北京</v>
      </c>
      <c r="E366" s="406" t="str">
        <v>海口</v>
      </c>
      <c r="F366" s="406" t="str">
        <v>李春阳</v>
      </c>
      <c r="G366" s="406">
        <v>2</v>
      </c>
      <c r="H366" s="406" t="str">
        <v>顺丰标快</v>
      </c>
      <c r="I366" s="406" t="str">
        <v>寄付</v>
      </c>
      <c r="J366" s="406">
        <v>25</v>
      </c>
      <c r="K366" s="406">
        <v>0</v>
      </c>
      <c r="L366" s="406">
        <v>25</v>
      </c>
      <c r="M366" s="406" t="str">
        <v>高郅</v>
      </c>
      <c r="N366" s="497" t="str">
        <v>运费</v>
      </c>
      <c r="O366" s="496"/>
      <c r="P366" s="283"/>
      <c r="Q366" s="283"/>
      <c r="R366" s="283"/>
      <c r="S366" s="283"/>
      <c r="T366" s="283"/>
    </row>
    <row r="367">
      <c r="A367" s="495">
        <v>365</v>
      </c>
      <c r="B367" s="498">
        <v>45386</v>
      </c>
      <c r="C367" s="406" t="str">
        <v>SF1673232663022</v>
      </c>
      <c r="D367" s="406" t="str">
        <v>北京</v>
      </c>
      <c r="E367" s="406" t="str">
        <v>海口</v>
      </c>
      <c r="F367" s="406" t="str">
        <v>李春阳</v>
      </c>
      <c r="G367" s="406">
        <v>0</v>
      </c>
      <c r="H367" s="406" t="str">
        <v>顺丰标快</v>
      </c>
      <c r="I367" s="406" t="str">
        <v>寄付</v>
      </c>
      <c r="J367" s="406">
        <v>4</v>
      </c>
      <c r="K367" s="406">
        <v>0</v>
      </c>
      <c r="L367" s="406">
        <v>4</v>
      </c>
      <c r="M367" s="406" t="str">
        <v>高郅</v>
      </c>
      <c r="N367" s="497" t="str">
        <v>包装服务</v>
      </c>
      <c r="O367" s="496"/>
      <c r="P367" s="283"/>
      <c r="Q367" s="283"/>
      <c r="R367" s="283"/>
      <c r="S367" s="283"/>
      <c r="T367" s="283"/>
    </row>
    <row r="368">
      <c r="A368" s="495">
        <v>366</v>
      </c>
      <c r="B368" s="498">
        <v>45386</v>
      </c>
      <c r="C368" s="406" t="str">
        <v>SF1673248663422</v>
      </c>
      <c r="D368" s="406" t="str">
        <v>北京</v>
      </c>
      <c r="E368" s="406" t="str">
        <v>沈阳/铁岭/抚顺</v>
      </c>
      <c r="F368" s="406" t="str">
        <v>单桐</v>
      </c>
      <c r="G368" s="406">
        <v>2</v>
      </c>
      <c r="H368" s="406" t="str">
        <v>顺丰标快</v>
      </c>
      <c r="I368" s="406" t="str">
        <v>寄付</v>
      </c>
      <c r="J368" s="406">
        <v>23</v>
      </c>
      <c r="K368" s="406">
        <v>0</v>
      </c>
      <c r="L368" s="406">
        <v>23</v>
      </c>
      <c r="M368" s="406" t="str">
        <v>高郅</v>
      </c>
      <c r="N368" s="497" t="str">
        <v>运费</v>
      </c>
      <c r="O368" s="496"/>
      <c r="P368" s="283"/>
      <c r="Q368" s="283"/>
      <c r="R368" s="283"/>
      <c r="S368" s="283"/>
      <c r="T368" s="283"/>
    </row>
    <row r="369">
      <c r="A369" s="495">
        <v>367</v>
      </c>
      <c r="B369" s="498">
        <v>45386</v>
      </c>
      <c r="C369" s="406" t="str">
        <v>SF1673248663422</v>
      </c>
      <c r="D369" s="406" t="str">
        <v>北京</v>
      </c>
      <c r="E369" s="406" t="str">
        <v>沈阳/铁岭/抚顺</v>
      </c>
      <c r="F369" s="406" t="str">
        <v>单桐</v>
      </c>
      <c r="G369" s="406">
        <v>0</v>
      </c>
      <c r="H369" s="406" t="str">
        <v>顺丰标快</v>
      </c>
      <c r="I369" s="406" t="str">
        <v>寄付</v>
      </c>
      <c r="J369" s="406">
        <v>4</v>
      </c>
      <c r="K369" s="406">
        <v>0</v>
      </c>
      <c r="L369" s="406">
        <v>4</v>
      </c>
      <c r="M369" s="406" t="str">
        <v>高郅</v>
      </c>
      <c r="N369" s="497" t="str">
        <v>包装服务</v>
      </c>
      <c r="O369" s="496"/>
      <c r="P369" s="283"/>
      <c r="Q369" s="283"/>
      <c r="R369" s="283"/>
      <c r="S369" s="283"/>
      <c r="T369" s="283"/>
    </row>
    <row r="370">
      <c r="A370" s="495">
        <v>368</v>
      </c>
      <c r="B370" s="498">
        <v>45386</v>
      </c>
      <c r="C370" s="406" t="str">
        <v>SF1673248663626</v>
      </c>
      <c r="D370" s="406" t="str">
        <v>北京</v>
      </c>
      <c r="E370" s="406" t="str">
        <v>长沙</v>
      </c>
      <c r="F370" s="406" t="str">
        <v>七七</v>
      </c>
      <c r="G370" s="406">
        <v>2</v>
      </c>
      <c r="H370" s="406" t="str">
        <v>顺丰标快</v>
      </c>
      <c r="I370" s="406" t="str">
        <v>寄付</v>
      </c>
      <c r="J370" s="406">
        <v>23</v>
      </c>
      <c r="K370" s="406">
        <v>0</v>
      </c>
      <c r="L370" s="406">
        <v>23</v>
      </c>
      <c r="M370" s="406" t="str">
        <v>高郅</v>
      </c>
      <c r="N370" s="497" t="str">
        <v>运费</v>
      </c>
      <c r="O370" s="496"/>
      <c r="P370" s="283"/>
      <c r="Q370" s="283"/>
      <c r="R370" s="283"/>
      <c r="S370" s="283"/>
      <c r="T370" s="283"/>
    </row>
    <row r="371">
      <c r="A371" s="495">
        <v>369</v>
      </c>
      <c r="B371" s="498">
        <v>45386</v>
      </c>
      <c r="C371" s="406" t="str">
        <v>SF1673248663626</v>
      </c>
      <c r="D371" s="406" t="str">
        <v>北京</v>
      </c>
      <c r="E371" s="406" t="str">
        <v>长沙</v>
      </c>
      <c r="F371" s="406" t="str">
        <v>七七</v>
      </c>
      <c r="G371" s="406">
        <v>0</v>
      </c>
      <c r="H371" s="406" t="str">
        <v>顺丰标快</v>
      </c>
      <c r="I371" s="406" t="str">
        <v>寄付</v>
      </c>
      <c r="J371" s="406">
        <v>4</v>
      </c>
      <c r="K371" s="406">
        <v>0</v>
      </c>
      <c r="L371" s="406">
        <v>4</v>
      </c>
      <c r="M371" s="406" t="str">
        <v>高郅</v>
      </c>
      <c r="N371" s="497" t="str">
        <v>包装服务</v>
      </c>
      <c r="O371" s="496"/>
      <c r="P371" s="283"/>
      <c r="Q371" s="283"/>
      <c r="R371" s="283"/>
      <c r="S371" s="283"/>
      <c r="T371" s="283"/>
    </row>
    <row r="372">
      <c r="A372" s="495">
        <v>370</v>
      </c>
      <c r="B372" s="498">
        <v>45386</v>
      </c>
      <c r="C372" s="406" t="str">
        <v>SF1673248663926</v>
      </c>
      <c r="D372" s="406" t="str">
        <v>北京</v>
      </c>
      <c r="E372" s="406" t="str">
        <v>三亚</v>
      </c>
      <c r="F372" s="406" t="str">
        <v>关妙甜</v>
      </c>
      <c r="G372" s="406">
        <v>2</v>
      </c>
      <c r="H372" s="406" t="str">
        <v>顺丰标快</v>
      </c>
      <c r="I372" s="406" t="str">
        <v>寄付</v>
      </c>
      <c r="J372" s="406">
        <v>25</v>
      </c>
      <c r="K372" s="406">
        <v>0</v>
      </c>
      <c r="L372" s="406">
        <v>25</v>
      </c>
      <c r="M372" s="406" t="str">
        <v>高郅</v>
      </c>
      <c r="N372" s="497" t="str">
        <v>运费</v>
      </c>
      <c r="O372" s="496"/>
      <c r="P372" s="283"/>
      <c r="Q372" s="283"/>
      <c r="R372" s="283"/>
      <c r="S372" s="283"/>
      <c r="T372" s="283"/>
    </row>
    <row r="373">
      <c r="A373" s="495">
        <v>371</v>
      </c>
      <c r="B373" s="498">
        <v>45386</v>
      </c>
      <c r="C373" s="406" t="str">
        <v>SF1673248663926</v>
      </c>
      <c r="D373" s="406" t="str">
        <v>北京</v>
      </c>
      <c r="E373" s="406" t="str">
        <v>三亚</v>
      </c>
      <c r="F373" s="406" t="str">
        <v>关妙甜</v>
      </c>
      <c r="G373" s="406">
        <v>0</v>
      </c>
      <c r="H373" s="406" t="str">
        <v>顺丰标快</v>
      </c>
      <c r="I373" s="406" t="str">
        <v>寄付</v>
      </c>
      <c r="J373" s="406">
        <v>4</v>
      </c>
      <c r="K373" s="406">
        <v>0</v>
      </c>
      <c r="L373" s="406">
        <v>4</v>
      </c>
      <c r="M373" s="406" t="str">
        <v>高郅</v>
      </c>
      <c r="N373" s="497" t="str">
        <v>包装服务</v>
      </c>
      <c r="O373" s="496"/>
      <c r="P373" s="283"/>
      <c r="Q373" s="283"/>
      <c r="R373" s="283"/>
      <c r="S373" s="283"/>
      <c r="T373" s="283"/>
    </row>
    <row r="374">
      <c r="A374" s="495">
        <v>372</v>
      </c>
      <c r="B374" s="498">
        <v>45386</v>
      </c>
      <c r="C374" s="406" t="str">
        <v>SF1673252663527</v>
      </c>
      <c r="D374" s="406" t="str">
        <v>北京</v>
      </c>
      <c r="E374" s="406" t="str">
        <v>西安/咸阳</v>
      </c>
      <c r="F374" s="406" t="str">
        <v>张川</v>
      </c>
      <c r="G374" s="406">
        <v>2</v>
      </c>
      <c r="H374" s="406" t="str">
        <v>顺丰标快</v>
      </c>
      <c r="I374" s="406" t="str">
        <v>寄付</v>
      </c>
      <c r="J374" s="406">
        <v>23</v>
      </c>
      <c r="K374" s="406">
        <v>0</v>
      </c>
      <c r="L374" s="406">
        <v>23</v>
      </c>
      <c r="M374" s="406" t="str">
        <v>高郅</v>
      </c>
      <c r="N374" s="497" t="str">
        <v>运费</v>
      </c>
      <c r="O374" s="496"/>
      <c r="P374" s="283"/>
      <c r="Q374" s="283"/>
      <c r="R374" s="283"/>
      <c r="S374" s="283"/>
      <c r="T374" s="283"/>
    </row>
    <row r="375">
      <c r="A375" s="495">
        <v>373</v>
      </c>
      <c r="B375" s="498">
        <v>45386</v>
      </c>
      <c r="C375" s="406" t="str">
        <v>SF1673252663527</v>
      </c>
      <c r="D375" s="406" t="str">
        <v>北京</v>
      </c>
      <c r="E375" s="406" t="str">
        <v>西安/咸阳</v>
      </c>
      <c r="F375" s="406" t="str">
        <v>张川</v>
      </c>
      <c r="G375" s="406">
        <v>0</v>
      </c>
      <c r="H375" s="406" t="str">
        <v>顺丰标快</v>
      </c>
      <c r="I375" s="406" t="str">
        <v>寄付</v>
      </c>
      <c r="J375" s="406">
        <v>4</v>
      </c>
      <c r="K375" s="406">
        <v>0</v>
      </c>
      <c r="L375" s="406">
        <v>4</v>
      </c>
      <c r="M375" s="406" t="str">
        <v>高郅</v>
      </c>
      <c r="N375" s="497" t="str">
        <v>包装服务</v>
      </c>
      <c r="O375" s="496"/>
      <c r="P375" s="283"/>
      <c r="Q375" s="283"/>
      <c r="R375" s="283"/>
      <c r="S375" s="283"/>
      <c r="T375" s="283"/>
    </row>
    <row r="376">
      <c r="A376" s="495">
        <v>374</v>
      </c>
      <c r="B376" s="498">
        <v>45386</v>
      </c>
      <c r="C376" s="406" t="str">
        <v>SF1673258663128</v>
      </c>
      <c r="D376" s="406" t="str">
        <v>北京</v>
      </c>
      <c r="E376" s="406" t="str">
        <v>杭州</v>
      </c>
      <c r="F376" s="406" t="str">
        <v>马天宇</v>
      </c>
      <c r="G376" s="406">
        <v>2</v>
      </c>
      <c r="H376" s="406" t="str">
        <v>顺丰标快</v>
      </c>
      <c r="I376" s="406" t="str">
        <v>寄付</v>
      </c>
      <c r="J376" s="406">
        <v>23</v>
      </c>
      <c r="K376" s="406">
        <v>0</v>
      </c>
      <c r="L376" s="406">
        <v>23</v>
      </c>
      <c r="M376" s="406" t="str">
        <v>高郅</v>
      </c>
      <c r="N376" s="497" t="str">
        <v>运费</v>
      </c>
      <c r="O376" s="496"/>
      <c r="P376" s="283"/>
      <c r="Q376" s="283"/>
      <c r="R376" s="283"/>
      <c r="S376" s="283"/>
      <c r="T376" s="283"/>
    </row>
    <row r="377">
      <c r="A377" s="495">
        <v>375</v>
      </c>
      <c r="B377" s="498">
        <v>45386</v>
      </c>
      <c r="C377" s="406" t="str">
        <v>SF1673258663128</v>
      </c>
      <c r="D377" s="406" t="str">
        <v>北京</v>
      </c>
      <c r="E377" s="406" t="str">
        <v>杭州</v>
      </c>
      <c r="F377" s="406" t="str">
        <v>马天宇</v>
      </c>
      <c r="G377" s="406">
        <v>0</v>
      </c>
      <c r="H377" s="406" t="str">
        <v>顺丰标快</v>
      </c>
      <c r="I377" s="406" t="str">
        <v>寄付</v>
      </c>
      <c r="J377" s="406">
        <v>4</v>
      </c>
      <c r="K377" s="406">
        <v>0</v>
      </c>
      <c r="L377" s="406">
        <v>4</v>
      </c>
      <c r="M377" s="406" t="str">
        <v>高郅</v>
      </c>
      <c r="N377" s="497" t="str">
        <v>包装服务</v>
      </c>
      <c r="O377" s="496"/>
      <c r="P377" s="283"/>
      <c r="Q377" s="283"/>
      <c r="R377" s="283"/>
      <c r="S377" s="283"/>
      <c r="T377" s="283"/>
    </row>
    <row r="378">
      <c r="A378" s="495">
        <v>376</v>
      </c>
      <c r="B378" s="498">
        <v>45386</v>
      </c>
      <c r="C378" s="406" t="str">
        <v>SF1673262663223</v>
      </c>
      <c r="D378" s="406" t="str">
        <v>北京</v>
      </c>
      <c r="E378" s="406" t="str">
        <v>西安/咸阳</v>
      </c>
      <c r="F378" s="406" t="str">
        <v>刘金臣</v>
      </c>
      <c r="G378" s="406">
        <v>2</v>
      </c>
      <c r="H378" s="406" t="str">
        <v>顺丰标快</v>
      </c>
      <c r="I378" s="406" t="str">
        <v>寄付</v>
      </c>
      <c r="J378" s="406">
        <v>23</v>
      </c>
      <c r="K378" s="406">
        <v>0</v>
      </c>
      <c r="L378" s="406">
        <v>23</v>
      </c>
      <c r="M378" s="406" t="str">
        <v>高郅</v>
      </c>
      <c r="N378" s="497" t="str">
        <v>运费</v>
      </c>
      <c r="O378" s="496"/>
      <c r="P378" s="283"/>
      <c r="Q378" s="283"/>
      <c r="R378" s="283"/>
      <c r="S378" s="283"/>
      <c r="T378" s="283"/>
    </row>
    <row r="379">
      <c r="A379" s="495">
        <v>377</v>
      </c>
      <c r="B379" s="498">
        <v>45386</v>
      </c>
      <c r="C379" s="406" t="str">
        <v>SF1673262663223</v>
      </c>
      <c r="D379" s="406" t="str">
        <v>北京</v>
      </c>
      <c r="E379" s="406" t="str">
        <v>西安/咸阳</v>
      </c>
      <c r="F379" s="406" t="str">
        <v>刘金臣</v>
      </c>
      <c r="G379" s="406">
        <v>0</v>
      </c>
      <c r="H379" s="406" t="str">
        <v>顺丰标快</v>
      </c>
      <c r="I379" s="406" t="str">
        <v>寄付</v>
      </c>
      <c r="J379" s="406">
        <v>4</v>
      </c>
      <c r="K379" s="406">
        <v>0</v>
      </c>
      <c r="L379" s="406">
        <v>4</v>
      </c>
      <c r="M379" s="406" t="str">
        <v>高郅</v>
      </c>
      <c r="N379" s="497" t="str">
        <v>包装服务</v>
      </c>
      <c r="O379" s="496"/>
      <c r="P379" s="283"/>
      <c r="Q379" s="283"/>
      <c r="R379" s="283"/>
      <c r="S379" s="283"/>
      <c r="T379" s="283"/>
    </row>
    <row r="380">
      <c r="A380" s="495">
        <v>378</v>
      </c>
      <c r="B380" s="498">
        <v>45386</v>
      </c>
      <c r="C380" s="406" t="str">
        <v>SF1673262663523</v>
      </c>
      <c r="D380" s="406" t="str">
        <v>北京</v>
      </c>
      <c r="E380" s="406" t="str">
        <v>广州</v>
      </c>
      <c r="F380" s="406" t="str">
        <v>刘先生</v>
      </c>
      <c r="G380" s="406">
        <v>2</v>
      </c>
      <c r="H380" s="406" t="str">
        <v>顺丰标快</v>
      </c>
      <c r="I380" s="406" t="str">
        <v>寄付</v>
      </c>
      <c r="J380" s="406">
        <v>25</v>
      </c>
      <c r="K380" s="406">
        <v>0</v>
      </c>
      <c r="L380" s="406">
        <v>25</v>
      </c>
      <c r="M380" s="406" t="str">
        <v>高郅</v>
      </c>
      <c r="N380" s="497" t="str">
        <v>运费</v>
      </c>
      <c r="O380" s="496"/>
      <c r="P380" s="283"/>
      <c r="Q380" s="283"/>
      <c r="R380" s="283"/>
      <c r="S380" s="283"/>
      <c r="T380" s="283"/>
    </row>
    <row r="381">
      <c r="A381" s="495">
        <v>379</v>
      </c>
      <c r="B381" s="498">
        <v>45386</v>
      </c>
      <c r="C381" s="406" t="str">
        <v>SF1673262663523</v>
      </c>
      <c r="D381" s="406" t="str">
        <v>北京</v>
      </c>
      <c r="E381" s="406" t="str">
        <v>广州</v>
      </c>
      <c r="F381" s="406" t="str">
        <v>刘先生</v>
      </c>
      <c r="G381" s="406">
        <v>0</v>
      </c>
      <c r="H381" s="406" t="str">
        <v>顺丰标快</v>
      </c>
      <c r="I381" s="406" t="str">
        <v>寄付</v>
      </c>
      <c r="J381" s="406">
        <v>4</v>
      </c>
      <c r="K381" s="406">
        <v>0</v>
      </c>
      <c r="L381" s="406">
        <v>4</v>
      </c>
      <c r="M381" s="406" t="str">
        <v>高郅</v>
      </c>
      <c r="N381" s="497" t="str">
        <v>包装服务</v>
      </c>
      <c r="O381" s="496"/>
      <c r="P381" s="283"/>
      <c r="Q381" s="283"/>
      <c r="R381" s="283"/>
      <c r="S381" s="283"/>
      <c r="T381" s="283"/>
    </row>
    <row r="382">
      <c r="A382" s="495">
        <v>380</v>
      </c>
      <c r="B382" s="498">
        <v>45386</v>
      </c>
      <c r="C382" s="406" t="str">
        <v>SF1673268663424</v>
      </c>
      <c r="D382" s="406" t="str">
        <v>北京</v>
      </c>
      <c r="E382" s="406" t="str">
        <v>周口</v>
      </c>
      <c r="F382" s="406" t="str">
        <v>三宝</v>
      </c>
      <c r="G382" s="406">
        <v>2</v>
      </c>
      <c r="H382" s="406" t="str">
        <v>顺丰标快</v>
      </c>
      <c r="I382" s="406" t="str">
        <v>寄付</v>
      </c>
      <c r="J382" s="406">
        <v>23</v>
      </c>
      <c r="K382" s="406">
        <v>0</v>
      </c>
      <c r="L382" s="406">
        <v>23</v>
      </c>
      <c r="M382" s="406" t="str">
        <v>高郅</v>
      </c>
      <c r="N382" s="497" t="str">
        <v>运费</v>
      </c>
      <c r="O382" s="496"/>
      <c r="P382" s="283"/>
      <c r="Q382" s="283"/>
      <c r="R382" s="283"/>
      <c r="S382" s="283"/>
      <c r="T382" s="283"/>
    </row>
    <row r="383">
      <c r="A383" s="495">
        <v>381</v>
      </c>
      <c r="B383" s="498">
        <v>45386</v>
      </c>
      <c r="C383" s="406" t="str">
        <v>SF1673268663424</v>
      </c>
      <c r="D383" s="406" t="str">
        <v>北京</v>
      </c>
      <c r="E383" s="406" t="str">
        <v>周口</v>
      </c>
      <c r="F383" s="406" t="str">
        <v>三宝</v>
      </c>
      <c r="G383" s="406">
        <v>0</v>
      </c>
      <c r="H383" s="406" t="str">
        <v>顺丰标快</v>
      </c>
      <c r="I383" s="406" t="str">
        <v>寄付</v>
      </c>
      <c r="J383" s="406">
        <v>4</v>
      </c>
      <c r="K383" s="406">
        <v>0</v>
      </c>
      <c r="L383" s="406">
        <v>4</v>
      </c>
      <c r="M383" s="406" t="str">
        <v>高郅</v>
      </c>
      <c r="N383" s="497" t="str">
        <v>包装服务</v>
      </c>
      <c r="O383" s="496"/>
      <c r="P383" s="283"/>
      <c r="Q383" s="283"/>
      <c r="R383" s="283"/>
      <c r="S383" s="283"/>
      <c r="T383" s="283"/>
    </row>
    <row r="384">
      <c r="A384" s="495">
        <v>382</v>
      </c>
      <c r="B384" s="498">
        <v>45386</v>
      </c>
      <c r="C384" s="406" t="str">
        <v>SF1673272663325</v>
      </c>
      <c r="D384" s="406" t="str">
        <v>北京</v>
      </c>
      <c r="E384" s="406" t="str">
        <v>北京</v>
      </c>
      <c r="F384" s="406" t="str">
        <v>王莉</v>
      </c>
      <c r="G384" s="406">
        <v>2</v>
      </c>
      <c r="H384" s="406" t="str">
        <v>顺丰标快</v>
      </c>
      <c r="I384" s="406" t="str">
        <v>寄付</v>
      </c>
      <c r="J384" s="406">
        <v>18</v>
      </c>
      <c r="K384" s="406">
        <v>0</v>
      </c>
      <c r="L384" s="406">
        <v>18</v>
      </c>
      <c r="M384" s="406" t="str">
        <v>高郅</v>
      </c>
      <c r="N384" s="497" t="str">
        <v>运费</v>
      </c>
      <c r="O384" s="496"/>
      <c r="P384" s="283"/>
      <c r="Q384" s="283"/>
      <c r="R384" s="283"/>
      <c r="S384" s="283"/>
      <c r="T384" s="283"/>
    </row>
    <row r="385">
      <c r="A385" s="495">
        <v>383</v>
      </c>
      <c r="B385" s="498">
        <v>45386</v>
      </c>
      <c r="C385" s="406" t="str">
        <v>SF1673272663325</v>
      </c>
      <c r="D385" s="406" t="str">
        <v>北京</v>
      </c>
      <c r="E385" s="406" t="str">
        <v>北京</v>
      </c>
      <c r="F385" s="406" t="str">
        <v>王莉</v>
      </c>
      <c r="G385" s="406">
        <v>0</v>
      </c>
      <c r="H385" s="406" t="str">
        <v>顺丰标快</v>
      </c>
      <c r="I385" s="406" t="str">
        <v>寄付</v>
      </c>
      <c r="J385" s="406">
        <v>4</v>
      </c>
      <c r="K385" s="406">
        <v>0</v>
      </c>
      <c r="L385" s="406">
        <v>4</v>
      </c>
      <c r="M385" s="406" t="str">
        <v>高郅</v>
      </c>
      <c r="N385" s="497" t="str">
        <v>包装服务</v>
      </c>
      <c r="O385" s="496"/>
      <c r="P385" s="283"/>
      <c r="Q385" s="283"/>
      <c r="R385" s="283"/>
      <c r="S385" s="283"/>
      <c r="T385" s="283"/>
    </row>
    <row r="386">
      <c r="A386" s="495">
        <v>384</v>
      </c>
      <c r="B386" s="498">
        <v>45386</v>
      </c>
      <c r="C386" s="406" t="str">
        <v>SF1673272663528</v>
      </c>
      <c r="D386" s="406" t="str">
        <v>北京</v>
      </c>
      <c r="E386" s="406" t="str">
        <v>北京</v>
      </c>
      <c r="F386" s="406" t="str">
        <v>于女士</v>
      </c>
      <c r="G386" s="406">
        <v>2</v>
      </c>
      <c r="H386" s="406" t="str">
        <v>顺丰标快</v>
      </c>
      <c r="I386" s="406" t="str">
        <v>寄付</v>
      </c>
      <c r="J386" s="406">
        <v>15</v>
      </c>
      <c r="K386" s="406">
        <v>0</v>
      </c>
      <c r="L386" s="406">
        <v>15</v>
      </c>
      <c r="M386" s="406" t="str">
        <v>高郅</v>
      </c>
      <c r="N386" s="497" t="str">
        <v>运费</v>
      </c>
      <c r="O386" s="496"/>
      <c r="P386" s="283"/>
      <c r="Q386" s="283"/>
      <c r="R386" s="283"/>
      <c r="S386" s="283"/>
      <c r="T386" s="283"/>
    </row>
    <row r="387">
      <c r="A387" s="495">
        <v>385</v>
      </c>
      <c r="B387" s="498">
        <v>45386</v>
      </c>
      <c r="C387" s="406" t="str">
        <v>SF1673272663528</v>
      </c>
      <c r="D387" s="406" t="str">
        <v>北京</v>
      </c>
      <c r="E387" s="406" t="str">
        <v>北京</v>
      </c>
      <c r="F387" s="406" t="str">
        <v>于女士</v>
      </c>
      <c r="G387" s="406">
        <v>0</v>
      </c>
      <c r="H387" s="406" t="str">
        <v>顺丰标快</v>
      </c>
      <c r="I387" s="406" t="str">
        <v>寄付</v>
      </c>
      <c r="J387" s="406">
        <v>4</v>
      </c>
      <c r="K387" s="406">
        <v>0</v>
      </c>
      <c r="L387" s="406">
        <v>4</v>
      </c>
      <c r="M387" s="406" t="str">
        <v>高郅</v>
      </c>
      <c r="N387" s="497" t="str">
        <v>包装服务</v>
      </c>
      <c r="O387" s="496"/>
      <c r="P387" s="283"/>
      <c r="Q387" s="283"/>
      <c r="R387" s="283"/>
      <c r="S387" s="283"/>
      <c r="T387" s="283"/>
    </row>
    <row r="388">
      <c r="A388" s="495">
        <v>386</v>
      </c>
      <c r="B388" s="498">
        <v>45386</v>
      </c>
      <c r="C388" s="406" t="str">
        <v>SF1673298663421</v>
      </c>
      <c r="D388" s="406" t="str">
        <v>北京</v>
      </c>
      <c r="E388" s="406" t="str">
        <v>上饶</v>
      </c>
      <c r="F388" s="406" t="str">
        <v>程青青</v>
      </c>
      <c r="G388" s="406">
        <v>2</v>
      </c>
      <c r="H388" s="406" t="str">
        <v>顺丰标快</v>
      </c>
      <c r="I388" s="406" t="str">
        <v>寄付</v>
      </c>
      <c r="J388" s="406">
        <v>23</v>
      </c>
      <c r="K388" s="406">
        <v>0</v>
      </c>
      <c r="L388" s="406">
        <v>23</v>
      </c>
      <c r="M388" s="406" t="str">
        <v>高郅</v>
      </c>
      <c r="N388" s="497" t="str">
        <v>运费</v>
      </c>
      <c r="O388" s="496"/>
      <c r="P388" s="283"/>
      <c r="Q388" s="283"/>
      <c r="R388" s="283"/>
      <c r="S388" s="283"/>
      <c r="T388" s="283"/>
    </row>
    <row r="389">
      <c r="A389" s="495">
        <v>387</v>
      </c>
      <c r="B389" s="498">
        <v>45386</v>
      </c>
      <c r="C389" s="406" t="str">
        <v>SF1673298663421</v>
      </c>
      <c r="D389" s="406" t="str">
        <v>北京</v>
      </c>
      <c r="E389" s="406" t="str">
        <v>上饶</v>
      </c>
      <c r="F389" s="406" t="str">
        <v>程青青</v>
      </c>
      <c r="G389" s="406">
        <v>0</v>
      </c>
      <c r="H389" s="406" t="str">
        <v>顺丰标快</v>
      </c>
      <c r="I389" s="406" t="str">
        <v>寄付</v>
      </c>
      <c r="J389" s="406">
        <v>4</v>
      </c>
      <c r="K389" s="406">
        <v>0</v>
      </c>
      <c r="L389" s="406">
        <v>4</v>
      </c>
      <c r="M389" s="406" t="str">
        <v>高郅</v>
      </c>
      <c r="N389" s="497" t="str">
        <v>包装服务</v>
      </c>
      <c r="O389" s="496"/>
      <c r="P389" s="283"/>
      <c r="Q389" s="283"/>
      <c r="R389" s="283"/>
      <c r="S389" s="283"/>
      <c r="T389" s="283"/>
    </row>
    <row r="390">
      <c r="A390" s="495">
        <v>388</v>
      </c>
      <c r="B390" s="498">
        <v>45386</v>
      </c>
      <c r="C390" s="406" t="str">
        <v>SF1683908551496</v>
      </c>
      <c r="D390" s="406" t="str">
        <v>北京</v>
      </c>
      <c r="E390" s="406" t="str">
        <v>杭州</v>
      </c>
      <c r="F390" s="406" t="str">
        <v>马一诺</v>
      </c>
      <c r="G390" s="406">
        <v>2</v>
      </c>
      <c r="H390" s="406" t="str">
        <v>顺丰标快</v>
      </c>
      <c r="I390" s="406" t="str">
        <v>寄付</v>
      </c>
      <c r="J390" s="406">
        <v>23</v>
      </c>
      <c r="K390" s="406">
        <v>0</v>
      </c>
      <c r="L390" s="406">
        <v>23</v>
      </c>
      <c r="M390" s="406" t="str">
        <v>高郅</v>
      </c>
      <c r="N390" s="497" t="str">
        <v>运费</v>
      </c>
      <c r="O390" s="496"/>
      <c r="P390" s="283"/>
      <c r="Q390" s="283"/>
      <c r="R390" s="283"/>
      <c r="S390" s="283"/>
      <c r="T390" s="283"/>
    </row>
    <row r="391">
      <c r="A391" s="495">
        <v>389</v>
      </c>
      <c r="B391" s="498">
        <v>45386</v>
      </c>
      <c r="C391" s="406" t="str">
        <v>SF1683908551496</v>
      </c>
      <c r="D391" s="406" t="str">
        <v>北京</v>
      </c>
      <c r="E391" s="406" t="str">
        <v>杭州</v>
      </c>
      <c r="F391" s="406" t="str">
        <v>马一诺</v>
      </c>
      <c r="G391" s="406">
        <v>0</v>
      </c>
      <c r="H391" s="406" t="str">
        <v>顺丰标快</v>
      </c>
      <c r="I391" s="406" t="str">
        <v>寄付</v>
      </c>
      <c r="J391" s="406">
        <v>4</v>
      </c>
      <c r="K391" s="406">
        <v>0</v>
      </c>
      <c r="L391" s="406">
        <v>4</v>
      </c>
      <c r="M391" s="406" t="str">
        <v>高郅</v>
      </c>
      <c r="N391" s="497" t="str">
        <v>包装服务</v>
      </c>
      <c r="O391" s="496"/>
      <c r="P391" s="283"/>
      <c r="Q391" s="283"/>
      <c r="R391" s="283"/>
      <c r="S391" s="283"/>
      <c r="T391" s="283"/>
    </row>
    <row r="392">
      <c r="A392" s="495">
        <v>390</v>
      </c>
      <c r="B392" s="498">
        <v>45386</v>
      </c>
      <c r="C392" s="406" t="str">
        <v>SF1683918551192</v>
      </c>
      <c r="D392" s="406" t="str">
        <v>北京</v>
      </c>
      <c r="E392" s="406" t="str">
        <v>宜昌</v>
      </c>
      <c r="F392" s="406" t="str">
        <v>徐语彤</v>
      </c>
      <c r="G392" s="406">
        <v>2</v>
      </c>
      <c r="H392" s="406" t="str">
        <v>顺丰标快</v>
      </c>
      <c r="I392" s="406" t="str">
        <v>寄付</v>
      </c>
      <c r="J392" s="406">
        <v>23</v>
      </c>
      <c r="K392" s="406">
        <v>0</v>
      </c>
      <c r="L392" s="406">
        <v>23</v>
      </c>
      <c r="M392" s="406" t="str">
        <v>高郅</v>
      </c>
      <c r="N392" s="497" t="str">
        <v>运费</v>
      </c>
      <c r="O392" s="496"/>
      <c r="P392" s="283"/>
      <c r="Q392" s="283"/>
      <c r="R392" s="283"/>
      <c r="S392" s="283"/>
      <c r="T392" s="283"/>
    </row>
    <row r="393">
      <c r="A393" s="495">
        <v>391</v>
      </c>
      <c r="B393" s="498">
        <v>45386</v>
      </c>
      <c r="C393" s="406" t="str">
        <v>SF1683918551192</v>
      </c>
      <c r="D393" s="406" t="str">
        <v>北京</v>
      </c>
      <c r="E393" s="406" t="str">
        <v>宜昌</v>
      </c>
      <c r="F393" s="406" t="str">
        <v>徐语彤</v>
      </c>
      <c r="G393" s="406">
        <v>0</v>
      </c>
      <c r="H393" s="406" t="str">
        <v>顺丰标快</v>
      </c>
      <c r="I393" s="406" t="str">
        <v>寄付</v>
      </c>
      <c r="J393" s="406">
        <v>4</v>
      </c>
      <c r="K393" s="406">
        <v>0</v>
      </c>
      <c r="L393" s="406">
        <v>4</v>
      </c>
      <c r="M393" s="406" t="str">
        <v>高郅</v>
      </c>
      <c r="N393" s="497" t="str">
        <v>包装服务</v>
      </c>
      <c r="O393" s="496"/>
      <c r="P393" s="283"/>
      <c r="Q393" s="283"/>
      <c r="R393" s="283"/>
      <c r="S393" s="283"/>
      <c r="T393" s="283"/>
    </row>
    <row r="394">
      <c r="A394" s="495">
        <v>392</v>
      </c>
      <c r="B394" s="498">
        <v>45386</v>
      </c>
      <c r="C394" s="406" t="str">
        <v>SF1683928551895</v>
      </c>
      <c r="D394" s="406" t="str">
        <v>北京</v>
      </c>
      <c r="E394" s="406" t="str">
        <v>上海</v>
      </c>
      <c r="F394" s="406" t="str">
        <v>付付</v>
      </c>
      <c r="G394" s="406">
        <v>2</v>
      </c>
      <c r="H394" s="406" t="str">
        <v>顺丰标快</v>
      </c>
      <c r="I394" s="406" t="str">
        <v>寄付</v>
      </c>
      <c r="J394" s="406">
        <v>23</v>
      </c>
      <c r="K394" s="406">
        <v>0</v>
      </c>
      <c r="L394" s="406">
        <v>23</v>
      </c>
      <c r="M394" s="406" t="str">
        <v>高郅</v>
      </c>
      <c r="N394" s="497" t="str">
        <v>运费</v>
      </c>
      <c r="O394" s="496"/>
      <c r="P394" s="283"/>
      <c r="Q394" s="283"/>
      <c r="R394" s="283"/>
      <c r="S394" s="283"/>
      <c r="T394" s="283"/>
    </row>
    <row r="395">
      <c r="A395" s="495">
        <v>393</v>
      </c>
      <c r="B395" s="498">
        <v>45386</v>
      </c>
      <c r="C395" s="406" t="str">
        <v>SF1683928551895</v>
      </c>
      <c r="D395" s="406" t="str">
        <v>北京</v>
      </c>
      <c r="E395" s="406" t="str">
        <v>上海</v>
      </c>
      <c r="F395" s="406" t="str">
        <v>付付</v>
      </c>
      <c r="G395" s="406">
        <v>0</v>
      </c>
      <c r="H395" s="406" t="str">
        <v>顺丰标快</v>
      </c>
      <c r="I395" s="406" t="str">
        <v>寄付</v>
      </c>
      <c r="J395" s="406">
        <v>4</v>
      </c>
      <c r="K395" s="406">
        <v>0</v>
      </c>
      <c r="L395" s="406">
        <v>4</v>
      </c>
      <c r="M395" s="406" t="str">
        <v>高郅</v>
      </c>
      <c r="N395" s="497" t="str">
        <v>包装服务</v>
      </c>
      <c r="O395" s="496"/>
      <c r="P395" s="283"/>
      <c r="Q395" s="283"/>
      <c r="R395" s="283"/>
      <c r="S395" s="283"/>
      <c r="T395" s="283"/>
    </row>
    <row r="396">
      <c r="A396" s="495">
        <v>394</v>
      </c>
      <c r="B396" s="498">
        <v>45386</v>
      </c>
      <c r="C396" s="406" t="str">
        <v>SF1683948551896</v>
      </c>
      <c r="D396" s="406" t="str">
        <v>北京</v>
      </c>
      <c r="E396" s="406" t="str">
        <v>深圳</v>
      </c>
      <c r="F396" s="406" t="str">
        <v>黑桃J</v>
      </c>
      <c r="G396" s="406">
        <v>2</v>
      </c>
      <c r="H396" s="406" t="str">
        <v>顺丰标快</v>
      </c>
      <c r="I396" s="406" t="str">
        <v>寄付</v>
      </c>
      <c r="J396" s="406">
        <v>25</v>
      </c>
      <c r="K396" s="406">
        <v>0</v>
      </c>
      <c r="L396" s="406">
        <v>25</v>
      </c>
      <c r="M396" s="406" t="str">
        <v>高郅</v>
      </c>
      <c r="N396" s="497" t="str">
        <v>运费</v>
      </c>
      <c r="O396" s="496"/>
      <c r="P396" s="283"/>
      <c r="Q396" s="283"/>
      <c r="R396" s="283"/>
      <c r="S396" s="283"/>
      <c r="T396" s="283"/>
    </row>
    <row r="397">
      <c r="A397" s="495">
        <v>395</v>
      </c>
      <c r="B397" s="498">
        <v>45386</v>
      </c>
      <c r="C397" s="406" t="str">
        <v>SF1683948551896</v>
      </c>
      <c r="D397" s="406" t="str">
        <v>北京</v>
      </c>
      <c r="E397" s="406" t="str">
        <v>深圳</v>
      </c>
      <c r="F397" s="406" t="str">
        <v>黑桃J</v>
      </c>
      <c r="G397" s="406">
        <v>0</v>
      </c>
      <c r="H397" s="406" t="str">
        <v>顺丰标快</v>
      </c>
      <c r="I397" s="406" t="str">
        <v>寄付</v>
      </c>
      <c r="J397" s="406">
        <v>4</v>
      </c>
      <c r="K397" s="406">
        <v>0</v>
      </c>
      <c r="L397" s="406">
        <v>4</v>
      </c>
      <c r="M397" s="406" t="str">
        <v>高郅</v>
      </c>
      <c r="N397" s="497" t="str">
        <v>包装服务</v>
      </c>
      <c r="O397" s="496"/>
      <c r="P397" s="283"/>
      <c r="Q397" s="283"/>
      <c r="R397" s="283"/>
      <c r="S397" s="283"/>
      <c r="T397" s="283"/>
    </row>
    <row r="398">
      <c r="A398" s="495">
        <v>396</v>
      </c>
      <c r="B398" s="498">
        <v>45386</v>
      </c>
      <c r="C398" s="406" t="str">
        <v>SF1683968551298</v>
      </c>
      <c r="D398" s="406" t="str">
        <v>北京</v>
      </c>
      <c r="E398" s="406" t="str">
        <v>杭州</v>
      </c>
      <c r="F398" s="406" t="str">
        <v>宋宪岳</v>
      </c>
      <c r="G398" s="406">
        <v>2</v>
      </c>
      <c r="H398" s="406" t="str">
        <v>顺丰标快</v>
      </c>
      <c r="I398" s="406" t="str">
        <v>寄付</v>
      </c>
      <c r="J398" s="406">
        <v>23</v>
      </c>
      <c r="K398" s="406">
        <v>0</v>
      </c>
      <c r="L398" s="406">
        <v>23</v>
      </c>
      <c r="M398" s="406" t="str">
        <v>高郅</v>
      </c>
      <c r="N398" s="497" t="str">
        <v>运费</v>
      </c>
      <c r="O398" s="496"/>
      <c r="P398" s="283"/>
      <c r="Q398" s="283"/>
      <c r="R398" s="283"/>
      <c r="S398" s="283"/>
      <c r="T398" s="283"/>
    </row>
    <row r="399">
      <c r="A399" s="495">
        <v>397</v>
      </c>
      <c r="B399" s="498">
        <v>45386</v>
      </c>
      <c r="C399" s="406" t="str">
        <v>SF1683968551298</v>
      </c>
      <c r="D399" s="406" t="str">
        <v>北京</v>
      </c>
      <c r="E399" s="406" t="str">
        <v>杭州</v>
      </c>
      <c r="F399" s="406" t="str">
        <v>宋宪岳</v>
      </c>
      <c r="G399" s="406">
        <v>0</v>
      </c>
      <c r="H399" s="406" t="str">
        <v>顺丰标快</v>
      </c>
      <c r="I399" s="406" t="str">
        <v>寄付</v>
      </c>
      <c r="J399" s="406">
        <v>4</v>
      </c>
      <c r="K399" s="406">
        <v>0</v>
      </c>
      <c r="L399" s="406">
        <v>4</v>
      </c>
      <c r="M399" s="406" t="str">
        <v>高郅</v>
      </c>
      <c r="N399" s="497" t="str">
        <v>包装服务</v>
      </c>
      <c r="O399" s="496"/>
      <c r="P399" s="283"/>
      <c r="Q399" s="283"/>
      <c r="R399" s="283"/>
      <c r="S399" s="283"/>
      <c r="T399" s="283"/>
    </row>
    <row r="400">
      <c r="A400" s="495">
        <v>398</v>
      </c>
      <c r="B400" s="498">
        <v>45386</v>
      </c>
      <c r="C400" s="406" t="str">
        <v>SF1683968551695</v>
      </c>
      <c r="D400" s="406" t="str">
        <v>北京</v>
      </c>
      <c r="E400" s="406" t="str">
        <v>广州</v>
      </c>
      <c r="F400" s="406" t="str">
        <v>叶先生</v>
      </c>
      <c r="G400" s="406">
        <v>2</v>
      </c>
      <c r="H400" s="406" t="str">
        <v>顺丰标快</v>
      </c>
      <c r="I400" s="406" t="str">
        <v>寄付</v>
      </c>
      <c r="J400" s="406">
        <v>25</v>
      </c>
      <c r="K400" s="406">
        <v>0</v>
      </c>
      <c r="L400" s="406">
        <v>25</v>
      </c>
      <c r="M400" s="406" t="str">
        <v>高郅</v>
      </c>
      <c r="N400" s="497" t="str">
        <v>运费</v>
      </c>
      <c r="O400" s="496"/>
      <c r="P400" s="283"/>
      <c r="Q400" s="283"/>
      <c r="R400" s="283"/>
      <c r="S400" s="283"/>
      <c r="T400" s="283"/>
    </row>
    <row r="401">
      <c r="A401" s="495">
        <v>399</v>
      </c>
      <c r="B401" s="498">
        <v>45386</v>
      </c>
      <c r="C401" s="406" t="str">
        <v>SF1683968551695</v>
      </c>
      <c r="D401" s="406" t="str">
        <v>北京</v>
      </c>
      <c r="E401" s="406" t="str">
        <v>广州</v>
      </c>
      <c r="F401" s="406" t="str">
        <v>叶先生</v>
      </c>
      <c r="G401" s="406">
        <v>0</v>
      </c>
      <c r="H401" s="406" t="str">
        <v>顺丰标快</v>
      </c>
      <c r="I401" s="406" t="str">
        <v>寄付</v>
      </c>
      <c r="J401" s="406">
        <v>4</v>
      </c>
      <c r="K401" s="406">
        <v>0</v>
      </c>
      <c r="L401" s="406">
        <v>4</v>
      </c>
      <c r="M401" s="406" t="str">
        <v>高郅</v>
      </c>
      <c r="N401" s="497" t="str">
        <v>包装服务</v>
      </c>
      <c r="O401" s="496"/>
      <c r="P401" s="283"/>
      <c r="Q401" s="283"/>
      <c r="R401" s="283"/>
      <c r="S401" s="283"/>
      <c r="T401" s="283"/>
    </row>
    <row r="402">
      <c r="A402" s="495">
        <v>400</v>
      </c>
      <c r="B402" s="498">
        <v>45386</v>
      </c>
      <c r="C402" s="406" t="str">
        <v>SF1691128519335</v>
      </c>
      <c r="D402" s="406" t="str">
        <v>北京</v>
      </c>
      <c r="E402" s="406" t="str">
        <v>上海</v>
      </c>
      <c r="F402" s="406" t="str">
        <v>Kaven</v>
      </c>
      <c r="G402" s="406">
        <v>2</v>
      </c>
      <c r="H402" s="406" t="str">
        <v>顺丰标快</v>
      </c>
      <c r="I402" s="406" t="str">
        <v>寄付</v>
      </c>
      <c r="J402" s="406">
        <v>23</v>
      </c>
      <c r="K402" s="406">
        <v>0</v>
      </c>
      <c r="L402" s="406">
        <v>23</v>
      </c>
      <c r="M402" s="406" t="str">
        <v>高郅</v>
      </c>
      <c r="N402" s="497" t="str">
        <v>运费</v>
      </c>
      <c r="O402" s="496"/>
      <c r="P402" s="283"/>
      <c r="Q402" s="283"/>
      <c r="R402" s="283"/>
      <c r="S402" s="283"/>
      <c r="T402" s="283"/>
    </row>
    <row r="403">
      <c r="A403" s="495">
        <v>401</v>
      </c>
      <c r="B403" s="498">
        <v>45386</v>
      </c>
      <c r="C403" s="406" t="str">
        <v>SF1691128519335</v>
      </c>
      <c r="D403" s="406" t="str">
        <v>北京</v>
      </c>
      <c r="E403" s="406" t="str">
        <v>上海</v>
      </c>
      <c r="F403" s="406" t="str">
        <v>Kaven</v>
      </c>
      <c r="G403" s="406">
        <v>0</v>
      </c>
      <c r="H403" s="406" t="str">
        <v>顺丰标快</v>
      </c>
      <c r="I403" s="406" t="str">
        <v>寄付</v>
      </c>
      <c r="J403" s="406">
        <v>4</v>
      </c>
      <c r="K403" s="406">
        <v>0</v>
      </c>
      <c r="L403" s="406">
        <v>4</v>
      </c>
      <c r="M403" s="406" t="str">
        <v>高郅</v>
      </c>
      <c r="N403" s="497" t="str">
        <v>包装服务</v>
      </c>
      <c r="O403" s="496"/>
      <c r="P403" s="283"/>
      <c r="Q403" s="283"/>
      <c r="R403" s="283"/>
      <c r="S403" s="283"/>
      <c r="T403" s="283"/>
    </row>
    <row r="404">
      <c r="A404" s="495">
        <v>402</v>
      </c>
      <c r="B404" s="498">
        <v>45386</v>
      </c>
      <c r="C404" s="406" t="str">
        <v>SF1691227519330</v>
      </c>
      <c r="D404" s="406" t="str">
        <v>北京</v>
      </c>
      <c r="E404" s="406" t="str">
        <v>苏州</v>
      </c>
      <c r="F404" s="406" t="str">
        <v>顾丽丽</v>
      </c>
      <c r="G404" s="406">
        <v>2</v>
      </c>
      <c r="H404" s="406" t="str">
        <v>顺丰标快</v>
      </c>
      <c r="I404" s="406" t="str">
        <v>寄付</v>
      </c>
      <c r="J404" s="406">
        <v>23</v>
      </c>
      <c r="K404" s="406">
        <v>0</v>
      </c>
      <c r="L404" s="406">
        <v>23</v>
      </c>
      <c r="M404" s="406" t="str">
        <v>高郅</v>
      </c>
      <c r="N404" s="497" t="str">
        <v>运费</v>
      </c>
      <c r="O404" s="496"/>
      <c r="P404" s="283"/>
      <c r="Q404" s="283"/>
      <c r="R404" s="283"/>
      <c r="S404" s="283"/>
      <c r="T404" s="283"/>
    </row>
    <row r="405">
      <c r="A405" s="495">
        <v>403</v>
      </c>
      <c r="B405" s="498">
        <v>45386</v>
      </c>
      <c r="C405" s="406" t="str">
        <v>SF1691227519330</v>
      </c>
      <c r="D405" s="406" t="str">
        <v>北京</v>
      </c>
      <c r="E405" s="406" t="str">
        <v>苏州</v>
      </c>
      <c r="F405" s="406" t="str">
        <v>顾丽丽</v>
      </c>
      <c r="G405" s="406">
        <v>0</v>
      </c>
      <c r="H405" s="406" t="str">
        <v>顺丰标快</v>
      </c>
      <c r="I405" s="406" t="str">
        <v>寄付</v>
      </c>
      <c r="J405" s="406">
        <v>4</v>
      </c>
      <c r="K405" s="406">
        <v>0</v>
      </c>
      <c r="L405" s="406">
        <v>4</v>
      </c>
      <c r="M405" s="406" t="str">
        <v>高郅</v>
      </c>
      <c r="N405" s="497" t="str">
        <v>包装服务</v>
      </c>
      <c r="O405" s="496"/>
      <c r="P405" s="283"/>
      <c r="Q405" s="283"/>
      <c r="R405" s="283"/>
      <c r="S405" s="283"/>
      <c r="T405" s="283"/>
    </row>
    <row r="406">
      <c r="A406" s="495">
        <v>404</v>
      </c>
      <c r="B406" s="498">
        <v>45386</v>
      </c>
      <c r="C406" s="406" t="str">
        <v>SF1691229519336</v>
      </c>
      <c r="D406" s="406" t="str">
        <v>北京</v>
      </c>
      <c r="E406" s="406" t="str">
        <v>杭州</v>
      </c>
      <c r="F406" s="406" t="str">
        <v>星天外传媒</v>
      </c>
      <c r="G406" s="406">
        <v>2</v>
      </c>
      <c r="H406" s="406" t="str">
        <v>顺丰标快</v>
      </c>
      <c r="I406" s="406" t="str">
        <v>寄付</v>
      </c>
      <c r="J406" s="406">
        <v>23</v>
      </c>
      <c r="K406" s="406">
        <v>0</v>
      </c>
      <c r="L406" s="406">
        <v>23</v>
      </c>
      <c r="M406" s="406" t="str">
        <v>高郅</v>
      </c>
      <c r="N406" s="497" t="str">
        <v>运费</v>
      </c>
      <c r="O406" s="496"/>
      <c r="P406" s="283"/>
      <c r="Q406" s="283"/>
      <c r="R406" s="283"/>
      <c r="S406" s="283"/>
      <c r="T406" s="283"/>
    </row>
    <row r="407">
      <c r="A407" s="495">
        <v>405</v>
      </c>
      <c r="B407" s="498">
        <v>45386</v>
      </c>
      <c r="C407" s="406" t="str">
        <v>SF1691229519336</v>
      </c>
      <c r="D407" s="406" t="str">
        <v>北京</v>
      </c>
      <c r="E407" s="406" t="str">
        <v>杭州</v>
      </c>
      <c r="F407" s="406" t="str">
        <v>星天外传媒</v>
      </c>
      <c r="G407" s="406">
        <v>0</v>
      </c>
      <c r="H407" s="406" t="str">
        <v>顺丰标快</v>
      </c>
      <c r="I407" s="406" t="str">
        <v>寄付</v>
      </c>
      <c r="J407" s="406">
        <v>4</v>
      </c>
      <c r="K407" s="406">
        <v>0</v>
      </c>
      <c r="L407" s="406">
        <v>4</v>
      </c>
      <c r="M407" s="406" t="str">
        <v>高郅</v>
      </c>
      <c r="N407" s="497" t="str">
        <v>包装服务</v>
      </c>
      <c r="O407" s="496"/>
      <c r="P407" s="283"/>
      <c r="Q407" s="283"/>
      <c r="R407" s="283"/>
      <c r="S407" s="283"/>
      <c r="T407" s="283"/>
    </row>
    <row r="408">
      <c r="A408" s="495">
        <v>406</v>
      </c>
      <c r="B408" s="498">
        <v>45386</v>
      </c>
      <c r="C408" s="406" t="str">
        <v>SF1691321519336</v>
      </c>
      <c r="D408" s="406" t="str">
        <v>北京</v>
      </c>
      <c r="E408" s="406" t="str">
        <v>宁波</v>
      </c>
      <c r="F408" s="406" t="str">
        <v>曹宇航</v>
      </c>
      <c r="G408" s="406">
        <v>2</v>
      </c>
      <c r="H408" s="406" t="str">
        <v>顺丰标快</v>
      </c>
      <c r="I408" s="406" t="str">
        <v>寄付</v>
      </c>
      <c r="J408" s="406">
        <v>23</v>
      </c>
      <c r="K408" s="406">
        <v>0</v>
      </c>
      <c r="L408" s="406">
        <v>23</v>
      </c>
      <c r="M408" s="406" t="str">
        <v>高郅</v>
      </c>
      <c r="N408" s="497" t="str">
        <v>运费</v>
      </c>
      <c r="O408" s="496"/>
      <c r="P408" s="283"/>
      <c r="Q408" s="283"/>
      <c r="R408" s="283"/>
      <c r="S408" s="283"/>
      <c r="T408" s="283"/>
    </row>
    <row r="409">
      <c r="A409" s="495">
        <v>407</v>
      </c>
      <c r="B409" s="498">
        <v>45386</v>
      </c>
      <c r="C409" s="406" t="str">
        <v>SF1691321519336</v>
      </c>
      <c r="D409" s="406" t="str">
        <v>北京</v>
      </c>
      <c r="E409" s="406" t="str">
        <v>宁波</v>
      </c>
      <c r="F409" s="406" t="str">
        <v>曹宇航</v>
      </c>
      <c r="G409" s="406">
        <v>0</v>
      </c>
      <c r="H409" s="406" t="str">
        <v>顺丰标快</v>
      </c>
      <c r="I409" s="406" t="str">
        <v>寄付</v>
      </c>
      <c r="J409" s="406">
        <v>4</v>
      </c>
      <c r="K409" s="406">
        <v>0</v>
      </c>
      <c r="L409" s="406">
        <v>4</v>
      </c>
      <c r="M409" s="406" t="str">
        <v>高郅</v>
      </c>
      <c r="N409" s="497" t="str">
        <v>包装服务</v>
      </c>
      <c r="O409" s="496"/>
      <c r="P409" s="283"/>
      <c r="Q409" s="283"/>
      <c r="R409" s="283"/>
      <c r="S409" s="283"/>
      <c r="T409" s="283"/>
    </row>
    <row r="410">
      <c r="A410" s="495">
        <v>408</v>
      </c>
      <c r="B410" s="498">
        <v>45386</v>
      </c>
      <c r="C410" s="406" t="str">
        <v>SF1691328519332</v>
      </c>
      <c r="D410" s="406" t="str">
        <v>北京</v>
      </c>
      <c r="E410" s="406" t="str">
        <v>杭州</v>
      </c>
      <c r="F410" s="406" t="str">
        <v>蘑菇</v>
      </c>
      <c r="G410" s="406">
        <v>2</v>
      </c>
      <c r="H410" s="406" t="str">
        <v>顺丰标快</v>
      </c>
      <c r="I410" s="406" t="str">
        <v>寄付</v>
      </c>
      <c r="J410" s="406">
        <v>23</v>
      </c>
      <c r="K410" s="406">
        <v>0</v>
      </c>
      <c r="L410" s="406">
        <v>23</v>
      </c>
      <c r="M410" s="406" t="str">
        <v>高郅</v>
      </c>
      <c r="N410" s="497" t="str">
        <v>运费</v>
      </c>
      <c r="O410" s="496"/>
      <c r="P410" s="283"/>
      <c r="Q410" s="283"/>
      <c r="R410" s="283"/>
      <c r="S410" s="283"/>
      <c r="T410" s="283"/>
    </row>
    <row r="411">
      <c r="A411" s="495">
        <v>409</v>
      </c>
      <c r="B411" s="498">
        <v>45386</v>
      </c>
      <c r="C411" s="406" t="str">
        <v>SF1691328519332</v>
      </c>
      <c r="D411" s="406" t="str">
        <v>北京</v>
      </c>
      <c r="E411" s="406" t="str">
        <v>杭州</v>
      </c>
      <c r="F411" s="406" t="str">
        <v>蘑菇</v>
      </c>
      <c r="G411" s="406">
        <v>0</v>
      </c>
      <c r="H411" s="406" t="str">
        <v>顺丰标快</v>
      </c>
      <c r="I411" s="406" t="str">
        <v>寄付</v>
      </c>
      <c r="J411" s="406">
        <v>4</v>
      </c>
      <c r="K411" s="406">
        <v>0</v>
      </c>
      <c r="L411" s="406">
        <v>4</v>
      </c>
      <c r="M411" s="406" t="str">
        <v>高郅</v>
      </c>
      <c r="N411" s="497" t="str">
        <v>包装服务</v>
      </c>
      <c r="O411" s="496"/>
      <c r="P411" s="283"/>
      <c r="Q411" s="283"/>
      <c r="R411" s="283"/>
      <c r="S411" s="283"/>
      <c r="T411" s="283"/>
    </row>
    <row r="412">
      <c r="A412" s="495">
        <v>410</v>
      </c>
      <c r="B412" s="498">
        <v>45386</v>
      </c>
      <c r="C412" s="406" t="str">
        <v>SF1691425519331</v>
      </c>
      <c r="D412" s="406" t="str">
        <v>北京</v>
      </c>
      <c r="E412" s="406" t="str">
        <v>运城</v>
      </c>
      <c r="F412" s="406" t="str">
        <v>闫国婷</v>
      </c>
      <c r="G412" s="406">
        <v>2</v>
      </c>
      <c r="H412" s="406" t="str">
        <v>顺丰标快</v>
      </c>
      <c r="I412" s="406" t="str">
        <v>寄付</v>
      </c>
      <c r="J412" s="406">
        <v>23</v>
      </c>
      <c r="K412" s="406">
        <v>0</v>
      </c>
      <c r="L412" s="406">
        <v>23</v>
      </c>
      <c r="M412" s="406" t="str">
        <v>高郅</v>
      </c>
      <c r="N412" s="497" t="str">
        <v>运费</v>
      </c>
      <c r="O412" s="496"/>
      <c r="P412" s="283"/>
      <c r="Q412" s="283"/>
      <c r="R412" s="283"/>
      <c r="S412" s="283"/>
      <c r="T412" s="283"/>
    </row>
    <row r="413">
      <c r="A413" s="495">
        <v>411</v>
      </c>
      <c r="B413" s="498">
        <v>45386</v>
      </c>
      <c r="C413" s="406" t="str">
        <v>SF1691425519331</v>
      </c>
      <c r="D413" s="406" t="str">
        <v>北京</v>
      </c>
      <c r="E413" s="406" t="str">
        <v>运城</v>
      </c>
      <c r="F413" s="406" t="str">
        <v>闫国婷</v>
      </c>
      <c r="G413" s="406">
        <v>0</v>
      </c>
      <c r="H413" s="406" t="str">
        <v>顺丰标快</v>
      </c>
      <c r="I413" s="406" t="str">
        <v>寄付</v>
      </c>
      <c r="J413" s="406">
        <v>4</v>
      </c>
      <c r="K413" s="406">
        <v>0</v>
      </c>
      <c r="L413" s="406">
        <v>4</v>
      </c>
      <c r="M413" s="406" t="str">
        <v>高郅</v>
      </c>
      <c r="N413" s="497" t="str">
        <v>包装服务</v>
      </c>
      <c r="O413" s="496"/>
      <c r="P413" s="283"/>
      <c r="Q413" s="283"/>
      <c r="R413" s="283"/>
      <c r="S413" s="283"/>
      <c r="T413" s="283"/>
    </row>
    <row r="414">
      <c r="A414" s="495">
        <v>412</v>
      </c>
      <c r="B414" s="498">
        <v>45386</v>
      </c>
      <c r="C414" s="406" t="str">
        <v>SF1691520519335</v>
      </c>
      <c r="D414" s="406" t="str">
        <v>北京</v>
      </c>
      <c r="E414" s="406" t="str">
        <v>杭州</v>
      </c>
      <c r="F414" s="406" t="str">
        <v>星天外传媒</v>
      </c>
      <c r="G414" s="406">
        <v>2</v>
      </c>
      <c r="H414" s="406" t="str">
        <v>顺丰标快</v>
      </c>
      <c r="I414" s="406" t="str">
        <v>寄付</v>
      </c>
      <c r="J414" s="406">
        <v>23</v>
      </c>
      <c r="K414" s="406">
        <v>0</v>
      </c>
      <c r="L414" s="406">
        <v>23</v>
      </c>
      <c r="M414" s="406" t="str">
        <v>高郅</v>
      </c>
      <c r="N414" s="497" t="str">
        <v>运费</v>
      </c>
      <c r="O414" s="496"/>
      <c r="P414" s="283"/>
      <c r="Q414" s="283"/>
      <c r="R414" s="283"/>
      <c r="S414" s="283"/>
      <c r="T414" s="283"/>
    </row>
    <row r="415">
      <c r="A415" s="495">
        <v>413</v>
      </c>
      <c r="B415" s="498">
        <v>45386</v>
      </c>
      <c r="C415" s="406" t="str">
        <v>SF1691520519335</v>
      </c>
      <c r="D415" s="406" t="str">
        <v>北京</v>
      </c>
      <c r="E415" s="406" t="str">
        <v>杭州</v>
      </c>
      <c r="F415" s="406" t="str">
        <v>星天外传媒</v>
      </c>
      <c r="G415" s="406">
        <v>0</v>
      </c>
      <c r="H415" s="406" t="str">
        <v>顺丰标快</v>
      </c>
      <c r="I415" s="406" t="str">
        <v>寄付</v>
      </c>
      <c r="J415" s="406">
        <v>4</v>
      </c>
      <c r="K415" s="406">
        <v>0</v>
      </c>
      <c r="L415" s="406">
        <v>4</v>
      </c>
      <c r="M415" s="406" t="str">
        <v>高郅</v>
      </c>
      <c r="N415" s="497" t="str">
        <v>包装服务</v>
      </c>
      <c r="O415" s="496"/>
      <c r="P415" s="283"/>
      <c r="Q415" s="283"/>
      <c r="R415" s="283"/>
      <c r="S415" s="283"/>
      <c r="T415" s="283"/>
    </row>
    <row r="416">
      <c r="A416" s="495">
        <v>414</v>
      </c>
      <c r="B416" s="498">
        <v>45386</v>
      </c>
      <c r="C416" s="406" t="str">
        <v>SF1691524519337</v>
      </c>
      <c r="D416" s="406" t="str">
        <v>北京</v>
      </c>
      <c r="E416" s="406" t="str">
        <v>北京</v>
      </c>
      <c r="F416" s="406" t="str">
        <v>祁婷显</v>
      </c>
      <c r="G416" s="406">
        <v>2</v>
      </c>
      <c r="H416" s="406" t="str">
        <v>顺丰标快</v>
      </c>
      <c r="I416" s="406" t="str">
        <v>寄付</v>
      </c>
      <c r="J416" s="406">
        <v>18</v>
      </c>
      <c r="K416" s="406">
        <v>0</v>
      </c>
      <c r="L416" s="406">
        <v>18</v>
      </c>
      <c r="M416" s="406" t="str">
        <v>高郅</v>
      </c>
      <c r="N416" s="497" t="str">
        <v>运费</v>
      </c>
      <c r="O416" s="496"/>
      <c r="P416" s="283"/>
      <c r="Q416" s="283"/>
      <c r="R416" s="283"/>
      <c r="S416" s="283"/>
      <c r="T416" s="283"/>
    </row>
    <row r="417">
      <c r="A417" s="495">
        <v>415</v>
      </c>
      <c r="B417" s="498">
        <v>45386</v>
      </c>
      <c r="C417" s="406" t="str">
        <v>SF1691524519337</v>
      </c>
      <c r="D417" s="406" t="str">
        <v>北京</v>
      </c>
      <c r="E417" s="406" t="str">
        <v>北京</v>
      </c>
      <c r="F417" s="406" t="str">
        <v>祁婷显</v>
      </c>
      <c r="G417" s="406">
        <v>0</v>
      </c>
      <c r="H417" s="406" t="str">
        <v>顺丰标快</v>
      </c>
      <c r="I417" s="406" t="str">
        <v>寄付</v>
      </c>
      <c r="J417" s="406">
        <v>4</v>
      </c>
      <c r="K417" s="406">
        <v>0</v>
      </c>
      <c r="L417" s="406">
        <v>4</v>
      </c>
      <c r="M417" s="406" t="str">
        <v>高郅</v>
      </c>
      <c r="N417" s="497" t="str">
        <v>包装服务</v>
      </c>
      <c r="O417" s="496"/>
      <c r="P417" s="283"/>
      <c r="Q417" s="283"/>
      <c r="R417" s="283"/>
      <c r="S417" s="283"/>
      <c r="T417" s="283"/>
    </row>
    <row r="418">
      <c r="A418" s="503" t="str">
        <v>合计</v>
      </c>
      <c r="B418" s="503"/>
      <c r="C418" s="503"/>
      <c r="D418" s="503"/>
      <c r="E418" s="503"/>
      <c r="F418" s="503"/>
      <c r="G418" s="503"/>
      <c r="H418" s="503"/>
      <c r="I418" s="503"/>
      <c r="J418" s="406">
        <f>SUM(J3:J417)</f>
      </c>
      <c r="K418" s="406">
        <f>SUM(K3:K417)</f>
      </c>
      <c r="L418" s="406">
        <f>SUM(L3:L417)</f>
      </c>
      <c r="M418" s="406"/>
      <c r="N418" s="497"/>
      <c r="O418" s="496"/>
      <c r="P418" s="283"/>
      <c r="Q418" s="283"/>
      <c r="R418" s="283"/>
      <c r="S418" s="283"/>
      <c r="T418" s="283"/>
    </row>
    <row r="419">
      <c r="A419" s="500" t="str">
        <v>结束物料邮寄明细</v>
      </c>
      <c r="B419" s="500"/>
      <c r="C419" s="500"/>
      <c r="D419" s="500"/>
      <c r="E419" s="500"/>
      <c r="F419" s="500"/>
      <c r="G419" s="500"/>
      <c r="H419" s="500"/>
      <c r="I419" s="500"/>
      <c r="J419" s="500"/>
      <c r="K419" s="500"/>
      <c r="L419" s="500"/>
      <c r="M419" s="500"/>
      <c r="N419" s="500"/>
      <c r="O419" s="500"/>
      <c r="P419" s="283"/>
      <c r="Q419" s="283"/>
      <c r="R419" s="283"/>
      <c r="S419" s="283"/>
      <c r="T419" s="283"/>
    </row>
    <row r="420">
      <c r="A420" s="500" t="str">
        <v>序号</v>
      </c>
      <c r="B420" s="500" t="str">
        <v>日期</v>
      </c>
      <c r="C420" s="500" t="str">
        <v>运单号码</v>
      </c>
      <c r="D420" s="500" t="str">
        <v>寄件地区</v>
      </c>
      <c r="E420" s="500" t="str">
        <v>到件地区</v>
      </c>
      <c r="F420" s="500" t="str">
        <v>对方公司名称</v>
      </c>
      <c r="G420" s="500" t="str">
        <v>计费重量</v>
      </c>
      <c r="H420" s="500" t="str">
        <v>产品类型</v>
      </c>
      <c r="I420" s="500" t="str">
        <v>付款方式</v>
      </c>
      <c r="J420" s="500" t="str">
        <v>费用(元)</v>
      </c>
      <c r="K420" s="500" t="str">
        <v>折扣/促销</v>
      </c>
      <c r="L420" s="500" t="str">
        <v>应付金额</v>
      </c>
      <c r="M420" s="500" t="str">
        <v>经手人</v>
      </c>
      <c r="N420" s="500" t="str">
        <v>服务</v>
      </c>
      <c r="O420" s="500" t="str">
        <v>备注</v>
      </c>
      <c r="P420" s="283"/>
      <c r="Q420" s="283"/>
      <c r="R420" s="283"/>
      <c r="S420" s="283"/>
      <c r="T420" s="283"/>
    </row>
    <row r="421">
      <c r="A421" s="499">
        <v>1</v>
      </c>
      <c r="B421" s="498">
        <v>45385</v>
      </c>
      <c r="C421" s="406" t="str">
        <v>SF1441483755560</v>
      </c>
      <c r="D421" s="406" t="str">
        <v>北京</v>
      </c>
      <c r="E421" s="406" t="str">
        <v>厦门</v>
      </c>
      <c r="F421" s="406" t="str">
        <v>高郅</v>
      </c>
      <c r="G421" s="406">
        <v>156</v>
      </c>
      <c r="H421" s="406" t="str">
        <v>顺丰标快</v>
      </c>
      <c r="I421" s="406" t="str">
        <v>寄付</v>
      </c>
      <c r="J421" s="406">
        <v>780</v>
      </c>
      <c r="K421" s="406">
        <v>0</v>
      </c>
      <c r="L421" s="406">
        <v>780</v>
      </c>
      <c r="M421" s="406" t="str">
        <v>李佳骏</v>
      </c>
      <c r="N421" s="406" t="str">
        <v>运费</v>
      </c>
      <c r="O421" s="463" t="str">
        <v>活动物料</v>
      </c>
      <c r="P421" s="283"/>
      <c r="Q421" s="283"/>
      <c r="R421" s="283"/>
      <c r="S421" s="283"/>
      <c r="T421" s="283"/>
    </row>
    <row r="422">
      <c r="A422" s="499">
        <v>2</v>
      </c>
      <c r="B422" s="498">
        <v>45386</v>
      </c>
      <c r="C422" s="406" t="str">
        <v>SF1451647747509</v>
      </c>
      <c r="D422" s="406" t="str">
        <v>北京</v>
      </c>
      <c r="E422" s="406" t="str">
        <v>厦门</v>
      </c>
      <c r="F422" s="406" t="str">
        <v>高郅</v>
      </c>
      <c r="G422" s="406">
        <v>21</v>
      </c>
      <c r="H422" s="406" t="str">
        <v>顺丰标快</v>
      </c>
      <c r="I422" s="406" t="str">
        <v>寄付</v>
      </c>
      <c r="J422" s="406">
        <v>118</v>
      </c>
      <c r="K422" s="406">
        <v>0</v>
      </c>
      <c r="L422" s="406">
        <v>118</v>
      </c>
      <c r="M422" s="406" t="str">
        <v>高郅</v>
      </c>
      <c r="N422" s="406" t="str">
        <v>运费</v>
      </c>
      <c r="O422" s="463"/>
      <c r="P422" s="283"/>
      <c r="Q422" s="283"/>
      <c r="R422" s="283"/>
      <c r="S422" s="283"/>
      <c r="T422" s="283"/>
    </row>
    <row r="423">
      <c r="A423" s="499">
        <v>3</v>
      </c>
      <c r="B423" s="498">
        <v>45386</v>
      </c>
      <c r="C423" s="406" t="str">
        <v>SF1451647747509</v>
      </c>
      <c r="D423" s="406" t="str">
        <v>北京</v>
      </c>
      <c r="E423" s="406" t="str">
        <v>厦门</v>
      </c>
      <c r="F423" s="406" t="str">
        <v>高郅</v>
      </c>
      <c r="G423" s="406">
        <v>0</v>
      </c>
      <c r="H423" s="406" t="str">
        <v>顺丰标快</v>
      </c>
      <c r="I423" s="406" t="str">
        <v>寄付</v>
      </c>
      <c r="J423" s="406">
        <v>18</v>
      </c>
      <c r="K423" s="406">
        <v>0</v>
      </c>
      <c r="L423" s="406">
        <v>18</v>
      </c>
      <c r="M423" s="406" t="str">
        <v>高郅</v>
      </c>
      <c r="N423" s="406" t="str">
        <v>包装服务</v>
      </c>
      <c r="O423" s="463"/>
      <c r="P423" s="283"/>
      <c r="Q423" s="283"/>
      <c r="R423" s="283"/>
      <c r="S423" s="283"/>
      <c r="T423" s="283"/>
    </row>
    <row r="424">
      <c r="A424" s="499">
        <v>4</v>
      </c>
      <c r="B424" s="498">
        <v>45397</v>
      </c>
      <c r="C424" s="406">
        <v>8900481403180</v>
      </c>
      <c r="D424" s="406" t="str">
        <v>厦门</v>
      </c>
      <c r="E424" s="406" t="str">
        <v>北京</v>
      </c>
      <c r="F424" s="406" t="str">
        <v>高郅</v>
      </c>
      <c r="G424" s="406" t="str">
        <v>-</v>
      </c>
      <c r="H424" s="406" t="str">
        <v>邮政标快</v>
      </c>
      <c r="I424" s="406" t="str">
        <v>到付</v>
      </c>
      <c r="J424" s="406">
        <v>30</v>
      </c>
      <c r="K424" s="406">
        <v>0</v>
      </c>
      <c r="L424" s="406">
        <v>30</v>
      </c>
      <c r="M424" s="406" t="str">
        <v>高郅</v>
      </c>
      <c r="N424" s="406" t="str">
        <v>运费</v>
      </c>
      <c r="O424" s="463"/>
      <c r="P424" s="283"/>
      <c r="Q424" s="283"/>
      <c r="R424" s="283"/>
      <c r="S424" s="283"/>
      <c r="T424" s="283"/>
    </row>
    <row r="425">
      <c r="A425" s="499">
        <v>5</v>
      </c>
      <c r="B425" s="498">
        <v>45397</v>
      </c>
      <c r="C425" s="406">
        <v>8900481404580</v>
      </c>
      <c r="D425" s="406" t="str">
        <v>厦门</v>
      </c>
      <c r="E425" s="406" t="str">
        <v>北京</v>
      </c>
      <c r="F425" s="406" t="str">
        <v>高郅</v>
      </c>
      <c r="G425" s="406" t="str">
        <v>-</v>
      </c>
      <c r="H425" s="406" t="str">
        <v>邮政标快</v>
      </c>
      <c r="I425" s="406" t="str">
        <v>到付</v>
      </c>
      <c r="J425" s="406">
        <v>18</v>
      </c>
      <c r="K425" s="406">
        <v>0</v>
      </c>
      <c r="L425" s="406">
        <v>18</v>
      </c>
      <c r="M425" s="406" t="str">
        <v>高郅</v>
      </c>
      <c r="N425" s="406" t="str">
        <v>运费</v>
      </c>
      <c r="O425" s="463"/>
      <c r="P425" s="283"/>
      <c r="Q425" s="283"/>
      <c r="R425" s="283"/>
      <c r="S425" s="283"/>
      <c r="T425" s="283"/>
    </row>
    <row r="426">
      <c r="A426" s="499">
        <v>6</v>
      </c>
      <c r="B426" s="498">
        <v>45397</v>
      </c>
      <c r="C426" s="406">
        <v>8900481405980</v>
      </c>
      <c r="D426" s="406" t="str">
        <v>厦门</v>
      </c>
      <c r="E426" s="406" t="str">
        <v>北京</v>
      </c>
      <c r="F426" s="406" t="str">
        <v>高郅</v>
      </c>
      <c r="G426" s="406" t="str">
        <v>-</v>
      </c>
      <c r="H426" s="406" t="str">
        <v>邮政标快</v>
      </c>
      <c r="I426" s="406" t="str">
        <v>到付</v>
      </c>
      <c r="J426" s="406">
        <v>30</v>
      </c>
      <c r="K426" s="406">
        <v>0</v>
      </c>
      <c r="L426" s="406">
        <v>30</v>
      </c>
      <c r="M426" s="406" t="str">
        <v>高郅</v>
      </c>
      <c r="N426" s="406" t="str">
        <v>运费</v>
      </c>
      <c r="O426" s="463"/>
      <c r="P426" s="283"/>
      <c r="Q426" s="283"/>
      <c r="R426" s="283"/>
      <c r="S426" s="283"/>
      <c r="T426" s="283"/>
    </row>
    <row r="427">
      <c r="A427" s="499">
        <v>7</v>
      </c>
      <c r="B427" s="498">
        <v>45397</v>
      </c>
      <c r="C427" s="406">
        <v>8900481406280</v>
      </c>
      <c r="D427" s="406" t="str">
        <v>厦门</v>
      </c>
      <c r="E427" s="406" t="str">
        <v>北京</v>
      </c>
      <c r="F427" s="406" t="str">
        <v>高郅</v>
      </c>
      <c r="G427" s="406" t="str">
        <v>-</v>
      </c>
      <c r="H427" s="406" t="str">
        <v>邮政标快</v>
      </c>
      <c r="I427" s="406" t="str">
        <v>到付</v>
      </c>
      <c r="J427" s="406">
        <v>44</v>
      </c>
      <c r="K427" s="406">
        <v>0</v>
      </c>
      <c r="L427" s="406">
        <v>44</v>
      </c>
      <c r="M427" s="406" t="str">
        <v>高郅</v>
      </c>
      <c r="N427" s="406" t="str">
        <v>运费</v>
      </c>
      <c r="O427" s="463"/>
      <c r="P427" s="283"/>
      <c r="Q427" s="283"/>
      <c r="R427" s="283"/>
      <c r="S427" s="283"/>
      <c r="T427" s="283"/>
    </row>
    <row r="428">
      <c r="A428" s="499">
        <v>8</v>
      </c>
      <c r="B428" s="498">
        <v>45397</v>
      </c>
      <c r="C428" s="406">
        <v>8900481407680</v>
      </c>
      <c r="D428" s="406" t="str">
        <v>厦门</v>
      </c>
      <c r="E428" s="406" t="str">
        <v>北京</v>
      </c>
      <c r="F428" s="406" t="str">
        <v>高郅</v>
      </c>
      <c r="G428" s="406" t="str">
        <v>-</v>
      </c>
      <c r="H428" s="406" t="str">
        <v>邮政标快</v>
      </c>
      <c r="I428" s="406" t="str">
        <v>到付</v>
      </c>
      <c r="J428" s="406">
        <v>12</v>
      </c>
      <c r="K428" s="406">
        <v>0</v>
      </c>
      <c r="L428" s="406">
        <v>12</v>
      </c>
      <c r="M428" s="406" t="str">
        <v>高郅</v>
      </c>
      <c r="N428" s="406" t="str">
        <v>运费</v>
      </c>
      <c r="O428" s="463"/>
      <c r="P428" s="283"/>
      <c r="Q428" s="283"/>
      <c r="R428" s="283"/>
      <c r="S428" s="283"/>
      <c r="T428" s="283"/>
    </row>
    <row r="429">
      <c r="A429" s="499">
        <v>9</v>
      </c>
      <c r="B429" s="498">
        <v>45397</v>
      </c>
      <c r="C429" s="406">
        <v>8900481408080</v>
      </c>
      <c r="D429" s="406" t="str">
        <v>厦门</v>
      </c>
      <c r="E429" s="406" t="str">
        <v>北京</v>
      </c>
      <c r="F429" s="406" t="str">
        <v>高郅</v>
      </c>
      <c r="G429" s="406" t="str">
        <v>-</v>
      </c>
      <c r="H429" s="406" t="str">
        <v>邮政标快</v>
      </c>
      <c r="I429" s="406" t="str">
        <v>到付</v>
      </c>
      <c r="J429" s="406">
        <v>42</v>
      </c>
      <c r="K429" s="406">
        <v>0</v>
      </c>
      <c r="L429" s="406">
        <v>42</v>
      </c>
      <c r="M429" s="406" t="str">
        <v>高郅</v>
      </c>
      <c r="N429" s="406" t="str">
        <v>运费</v>
      </c>
      <c r="O429" s="463"/>
      <c r="P429" s="283"/>
      <c r="Q429" s="283"/>
      <c r="R429" s="283"/>
      <c r="S429" s="283"/>
      <c r="T429" s="283"/>
    </row>
    <row r="430">
      <c r="A430" s="499">
        <v>10</v>
      </c>
      <c r="B430" s="498">
        <v>45397</v>
      </c>
      <c r="C430" s="406">
        <v>8900481409380</v>
      </c>
      <c r="D430" s="406" t="str">
        <v>厦门</v>
      </c>
      <c r="E430" s="406" t="str">
        <v>北京</v>
      </c>
      <c r="F430" s="406" t="str">
        <v>高郅</v>
      </c>
      <c r="G430" s="406" t="str">
        <v>-</v>
      </c>
      <c r="H430" s="406" t="str">
        <v>邮政标快</v>
      </c>
      <c r="I430" s="406" t="str">
        <v>到付</v>
      </c>
      <c r="J430" s="406">
        <v>42</v>
      </c>
      <c r="K430" s="406">
        <v>0</v>
      </c>
      <c r="L430" s="406">
        <v>42</v>
      </c>
      <c r="M430" s="406" t="str">
        <v>高郅</v>
      </c>
      <c r="N430" s="406" t="str">
        <v>运费</v>
      </c>
      <c r="O430" s="463"/>
      <c r="P430" s="283"/>
      <c r="Q430" s="283"/>
      <c r="R430" s="283"/>
      <c r="S430" s="283"/>
      <c r="T430" s="283"/>
    </row>
    <row r="431">
      <c r="A431" s="499">
        <v>11</v>
      </c>
      <c r="B431" s="498">
        <v>45397</v>
      </c>
      <c r="C431" s="406">
        <v>8900481410280</v>
      </c>
      <c r="D431" s="406" t="str">
        <v>厦门</v>
      </c>
      <c r="E431" s="406" t="str">
        <v>北京</v>
      </c>
      <c r="F431" s="406" t="str">
        <v>高郅</v>
      </c>
      <c r="G431" s="406" t="str">
        <v>-</v>
      </c>
      <c r="H431" s="406" t="str">
        <v>邮政标快</v>
      </c>
      <c r="I431" s="406" t="str">
        <v>到付</v>
      </c>
      <c r="J431" s="406">
        <v>20</v>
      </c>
      <c r="K431" s="406">
        <v>0</v>
      </c>
      <c r="L431" s="406">
        <v>20</v>
      </c>
      <c r="M431" s="406" t="str">
        <v>高郅</v>
      </c>
      <c r="N431" s="406" t="str">
        <v>运费</v>
      </c>
      <c r="O431" s="463"/>
      <c r="P431" s="283"/>
      <c r="Q431" s="283"/>
      <c r="R431" s="283"/>
      <c r="S431" s="283"/>
      <c r="T431" s="283"/>
    </row>
    <row r="432">
      <c r="A432" s="499">
        <v>12</v>
      </c>
      <c r="B432" s="498">
        <v>45397</v>
      </c>
      <c r="C432" s="406">
        <v>8900481411680</v>
      </c>
      <c r="D432" s="406" t="str">
        <v>厦门</v>
      </c>
      <c r="E432" s="406" t="str">
        <v>北京</v>
      </c>
      <c r="F432" s="406" t="str">
        <v>高郅</v>
      </c>
      <c r="G432" s="406" t="str">
        <v>-</v>
      </c>
      <c r="H432" s="406" t="str">
        <v>邮政标快</v>
      </c>
      <c r="I432" s="406" t="str">
        <v>到付</v>
      </c>
      <c r="J432" s="406">
        <v>42</v>
      </c>
      <c r="K432" s="406">
        <v>0</v>
      </c>
      <c r="L432" s="406">
        <v>42</v>
      </c>
      <c r="M432" s="406" t="str">
        <v>高郅</v>
      </c>
      <c r="N432" s="406" t="str">
        <v>运费</v>
      </c>
      <c r="O432" s="463"/>
      <c r="P432" s="283"/>
      <c r="Q432" s="283"/>
      <c r="R432" s="283"/>
      <c r="S432" s="283"/>
      <c r="T432" s="283"/>
    </row>
    <row r="433">
      <c r="A433" s="499">
        <v>13</v>
      </c>
      <c r="B433" s="498">
        <v>45397</v>
      </c>
      <c r="C433" s="406">
        <v>8900481413380</v>
      </c>
      <c r="D433" s="406" t="str">
        <v>厦门</v>
      </c>
      <c r="E433" s="406" t="str">
        <v>北京</v>
      </c>
      <c r="F433" s="406" t="str">
        <v>高郅</v>
      </c>
      <c r="G433" s="406" t="str">
        <v>-</v>
      </c>
      <c r="H433" s="406" t="str">
        <v>邮政标快</v>
      </c>
      <c r="I433" s="406" t="str">
        <v>到付</v>
      </c>
      <c r="J433" s="406">
        <v>32</v>
      </c>
      <c r="K433" s="406">
        <v>0</v>
      </c>
      <c r="L433" s="406">
        <v>32</v>
      </c>
      <c r="M433" s="406" t="str">
        <v>高郅</v>
      </c>
      <c r="N433" s="406" t="str">
        <v>运费</v>
      </c>
      <c r="O433" s="463"/>
      <c r="P433" s="283"/>
      <c r="Q433" s="283"/>
      <c r="R433" s="283"/>
      <c r="S433" s="283"/>
      <c r="T433" s="283"/>
    </row>
    <row r="434">
      <c r="A434" s="499">
        <v>14</v>
      </c>
      <c r="B434" s="498">
        <v>45397</v>
      </c>
      <c r="C434" s="406">
        <v>8900481414780</v>
      </c>
      <c r="D434" s="406" t="str">
        <v>厦门</v>
      </c>
      <c r="E434" s="406" t="str">
        <v>北京</v>
      </c>
      <c r="F434" s="406" t="str">
        <v>高郅</v>
      </c>
      <c r="G434" s="406" t="str">
        <v>-</v>
      </c>
      <c r="H434" s="406" t="str">
        <v>邮政标快</v>
      </c>
      <c r="I434" s="406" t="str">
        <v>到付</v>
      </c>
      <c r="J434" s="406">
        <v>16</v>
      </c>
      <c r="K434" s="406">
        <v>0</v>
      </c>
      <c r="L434" s="406">
        <v>16</v>
      </c>
      <c r="M434" s="406" t="str">
        <v>高郅</v>
      </c>
      <c r="N434" s="406" t="str">
        <v>运费</v>
      </c>
      <c r="O434" s="463"/>
      <c r="P434" s="283"/>
      <c r="Q434" s="283"/>
      <c r="R434" s="283"/>
      <c r="S434" s="283"/>
      <c r="T434" s="283"/>
    </row>
    <row r="435">
      <c r="A435" s="499">
        <v>15</v>
      </c>
      <c r="B435" s="498">
        <v>45397</v>
      </c>
      <c r="C435" s="406">
        <v>8900481415580</v>
      </c>
      <c r="D435" s="406" t="str">
        <v>厦门</v>
      </c>
      <c r="E435" s="406" t="str">
        <v>北京</v>
      </c>
      <c r="F435" s="406" t="str">
        <v>高郅</v>
      </c>
      <c r="G435" s="406" t="str">
        <v>-</v>
      </c>
      <c r="H435" s="406" t="str">
        <v>邮政标快</v>
      </c>
      <c r="I435" s="406" t="str">
        <v>到付</v>
      </c>
      <c r="J435" s="406">
        <v>22</v>
      </c>
      <c r="K435" s="406">
        <v>0</v>
      </c>
      <c r="L435" s="406">
        <v>22</v>
      </c>
      <c r="M435" s="406" t="str">
        <v>高郅</v>
      </c>
      <c r="N435" s="406" t="str">
        <v>运费</v>
      </c>
      <c r="O435" s="463"/>
      <c r="P435" s="283"/>
      <c r="Q435" s="283"/>
      <c r="R435" s="283"/>
      <c r="S435" s="283"/>
      <c r="T435" s="283"/>
    </row>
    <row r="436">
      <c r="A436" s="499">
        <v>16</v>
      </c>
      <c r="B436" s="498">
        <v>45397</v>
      </c>
      <c r="C436" s="406">
        <v>8900481416480</v>
      </c>
      <c r="D436" s="406" t="str">
        <v>厦门</v>
      </c>
      <c r="E436" s="406" t="str">
        <v>北京</v>
      </c>
      <c r="F436" s="406" t="str">
        <v>高郅</v>
      </c>
      <c r="G436" s="406" t="str">
        <v>-</v>
      </c>
      <c r="H436" s="406" t="str">
        <v>邮政标快</v>
      </c>
      <c r="I436" s="406" t="str">
        <v>到付</v>
      </c>
      <c r="J436" s="406">
        <v>36</v>
      </c>
      <c r="K436" s="406">
        <v>0</v>
      </c>
      <c r="L436" s="406">
        <v>36</v>
      </c>
      <c r="M436" s="406" t="str">
        <v>高郅</v>
      </c>
      <c r="N436" s="406" t="str">
        <v>运费</v>
      </c>
      <c r="O436" s="463"/>
      <c r="P436" s="283"/>
      <c r="Q436" s="283"/>
      <c r="R436" s="283"/>
      <c r="S436" s="283"/>
      <c r="T436" s="283"/>
    </row>
    <row r="437">
      <c r="A437" s="499">
        <v>17</v>
      </c>
      <c r="B437" s="498">
        <v>45397</v>
      </c>
      <c r="C437" s="406">
        <v>8900481417880</v>
      </c>
      <c r="D437" s="406" t="str">
        <v>厦门</v>
      </c>
      <c r="E437" s="406" t="str">
        <v>北京</v>
      </c>
      <c r="F437" s="406" t="str">
        <v>高郅</v>
      </c>
      <c r="G437" s="406" t="str">
        <v>-</v>
      </c>
      <c r="H437" s="406" t="str">
        <v>邮政标快</v>
      </c>
      <c r="I437" s="406" t="str">
        <v>到付</v>
      </c>
      <c r="J437" s="406">
        <v>18</v>
      </c>
      <c r="K437" s="406">
        <v>0</v>
      </c>
      <c r="L437" s="406">
        <v>18</v>
      </c>
      <c r="M437" s="406" t="str">
        <v>高郅</v>
      </c>
      <c r="N437" s="406" t="str">
        <v>运费</v>
      </c>
      <c r="O437" s="463"/>
      <c r="P437" s="283"/>
      <c r="Q437" s="283"/>
      <c r="R437" s="283"/>
      <c r="S437" s="283"/>
      <c r="T437" s="283"/>
    </row>
    <row r="438">
      <c r="A438" s="499">
        <v>18</v>
      </c>
      <c r="B438" s="498">
        <v>45397</v>
      </c>
      <c r="C438" s="406">
        <v>8900481418180</v>
      </c>
      <c r="D438" s="406" t="str">
        <v>厦门</v>
      </c>
      <c r="E438" s="406" t="str">
        <v>北京</v>
      </c>
      <c r="F438" s="406" t="str">
        <v>高郅</v>
      </c>
      <c r="G438" s="406" t="str">
        <v>-</v>
      </c>
      <c r="H438" s="406" t="str">
        <v>邮政标快</v>
      </c>
      <c r="I438" s="406" t="str">
        <v>到付</v>
      </c>
      <c r="J438" s="406">
        <v>16</v>
      </c>
      <c r="K438" s="406">
        <v>0</v>
      </c>
      <c r="L438" s="406">
        <v>16</v>
      </c>
      <c r="M438" s="406" t="str">
        <v>高郅</v>
      </c>
      <c r="N438" s="406" t="str">
        <v>运费</v>
      </c>
      <c r="O438" s="463"/>
      <c r="P438" s="283"/>
      <c r="Q438" s="283"/>
      <c r="R438" s="283"/>
      <c r="S438" s="283"/>
      <c r="T438" s="283"/>
    </row>
    <row r="439">
      <c r="A439" s="499">
        <v>19</v>
      </c>
      <c r="B439" s="498">
        <v>45397</v>
      </c>
      <c r="C439" s="406">
        <v>8900481419580</v>
      </c>
      <c r="D439" s="406" t="str">
        <v>厦门</v>
      </c>
      <c r="E439" s="406" t="str">
        <v>北京</v>
      </c>
      <c r="F439" s="406" t="str">
        <v>高郅</v>
      </c>
      <c r="G439" s="406" t="str">
        <v>-</v>
      </c>
      <c r="H439" s="406" t="str">
        <v>邮政标快</v>
      </c>
      <c r="I439" s="406" t="str">
        <v>到付</v>
      </c>
      <c r="J439" s="406">
        <v>12</v>
      </c>
      <c r="K439" s="406">
        <v>0</v>
      </c>
      <c r="L439" s="406">
        <v>12</v>
      </c>
      <c r="M439" s="406" t="str">
        <v>高郅</v>
      </c>
      <c r="N439" s="406" t="str">
        <v>运费</v>
      </c>
      <c r="O439" s="463"/>
      <c r="P439" s="283"/>
      <c r="Q439" s="283"/>
      <c r="R439" s="283"/>
      <c r="S439" s="283"/>
      <c r="T439" s="283"/>
    </row>
    <row r="440">
      <c r="A440" s="499">
        <v>20</v>
      </c>
      <c r="B440" s="498">
        <v>45397</v>
      </c>
      <c r="C440" s="406">
        <v>8900481420480</v>
      </c>
      <c r="D440" s="406" t="str">
        <v>厦门</v>
      </c>
      <c r="E440" s="406" t="str">
        <v>北京</v>
      </c>
      <c r="F440" s="406" t="str">
        <v>高郅</v>
      </c>
      <c r="G440" s="406" t="str">
        <v>-</v>
      </c>
      <c r="H440" s="406" t="str">
        <v>邮政标快</v>
      </c>
      <c r="I440" s="406" t="str">
        <v>到付</v>
      </c>
      <c r="J440" s="406">
        <v>52</v>
      </c>
      <c r="K440" s="406">
        <v>0</v>
      </c>
      <c r="L440" s="406">
        <v>52</v>
      </c>
      <c r="M440" s="406" t="str">
        <v>高郅</v>
      </c>
      <c r="N440" s="406" t="str">
        <v>运费</v>
      </c>
      <c r="O440" s="463"/>
      <c r="P440" s="283"/>
      <c r="Q440" s="283"/>
      <c r="R440" s="283"/>
      <c r="S440" s="283"/>
      <c r="T440" s="283"/>
    </row>
    <row r="441">
      <c r="A441" s="499">
        <v>21</v>
      </c>
      <c r="B441" s="498">
        <v>45397</v>
      </c>
      <c r="C441" s="406">
        <v>8900481421880</v>
      </c>
      <c r="D441" s="406" t="str">
        <v>厦门</v>
      </c>
      <c r="E441" s="406" t="str">
        <v>北京</v>
      </c>
      <c r="F441" s="406" t="str">
        <v>高郅</v>
      </c>
      <c r="G441" s="406" t="str">
        <v>-</v>
      </c>
      <c r="H441" s="406" t="str">
        <v>邮政标快</v>
      </c>
      <c r="I441" s="406" t="str">
        <v>到付</v>
      </c>
      <c r="J441" s="406">
        <v>14</v>
      </c>
      <c r="K441" s="406">
        <v>0</v>
      </c>
      <c r="L441" s="406">
        <v>14</v>
      </c>
      <c r="M441" s="406" t="str">
        <v>高郅</v>
      </c>
      <c r="N441" s="406" t="str">
        <v>运费</v>
      </c>
      <c r="O441" s="463"/>
      <c r="P441" s="283"/>
      <c r="Q441" s="283"/>
      <c r="R441" s="283"/>
      <c r="S441" s="283"/>
      <c r="T441" s="283"/>
    </row>
    <row r="442">
      <c r="A442" s="499">
        <v>22</v>
      </c>
      <c r="B442" s="498">
        <v>45397</v>
      </c>
      <c r="C442" s="406">
        <v>8900481422180</v>
      </c>
      <c r="D442" s="406" t="str">
        <v>厦门</v>
      </c>
      <c r="E442" s="406" t="str">
        <v>北京</v>
      </c>
      <c r="F442" s="406" t="str">
        <v>高郅</v>
      </c>
      <c r="G442" s="406" t="str">
        <v>-</v>
      </c>
      <c r="H442" s="406" t="str">
        <v>邮政标快</v>
      </c>
      <c r="I442" s="406" t="str">
        <v>到付</v>
      </c>
      <c r="J442" s="406">
        <v>20</v>
      </c>
      <c r="K442" s="406">
        <v>0</v>
      </c>
      <c r="L442" s="406">
        <v>20</v>
      </c>
      <c r="M442" s="406" t="str">
        <v>高郅</v>
      </c>
      <c r="N442" s="406" t="str">
        <v>运费</v>
      </c>
      <c r="O442" s="463"/>
      <c r="P442" s="283"/>
      <c r="Q442" s="283"/>
      <c r="R442" s="283"/>
      <c r="S442" s="283"/>
      <c r="T442" s="283"/>
    </row>
    <row r="443">
      <c r="A443" s="499">
        <v>23</v>
      </c>
      <c r="B443" s="498">
        <v>45397</v>
      </c>
      <c r="C443" s="406">
        <v>8900481383580</v>
      </c>
      <c r="D443" s="406" t="str">
        <v>厦门</v>
      </c>
      <c r="E443" s="406" t="str">
        <v>北京</v>
      </c>
      <c r="F443" s="406" t="str">
        <v>高郅</v>
      </c>
      <c r="G443" s="406" t="str">
        <v>-</v>
      </c>
      <c r="H443" s="406" t="str">
        <v>邮政标快</v>
      </c>
      <c r="I443" s="406" t="str">
        <v>到付</v>
      </c>
      <c r="J443" s="406">
        <v>32</v>
      </c>
      <c r="K443" s="406">
        <v>0</v>
      </c>
      <c r="L443" s="406">
        <v>32</v>
      </c>
      <c r="M443" s="406" t="str">
        <v>高郅</v>
      </c>
      <c r="N443" s="406" t="str">
        <v>运费</v>
      </c>
      <c r="O443" s="463"/>
      <c r="P443" s="283"/>
      <c r="Q443" s="283"/>
      <c r="R443" s="283"/>
      <c r="S443" s="283"/>
      <c r="T443" s="283"/>
    </row>
    <row r="444">
      <c r="A444" s="499">
        <v>24</v>
      </c>
      <c r="B444" s="498">
        <v>45397</v>
      </c>
      <c r="C444" s="406">
        <v>8900481384480</v>
      </c>
      <c r="D444" s="406" t="str">
        <v>厦门</v>
      </c>
      <c r="E444" s="406" t="str">
        <v>北京</v>
      </c>
      <c r="F444" s="406" t="str">
        <v>高郅</v>
      </c>
      <c r="G444" s="406" t="str">
        <v>-</v>
      </c>
      <c r="H444" s="406" t="str">
        <v>邮政标快</v>
      </c>
      <c r="I444" s="406" t="str">
        <v>到付</v>
      </c>
      <c r="J444" s="406">
        <v>16</v>
      </c>
      <c r="K444" s="406">
        <v>0</v>
      </c>
      <c r="L444" s="406">
        <v>16</v>
      </c>
      <c r="M444" s="406" t="str">
        <v>高郅</v>
      </c>
      <c r="N444" s="406" t="str">
        <v>运费</v>
      </c>
      <c r="O444" s="463"/>
      <c r="P444" s="283"/>
      <c r="Q444" s="283"/>
      <c r="R444" s="283"/>
      <c r="S444" s="283"/>
      <c r="T444" s="283"/>
    </row>
    <row r="445">
      <c r="A445" s="499">
        <v>25</v>
      </c>
      <c r="B445" s="498">
        <v>45397</v>
      </c>
      <c r="C445" s="406">
        <v>8900481385880</v>
      </c>
      <c r="D445" s="406" t="str">
        <v>厦门</v>
      </c>
      <c r="E445" s="406" t="str">
        <v>北京</v>
      </c>
      <c r="F445" s="406" t="str">
        <v>高郅</v>
      </c>
      <c r="G445" s="406" t="str">
        <v>-</v>
      </c>
      <c r="H445" s="406" t="str">
        <v>邮政标快</v>
      </c>
      <c r="I445" s="406" t="str">
        <v>到付</v>
      </c>
      <c r="J445" s="406">
        <v>32</v>
      </c>
      <c r="K445" s="406">
        <v>0</v>
      </c>
      <c r="L445" s="406">
        <v>32</v>
      </c>
      <c r="M445" s="406" t="str">
        <v>高郅</v>
      </c>
      <c r="N445" s="406" t="str">
        <v>运费</v>
      </c>
      <c r="O445" s="463"/>
      <c r="P445" s="283"/>
      <c r="Q445" s="283"/>
      <c r="R445" s="283"/>
      <c r="S445" s="283"/>
      <c r="T445" s="283"/>
    </row>
    <row r="446">
      <c r="A446" s="499">
        <v>26</v>
      </c>
      <c r="B446" s="498">
        <v>45397</v>
      </c>
      <c r="C446" s="406">
        <v>8900481386180</v>
      </c>
      <c r="D446" s="406" t="str">
        <v>厦门</v>
      </c>
      <c r="E446" s="406" t="str">
        <v>北京</v>
      </c>
      <c r="F446" s="406" t="str">
        <v>高郅</v>
      </c>
      <c r="G446" s="406" t="str">
        <v>-</v>
      </c>
      <c r="H446" s="406" t="str">
        <v>邮政标快</v>
      </c>
      <c r="I446" s="406" t="str">
        <v>到付</v>
      </c>
      <c r="J446" s="406">
        <v>16</v>
      </c>
      <c r="K446" s="406">
        <v>0</v>
      </c>
      <c r="L446" s="406">
        <v>16</v>
      </c>
      <c r="M446" s="406" t="str">
        <v>高郅</v>
      </c>
      <c r="N446" s="406" t="str">
        <v>运费</v>
      </c>
      <c r="O446" s="463"/>
      <c r="P446" s="283"/>
      <c r="Q446" s="283"/>
      <c r="R446" s="283"/>
      <c r="S446" s="283"/>
      <c r="T446" s="283"/>
    </row>
    <row r="447">
      <c r="A447" s="499">
        <v>27</v>
      </c>
      <c r="B447" s="498">
        <v>45397</v>
      </c>
      <c r="C447" s="406">
        <v>8900481387580</v>
      </c>
      <c r="D447" s="406" t="str">
        <v>厦门</v>
      </c>
      <c r="E447" s="406" t="str">
        <v>北京</v>
      </c>
      <c r="F447" s="406" t="str">
        <v>高郅</v>
      </c>
      <c r="G447" s="406" t="str">
        <v>-</v>
      </c>
      <c r="H447" s="406" t="str">
        <v>邮政标快</v>
      </c>
      <c r="I447" s="406" t="str">
        <v>到付</v>
      </c>
      <c r="J447" s="406">
        <v>16</v>
      </c>
      <c r="K447" s="406">
        <v>0</v>
      </c>
      <c r="L447" s="406">
        <v>16</v>
      </c>
      <c r="M447" s="406" t="str">
        <v>高郅</v>
      </c>
      <c r="N447" s="406" t="str">
        <v>运费</v>
      </c>
      <c r="O447" s="463"/>
      <c r="P447" s="283"/>
      <c r="Q447" s="283"/>
      <c r="R447" s="283"/>
      <c r="S447" s="283"/>
      <c r="T447" s="283"/>
    </row>
    <row r="448">
      <c r="A448" s="499">
        <v>28</v>
      </c>
      <c r="B448" s="498">
        <v>45397</v>
      </c>
      <c r="C448" s="406">
        <v>8900481388980</v>
      </c>
      <c r="D448" s="406" t="str">
        <v>厦门</v>
      </c>
      <c r="E448" s="406" t="str">
        <v>北京</v>
      </c>
      <c r="F448" s="406" t="str">
        <v>高郅</v>
      </c>
      <c r="G448" s="406" t="str">
        <v>-</v>
      </c>
      <c r="H448" s="406" t="str">
        <v>邮政标快</v>
      </c>
      <c r="I448" s="406" t="str">
        <v>到付</v>
      </c>
      <c r="J448" s="406">
        <v>16</v>
      </c>
      <c r="K448" s="406">
        <v>0</v>
      </c>
      <c r="L448" s="406">
        <v>16</v>
      </c>
      <c r="M448" s="406" t="str">
        <v>高郅</v>
      </c>
      <c r="N448" s="406" t="str">
        <v>运费</v>
      </c>
      <c r="O448" s="463"/>
      <c r="P448" s="283"/>
      <c r="Q448" s="283"/>
      <c r="R448" s="283"/>
      <c r="S448" s="283"/>
      <c r="T448" s="283"/>
    </row>
    <row r="449">
      <c r="A449" s="499">
        <v>29</v>
      </c>
      <c r="B449" s="498">
        <v>45397</v>
      </c>
      <c r="C449" s="406">
        <v>8900481389280</v>
      </c>
      <c r="D449" s="406" t="str">
        <v>厦门</v>
      </c>
      <c r="E449" s="406" t="str">
        <v>北京</v>
      </c>
      <c r="F449" s="406" t="str">
        <v>高郅</v>
      </c>
      <c r="G449" s="406" t="str">
        <v>-</v>
      </c>
      <c r="H449" s="406" t="str">
        <v>邮政标快</v>
      </c>
      <c r="I449" s="406" t="str">
        <v>到付</v>
      </c>
      <c r="J449" s="406">
        <v>30</v>
      </c>
      <c r="K449" s="406">
        <v>0</v>
      </c>
      <c r="L449" s="406">
        <v>30</v>
      </c>
      <c r="M449" s="406" t="str">
        <v>高郅</v>
      </c>
      <c r="N449" s="406" t="str">
        <v>运费</v>
      </c>
      <c r="O449" s="463"/>
      <c r="P449" s="283"/>
      <c r="Q449" s="283"/>
      <c r="R449" s="283"/>
      <c r="S449" s="283"/>
      <c r="T449" s="283"/>
    </row>
    <row r="450">
      <c r="A450" s="499">
        <v>30</v>
      </c>
      <c r="B450" s="498">
        <v>45397</v>
      </c>
      <c r="C450" s="406">
        <v>8900481390180</v>
      </c>
      <c r="D450" s="406" t="str">
        <v>厦门</v>
      </c>
      <c r="E450" s="406" t="str">
        <v>北京</v>
      </c>
      <c r="F450" s="406" t="str">
        <v>高郅</v>
      </c>
      <c r="G450" s="406" t="str">
        <v>-</v>
      </c>
      <c r="H450" s="406" t="str">
        <v>邮政标快</v>
      </c>
      <c r="I450" s="406" t="str">
        <v>到付</v>
      </c>
      <c r="J450" s="406">
        <v>34</v>
      </c>
      <c r="K450" s="406">
        <v>0</v>
      </c>
      <c r="L450" s="406">
        <v>34</v>
      </c>
      <c r="M450" s="406" t="str">
        <v>高郅</v>
      </c>
      <c r="N450" s="406" t="str">
        <v>运费</v>
      </c>
      <c r="O450" s="463"/>
      <c r="P450" s="283"/>
      <c r="Q450" s="283"/>
      <c r="R450" s="283"/>
      <c r="S450" s="283"/>
      <c r="T450" s="283"/>
    </row>
    <row r="451">
      <c r="A451" s="499">
        <v>31</v>
      </c>
      <c r="B451" s="498">
        <v>45397</v>
      </c>
      <c r="C451" s="406">
        <v>8900481391580</v>
      </c>
      <c r="D451" s="406" t="str">
        <v>厦门</v>
      </c>
      <c r="E451" s="406" t="str">
        <v>北京</v>
      </c>
      <c r="F451" s="406" t="str">
        <v>高郅</v>
      </c>
      <c r="G451" s="406" t="str">
        <v>-</v>
      </c>
      <c r="H451" s="406" t="str">
        <v>邮政标快</v>
      </c>
      <c r="I451" s="406" t="str">
        <v>到付</v>
      </c>
      <c r="J451" s="406">
        <v>22</v>
      </c>
      <c r="K451" s="406">
        <v>0</v>
      </c>
      <c r="L451" s="406">
        <v>22</v>
      </c>
      <c r="M451" s="406" t="str">
        <v>高郅</v>
      </c>
      <c r="N451" s="406" t="str">
        <v>运费</v>
      </c>
      <c r="O451" s="463"/>
      <c r="P451" s="283"/>
      <c r="Q451" s="283"/>
      <c r="R451" s="283"/>
      <c r="S451" s="283"/>
      <c r="T451" s="283"/>
    </row>
    <row r="452">
      <c r="A452" s="499">
        <v>32</v>
      </c>
      <c r="B452" s="498">
        <v>45397</v>
      </c>
      <c r="C452" s="406">
        <v>8900481392980</v>
      </c>
      <c r="D452" s="406" t="str">
        <v>厦门</v>
      </c>
      <c r="E452" s="406" t="str">
        <v>北京</v>
      </c>
      <c r="F452" s="406" t="str">
        <v>高郅</v>
      </c>
      <c r="G452" s="406" t="str">
        <v>-</v>
      </c>
      <c r="H452" s="406" t="str">
        <v>邮政标快</v>
      </c>
      <c r="I452" s="406" t="str">
        <v>到付</v>
      </c>
      <c r="J452" s="406">
        <v>18</v>
      </c>
      <c r="K452" s="406">
        <v>0</v>
      </c>
      <c r="L452" s="406">
        <v>18</v>
      </c>
      <c r="M452" s="406" t="str">
        <v>高郅</v>
      </c>
      <c r="N452" s="406" t="str">
        <v>运费</v>
      </c>
      <c r="O452" s="463"/>
      <c r="P452" s="283"/>
      <c r="Q452" s="283"/>
      <c r="R452" s="283"/>
      <c r="S452" s="283"/>
      <c r="T452" s="283"/>
    </row>
    <row r="453">
      <c r="A453" s="499">
        <v>33</v>
      </c>
      <c r="B453" s="498">
        <v>45397</v>
      </c>
      <c r="C453" s="406">
        <v>8900481393280</v>
      </c>
      <c r="D453" s="406" t="str">
        <v>厦门</v>
      </c>
      <c r="E453" s="406" t="str">
        <v>北京</v>
      </c>
      <c r="F453" s="406" t="str">
        <v>高郅</v>
      </c>
      <c r="G453" s="406" t="str">
        <v>-</v>
      </c>
      <c r="H453" s="406" t="str">
        <v>邮政标快</v>
      </c>
      <c r="I453" s="406" t="str">
        <v>到付</v>
      </c>
      <c r="J453" s="406">
        <v>18</v>
      </c>
      <c r="K453" s="406">
        <v>0</v>
      </c>
      <c r="L453" s="406">
        <v>18</v>
      </c>
      <c r="M453" s="406" t="str">
        <v>高郅</v>
      </c>
      <c r="N453" s="406" t="str">
        <v>运费</v>
      </c>
      <c r="O453" s="463"/>
      <c r="P453" s="283"/>
      <c r="Q453" s="283"/>
      <c r="R453" s="283"/>
      <c r="S453" s="283"/>
      <c r="T453" s="283"/>
    </row>
    <row r="454">
      <c r="A454" s="499">
        <v>34</v>
      </c>
      <c r="B454" s="498">
        <v>45397</v>
      </c>
      <c r="C454" s="406">
        <v>8900481412080</v>
      </c>
      <c r="D454" s="406" t="str">
        <v>厦门</v>
      </c>
      <c r="E454" s="406" t="str">
        <v>北京</v>
      </c>
      <c r="F454" s="406" t="str">
        <v>高郅</v>
      </c>
      <c r="G454" s="406" t="str">
        <v>-</v>
      </c>
      <c r="H454" s="406" t="str">
        <v>邮政标快</v>
      </c>
      <c r="I454" s="406" t="str">
        <v>到付</v>
      </c>
      <c r="J454" s="406">
        <v>16</v>
      </c>
      <c r="K454" s="406">
        <v>0</v>
      </c>
      <c r="L454" s="406">
        <v>16</v>
      </c>
      <c r="M454" s="406" t="str">
        <v>高郅</v>
      </c>
      <c r="N454" s="406" t="str">
        <v>运费</v>
      </c>
      <c r="O454" s="463"/>
      <c r="P454" s="283"/>
      <c r="Q454" s="283"/>
      <c r="R454" s="283"/>
      <c r="S454" s="283"/>
      <c r="T454" s="283"/>
    </row>
    <row r="455">
      <c r="A455" s="499">
        <v>35</v>
      </c>
      <c r="B455" s="498">
        <v>45397</v>
      </c>
      <c r="C455" s="406">
        <v>8900481423580</v>
      </c>
      <c r="D455" s="406" t="str">
        <v>厦门</v>
      </c>
      <c r="E455" s="406" t="str">
        <v>北京</v>
      </c>
      <c r="F455" s="406" t="str">
        <v>高郅</v>
      </c>
      <c r="G455" s="406" t="str">
        <v>-</v>
      </c>
      <c r="H455" s="406" t="str">
        <v>邮政标快</v>
      </c>
      <c r="I455" s="406" t="str">
        <v>到付</v>
      </c>
      <c r="J455" s="406">
        <v>12</v>
      </c>
      <c r="K455" s="406">
        <v>0</v>
      </c>
      <c r="L455" s="406">
        <v>12</v>
      </c>
      <c r="M455" s="406" t="str">
        <v>高郅</v>
      </c>
      <c r="N455" s="406" t="str">
        <v>运费</v>
      </c>
      <c r="O455" s="463"/>
      <c r="P455" s="283"/>
      <c r="Q455" s="283"/>
      <c r="R455" s="283"/>
      <c r="S455" s="283"/>
      <c r="T455" s="283"/>
    </row>
    <row r="456">
      <c r="A456" s="499">
        <v>36</v>
      </c>
      <c r="B456" s="498">
        <v>45397</v>
      </c>
      <c r="C456" s="406">
        <v>8900481424980</v>
      </c>
      <c r="D456" s="406" t="str">
        <v>厦门</v>
      </c>
      <c r="E456" s="406" t="str">
        <v>北京</v>
      </c>
      <c r="F456" s="406" t="str">
        <v>高郅</v>
      </c>
      <c r="G456" s="406" t="str">
        <v>-</v>
      </c>
      <c r="H456" s="406" t="str">
        <v>邮政标快</v>
      </c>
      <c r="I456" s="406" t="str">
        <v>到付</v>
      </c>
      <c r="J456" s="406">
        <v>12</v>
      </c>
      <c r="K456" s="406">
        <v>0</v>
      </c>
      <c r="L456" s="406">
        <v>12</v>
      </c>
      <c r="M456" s="406" t="str">
        <v>高郅</v>
      </c>
      <c r="N456" s="406" t="str">
        <v>运费</v>
      </c>
      <c r="O456" s="463"/>
      <c r="P456" s="283"/>
      <c r="Q456" s="283"/>
      <c r="R456" s="283"/>
      <c r="S456" s="283"/>
      <c r="T456" s="283"/>
    </row>
    <row r="457">
      <c r="A457" s="499">
        <v>37</v>
      </c>
      <c r="B457" s="498">
        <v>45397</v>
      </c>
      <c r="C457" s="406">
        <v>8900481425280</v>
      </c>
      <c r="D457" s="406" t="str">
        <v>厦门</v>
      </c>
      <c r="E457" s="406" t="str">
        <v>北京</v>
      </c>
      <c r="F457" s="406" t="str">
        <v>高郅</v>
      </c>
      <c r="G457" s="406" t="str">
        <v>-</v>
      </c>
      <c r="H457" s="406" t="str">
        <v>邮政标快</v>
      </c>
      <c r="I457" s="406" t="str">
        <v>到付</v>
      </c>
      <c r="J457" s="406">
        <v>12</v>
      </c>
      <c r="K457" s="406">
        <v>0</v>
      </c>
      <c r="L457" s="406">
        <v>12</v>
      </c>
      <c r="M457" s="406" t="str">
        <v>高郅</v>
      </c>
      <c r="N457" s="406" t="str">
        <v>运费</v>
      </c>
      <c r="O457" s="463"/>
      <c r="P457" s="283"/>
      <c r="Q457" s="283"/>
      <c r="R457" s="283"/>
      <c r="S457" s="283"/>
      <c r="T457" s="283"/>
    </row>
    <row r="458">
      <c r="A458" s="499">
        <v>38</v>
      </c>
      <c r="B458" s="498">
        <v>45397</v>
      </c>
      <c r="C458" s="406">
        <v>8900481426680</v>
      </c>
      <c r="D458" s="406" t="str">
        <v>厦门</v>
      </c>
      <c r="E458" s="406" t="str">
        <v>北京</v>
      </c>
      <c r="F458" s="406" t="str">
        <v>高郅</v>
      </c>
      <c r="G458" s="406" t="str">
        <v>-</v>
      </c>
      <c r="H458" s="406" t="str">
        <v>邮政标快</v>
      </c>
      <c r="I458" s="406" t="str">
        <v>到付</v>
      </c>
      <c r="J458" s="406">
        <v>18</v>
      </c>
      <c r="K458" s="406">
        <v>0</v>
      </c>
      <c r="L458" s="406">
        <v>18</v>
      </c>
      <c r="M458" s="406" t="str">
        <v>高郅</v>
      </c>
      <c r="N458" s="406" t="str">
        <v>运费</v>
      </c>
      <c r="O458" s="463"/>
      <c r="P458" s="283"/>
      <c r="Q458" s="283"/>
      <c r="R458" s="283"/>
      <c r="S458" s="283"/>
      <c r="T458" s="283"/>
    </row>
    <row r="459">
      <c r="A459" s="499">
        <v>39</v>
      </c>
      <c r="B459" s="498">
        <v>45397</v>
      </c>
      <c r="C459" s="406">
        <v>8900481427080</v>
      </c>
      <c r="D459" s="406" t="str">
        <v>厦门</v>
      </c>
      <c r="E459" s="406" t="str">
        <v>北京</v>
      </c>
      <c r="F459" s="406" t="str">
        <v>高郅</v>
      </c>
      <c r="G459" s="406" t="str">
        <v>-</v>
      </c>
      <c r="H459" s="406" t="str">
        <v>邮政标快</v>
      </c>
      <c r="I459" s="406" t="str">
        <v>到付</v>
      </c>
      <c r="J459" s="406">
        <v>12</v>
      </c>
      <c r="K459" s="406">
        <v>0</v>
      </c>
      <c r="L459" s="406">
        <v>12</v>
      </c>
      <c r="M459" s="406" t="str">
        <v>高郅</v>
      </c>
      <c r="N459" s="406" t="str">
        <v>运费</v>
      </c>
      <c r="O459" s="463"/>
      <c r="P459" s="283"/>
      <c r="Q459" s="283"/>
      <c r="R459" s="283"/>
      <c r="S459" s="283"/>
      <c r="T459" s="283"/>
    </row>
    <row r="460">
      <c r="A460" s="499">
        <v>40</v>
      </c>
      <c r="B460" s="498">
        <v>45397</v>
      </c>
      <c r="C460" s="406">
        <v>8900481428380</v>
      </c>
      <c r="D460" s="406" t="str">
        <v>厦门</v>
      </c>
      <c r="E460" s="406" t="str">
        <v>北京</v>
      </c>
      <c r="F460" s="406" t="str">
        <v>高郅</v>
      </c>
      <c r="G460" s="406" t="str">
        <v>-</v>
      </c>
      <c r="H460" s="406" t="str">
        <v>邮政标快</v>
      </c>
      <c r="I460" s="406" t="str">
        <v>到付</v>
      </c>
      <c r="J460" s="406">
        <v>32</v>
      </c>
      <c r="K460" s="406">
        <v>0</v>
      </c>
      <c r="L460" s="406">
        <v>32</v>
      </c>
      <c r="M460" s="406" t="str">
        <v>高郅</v>
      </c>
      <c r="N460" s="406" t="str">
        <v>运费</v>
      </c>
      <c r="O460" s="463"/>
      <c r="P460" s="283"/>
      <c r="Q460" s="283"/>
      <c r="R460" s="283"/>
      <c r="S460" s="283"/>
      <c r="T460" s="283"/>
    </row>
    <row r="461">
      <c r="A461" s="499">
        <v>41</v>
      </c>
      <c r="B461" s="498">
        <v>45397</v>
      </c>
      <c r="C461" s="406">
        <v>8900481429780</v>
      </c>
      <c r="D461" s="406" t="str">
        <v>厦门</v>
      </c>
      <c r="E461" s="406" t="str">
        <v>北京</v>
      </c>
      <c r="F461" s="406" t="str">
        <v>高郅</v>
      </c>
      <c r="G461" s="406" t="str">
        <v>-</v>
      </c>
      <c r="H461" s="406" t="str">
        <v>邮政标快</v>
      </c>
      <c r="I461" s="406" t="str">
        <v>到付</v>
      </c>
      <c r="J461" s="406">
        <v>32</v>
      </c>
      <c r="K461" s="406">
        <v>0</v>
      </c>
      <c r="L461" s="406">
        <v>32</v>
      </c>
      <c r="M461" s="406" t="str">
        <v>高郅</v>
      </c>
      <c r="N461" s="406" t="str">
        <v>运费</v>
      </c>
      <c r="O461" s="463"/>
      <c r="P461" s="283"/>
      <c r="Q461" s="283"/>
      <c r="R461" s="283"/>
      <c r="S461" s="283"/>
      <c r="T461" s="283"/>
    </row>
    <row r="462">
      <c r="A462" s="499">
        <v>42</v>
      </c>
      <c r="B462" s="498">
        <v>45397</v>
      </c>
      <c r="C462" s="406">
        <v>8900481430680</v>
      </c>
      <c r="D462" s="406" t="str">
        <v>厦门</v>
      </c>
      <c r="E462" s="406" t="str">
        <v>北京</v>
      </c>
      <c r="F462" s="406" t="str">
        <v>高郅</v>
      </c>
      <c r="G462" s="406" t="str">
        <v>-</v>
      </c>
      <c r="H462" s="406" t="str">
        <v>邮政标快</v>
      </c>
      <c r="I462" s="406" t="str">
        <v>到付</v>
      </c>
      <c r="J462" s="406">
        <v>36</v>
      </c>
      <c r="K462" s="406">
        <v>0</v>
      </c>
      <c r="L462" s="406">
        <v>36</v>
      </c>
      <c r="M462" s="406" t="str">
        <v>高郅</v>
      </c>
      <c r="N462" s="406" t="str">
        <v>运费</v>
      </c>
      <c r="O462" s="463"/>
      <c r="P462" s="283"/>
      <c r="Q462" s="283"/>
      <c r="R462" s="283"/>
      <c r="S462" s="283"/>
      <c r="T462" s="283"/>
    </row>
    <row r="463">
      <c r="A463" s="499">
        <v>43</v>
      </c>
      <c r="B463" s="498">
        <v>45397</v>
      </c>
      <c r="C463" s="406">
        <v>8900481431080</v>
      </c>
      <c r="D463" s="406" t="str">
        <v>厦门</v>
      </c>
      <c r="E463" s="406" t="str">
        <v>北京</v>
      </c>
      <c r="F463" s="406" t="str">
        <v>高郅</v>
      </c>
      <c r="G463" s="406" t="str">
        <v>-</v>
      </c>
      <c r="H463" s="406" t="str">
        <v>邮政标快</v>
      </c>
      <c r="I463" s="406" t="str">
        <v>到付</v>
      </c>
      <c r="J463" s="406">
        <v>16</v>
      </c>
      <c r="K463" s="406">
        <v>0</v>
      </c>
      <c r="L463" s="406">
        <v>16</v>
      </c>
      <c r="M463" s="406" t="str">
        <v>高郅</v>
      </c>
      <c r="N463" s="406" t="str">
        <v>运费</v>
      </c>
      <c r="O463" s="463"/>
      <c r="P463" s="283"/>
      <c r="Q463" s="283"/>
      <c r="R463" s="283"/>
      <c r="S463" s="283"/>
      <c r="T463" s="283"/>
    </row>
    <row r="464">
      <c r="A464" s="499">
        <v>44</v>
      </c>
      <c r="B464" s="498">
        <v>45397</v>
      </c>
      <c r="C464" s="406">
        <v>8900481432380</v>
      </c>
      <c r="D464" s="406" t="str">
        <v>厦门</v>
      </c>
      <c r="E464" s="406" t="str">
        <v>北京</v>
      </c>
      <c r="F464" s="406" t="str">
        <v>高郅</v>
      </c>
      <c r="G464" s="406" t="str">
        <v>-</v>
      </c>
      <c r="H464" s="406" t="str">
        <v>邮政标快</v>
      </c>
      <c r="I464" s="406" t="str">
        <v>到付</v>
      </c>
      <c r="J464" s="406">
        <v>16</v>
      </c>
      <c r="K464" s="406">
        <v>0</v>
      </c>
      <c r="L464" s="406">
        <v>16</v>
      </c>
      <c r="M464" s="406" t="str">
        <v>高郅</v>
      </c>
      <c r="N464" s="406" t="str">
        <v>运费</v>
      </c>
      <c r="O464" s="463"/>
      <c r="P464" s="283"/>
      <c r="Q464" s="283"/>
      <c r="R464" s="283"/>
      <c r="S464" s="283"/>
      <c r="T464" s="283"/>
    </row>
    <row r="465">
      <c r="A465" s="499">
        <v>45</v>
      </c>
      <c r="B465" s="498">
        <v>45397</v>
      </c>
      <c r="C465" s="406">
        <v>8900481434580</v>
      </c>
      <c r="D465" s="406" t="str">
        <v>厦门</v>
      </c>
      <c r="E465" s="406" t="str">
        <v>北京</v>
      </c>
      <c r="F465" s="406" t="str">
        <v>高郅</v>
      </c>
      <c r="G465" s="406" t="str">
        <v>-</v>
      </c>
      <c r="H465" s="406" t="str">
        <v>邮政标快</v>
      </c>
      <c r="I465" s="406" t="str">
        <v>到付</v>
      </c>
      <c r="J465" s="406">
        <v>18</v>
      </c>
      <c r="K465" s="406">
        <v>0</v>
      </c>
      <c r="L465" s="406">
        <v>18</v>
      </c>
      <c r="M465" s="406" t="str">
        <v>高郅</v>
      </c>
      <c r="N465" s="406" t="str">
        <v>运费</v>
      </c>
      <c r="O465" s="463"/>
      <c r="P465" s="283"/>
      <c r="Q465" s="283"/>
      <c r="R465" s="283"/>
      <c r="S465" s="283"/>
      <c r="T465" s="283"/>
    </row>
    <row r="466">
      <c r="A466" s="499">
        <v>46</v>
      </c>
      <c r="B466" s="498">
        <v>45397</v>
      </c>
      <c r="C466" s="406">
        <v>8900481435480</v>
      </c>
      <c r="D466" s="406" t="str">
        <v>厦门</v>
      </c>
      <c r="E466" s="406" t="str">
        <v>北京</v>
      </c>
      <c r="F466" s="406" t="str">
        <v>高郅</v>
      </c>
      <c r="G466" s="406" t="str">
        <v>-</v>
      </c>
      <c r="H466" s="406" t="str">
        <v>邮政标快</v>
      </c>
      <c r="I466" s="406" t="str">
        <v>到付</v>
      </c>
      <c r="J466" s="406">
        <v>42</v>
      </c>
      <c r="K466" s="406">
        <v>0</v>
      </c>
      <c r="L466" s="406">
        <v>42</v>
      </c>
      <c r="M466" s="406" t="str">
        <v>高郅</v>
      </c>
      <c r="N466" s="406" t="str">
        <v>运费</v>
      </c>
      <c r="O466" s="463"/>
      <c r="P466" s="283"/>
      <c r="Q466" s="283"/>
      <c r="R466" s="283"/>
      <c r="S466" s="283"/>
      <c r="T466" s="283"/>
    </row>
    <row r="467">
      <c r="A467" s="499">
        <v>47</v>
      </c>
      <c r="B467" s="498">
        <v>45397</v>
      </c>
      <c r="C467" s="406">
        <v>8900481436880</v>
      </c>
      <c r="D467" s="406" t="str">
        <v>厦门</v>
      </c>
      <c r="E467" s="406" t="str">
        <v>北京</v>
      </c>
      <c r="F467" s="406" t="str">
        <v>高郅</v>
      </c>
      <c r="G467" s="406" t="str">
        <v>-</v>
      </c>
      <c r="H467" s="406" t="str">
        <v>邮政标快</v>
      </c>
      <c r="I467" s="406" t="str">
        <v>到付</v>
      </c>
      <c r="J467" s="406">
        <v>36</v>
      </c>
      <c r="K467" s="406">
        <v>0</v>
      </c>
      <c r="L467" s="406">
        <v>36</v>
      </c>
      <c r="M467" s="406" t="str">
        <v>高郅</v>
      </c>
      <c r="N467" s="406" t="str">
        <v>运费</v>
      </c>
      <c r="O467" s="463"/>
      <c r="P467" s="283"/>
      <c r="Q467" s="283"/>
      <c r="R467" s="283"/>
      <c r="S467" s="283"/>
      <c r="T467" s="283"/>
    </row>
    <row r="468">
      <c r="A468" s="499">
        <v>48</v>
      </c>
      <c r="B468" s="498">
        <v>45397</v>
      </c>
      <c r="C468" s="406">
        <v>8900481437180</v>
      </c>
      <c r="D468" s="406" t="str">
        <v>厦门</v>
      </c>
      <c r="E468" s="406" t="str">
        <v>北京</v>
      </c>
      <c r="F468" s="406" t="str">
        <v>高郅</v>
      </c>
      <c r="G468" s="406" t="str">
        <v>-</v>
      </c>
      <c r="H468" s="406" t="str">
        <v>邮政标快</v>
      </c>
      <c r="I468" s="406" t="str">
        <v>到付</v>
      </c>
      <c r="J468" s="406">
        <v>18</v>
      </c>
      <c r="K468" s="406">
        <v>0</v>
      </c>
      <c r="L468" s="406">
        <v>18</v>
      </c>
      <c r="M468" s="406" t="str">
        <v>高郅</v>
      </c>
      <c r="N468" s="406" t="str">
        <v>运费</v>
      </c>
      <c r="O468" s="463"/>
      <c r="P468" s="283"/>
      <c r="Q468" s="283"/>
      <c r="R468" s="283"/>
      <c r="S468" s="283"/>
      <c r="T468" s="283"/>
    </row>
    <row r="469">
      <c r="A469" s="499">
        <v>49</v>
      </c>
      <c r="B469" s="498">
        <v>45397</v>
      </c>
      <c r="C469" s="406">
        <v>8900481439980</v>
      </c>
      <c r="D469" s="406" t="str">
        <v>厦门</v>
      </c>
      <c r="E469" s="406" t="str">
        <v>北京</v>
      </c>
      <c r="F469" s="406" t="str">
        <v>高郅</v>
      </c>
      <c r="G469" s="406" t="str">
        <v>-</v>
      </c>
      <c r="H469" s="406" t="str">
        <v>邮政标快</v>
      </c>
      <c r="I469" s="406" t="str">
        <v>到付</v>
      </c>
      <c r="J469" s="406">
        <v>18</v>
      </c>
      <c r="K469" s="406">
        <v>0</v>
      </c>
      <c r="L469" s="406">
        <v>18</v>
      </c>
      <c r="M469" s="406" t="str">
        <v>高郅</v>
      </c>
      <c r="N469" s="406" t="str">
        <v>运费</v>
      </c>
      <c r="O469" s="463"/>
      <c r="P469" s="283"/>
      <c r="Q469" s="283"/>
      <c r="R469" s="283"/>
      <c r="S469" s="283"/>
      <c r="T469" s="283"/>
    </row>
    <row r="470">
      <c r="A470" s="499">
        <v>50</v>
      </c>
      <c r="B470" s="498">
        <v>45397</v>
      </c>
      <c r="C470" s="406">
        <v>8900481440880</v>
      </c>
      <c r="D470" s="406" t="str">
        <v>厦门</v>
      </c>
      <c r="E470" s="406" t="str">
        <v>北京</v>
      </c>
      <c r="F470" s="406" t="str">
        <v>高郅</v>
      </c>
      <c r="G470" s="406" t="str">
        <v>-</v>
      </c>
      <c r="H470" s="406" t="str">
        <v>邮政标快</v>
      </c>
      <c r="I470" s="406" t="str">
        <v>到付</v>
      </c>
      <c r="J470" s="406">
        <v>36</v>
      </c>
      <c r="K470" s="406">
        <v>0</v>
      </c>
      <c r="L470" s="406">
        <v>36</v>
      </c>
      <c r="M470" s="406" t="str">
        <v>高郅</v>
      </c>
      <c r="N470" s="406" t="str">
        <v>运费</v>
      </c>
      <c r="O470" s="463"/>
      <c r="P470" s="283"/>
      <c r="Q470" s="283"/>
      <c r="R470" s="283"/>
      <c r="S470" s="283"/>
      <c r="T470" s="283"/>
    </row>
    <row r="471">
      <c r="A471" s="499">
        <v>51</v>
      </c>
      <c r="B471" s="498">
        <v>45397</v>
      </c>
      <c r="C471" s="406">
        <v>8900481441180</v>
      </c>
      <c r="D471" s="406" t="str">
        <v>厦门</v>
      </c>
      <c r="E471" s="406" t="str">
        <v>北京</v>
      </c>
      <c r="F471" s="406" t="str">
        <v>高郅</v>
      </c>
      <c r="G471" s="406" t="str">
        <v>-</v>
      </c>
      <c r="H471" s="406" t="str">
        <v>邮政标快</v>
      </c>
      <c r="I471" s="406" t="str">
        <v>到付</v>
      </c>
      <c r="J471" s="406">
        <v>18</v>
      </c>
      <c r="K471" s="406">
        <v>0</v>
      </c>
      <c r="L471" s="406">
        <v>18</v>
      </c>
      <c r="M471" s="406" t="str">
        <v>高郅</v>
      </c>
      <c r="N471" s="406" t="str">
        <v>运费</v>
      </c>
      <c r="O471" s="463"/>
      <c r="P471" s="283"/>
      <c r="Q471" s="283"/>
      <c r="R471" s="283"/>
      <c r="S471" s="283"/>
      <c r="T471" s="283"/>
    </row>
    <row r="472">
      <c r="A472" s="499">
        <v>52</v>
      </c>
      <c r="B472" s="498">
        <v>45397</v>
      </c>
      <c r="C472" s="406">
        <v>8900481442580</v>
      </c>
      <c r="D472" s="406" t="str">
        <v>厦门</v>
      </c>
      <c r="E472" s="406" t="str">
        <v>北京</v>
      </c>
      <c r="F472" s="406" t="str">
        <v>高郅</v>
      </c>
      <c r="G472" s="406" t="str">
        <v>-</v>
      </c>
      <c r="H472" s="406" t="str">
        <v>邮政标快</v>
      </c>
      <c r="I472" s="406" t="str">
        <v>到付</v>
      </c>
      <c r="J472" s="406">
        <v>42</v>
      </c>
      <c r="K472" s="406">
        <v>0</v>
      </c>
      <c r="L472" s="406">
        <v>42</v>
      </c>
      <c r="M472" s="406" t="str">
        <v>高郅</v>
      </c>
      <c r="N472" s="406" t="str">
        <v>运费</v>
      </c>
      <c r="O472" s="463"/>
      <c r="P472" s="283"/>
      <c r="Q472" s="283"/>
      <c r="R472" s="283"/>
      <c r="S472" s="283"/>
      <c r="T472" s="283"/>
    </row>
    <row r="473">
      <c r="A473" s="499">
        <v>53</v>
      </c>
      <c r="B473" s="498">
        <v>45397</v>
      </c>
      <c r="C473" s="406">
        <v>8900481443980</v>
      </c>
      <c r="D473" s="406" t="str">
        <v>厦门</v>
      </c>
      <c r="E473" s="406" t="str">
        <v>北京</v>
      </c>
      <c r="F473" s="406" t="str">
        <v>高郅</v>
      </c>
      <c r="G473" s="406" t="str">
        <v>-</v>
      </c>
      <c r="H473" s="406" t="str">
        <v>邮政标快</v>
      </c>
      <c r="I473" s="406" t="str">
        <v>到付</v>
      </c>
      <c r="J473" s="406">
        <v>20</v>
      </c>
      <c r="K473" s="406">
        <v>0</v>
      </c>
      <c r="L473" s="406">
        <v>20</v>
      </c>
      <c r="M473" s="406" t="str">
        <v>高郅</v>
      </c>
      <c r="N473" s="406" t="str">
        <v>运费</v>
      </c>
      <c r="O473" s="463"/>
      <c r="P473" s="283"/>
      <c r="Q473" s="283"/>
      <c r="R473" s="283"/>
      <c r="S473" s="283"/>
      <c r="T473" s="283"/>
    </row>
    <row r="474">
      <c r="A474" s="499">
        <v>54</v>
      </c>
      <c r="B474" s="498">
        <v>45397</v>
      </c>
      <c r="C474" s="406">
        <v>8900482122280</v>
      </c>
      <c r="D474" s="406" t="str">
        <v>厦门</v>
      </c>
      <c r="E474" s="406" t="str">
        <v>北京</v>
      </c>
      <c r="F474" s="406" t="str">
        <v>高郅</v>
      </c>
      <c r="G474" s="406" t="str">
        <v>-</v>
      </c>
      <c r="H474" s="406" t="str">
        <v>邮政标快</v>
      </c>
      <c r="I474" s="406" t="str">
        <v>到付</v>
      </c>
      <c r="J474" s="406">
        <v>48</v>
      </c>
      <c r="K474" s="406">
        <v>0</v>
      </c>
      <c r="L474" s="406">
        <v>48</v>
      </c>
      <c r="M474" s="406" t="str">
        <v>高郅</v>
      </c>
      <c r="N474" s="406" t="str">
        <v>运费</v>
      </c>
      <c r="O474" s="463"/>
      <c r="P474" s="283"/>
      <c r="Q474" s="283"/>
      <c r="R474" s="283"/>
      <c r="S474" s="283"/>
      <c r="T474" s="283"/>
    </row>
    <row r="475">
      <c r="A475" s="499">
        <v>55</v>
      </c>
      <c r="B475" s="498">
        <v>45397</v>
      </c>
      <c r="C475" s="406">
        <v>8900482123680</v>
      </c>
      <c r="D475" s="406" t="str">
        <v>厦门</v>
      </c>
      <c r="E475" s="406" t="str">
        <v>北京</v>
      </c>
      <c r="F475" s="406" t="str">
        <v>高郅</v>
      </c>
      <c r="G475" s="406" t="str">
        <v>-</v>
      </c>
      <c r="H475" s="406" t="str">
        <v>邮政标快</v>
      </c>
      <c r="I475" s="406" t="str">
        <v>到付</v>
      </c>
      <c r="J475" s="406">
        <v>32</v>
      </c>
      <c r="K475" s="406">
        <v>0</v>
      </c>
      <c r="L475" s="406">
        <v>32</v>
      </c>
      <c r="M475" s="406" t="str">
        <v>高郅</v>
      </c>
      <c r="N475" s="406" t="str">
        <v>运费</v>
      </c>
      <c r="O475" s="463"/>
      <c r="P475" s="283"/>
      <c r="Q475" s="283"/>
      <c r="R475" s="283"/>
      <c r="S475" s="283"/>
      <c r="T475" s="283"/>
    </row>
    <row r="476">
      <c r="A476" s="499">
        <v>56</v>
      </c>
      <c r="B476" s="498">
        <v>45397</v>
      </c>
      <c r="C476" s="406">
        <v>8900482124080</v>
      </c>
      <c r="D476" s="406" t="str">
        <v>厦门</v>
      </c>
      <c r="E476" s="406" t="str">
        <v>北京</v>
      </c>
      <c r="F476" s="406" t="str">
        <v>高郅</v>
      </c>
      <c r="G476" s="406" t="str">
        <v>-</v>
      </c>
      <c r="H476" s="406" t="str">
        <v>邮政标快</v>
      </c>
      <c r="I476" s="406" t="str">
        <v>到付</v>
      </c>
      <c r="J476" s="406">
        <v>68</v>
      </c>
      <c r="K476" s="406">
        <v>0</v>
      </c>
      <c r="L476" s="406">
        <v>68</v>
      </c>
      <c r="M476" s="406" t="str">
        <v>高郅</v>
      </c>
      <c r="N476" s="406" t="str">
        <v>运费</v>
      </c>
      <c r="O476" s="463"/>
      <c r="P476" s="283"/>
      <c r="Q476" s="283"/>
      <c r="R476" s="283"/>
      <c r="S476" s="283"/>
      <c r="T476" s="283"/>
    </row>
    <row r="477">
      <c r="A477" s="499">
        <v>57</v>
      </c>
      <c r="B477" s="498">
        <v>45397</v>
      </c>
      <c r="C477" s="406">
        <v>8900482125380</v>
      </c>
      <c r="D477" s="406" t="str">
        <v>厦门</v>
      </c>
      <c r="E477" s="406" t="str">
        <v>北京</v>
      </c>
      <c r="F477" s="406" t="str">
        <v>高郅</v>
      </c>
      <c r="G477" s="406" t="str">
        <v>-</v>
      </c>
      <c r="H477" s="406" t="str">
        <v>邮政标快</v>
      </c>
      <c r="I477" s="406" t="str">
        <v>到付</v>
      </c>
      <c r="J477" s="406">
        <v>30</v>
      </c>
      <c r="K477" s="406">
        <v>0</v>
      </c>
      <c r="L477" s="406">
        <v>30</v>
      </c>
      <c r="M477" s="406" t="str">
        <v>高郅</v>
      </c>
      <c r="N477" s="406" t="str">
        <v>运费</v>
      </c>
      <c r="O477" s="463"/>
      <c r="P477" s="283"/>
      <c r="Q477" s="283"/>
      <c r="R477" s="283"/>
      <c r="S477" s="283"/>
      <c r="T477" s="283"/>
    </row>
    <row r="478">
      <c r="A478" s="499">
        <v>58</v>
      </c>
      <c r="B478" s="498">
        <v>45397</v>
      </c>
      <c r="C478" s="406">
        <v>8900482126780</v>
      </c>
      <c r="D478" s="406" t="str">
        <v>厦门</v>
      </c>
      <c r="E478" s="406" t="str">
        <v>北京</v>
      </c>
      <c r="F478" s="406" t="str">
        <v>高郅</v>
      </c>
      <c r="G478" s="406" t="str">
        <v>-</v>
      </c>
      <c r="H478" s="406" t="str">
        <v>邮政标快</v>
      </c>
      <c r="I478" s="406" t="str">
        <v>到付</v>
      </c>
      <c r="J478" s="406">
        <v>28</v>
      </c>
      <c r="K478" s="406">
        <v>0</v>
      </c>
      <c r="L478" s="406">
        <v>28</v>
      </c>
      <c r="M478" s="406" t="str">
        <v>高郅</v>
      </c>
      <c r="N478" s="406" t="str">
        <v>运费</v>
      </c>
      <c r="O478" s="463"/>
      <c r="P478" s="283"/>
      <c r="Q478" s="283"/>
      <c r="R478" s="283"/>
      <c r="S478" s="283"/>
      <c r="T478" s="283"/>
    </row>
    <row r="479">
      <c r="A479" s="499">
        <v>59</v>
      </c>
      <c r="B479" s="498">
        <v>45397</v>
      </c>
      <c r="C479" s="406">
        <v>8900482127580</v>
      </c>
      <c r="D479" s="406" t="str">
        <v>厦门</v>
      </c>
      <c r="E479" s="406" t="str">
        <v>北京</v>
      </c>
      <c r="F479" s="406" t="str">
        <v>高郅</v>
      </c>
      <c r="G479" s="406" t="str">
        <v>-</v>
      </c>
      <c r="H479" s="406" t="str">
        <v>邮政标快</v>
      </c>
      <c r="I479" s="406" t="str">
        <v>到付</v>
      </c>
      <c r="J479" s="406">
        <v>42</v>
      </c>
      <c r="K479" s="406">
        <v>0</v>
      </c>
      <c r="L479" s="406">
        <v>42</v>
      </c>
      <c r="M479" s="406" t="str">
        <v>高郅</v>
      </c>
      <c r="N479" s="406" t="str">
        <v>运费</v>
      </c>
      <c r="O479" s="463"/>
      <c r="P479" s="283"/>
      <c r="Q479" s="283"/>
      <c r="R479" s="283"/>
      <c r="S479" s="283"/>
      <c r="T479" s="283"/>
    </row>
    <row r="480">
      <c r="A480" s="499">
        <v>60</v>
      </c>
      <c r="B480" s="498">
        <v>45397</v>
      </c>
      <c r="C480" s="406">
        <v>8900482129880</v>
      </c>
      <c r="D480" s="406" t="str">
        <v>厦门</v>
      </c>
      <c r="E480" s="406" t="str">
        <v>北京</v>
      </c>
      <c r="F480" s="406" t="str">
        <v>高郅</v>
      </c>
      <c r="G480" s="406" t="str">
        <v>-</v>
      </c>
      <c r="H480" s="406" t="str">
        <v>邮政标快</v>
      </c>
      <c r="I480" s="406" t="str">
        <v>到付</v>
      </c>
      <c r="J480" s="406">
        <v>16</v>
      </c>
      <c r="K480" s="406">
        <v>0</v>
      </c>
      <c r="L480" s="406">
        <v>16</v>
      </c>
      <c r="M480" s="406" t="str">
        <v>高郅</v>
      </c>
      <c r="N480" s="406" t="str">
        <v>运费</v>
      </c>
      <c r="O480" s="463"/>
      <c r="P480" s="283"/>
      <c r="Q480" s="283"/>
      <c r="R480" s="283"/>
      <c r="S480" s="283"/>
      <c r="T480" s="283"/>
    </row>
    <row r="481">
      <c r="A481" s="499">
        <v>61</v>
      </c>
      <c r="B481" s="498">
        <v>45397</v>
      </c>
      <c r="C481" s="406">
        <v>8900482130780</v>
      </c>
      <c r="D481" s="406" t="str">
        <v>厦门</v>
      </c>
      <c r="E481" s="406" t="str">
        <v>北京</v>
      </c>
      <c r="F481" s="406" t="str">
        <v>高郅</v>
      </c>
      <c r="G481" s="406" t="str">
        <v>-</v>
      </c>
      <c r="H481" s="406" t="str">
        <v>邮政标快</v>
      </c>
      <c r="I481" s="406" t="str">
        <v>到付</v>
      </c>
      <c r="J481" s="406">
        <v>16</v>
      </c>
      <c r="K481" s="406">
        <v>0</v>
      </c>
      <c r="L481" s="406">
        <v>16</v>
      </c>
      <c r="M481" s="406" t="str">
        <v>高郅</v>
      </c>
      <c r="N481" s="406" t="str">
        <v>运费</v>
      </c>
      <c r="O481" s="463"/>
      <c r="P481" s="283"/>
      <c r="Q481" s="283"/>
      <c r="R481" s="283"/>
      <c r="S481" s="283"/>
      <c r="T481" s="283"/>
    </row>
    <row r="482">
      <c r="A482" s="499">
        <v>62</v>
      </c>
      <c r="B482" s="498">
        <v>45397</v>
      </c>
      <c r="C482" s="406">
        <v>8900482131580</v>
      </c>
      <c r="D482" s="406" t="str">
        <v>厦门</v>
      </c>
      <c r="E482" s="406" t="str">
        <v>北京</v>
      </c>
      <c r="F482" s="406" t="str">
        <v>高郅</v>
      </c>
      <c r="G482" s="406" t="str">
        <v>-</v>
      </c>
      <c r="H482" s="406" t="str">
        <v>邮政标快</v>
      </c>
      <c r="I482" s="406" t="str">
        <v>到付</v>
      </c>
      <c r="J482" s="406">
        <v>38</v>
      </c>
      <c r="K482" s="406">
        <v>0</v>
      </c>
      <c r="L482" s="406">
        <v>38</v>
      </c>
      <c r="M482" s="406" t="str">
        <v>高郅</v>
      </c>
      <c r="N482" s="406" t="str">
        <v>运费</v>
      </c>
      <c r="O482" s="463"/>
      <c r="P482" s="283"/>
      <c r="Q482" s="283"/>
      <c r="R482" s="283"/>
      <c r="S482" s="283"/>
      <c r="T482" s="283"/>
    </row>
    <row r="483">
      <c r="A483" s="499">
        <v>63</v>
      </c>
      <c r="B483" s="498">
        <v>45397</v>
      </c>
      <c r="C483" s="406">
        <v>8900482142680</v>
      </c>
      <c r="D483" s="406" t="str">
        <v>厦门</v>
      </c>
      <c r="E483" s="406" t="str">
        <v>北京</v>
      </c>
      <c r="F483" s="406" t="str">
        <v>高郅</v>
      </c>
      <c r="G483" s="406" t="str">
        <v>-</v>
      </c>
      <c r="H483" s="406" t="str">
        <v>邮政标快</v>
      </c>
      <c r="I483" s="406" t="str">
        <v>到付</v>
      </c>
      <c r="J483" s="406">
        <v>12</v>
      </c>
      <c r="K483" s="406">
        <v>0</v>
      </c>
      <c r="L483" s="406">
        <v>12</v>
      </c>
      <c r="M483" s="406" t="str">
        <v>高郅</v>
      </c>
      <c r="N483" s="406" t="str">
        <v>运费</v>
      </c>
      <c r="O483" s="463"/>
      <c r="P483" s="283"/>
      <c r="Q483" s="283"/>
      <c r="R483" s="283"/>
      <c r="S483" s="283"/>
      <c r="T483" s="283"/>
    </row>
    <row r="484">
      <c r="A484" s="499">
        <v>64</v>
      </c>
      <c r="B484" s="498">
        <v>45397</v>
      </c>
      <c r="C484" s="406">
        <v>8900482143080</v>
      </c>
      <c r="D484" s="406" t="str">
        <v>厦门</v>
      </c>
      <c r="E484" s="406" t="str">
        <v>北京</v>
      </c>
      <c r="F484" s="406" t="str">
        <v>高郅</v>
      </c>
      <c r="G484" s="406" t="str">
        <v>-</v>
      </c>
      <c r="H484" s="406" t="str">
        <v>邮政标快</v>
      </c>
      <c r="I484" s="406" t="str">
        <v>到付</v>
      </c>
      <c r="J484" s="406">
        <v>48</v>
      </c>
      <c r="K484" s="406">
        <v>0</v>
      </c>
      <c r="L484" s="406">
        <v>48</v>
      </c>
      <c r="M484" s="406" t="str">
        <v>高郅</v>
      </c>
      <c r="N484" s="406" t="str">
        <v>运费</v>
      </c>
      <c r="O484" s="463"/>
      <c r="P484" s="283"/>
      <c r="Q484" s="283"/>
      <c r="R484" s="283"/>
      <c r="S484" s="283"/>
      <c r="T484" s="283"/>
    </row>
    <row r="485">
      <c r="A485" s="499">
        <v>65</v>
      </c>
      <c r="B485" s="498">
        <v>45397</v>
      </c>
      <c r="C485" s="406">
        <v>8900482144380</v>
      </c>
      <c r="D485" s="406" t="str">
        <v>厦门</v>
      </c>
      <c r="E485" s="406" t="str">
        <v>北京</v>
      </c>
      <c r="F485" s="406" t="str">
        <v>高郅</v>
      </c>
      <c r="G485" s="406" t="str">
        <v>-</v>
      </c>
      <c r="H485" s="406" t="str">
        <v>邮政标快</v>
      </c>
      <c r="I485" s="406" t="str">
        <v>到付</v>
      </c>
      <c r="J485" s="406">
        <v>18</v>
      </c>
      <c r="K485" s="406">
        <v>0</v>
      </c>
      <c r="L485" s="406">
        <v>18</v>
      </c>
      <c r="M485" s="406" t="str">
        <v>高郅</v>
      </c>
      <c r="N485" s="406" t="str">
        <v>运费</v>
      </c>
      <c r="O485" s="463"/>
      <c r="P485" s="283"/>
      <c r="Q485" s="283"/>
      <c r="R485" s="283"/>
      <c r="S485" s="283"/>
      <c r="T485" s="283"/>
    </row>
    <row r="486">
      <c r="A486" s="499">
        <v>66</v>
      </c>
      <c r="B486" s="498">
        <v>45397</v>
      </c>
      <c r="C486" s="406">
        <v>8900482145780</v>
      </c>
      <c r="D486" s="406" t="str">
        <v>厦门</v>
      </c>
      <c r="E486" s="406" t="str">
        <v>北京</v>
      </c>
      <c r="F486" s="406" t="str">
        <v>高郅</v>
      </c>
      <c r="G486" s="406" t="str">
        <v>-</v>
      </c>
      <c r="H486" s="406" t="str">
        <v>邮政标快</v>
      </c>
      <c r="I486" s="406" t="str">
        <v>到付</v>
      </c>
      <c r="J486" s="406">
        <v>26</v>
      </c>
      <c r="K486" s="406">
        <v>0</v>
      </c>
      <c r="L486" s="406">
        <v>26</v>
      </c>
      <c r="M486" s="406" t="str">
        <v>高郅</v>
      </c>
      <c r="N486" s="406" t="str">
        <v>运费</v>
      </c>
      <c r="O486" s="463"/>
      <c r="P486" s="283"/>
      <c r="Q486" s="283"/>
      <c r="R486" s="283"/>
      <c r="S486" s="283"/>
      <c r="T486" s="283"/>
    </row>
    <row r="487">
      <c r="A487" s="499">
        <v>67</v>
      </c>
      <c r="B487" s="498">
        <v>45397</v>
      </c>
      <c r="C487" s="406">
        <v>8900482146580</v>
      </c>
      <c r="D487" s="406" t="str">
        <v>厦门</v>
      </c>
      <c r="E487" s="406" t="str">
        <v>北京</v>
      </c>
      <c r="F487" s="406" t="str">
        <v>高郅</v>
      </c>
      <c r="G487" s="406" t="str">
        <v>-</v>
      </c>
      <c r="H487" s="406" t="str">
        <v>邮政标快</v>
      </c>
      <c r="I487" s="406" t="str">
        <v>到付</v>
      </c>
      <c r="J487" s="406">
        <v>42</v>
      </c>
      <c r="K487" s="406">
        <v>0</v>
      </c>
      <c r="L487" s="406">
        <v>42</v>
      </c>
      <c r="M487" s="406" t="str">
        <v>高郅</v>
      </c>
      <c r="N487" s="406" t="str">
        <v>运费</v>
      </c>
      <c r="O487" s="463"/>
      <c r="P487" s="283"/>
      <c r="Q487" s="283"/>
      <c r="R487" s="283"/>
      <c r="S487" s="283"/>
      <c r="T487" s="283"/>
    </row>
    <row r="488">
      <c r="A488" s="499">
        <v>68</v>
      </c>
      <c r="B488" s="498">
        <v>45397</v>
      </c>
      <c r="C488" s="406">
        <v>8900482147480</v>
      </c>
      <c r="D488" s="406" t="str">
        <v>厦门</v>
      </c>
      <c r="E488" s="406" t="str">
        <v>北京</v>
      </c>
      <c r="F488" s="406" t="str">
        <v>高郅</v>
      </c>
      <c r="G488" s="406" t="str">
        <v>-</v>
      </c>
      <c r="H488" s="406" t="str">
        <v>邮政标快</v>
      </c>
      <c r="I488" s="406" t="str">
        <v>到付</v>
      </c>
      <c r="J488" s="406">
        <v>34</v>
      </c>
      <c r="K488" s="406">
        <v>0</v>
      </c>
      <c r="L488" s="406">
        <v>34</v>
      </c>
      <c r="M488" s="406" t="str">
        <v>高郅</v>
      </c>
      <c r="N488" s="406" t="str">
        <v>运费</v>
      </c>
      <c r="O488" s="463"/>
      <c r="P488" s="283"/>
      <c r="Q488" s="283"/>
      <c r="R488" s="283"/>
      <c r="S488" s="283"/>
      <c r="T488" s="283"/>
    </row>
    <row r="489">
      <c r="A489" s="499">
        <v>69</v>
      </c>
      <c r="B489" s="498">
        <v>45397</v>
      </c>
      <c r="C489" s="406">
        <v>8900482148880</v>
      </c>
      <c r="D489" s="406" t="str">
        <v>厦门</v>
      </c>
      <c r="E489" s="406" t="str">
        <v>北京</v>
      </c>
      <c r="F489" s="406" t="str">
        <v>高郅</v>
      </c>
      <c r="G489" s="406" t="str">
        <v>-</v>
      </c>
      <c r="H489" s="406" t="str">
        <v>邮政标快</v>
      </c>
      <c r="I489" s="406" t="str">
        <v>到付</v>
      </c>
      <c r="J489" s="406">
        <v>42</v>
      </c>
      <c r="K489" s="406">
        <v>0</v>
      </c>
      <c r="L489" s="406">
        <v>42</v>
      </c>
      <c r="M489" s="406" t="str">
        <v>高郅</v>
      </c>
      <c r="N489" s="406" t="str">
        <v>运费</v>
      </c>
      <c r="O489" s="463"/>
      <c r="P489" s="283"/>
      <c r="Q489" s="283"/>
      <c r="R489" s="283"/>
      <c r="S489" s="283"/>
      <c r="T489" s="283"/>
    </row>
    <row r="490">
      <c r="A490" s="499">
        <v>70</v>
      </c>
      <c r="B490" s="498">
        <v>45397</v>
      </c>
      <c r="C490" s="406">
        <v>8900482149180</v>
      </c>
      <c r="D490" s="406" t="str">
        <v>厦门</v>
      </c>
      <c r="E490" s="406" t="str">
        <v>北京</v>
      </c>
      <c r="F490" s="406" t="str">
        <v>高郅</v>
      </c>
      <c r="G490" s="406" t="str">
        <v>-</v>
      </c>
      <c r="H490" s="406" t="str">
        <v>邮政标快</v>
      </c>
      <c r="I490" s="406" t="str">
        <v>到付</v>
      </c>
      <c r="J490" s="406">
        <v>32</v>
      </c>
      <c r="K490" s="406">
        <v>0</v>
      </c>
      <c r="L490" s="406">
        <v>32</v>
      </c>
      <c r="M490" s="406" t="str">
        <v>高郅</v>
      </c>
      <c r="N490" s="406" t="str">
        <v>运费</v>
      </c>
      <c r="O490" s="463"/>
      <c r="P490" s="283"/>
      <c r="Q490" s="283"/>
      <c r="R490" s="283"/>
      <c r="S490" s="283"/>
      <c r="T490" s="283"/>
    </row>
    <row r="491">
      <c r="A491" s="499">
        <v>71</v>
      </c>
      <c r="B491" s="498">
        <v>45397</v>
      </c>
      <c r="C491" s="406">
        <v>8900482150580</v>
      </c>
      <c r="D491" s="406" t="str">
        <v>厦门</v>
      </c>
      <c r="E491" s="406" t="str">
        <v>北京</v>
      </c>
      <c r="F491" s="406" t="str">
        <v>高郅</v>
      </c>
      <c r="G491" s="406" t="str">
        <v>-</v>
      </c>
      <c r="H491" s="406" t="str">
        <v>邮政标快</v>
      </c>
      <c r="I491" s="406" t="str">
        <v>到付</v>
      </c>
      <c r="J491" s="406">
        <v>22</v>
      </c>
      <c r="K491" s="406">
        <v>0</v>
      </c>
      <c r="L491" s="406">
        <v>22</v>
      </c>
      <c r="M491" s="406" t="str">
        <v>高郅</v>
      </c>
      <c r="N491" s="406" t="str">
        <v>运费</v>
      </c>
      <c r="O491" s="463"/>
      <c r="P491" s="283"/>
      <c r="Q491" s="283"/>
      <c r="R491" s="283"/>
      <c r="S491" s="283"/>
      <c r="T491" s="283"/>
    </row>
    <row r="492">
      <c r="A492" s="499">
        <v>72</v>
      </c>
      <c r="B492" s="498">
        <v>45397</v>
      </c>
      <c r="C492" s="406">
        <v>8900482151480</v>
      </c>
      <c r="D492" s="406" t="str">
        <v>厦门</v>
      </c>
      <c r="E492" s="406" t="str">
        <v>北京</v>
      </c>
      <c r="F492" s="406" t="str">
        <v>高郅</v>
      </c>
      <c r="G492" s="406" t="str">
        <v>-</v>
      </c>
      <c r="H492" s="406" t="str">
        <v>邮政标快</v>
      </c>
      <c r="I492" s="406" t="str">
        <v>到付</v>
      </c>
      <c r="J492" s="406">
        <v>20</v>
      </c>
      <c r="K492" s="406">
        <v>0</v>
      </c>
      <c r="L492" s="406">
        <v>20</v>
      </c>
      <c r="M492" s="406" t="str">
        <v>高郅</v>
      </c>
      <c r="N492" s="406" t="str">
        <v>运费</v>
      </c>
      <c r="O492" s="463"/>
      <c r="P492" s="283"/>
      <c r="Q492" s="283"/>
      <c r="R492" s="283"/>
      <c r="S492" s="283"/>
      <c r="T492" s="283"/>
    </row>
    <row r="493">
      <c r="A493" s="499">
        <v>73</v>
      </c>
      <c r="B493" s="498">
        <v>45397</v>
      </c>
      <c r="C493" s="406">
        <v>8900482152880</v>
      </c>
      <c r="D493" s="406" t="str">
        <v>厦门</v>
      </c>
      <c r="E493" s="406" t="str">
        <v>北京</v>
      </c>
      <c r="F493" s="406" t="str">
        <v>高郅</v>
      </c>
      <c r="G493" s="406" t="str">
        <v>-</v>
      </c>
      <c r="H493" s="406" t="str">
        <v>邮政标快</v>
      </c>
      <c r="I493" s="406" t="str">
        <v>到付</v>
      </c>
      <c r="J493" s="406">
        <v>20</v>
      </c>
      <c r="K493" s="406">
        <v>0</v>
      </c>
      <c r="L493" s="406">
        <v>20</v>
      </c>
      <c r="M493" s="406" t="str">
        <v>高郅</v>
      </c>
      <c r="N493" s="406" t="str">
        <v>运费</v>
      </c>
      <c r="O493" s="463"/>
      <c r="P493" s="283"/>
      <c r="Q493" s="283"/>
      <c r="R493" s="283"/>
      <c r="S493" s="283"/>
      <c r="T493" s="283"/>
    </row>
    <row r="494">
      <c r="A494" s="499">
        <v>74</v>
      </c>
      <c r="B494" s="498">
        <v>45397</v>
      </c>
      <c r="C494" s="406">
        <v>8900482153180</v>
      </c>
      <c r="D494" s="406" t="str">
        <v>厦门</v>
      </c>
      <c r="E494" s="406" t="str">
        <v>北京</v>
      </c>
      <c r="F494" s="406" t="str">
        <v>高郅</v>
      </c>
      <c r="G494" s="406" t="str">
        <v>-</v>
      </c>
      <c r="H494" s="406" t="str">
        <v>邮政标快</v>
      </c>
      <c r="I494" s="406" t="str">
        <v>到付</v>
      </c>
      <c r="J494" s="406">
        <v>56</v>
      </c>
      <c r="K494" s="406">
        <v>0</v>
      </c>
      <c r="L494" s="406">
        <v>56</v>
      </c>
      <c r="M494" s="406" t="str">
        <v>高郅</v>
      </c>
      <c r="N494" s="406" t="str">
        <v>运费</v>
      </c>
      <c r="O494" s="463"/>
      <c r="P494" s="283"/>
      <c r="Q494" s="283"/>
      <c r="R494" s="283"/>
      <c r="S494" s="283"/>
      <c r="T494" s="283"/>
    </row>
    <row r="495">
      <c r="A495" s="499">
        <v>75</v>
      </c>
      <c r="B495" s="498">
        <v>45397</v>
      </c>
      <c r="C495" s="406">
        <v>8900482154580</v>
      </c>
      <c r="D495" s="406" t="str">
        <v>厦门</v>
      </c>
      <c r="E495" s="406" t="str">
        <v>北京</v>
      </c>
      <c r="F495" s="406" t="str">
        <v>高郅</v>
      </c>
      <c r="G495" s="406" t="str">
        <v>-</v>
      </c>
      <c r="H495" s="406" t="str">
        <v>邮政标快</v>
      </c>
      <c r="I495" s="406" t="str">
        <v>到付</v>
      </c>
      <c r="J495" s="406">
        <v>46</v>
      </c>
      <c r="K495" s="406">
        <v>0</v>
      </c>
      <c r="L495" s="406">
        <v>46</v>
      </c>
      <c r="M495" s="406" t="str">
        <v>高郅</v>
      </c>
      <c r="N495" s="406" t="str">
        <v>运费</v>
      </c>
      <c r="O495" s="463"/>
      <c r="P495" s="283"/>
      <c r="Q495" s="283"/>
      <c r="R495" s="283"/>
      <c r="S495" s="283"/>
      <c r="T495" s="283"/>
    </row>
    <row r="496">
      <c r="A496" s="499">
        <v>76</v>
      </c>
      <c r="B496" s="498">
        <v>45397</v>
      </c>
      <c r="C496" s="406">
        <v>8900482155980</v>
      </c>
      <c r="D496" s="406" t="str">
        <v>厦门</v>
      </c>
      <c r="E496" s="406" t="str">
        <v>北京</v>
      </c>
      <c r="F496" s="406" t="str">
        <v>高郅</v>
      </c>
      <c r="G496" s="406" t="str">
        <v>-</v>
      </c>
      <c r="H496" s="406" t="str">
        <v>邮政标快</v>
      </c>
      <c r="I496" s="406" t="str">
        <v>到付</v>
      </c>
      <c r="J496" s="406">
        <v>12</v>
      </c>
      <c r="K496" s="406">
        <v>0</v>
      </c>
      <c r="L496" s="406">
        <v>12</v>
      </c>
      <c r="M496" s="406" t="str">
        <v>高郅</v>
      </c>
      <c r="N496" s="406" t="str">
        <v>运费</v>
      </c>
      <c r="O496" s="463"/>
      <c r="P496" s="283"/>
      <c r="Q496" s="283"/>
      <c r="R496" s="283"/>
      <c r="S496" s="283"/>
      <c r="T496" s="283"/>
    </row>
    <row r="497">
      <c r="A497" s="499">
        <v>77</v>
      </c>
      <c r="B497" s="498">
        <v>45397</v>
      </c>
      <c r="C497" s="406">
        <v>8900482156280</v>
      </c>
      <c r="D497" s="406" t="str">
        <v>厦门</v>
      </c>
      <c r="E497" s="406" t="str">
        <v>北京</v>
      </c>
      <c r="F497" s="406" t="str">
        <v>高郅</v>
      </c>
      <c r="G497" s="406" t="str">
        <v>-</v>
      </c>
      <c r="H497" s="406" t="str">
        <v>邮政标快</v>
      </c>
      <c r="I497" s="406" t="str">
        <v>到付</v>
      </c>
      <c r="J497" s="406">
        <v>16</v>
      </c>
      <c r="K497" s="406">
        <v>0</v>
      </c>
      <c r="L497" s="406">
        <v>16</v>
      </c>
      <c r="M497" s="406" t="str">
        <v>高郅</v>
      </c>
      <c r="N497" s="406" t="str">
        <v>运费</v>
      </c>
      <c r="O497" s="463"/>
      <c r="P497" s="283"/>
      <c r="Q497" s="283"/>
      <c r="R497" s="283"/>
      <c r="S497" s="283"/>
      <c r="T497" s="283"/>
    </row>
    <row r="498">
      <c r="A498" s="499">
        <v>78</v>
      </c>
      <c r="B498" s="498">
        <v>45397</v>
      </c>
      <c r="C498" s="406">
        <v>8900482157680</v>
      </c>
      <c r="D498" s="406" t="str">
        <v>厦门</v>
      </c>
      <c r="E498" s="406" t="str">
        <v>北京</v>
      </c>
      <c r="F498" s="406" t="str">
        <v>高郅</v>
      </c>
      <c r="G498" s="406" t="str">
        <v>-</v>
      </c>
      <c r="H498" s="406" t="str">
        <v>邮政标快</v>
      </c>
      <c r="I498" s="406" t="str">
        <v>到付</v>
      </c>
      <c r="J498" s="406">
        <v>24</v>
      </c>
      <c r="K498" s="406">
        <v>0</v>
      </c>
      <c r="L498" s="406">
        <v>24</v>
      </c>
      <c r="M498" s="406" t="str">
        <v>高郅</v>
      </c>
      <c r="N498" s="406" t="str">
        <v>运费</v>
      </c>
      <c r="O498" s="463"/>
      <c r="P498" s="283"/>
      <c r="Q498" s="283"/>
      <c r="R498" s="283"/>
      <c r="S498" s="283"/>
      <c r="T498" s="283"/>
    </row>
    <row r="499">
      <c r="A499" s="499">
        <v>79</v>
      </c>
      <c r="B499" s="498">
        <v>45397</v>
      </c>
      <c r="C499" s="406">
        <v>8900482158080</v>
      </c>
      <c r="D499" s="406" t="str">
        <v>厦门</v>
      </c>
      <c r="E499" s="406" t="str">
        <v>北京</v>
      </c>
      <c r="F499" s="406" t="str">
        <v>高郅</v>
      </c>
      <c r="G499" s="406" t="str">
        <v>-</v>
      </c>
      <c r="H499" s="406" t="str">
        <v>邮政标快</v>
      </c>
      <c r="I499" s="406" t="str">
        <v>到付</v>
      </c>
      <c r="J499" s="406">
        <v>22</v>
      </c>
      <c r="K499" s="406">
        <v>0</v>
      </c>
      <c r="L499" s="406">
        <v>22</v>
      </c>
      <c r="M499" s="406" t="str">
        <v>高郅</v>
      </c>
      <c r="N499" s="406" t="str">
        <v>运费</v>
      </c>
      <c r="O499" s="463"/>
      <c r="P499" s="283"/>
      <c r="Q499" s="283"/>
      <c r="R499" s="283"/>
      <c r="S499" s="283"/>
      <c r="T499" s="283"/>
    </row>
    <row r="500">
      <c r="A500" s="499">
        <v>80</v>
      </c>
      <c r="B500" s="498">
        <v>45397</v>
      </c>
      <c r="C500" s="406">
        <v>8900482159380</v>
      </c>
      <c r="D500" s="406" t="str">
        <v>厦门</v>
      </c>
      <c r="E500" s="406" t="str">
        <v>北京</v>
      </c>
      <c r="F500" s="406" t="str">
        <v>高郅</v>
      </c>
      <c r="G500" s="406" t="str">
        <v>-</v>
      </c>
      <c r="H500" s="406" t="str">
        <v>邮政标快</v>
      </c>
      <c r="I500" s="406" t="str">
        <v>到付</v>
      </c>
      <c r="J500" s="406">
        <v>30</v>
      </c>
      <c r="K500" s="406">
        <v>0</v>
      </c>
      <c r="L500" s="406">
        <v>30</v>
      </c>
      <c r="M500" s="406" t="str">
        <v>高郅</v>
      </c>
      <c r="N500" s="406" t="str">
        <v>运费</v>
      </c>
      <c r="O500" s="463"/>
      <c r="P500" s="283"/>
      <c r="Q500" s="283"/>
      <c r="R500" s="283"/>
      <c r="S500" s="283"/>
      <c r="T500" s="283"/>
    </row>
    <row r="501">
      <c r="A501" s="499">
        <v>81</v>
      </c>
      <c r="B501" s="498">
        <v>45398</v>
      </c>
      <c r="C501" s="406">
        <v>8900482113480</v>
      </c>
      <c r="D501" s="406" t="str">
        <v>厦门</v>
      </c>
      <c r="E501" s="406" t="str">
        <v>北京</v>
      </c>
      <c r="F501" s="406" t="str">
        <v>高郅</v>
      </c>
      <c r="G501" s="406" t="str">
        <v>-</v>
      </c>
      <c r="H501" s="406" t="str">
        <v>邮政标快</v>
      </c>
      <c r="I501" s="406" t="str">
        <v>到付</v>
      </c>
      <c r="J501" s="406">
        <v>16</v>
      </c>
      <c r="K501" s="406">
        <v>0</v>
      </c>
      <c r="L501" s="406">
        <v>16</v>
      </c>
      <c r="M501" s="406" t="str">
        <v>高郅</v>
      </c>
      <c r="N501" s="406" t="str">
        <v>运费</v>
      </c>
      <c r="O501" s="463"/>
      <c r="P501" s="283"/>
      <c r="Q501" s="283"/>
      <c r="R501" s="283"/>
      <c r="S501" s="283"/>
      <c r="T501" s="283"/>
    </row>
    <row r="502">
      <c r="A502" s="499">
        <v>82</v>
      </c>
      <c r="B502" s="498">
        <v>45398</v>
      </c>
      <c r="C502" s="406">
        <v>8900482112580</v>
      </c>
      <c r="D502" s="406" t="str">
        <v>厦门</v>
      </c>
      <c r="E502" s="406" t="str">
        <v>北京</v>
      </c>
      <c r="F502" s="406" t="str">
        <v>高郅</v>
      </c>
      <c r="G502" s="406" t="str">
        <v>-</v>
      </c>
      <c r="H502" s="406" t="str">
        <v>邮政标快</v>
      </c>
      <c r="I502" s="406" t="str">
        <v>到付</v>
      </c>
      <c r="J502" s="406">
        <v>62</v>
      </c>
      <c r="K502" s="406">
        <v>0</v>
      </c>
      <c r="L502" s="406">
        <v>62</v>
      </c>
      <c r="M502" s="406" t="str">
        <v>高郅</v>
      </c>
      <c r="N502" s="406" t="str">
        <v>运费</v>
      </c>
      <c r="O502" s="463"/>
      <c r="P502" s="283"/>
      <c r="Q502" s="283"/>
      <c r="R502" s="283"/>
      <c r="S502" s="283"/>
      <c r="T502" s="283"/>
    </row>
    <row r="503">
      <c r="A503" s="499">
        <v>83</v>
      </c>
      <c r="B503" s="498">
        <v>45398</v>
      </c>
      <c r="C503" s="406">
        <v>8900482111780</v>
      </c>
      <c r="D503" s="406" t="str">
        <v>厦门</v>
      </c>
      <c r="E503" s="406" t="str">
        <v>北京</v>
      </c>
      <c r="F503" s="406" t="str">
        <v>高郅</v>
      </c>
      <c r="G503" s="406" t="str">
        <v>-</v>
      </c>
      <c r="H503" s="406" t="str">
        <v>邮政标快</v>
      </c>
      <c r="I503" s="406" t="str">
        <v>到付</v>
      </c>
      <c r="J503" s="406">
        <v>36</v>
      </c>
      <c r="K503" s="406">
        <v>0</v>
      </c>
      <c r="L503" s="406">
        <v>36</v>
      </c>
      <c r="M503" s="406" t="str">
        <v>高郅</v>
      </c>
      <c r="N503" s="406" t="str">
        <v>运费</v>
      </c>
      <c r="O503" s="463"/>
      <c r="P503" s="283"/>
      <c r="Q503" s="283"/>
      <c r="R503" s="283"/>
      <c r="S503" s="283"/>
      <c r="T503" s="283"/>
    </row>
    <row r="504">
      <c r="A504" s="499">
        <v>84</v>
      </c>
      <c r="B504" s="498">
        <v>45398</v>
      </c>
      <c r="C504" s="406">
        <v>8900482161680</v>
      </c>
      <c r="D504" s="406" t="str">
        <v>厦门</v>
      </c>
      <c r="E504" s="406" t="str">
        <v>北京</v>
      </c>
      <c r="F504" s="406" t="str">
        <v>高郅</v>
      </c>
      <c r="G504" s="406" t="str">
        <v>-</v>
      </c>
      <c r="H504" s="406" t="str">
        <v>邮政标快</v>
      </c>
      <c r="I504" s="406" t="str">
        <v>到付</v>
      </c>
      <c r="J504" s="406">
        <v>90</v>
      </c>
      <c r="K504" s="406">
        <v>0</v>
      </c>
      <c r="L504" s="406">
        <v>90</v>
      </c>
      <c r="M504" s="406" t="str">
        <v>高郅</v>
      </c>
      <c r="N504" s="406" t="str">
        <v>运费</v>
      </c>
      <c r="O504" s="463"/>
      <c r="P504" s="283"/>
      <c r="Q504" s="283"/>
      <c r="R504" s="283"/>
      <c r="S504" s="283"/>
      <c r="T504" s="283"/>
    </row>
    <row r="505">
      <c r="A505" s="499">
        <v>85</v>
      </c>
      <c r="B505" s="498">
        <v>45398</v>
      </c>
      <c r="C505" s="406">
        <v>8900482160280</v>
      </c>
      <c r="D505" s="406" t="str">
        <v>厦门</v>
      </c>
      <c r="E505" s="406" t="str">
        <v>北京</v>
      </c>
      <c r="F505" s="406" t="str">
        <v>高郅</v>
      </c>
      <c r="G505" s="406" t="str">
        <v>-</v>
      </c>
      <c r="H505" s="406" t="str">
        <v>邮政标快</v>
      </c>
      <c r="I505" s="406" t="str">
        <v>到付</v>
      </c>
      <c r="J505" s="406">
        <v>64</v>
      </c>
      <c r="K505" s="406">
        <v>0</v>
      </c>
      <c r="L505" s="406">
        <v>64</v>
      </c>
      <c r="M505" s="406" t="str">
        <v>高郅</v>
      </c>
      <c r="N505" s="406" t="str">
        <v>运费</v>
      </c>
      <c r="O505" s="463"/>
      <c r="P505" s="283"/>
      <c r="Q505" s="283"/>
      <c r="R505" s="283"/>
      <c r="S505" s="283"/>
      <c r="T505" s="283"/>
    </row>
    <row r="506">
      <c r="A506" s="499">
        <v>86</v>
      </c>
      <c r="B506" s="498">
        <v>45398</v>
      </c>
      <c r="C506" s="406">
        <v>8900482114880</v>
      </c>
      <c r="D506" s="406" t="str">
        <v>厦门</v>
      </c>
      <c r="E506" s="406" t="str">
        <v>北京</v>
      </c>
      <c r="F506" s="406" t="str">
        <v>高郅</v>
      </c>
      <c r="G506" s="406" t="str">
        <v>-</v>
      </c>
      <c r="H506" s="406" t="str">
        <v>邮政标快</v>
      </c>
      <c r="I506" s="406" t="str">
        <v>到付</v>
      </c>
      <c r="J506" s="406">
        <v>36</v>
      </c>
      <c r="K506" s="406">
        <v>0</v>
      </c>
      <c r="L506" s="406">
        <v>36</v>
      </c>
      <c r="M506" s="406" t="str">
        <v>高郅</v>
      </c>
      <c r="N506" s="406" t="str">
        <v>运费</v>
      </c>
      <c r="O506" s="463"/>
      <c r="P506" s="283"/>
      <c r="Q506" s="283"/>
      <c r="R506" s="283"/>
      <c r="S506" s="283"/>
      <c r="T506" s="283"/>
    </row>
    <row r="507">
      <c r="A507" s="499">
        <v>87</v>
      </c>
      <c r="B507" s="498">
        <v>45398</v>
      </c>
      <c r="C507" s="406">
        <v>8900482115180</v>
      </c>
      <c r="D507" s="406" t="str">
        <v>厦门</v>
      </c>
      <c r="E507" s="406" t="str">
        <v>北京</v>
      </c>
      <c r="F507" s="406" t="str">
        <v>高郅</v>
      </c>
      <c r="G507" s="406" t="str">
        <v>-</v>
      </c>
      <c r="H507" s="406" t="str">
        <v>邮政标快</v>
      </c>
      <c r="I507" s="406" t="str">
        <v>到付</v>
      </c>
      <c r="J507" s="406">
        <v>38</v>
      </c>
      <c r="K507" s="406">
        <v>0</v>
      </c>
      <c r="L507" s="406">
        <v>38</v>
      </c>
      <c r="M507" s="406" t="str">
        <v>高郅</v>
      </c>
      <c r="N507" s="406" t="str">
        <v>运费</v>
      </c>
      <c r="O507" s="463"/>
      <c r="P507" s="283"/>
      <c r="Q507" s="283"/>
      <c r="R507" s="283"/>
      <c r="S507" s="283"/>
      <c r="T507" s="283"/>
    </row>
    <row r="508">
      <c r="A508" s="499">
        <v>88</v>
      </c>
      <c r="B508" s="498">
        <v>45398</v>
      </c>
      <c r="C508" s="406">
        <v>8900482116580</v>
      </c>
      <c r="D508" s="406" t="str">
        <v>厦门</v>
      </c>
      <c r="E508" s="406" t="str">
        <v>北京</v>
      </c>
      <c r="F508" s="406" t="str">
        <v>高郅</v>
      </c>
      <c r="G508" s="406" t="str">
        <v>-</v>
      </c>
      <c r="H508" s="406" t="str">
        <v>邮政标快</v>
      </c>
      <c r="I508" s="406" t="str">
        <v>到付</v>
      </c>
      <c r="J508" s="406">
        <v>26</v>
      </c>
      <c r="K508" s="406">
        <v>0</v>
      </c>
      <c r="L508" s="406">
        <v>26</v>
      </c>
      <c r="M508" s="406" t="str">
        <v>高郅</v>
      </c>
      <c r="N508" s="406" t="str">
        <v>运费</v>
      </c>
      <c r="O508" s="463"/>
      <c r="P508" s="283"/>
      <c r="Q508" s="283"/>
      <c r="R508" s="283"/>
      <c r="S508" s="283"/>
      <c r="T508" s="283"/>
    </row>
    <row r="509">
      <c r="A509" s="499">
        <v>89</v>
      </c>
      <c r="B509" s="498">
        <v>45398</v>
      </c>
      <c r="C509" s="406">
        <v>8900482117980</v>
      </c>
      <c r="D509" s="406" t="str">
        <v>厦门</v>
      </c>
      <c r="E509" s="406" t="str">
        <v>北京</v>
      </c>
      <c r="F509" s="406" t="str">
        <v>高郅</v>
      </c>
      <c r="G509" s="406" t="str">
        <v>-</v>
      </c>
      <c r="H509" s="406" t="str">
        <v>邮政标快</v>
      </c>
      <c r="I509" s="406" t="str">
        <v>到付</v>
      </c>
      <c r="J509" s="406">
        <v>28</v>
      </c>
      <c r="K509" s="406">
        <v>0</v>
      </c>
      <c r="L509" s="406">
        <v>28</v>
      </c>
      <c r="M509" s="406" t="str">
        <v>高郅</v>
      </c>
      <c r="N509" s="406" t="str">
        <v>运费</v>
      </c>
      <c r="O509" s="463"/>
      <c r="P509" s="283"/>
      <c r="Q509" s="283"/>
      <c r="R509" s="283"/>
      <c r="S509" s="283"/>
      <c r="T509" s="283"/>
    </row>
    <row r="510">
      <c r="A510" s="499">
        <v>90</v>
      </c>
      <c r="B510" s="498">
        <v>45398</v>
      </c>
      <c r="C510" s="406">
        <v>8900482118280</v>
      </c>
      <c r="D510" s="406" t="str">
        <v>厦门</v>
      </c>
      <c r="E510" s="406" t="str">
        <v>北京</v>
      </c>
      <c r="F510" s="406" t="str">
        <v>高郅</v>
      </c>
      <c r="G510" s="406" t="str">
        <v>-</v>
      </c>
      <c r="H510" s="406" t="str">
        <v>邮政标快</v>
      </c>
      <c r="I510" s="406" t="str">
        <v>到付</v>
      </c>
      <c r="J510" s="406">
        <v>28</v>
      </c>
      <c r="K510" s="406">
        <v>0</v>
      </c>
      <c r="L510" s="406">
        <v>28</v>
      </c>
      <c r="M510" s="406" t="str">
        <v>高郅</v>
      </c>
      <c r="N510" s="406" t="str">
        <v>运费</v>
      </c>
      <c r="O510" s="463"/>
      <c r="P510" s="283"/>
      <c r="Q510" s="283"/>
      <c r="R510" s="283"/>
      <c r="S510" s="283"/>
      <c r="T510" s="283"/>
    </row>
    <row r="511">
      <c r="A511" s="499">
        <v>91</v>
      </c>
      <c r="B511" s="498">
        <v>45398</v>
      </c>
      <c r="C511" s="406">
        <v>8900482119680</v>
      </c>
      <c r="D511" s="406" t="str">
        <v>厦门</v>
      </c>
      <c r="E511" s="406" t="str">
        <v>北京</v>
      </c>
      <c r="F511" s="406" t="str">
        <v>高郅</v>
      </c>
      <c r="G511" s="406" t="str">
        <v>-</v>
      </c>
      <c r="H511" s="406" t="str">
        <v>邮政标快</v>
      </c>
      <c r="I511" s="406" t="str">
        <v>到付</v>
      </c>
      <c r="J511" s="406">
        <v>28</v>
      </c>
      <c r="K511" s="406">
        <v>0</v>
      </c>
      <c r="L511" s="406">
        <v>28</v>
      </c>
      <c r="M511" s="406" t="str">
        <v>高郅</v>
      </c>
      <c r="N511" s="406" t="str">
        <v>运费</v>
      </c>
      <c r="O511" s="463"/>
      <c r="P511" s="283"/>
      <c r="Q511" s="283"/>
      <c r="R511" s="283"/>
      <c r="S511" s="283"/>
      <c r="T511" s="283"/>
    </row>
    <row r="512">
      <c r="A512" s="499">
        <v>92</v>
      </c>
      <c r="B512" s="498">
        <v>45398</v>
      </c>
      <c r="C512" s="406">
        <v>8900482162080</v>
      </c>
      <c r="D512" s="406" t="str">
        <v>厦门</v>
      </c>
      <c r="E512" s="406" t="str">
        <v>北京</v>
      </c>
      <c r="F512" s="406" t="str">
        <v>高郅</v>
      </c>
      <c r="G512" s="406" t="str">
        <v>-</v>
      </c>
      <c r="H512" s="406" t="str">
        <v>邮政标快</v>
      </c>
      <c r="I512" s="406" t="str">
        <v>到付</v>
      </c>
      <c r="J512" s="406">
        <v>48</v>
      </c>
      <c r="K512" s="406">
        <v>0</v>
      </c>
      <c r="L512" s="406">
        <v>48</v>
      </c>
      <c r="M512" s="406" t="str">
        <v>高郅</v>
      </c>
      <c r="N512" s="406" t="str">
        <v>运费</v>
      </c>
      <c r="O512" s="463"/>
      <c r="P512" s="283"/>
      <c r="Q512" s="283"/>
      <c r="R512" s="283"/>
      <c r="S512" s="283"/>
      <c r="T512" s="283"/>
    </row>
    <row r="513">
      <c r="A513" s="499">
        <v>93</v>
      </c>
      <c r="B513" s="498">
        <v>45398</v>
      </c>
      <c r="C513" s="406">
        <v>8900482163380</v>
      </c>
      <c r="D513" s="406" t="str">
        <v>厦门</v>
      </c>
      <c r="E513" s="406" t="str">
        <v>北京</v>
      </c>
      <c r="F513" s="406" t="str">
        <v>高郅</v>
      </c>
      <c r="G513" s="406" t="str">
        <v>-</v>
      </c>
      <c r="H513" s="406" t="str">
        <v>邮政标快</v>
      </c>
      <c r="I513" s="406" t="str">
        <v>到付</v>
      </c>
      <c r="J513" s="406">
        <v>38</v>
      </c>
      <c r="K513" s="406">
        <v>0</v>
      </c>
      <c r="L513" s="406">
        <v>38</v>
      </c>
      <c r="M513" s="406" t="str">
        <v>高郅</v>
      </c>
      <c r="N513" s="406" t="str">
        <v>运费</v>
      </c>
      <c r="O513" s="463"/>
      <c r="P513" s="283"/>
      <c r="Q513" s="283"/>
      <c r="R513" s="283"/>
      <c r="S513" s="283"/>
      <c r="T513" s="283"/>
    </row>
    <row r="514">
      <c r="A514" s="499">
        <v>94</v>
      </c>
      <c r="B514" s="498">
        <v>45398</v>
      </c>
      <c r="C514" s="406">
        <v>8900482164780</v>
      </c>
      <c r="D514" s="406" t="str">
        <v>厦门</v>
      </c>
      <c r="E514" s="406" t="str">
        <v>北京</v>
      </c>
      <c r="F514" s="406" t="str">
        <v>高郅</v>
      </c>
      <c r="G514" s="406" t="str">
        <v>-</v>
      </c>
      <c r="H514" s="406" t="str">
        <v>邮政标快</v>
      </c>
      <c r="I514" s="406" t="str">
        <v>到付</v>
      </c>
      <c r="J514" s="406">
        <v>16</v>
      </c>
      <c r="K514" s="406">
        <v>0</v>
      </c>
      <c r="L514" s="406">
        <v>16</v>
      </c>
      <c r="M514" s="406" t="str">
        <v>高郅</v>
      </c>
      <c r="N514" s="406" t="str">
        <v>运费</v>
      </c>
      <c r="O514" s="463"/>
      <c r="P514" s="283"/>
      <c r="Q514" s="283"/>
      <c r="R514" s="283"/>
      <c r="S514" s="283"/>
      <c r="T514" s="283"/>
    </row>
    <row r="515">
      <c r="A515" s="499">
        <v>95</v>
      </c>
      <c r="B515" s="498">
        <v>45398</v>
      </c>
      <c r="C515" s="406">
        <v>8900482165580</v>
      </c>
      <c r="D515" s="406" t="str">
        <v>厦门</v>
      </c>
      <c r="E515" s="406" t="str">
        <v>北京</v>
      </c>
      <c r="F515" s="406" t="str">
        <v>高郅</v>
      </c>
      <c r="G515" s="406" t="str">
        <v>-</v>
      </c>
      <c r="H515" s="406" t="str">
        <v>邮政标快</v>
      </c>
      <c r="I515" s="406" t="str">
        <v>到付</v>
      </c>
      <c r="J515" s="406">
        <v>28</v>
      </c>
      <c r="K515" s="406">
        <v>0</v>
      </c>
      <c r="L515" s="406">
        <v>28</v>
      </c>
      <c r="M515" s="406" t="str">
        <v>高郅</v>
      </c>
      <c r="N515" s="406" t="str">
        <v>运费</v>
      </c>
      <c r="O515" s="463"/>
      <c r="P515" s="283"/>
      <c r="Q515" s="283"/>
      <c r="R515" s="283"/>
      <c r="S515" s="283"/>
      <c r="T515" s="283"/>
    </row>
    <row r="516">
      <c r="A516" s="499">
        <v>96</v>
      </c>
      <c r="B516" s="498">
        <v>45398</v>
      </c>
      <c r="C516" s="406">
        <v>8900482166480</v>
      </c>
      <c r="D516" s="406" t="str">
        <v>厦门</v>
      </c>
      <c r="E516" s="406" t="str">
        <v>北京</v>
      </c>
      <c r="F516" s="406" t="str">
        <v>高郅</v>
      </c>
      <c r="G516" s="406" t="str">
        <v>-</v>
      </c>
      <c r="H516" s="406" t="str">
        <v>邮政标快</v>
      </c>
      <c r="I516" s="406" t="str">
        <v>到付</v>
      </c>
      <c r="J516" s="406">
        <v>28</v>
      </c>
      <c r="K516" s="406">
        <v>0</v>
      </c>
      <c r="L516" s="406">
        <v>28</v>
      </c>
      <c r="M516" s="406" t="str">
        <v>高郅</v>
      </c>
      <c r="N516" s="406" t="str">
        <v>运费</v>
      </c>
      <c r="O516" s="463"/>
      <c r="P516" s="283"/>
      <c r="Q516" s="283"/>
      <c r="R516" s="283"/>
      <c r="S516" s="283"/>
      <c r="T516" s="283"/>
    </row>
    <row r="517">
      <c r="A517" s="499">
        <v>97</v>
      </c>
      <c r="B517" s="498">
        <v>45398</v>
      </c>
      <c r="C517" s="406">
        <v>8900482167880</v>
      </c>
      <c r="D517" s="406" t="str">
        <v>厦门</v>
      </c>
      <c r="E517" s="406" t="str">
        <v>北京</v>
      </c>
      <c r="F517" s="406" t="str">
        <v>高郅</v>
      </c>
      <c r="G517" s="406" t="str">
        <v>-</v>
      </c>
      <c r="H517" s="406" t="str">
        <v>邮政标快</v>
      </c>
      <c r="I517" s="406" t="str">
        <v>到付</v>
      </c>
      <c r="J517" s="406">
        <v>26</v>
      </c>
      <c r="K517" s="406">
        <v>0</v>
      </c>
      <c r="L517" s="406">
        <v>26</v>
      </c>
      <c r="M517" s="406" t="str">
        <v>高郅</v>
      </c>
      <c r="N517" s="406" t="str">
        <v>运费</v>
      </c>
      <c r="O517" s="463"/>
      <c r="P517" s="283"/>
      <c r="Q517" s="283"/>
      <c r="R517" s="283"/>
      <c r="S517" s="283"/>
      <c r="T517" s="283"/>
    </row>
    <row r="518">
      <c r="A518" s="499">
        <v>98</v>
      </c>
      <c r="B518" s="498">
        <v>45398</v>
      </c>
      <c r="C518" s="406">
        <v>8900482168180</v>
      </c>
      <c r="D518" s="406" t="str">
        <v>厦门</v>
      </c>
      <c r="E518" s="406" t="str">
        <v>北京</v>
      </c>
      <c r="F518" s="406" t="str">
        <v>高郅</v>
      </c>
      <c r="G518" s="406" t="str">
        <v>-</v>
      </c>
      <c r="H518" s="406" t="str">
        <v>邮政标快</v>
      </c>
      <c r="I518" s="406" t="str">
        <v>到付</v>
      </c>
      <c r="J518" s="406">
        <v>16</v>
      </c>
      <c r="K518" s="406">
        <v>0</v>
      </c>
      <c r="L518" s="406">
        <v>16</v>
      </c>
      <c r="M518" s="406" t="str">
        <v>高郅</v>
      </c>
      <c r="N518" s="406" t="str">
        <v>运费</v>
      </c>
      <c r="O518" s="463"/>
      <c r="P518" s="283"/>
      <c r="Q518" s="283"/>
      <c r="R518" s="283"/>
      <c r="S518" s="283"/>
      <c r="T518" s="283"/>
    </row>
    <row r="519">
      <c r="A519" s="499">
        <v>99</v>
      </c>
      <c r="B519" s="498">
        <v>45398</v>
      </c>
      <c r="C519" s="406">
        <v>8900482169580</v>
      </c>
      <c r="D519" s="406" t="str">
        <v>厦门</v>
      </c>
      <c r="E519" s="406" t="str">
        <v>北京</v>
      </c>
      <c r="F519" s="406" t="str">
        <v>高郅</v>
      </c>
      <c r="G519" s="406" t="str">
        <v>-</v>
      </c>
      <c r="H519" s="406" t="str">
        <v>邮政标快</v>
      </c>
      <c r="I519" s="406" t="str">
        <v>到付</v>
      </c>
      <c r="J519" s="406">
        <v>44</v>
      </c>
      <c r="K519" s="406">
        <v>0</v>
      </c>
      <c r="L519" s="406">
        <v>44</v>
      </c>
      <c r="M519" s="406" t="str">
        <v>高郅</v>
      </c>
      <c r="N519" s="406" t="str">
        <v>运费</v>
      </c>
      <c r="O519" s="463"/>
      <c r="P519" s="283"/>
      <c r="Q519" s="283"/>
      <c r="R519" s="283"/>
      <c r="S519" s="283"/>
      <c r="T519" s="283"/>
    </row>
    <row r="520">
      <c r="A520" s="499">
        <v>100</v>
      </c>
      <c r="B520" s="498">
        <v>45398</v>
      </c>
      <c r="C520" s="406">
        <v>8900482170480</v>
      </c>
      <c r="D520" s="406" t="str">
        <v>厦门</v>
      </c>
      <c r="E520" s="406" t="str">
        <v>北京</v>
      </c>
      <c r="F520" s="406" t="str">
        <v>高郅</v>
      </c>
      <c r="G520" s="406" t="str">
        <v>-</v>
      </c>
      <c r="H520" s="406" t="str">
        <v>邮政标快</v>
      </c>
      <c r="I520" s="406" t="str">
        <v>到付</v>
      </c>
      <c r="J520" s="406">
        <v>44</v>
      </c>
      <c r="K520" s="406">
        <v>0</v>
      </c>
      <c r="L520" s="406">
        <v>44</v>
      </c>
      <c r="M520" s="406" t="str">
        <v>高郅</v>
      </c>
      <c r="N520" s="406" t="str">
        <v>运费</v>
      </c>
      <c r="O520" s="463"/>
      <c r="P520" s="283"/>
      <c r="Q520" s="283"/>
      <c r="R520" s="283"/>
      <c r="S520" s="283"/>
      <c r="T520" s="283"/>
    </row>
    <row r="521">
      <c r="A521" s="499">
        <v>101</v>
      </c>
      <c r="B521" s="498">
        <v>45398</v>
      </c>
      <c r="C521" s="406">
        <v>8900482136980</v>
      </c>
      <c r="D521" s="406" t="str">
        <v>厦门</v>
      </c>
      <c r="E521" s="406" t="str">
        <v>北京</v>
      </c>
      <c r="F521" s="406" t="str">
        <v>高郅</v>
      </c>
      <c r="G521" s="406" t="str">
        <v>-</v>
      </c>
      <c r="H521" s="406" t="str">
        <v>邮政标快</v>
      </c>
      <c r="I521" s="406" t="str">
        <v>到付</v>
      </c>
      <c r="J521" s="406">
        <v>36</v>
      </c>
      <c r="K521" s="406">
        <v>0</v>
      </c>
      <c r="L521" s="406">
        <v>36</v>
      </c>
      <c r="M521" s="406" t="str">
        <v>高郅</v>
      </c>
      <c r="N521" s="406" t="str">
        <v>运费</v>
      </c>
      <c r="O521" s="463"/>
      <c r="P521" s="283"/>
      <c r="Q521" s="283"/>
      <c r="R521" s="283"/>
      <c r="S521" s="283"/>
      <c r="T521" s="283"/>
    </row>
    <row r="522">
      <c r="A522" s="499">
        <v>102</v>
      </c>
      <c r="B522" s="498">
        <v>45398</v>
      </c>
      <c r="C522" s="406">
        <v>8900482137280</v>
      </c>
      <c r="D522" s="406" t="str">
        <v>厦门</v>
      </c>
      <c r="E522" s="406" t="str">
        <v>北京</v>
      </c>
      <c r="F522" s="406" t="str">
        <v>高郅</v>
      </c>
      <c r="G522" s="406" t="str">
        <v>-</v>
      </c>
      <c r="H522" s="406" t="str">
        <v>邮政标快</v>
      </c>
      <c r="I522" s="406" t="str">
        <v>到付</v>
      </c>
      <c r="J522" s="406">
        <v>36</v>
      </c>
      <c r="K522" s="406">
        <v>0</v>
      </c>
      <c r="L522" s="406">
        <v>36</v>
      </c>
      <c r="M522" s="406" t="str">
        <v>高郅</v>
      </c>
      <c r="N522" s="406" t="str">
        <v>运费</v>
      </c>
      <c r="O522" s="463"/>
      <c r="P522" s="283"/>
      <c r="Q522" s="283"/>
      <c r="R522" s="283"/>
      <c r="S522" s="283"/>
      <c r="T522" s="283"/>
    </row>
    <row r="523">
      <c r="A523" s="499">
        <v>103</v>
      </c>
      <c r="B523" s="498">
        <v>45398</v>
      </c>
      <c r="C523" s="406">
        <v>8900482138680</v>
      </c>
      <c r="D523" s="406" t="str">
        <v>厦门</v>
      </c>
      <c r="E523" s="406" t="str">
        <v>北京</v>
      </c>
      <c r="F523" s="406" t="str">
        <v>高郅</v>
      </c>
      <c r="G523" s="406" t="str">
        <v>-</v>
      </c>
      <c r="H523" s="406" t="str">
        <v>邮政标快</v>
      </c>
      <c r="I523" s="406" t="str">
        <v>到付</v>
      </c>
      <c r="J523" s="406">
        <v>36</v>
      </c>
      <c r="K523" s="406">
        <v>0</v>
      </c>
      <c r="L523" s="406">
        <v>36</v>
      </c>
      <c r="M523" s="406" t="str">
        <v>高郅</v>
      </c>
      <c r="N523" s="406" t="str">
        <v>运费</v>
      </c>
      <c r="O523" s="463"/>
      <c r="P523" s="283"/>
      <c r="Q523" s="283"/>
      <c r="R523" s="283"/>
      <c r="S523" s="283"/>
      <c r="T523" s="283"/>
    </row>
    <row r="524">
      <c r="A524" s="499">
        <v>104</v>
      </c>
      <c r="B524" s="498">
        <v>45398</v>
      </c>
      <c r="C524" s="406">
        <v>8900482139080</v>
      </c>
      <c r="D524" s="406" t="str">
        <v>厦门</v>
      </c>
      <c r="E524" s="406" t="str">
        <v>北京</v>
      </c>
      <c r="F524" s="406" t="str">
        <v>高郅</v>
      </c>
      <c r="G524" s="406" t="str">
        <v>-</v>
      </c>
      <c r="H524" s="406" t="str">
        <v>邮政标快</v>
      </c>
      <c r="I524" s="406" t="str">
        <v>到付</v>
      </c>
      <c r="J524" s="406">
        <v>36</v>
      </c>
      <c r="K524" s="406">
        <v>0</v>
      </c>
      <c r="L524" s="406">
        <v>36</v>
      </c>
      <c r="M524" s="406" t="str">
        <v>高郅</v>
      </c>
      <c r="N524" s="406" t="str">
        <v>运费</v>
      </c>
      <c r="O524" s="463"/>
      <c r="P524" s="283"/>
      <c r="Q524" s="283"/>
      <c r="R524" s="283"/>
      <c r="S524" s="283"/>
      <c r="T524" s="283"/>
    </row>
    <row r="525">
      <c r="A525" s="499">
        <v>105</v>
      </c>
      <c r="B525" s="498">
        <v>45398</v>
      </c>
      <c r="C525" s="406">
        <v>8900482140980</v>
      </c>
      <c r="D525" s="406" t="str">
        <v>厦门</v>
      </c>
      <c r="E525" s="406" t="str">
        <v>北京</v>
      </c>
      <c r="F525" s="406" t="str">
        <v>高郅</v>
      </c>
      <c r="G525" s="406" t="str">
        <v>-</v>
      </c>
      <c r="H525" s="406" t="str">
        <v>邮政标快</v>
      </c>
      <c r="I525" s="406" t="str">
        <v>到付</v>
      </c>
      <c r="J525" s="406">
        <v>36</v>
      </c>
      <c r="K525" s="406">
        <v>0</v>
      </c>
      <c r="L525" s="406">
        <v>36</v>
      </c>
      <c r="M525" s="406" t="str">
        <v>高郅</v>
      </c>
      <c r="N525" s="406" t="str">
        <v>运费</v>
      </c>
      <c r="O525" s="463"/>
      <c r="P525" s="283"/>
      <c r="Q525" s="283"/>
      <c r="R525" s="283"/>
      <c r="S525" s="283"/>
      <c r="T525" s="283"/>
    </row>
    <row r="526">
      <c r="A526" s="499">
        <v>106</v>
      </c>
      <c r="B526" s="498">
        <v>45398</v>
      </c>
      <c r="C526" s="406">
        <v>8900482141280</v>
      </c>
      <c r="D526" s="406" t="str">
        <v>厦门</v>
      </c>
      <c r="E526" s="406" t="str">
        <v>北京</v>
      </c>
      <c r="F526" s="406" t="str">
        <v>高郅</v>
      </c>
      <c r="G526" s="406" t="str">
        <v>-</v>
      </c>
      <c r="H526" s="406" t="str">
        <v>邮政标快</v>
      </c>
      <c r="I526" s="406" t="str">
        <v>到付</v>
      </c>
      <c r="J526" s="406">
        <v>36</v>
      </c>
      <c r="K526" s="406">
        <v>0</v>
      </c>
      <c r="L526" s="406">
        <v>36</v>
      </c>
      <c r="M526" s="406" t="str">
        <v>高郅</v>
      </c>
      <c r="N526" s="406" t="str">
        <v>运费</v>
      </c>
      <c r="O526" s="463"/>
      <c r="P526" s="283"/>
      <c r="Q526" s="283"/>
      <c r="R526" s="283"/>
      <c r="S526" s="283"/>
      <c r="T526" s="283"/>
    </row>
    <row r="527">
      <c r="A527" s="499">
        <v>107</v>
      </c>
      <c r="B527" s="498">
        <v>45398</v>
      </c>
      <c r="C527" s="406">
        <v>8900482128480</v>
      </c>
      <c r="D527" s="406" t="str">
        <v>厦门</v>
      </c>
      <c r="E527" s="406" t="str">
        <v>北京</v>
      </c>
      <c r="F527" s="406" t="str">
        <v>高郅</v>
      </c>
      <c r="G527" s="406" t="str">
        <v>-</v>
      </c>
      <c r="H527" s="406" t="str">
        <v>邮政标快</v>
      </c>
      <c r="I527" s="406" t="str">
        <v>到付</v>
      </c>
      <c r="J527" s="406">
        <v>36</v>
      </c>
      <c r="K527" s="406">
        <v>0</v>
      </c>
      <c r="L527" s="406">
        <v>36</v>
      </c>
      <c r="M527" s="406" t="str">
        <v>高郅</v>
      </c>
      <c r="N527" s="406" t="str">
        <v>运费</v>
      </c>
      <c r="O527" s="463"/>
      <c r="P527" s="283"/>
      <c r="Q527" s="283"/>
      <c r="R527" s="283"/>
      <c r="S527" s="283"/>
      <c r="T527" s="283"/>
    </row>
    <row r="528">
      <c r="A528" s="499">
        <v>108</v>
      </c>
      <c r="B528" s="498">
        <v>45398</v>
      </c>
      <c r="C528" s="406">
        <v>8900481438580</v>
      </c>
      <c r="D528" s="406" t="str">
        <v>厦门</v>
      </c>
      <c r="E528" s="406" t="str">
        <v>北京</v>
      </c>
      <c r="F528" s="406" t="str">
        <v>高郅</v>
      </c>
      <c r="G528" s="406" t="str">
        <v>-</v>
      </c>
      <c r="H528" s="406" t="str">
        <v>邮政标快</v>
      </c>
      <c r="I528" s="406" t="str">
        <v>到付</v>
      </c>
      <c r="J528" s="406">
        <v>20</v>
      </c>
      <c r="K528" s="406">
        <v>0</v>
      </c>
      <c r="L528" s="406">
        <v>20</v>
      </c>
      <c r="M528" s="406" t="str">
        <v>高郅</v>
      </c>
      <c r="N528" s="406" t="str">
        <v>运费</v>
      </c>
      <c r="O528" s="463"/>
      <c r="P528" s="283"/>
      <c r="Q528" s="283"/>
      <c r="R528" s="283"/>
      <c r="S528" s="283"/>
      <c r="T528" s="283"/>
    </row>
    <row r="529">
      <c r="A529" s="499">
        <v>109</v>
      </c>
      <c r="B529" s="498">
        <v>45405</v>
      </c>
      <c r="C529" s="406" t="str">
        <v>SF1447236466581</v>
      </c>
      <c r="D529" s="406" t="str">
        <v>厦门</v>
      </c>
      <c r="E529" s="406" t="str">
        <v>北京</v>
      </c>
      <c r="F529" s="406" t="str">
        <v>陈星</v>
      </c>
      <c r="G529" s="406">
        <v>712</v>
      </c>
      <c r="H529" s="406" t="str">
        <v>顺丰卡航</v>
      </c>
      <c r="I529" s="406" t="str">
        <v>到付</v>
      </c>
      <c r="J529" s="406">
        <v>1941</v>
      </c>
      <c r="K529" s="406">
        <v>0</v>
      </c>
      <c r="L529" s="406">
        <v>1941</v>
      </c>
      <c r="M529" s="406" t="str">
        <v>高郅</v>
      </c>
      <c r="N529" s="406" t="str">
        <v>运费</v>
      </c>
      <c r="O529" s="463" t="str">
        <v>伴手礼</v>
      </c>
      <c r="P529" s="283"/>
      <c r="Q529" s="283"/>
      <c r="R529" s="283"/>
      <c r="S529" s="283"/>
      <c r="T529" s="283"/>
    </row>
    <row r="530">
      <c r="A530" s="499">
        <v>110</v>
      </c>
      <c r="B530" s="498">
        <v>45405</v>
      </c>
      <c r="C530" s="406" t="str">
        <v>SF1447236466581</v>
      </c>
      <c r="D530" s="406" t="str">
        <v>厦门</v>
      </c>
      <c r="E530" s="406" t="str">
        <v>北京</v>
      </c>
      <c r="F530" s="406" t="str">
        <v>陈星</v>
      </c>
      <c r="G530" s="406">
        <v>0</v>
      </c>
      <c r="H530" s="406" t="str">
        <v>顺丰卡航</v>
      </c>
      <c r="I530" s="406" t="str">
        <v>到付</v>
      </c>
      <c r="J530" s="406">
        <v>30</v>
      </c>
      <c r="K530" s="406">
        <v>0</v>
      </c>
      <c r="L530" s="406">
        <v>30</v>
      </c>
      <c r="M530" s="406" t="str">
        <v>高郅</v>
      </c>
      <c r="N530" s="406" t="str">
        <v>包装服务</v>
      </c>
      <c r="O530" s="463"/>
      <c r="P530" s="283"/>
      <c r="Q530" s="283"/>
      <c r="R530" s="283"/>
      <c r="S530" s="283"/>
      <c r="T530" s="283"/>
    </row>
    <row r="531">
      <c r="A531" s="499">
        <v>111</v>
      </c>
      <c r="B531" s="498">
        <v>45408</v>
      </c>
      <c r="C531" s="406" t="str">
        <v>SF1459282282665</v>
      </c>
      <c r="D531" s="406" t="str">
        <v>北京</v>
      </c>
      <c r="E531" s="406" t="str">
        <v>深圳</v>
      </c>
      <c r="F531" s="406" t="str">
        <v>蔡珊</v>
      </c>
      <c r="G531" s="406">
        <v>258</v>
      </c>
      <c r="H531" s="406" t="str">
        <v>顺丰标快</v>
      </c>
      <c r="I531" s="406" t="str">
        <v>寄付</v>
      </c>
      <c r="J531" s="406">
        <v>1806</v>
      </c>
      <c r="K531" s="406">
        <v>0</v>
      </c>
      <c r="L531" s="406">
        <v>1806</v>
      </c>
      <c r="M531" s="406" t="str">
        <v>高郅</v>
      </c>
      <c r="N531" s="406" t="str">
        <v>运费</v>
      </c>
      <c r="O531" s="463" t="str">
        <v>纪念相框</v>
      </c>
      <c r="P531" s="283"/>
      <c r="Q531" s="283"/>
      <c r="R531" s="283"/>
      <c r="S531" s="283"/>
      <c r="T531" s="283"/>
    </row>
    <row r="532">
      <c r="A532" s="499">
        <v>112</v>
      </c>
      <c r="B532" s="498">
        <v>45412</v>
      </c>
      <c r="C532" s="406" t="str">
        <v>SF1453803887672</v>
      </c>
      <c r="D532" s="406" t="str">
        <v>北京</v>
      </c>
      <c r="E532" s="406" t="str">
        <v>北京</v>
      </c>
      <c r="F532" s="406" t="str">
        <v>赵言</v>
      </c>
      <c r="G532" s="406">
        <v>353</v>
      </c>
      <c r="H532" s="406" t="str">
        <v>顺丰卡航</v>
      </c>
      <c r="I532" s="406" t="str">
        <v>寄付</v>
      </c>
      <c r="J532" s="406">
        <v>505</v>
      </c>
      <c r="K532" s="406">
        <v>0</v>
      </c>
      <c r="L532" s="406">
        <v>505</v>
      </c>
      <c r="M532" s="406" t="str">
        <v>高郅</v>
      </c>
      <c r="N532" s="406" t="str">
        <v>运费</v>
      </c>
      <c r="O532" s="502" t="str">
        <v>行李箱、抱枕、马克杯、电子相册、密码盒、</v>
      </c>
      <c r="P532" s="283"/>
      <c r="Q532" s="283"/>
      <c r="R532" s="283"/>
      <c r="S532" s="283"/>
      <c r="T532" s="283"/>
    </row>
    <row r="533">
      <c r="A533" s="499">
        <v>113</v>
      </c>
      <c r="B533" s="498">
        <v>45412</v>
      </c>
      <c r="C533" s="406" t="str">
        <v>SF1453803887672</v>
      </c>
      <c r="D533" s="406" t="str">
        <v>北京</v>
      </c>
      <c r="E533" s="406" t="str">
        <v>北京</v>
      </c>
      <c r="F533" s="406" t="str">
        <v>赵言</v>
      </c>
      <c r="G533" s="406">
        <v>0</v>
      </c>
      <c r="H533" s="406" t="str">
        <v>顺丰卡航</v>
      </c>
      <c r="I533" s="406" t="str">
        <v>寄付</v>
      </c>
      <c r="J533" s="406">
        <v>100</v>
      </c>
      <c r="K533" s="406">
        <v>0</v>
      </c>
      <c r="L533" s="406">
        <v>100</v>
      </c>
      <c r="M533" s="406" t="str">
        <v>高郅</v>
      </c>
      <c r="N533" s="406" t="str">
        <v>包装服务</v>
      </c>
      <c r="O533" s="502"/>
      <c r="P533" s="283"/>
      <c r="Q533" s="283"/>
      <c r="R533" s="283"/>
      <c r="S533" s="283"/>
      <c r="T533" s="283"/>
    </row>
    <row r="534">
      <c r="A534" s="499">
        <v>114</v>
      </c>
      <c r="B534" s="498">
        <v>45412</v>
      </c>
      <c r="C534" s="406" t="str">
        <v>SF1453803887672</v>
      </c>
      <c r="D534" s="406" t="str">
        <v>北京</v>
      </c>
      <c r="E534" s="406" t="str">
        <v>北京</v>
      </c>
      <c r="F534" s="406" t="str">
        <v>赵言</v>
      </c>
      <c r="G534" s="406">
        <v>0</v>
      </c>
      <c r="H534" s="406" t="str">
        <v>顺丰卡航</v>
      </c>
      <c r="I534" s="406" t="str">
        <v>寄付</v>
      </c>
      <c r="J534" s="406">
        <v>20</v>
      </c>
      <c r="K534" s="406">
        <v>0</v>
      </c>
      <c r="L534" s="406">
        <v>20</v>
      </c>
      <c r="M534" s="406" t="str">
        <v>高郅</v>
      </c>
      <c r="N534" s="406" t="str">
        <v>包装服务</v>
      </c>
      <c r="O534" s="502"/>
      <c r="P534" s="283"/>
      <c r="Q534" s="283"/>
      <c r="R534" s="283"/>
      <c r="S534" s="283"/>
      <c r="T534" s="283"/>
    </row>
    <row r="535">
      <c r="A535" s="503" t="str">
        <v>合计</v>
      </c>
      <c r="B535" s="503"/>
      <c r="C535" s="503"/>
      <c r="D535" s="503"/>
      <c r="E535" s="503"/>
      <c r="F535" s="503"/>
      <c r="G535" s="503"/>
      <c r="H535" s="503"/>
      <c r="I535" s="503"/>
      <c r="J535" s="406">
        <f>SUM(J421:J534)</f>
      </c>
      <c r="K535" s="406">
        <f>SUM(K421:K534)</f>
      </c>
      <c r="L535" s="406">
        <f>SUM(L421:L534)</f>
      </c>
      <c r="M535" s="406"/>
      <c r="N535" s="406"/>
      <c r="O535" s="463"/>
      <c r="P535" s="283"/>
      <c r="Q535" s="283"/>
      <c r="R535" s="283"/>
      <c r="S535" s="283"/>
      <c r="T535" s="283"/>
    </row>
  </sheetData>
  <mergeCells>
    <mergeCell ref="A1:O1"/>
    <mergeCell ref="O3:O417"/>
    <mergeCell ref="A418:I418"/>
    <mergeCell ref="A419:O419"/>
    <mergeCell ref="O421:O528"/>
    <mergeCell ref="O529:O530"/>
    <mergeCell ref="O532:O534"/>
    <mergeCell ref="A535:I535"/>
  </mergeCells>
</worksheet>
</file>

<file path=xl/worksheets/sheet17.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sheetViews>
  <sheetFormatPr defaultColWidth="14" defaultRowHeight="19"/>
  <sheetData>
    <row r="1">
      <c r="A1" s="508" t="str">
        <v>茶歇单</v>
      </c>
      <c r="B1" s="508"/>
      <c r="C1" s="508"/>
      <c r="D1" s="508"/>
      <c r="E1" s="508"/>
      <c r="F1" s="508"/>
      <c r="G1" s="508"/>
    </row>
    <row r="2">
      <c r="A2" s="509" t="str">
        <v>序号</v>
      </c>
      <c r="B2" s="408" t="str">
        <v>物料信息</v>
      </c>
      <c r="C2" s="408"/>
      <c r="D2" s="408"/>
      <c r="E2" s="408" t="str">
        <v>价格(人民币：元）</v>
      </c>
      <c r="F2" s="408"/>
      <c r="G2" s="509" t="str">
        <v>备注</v>
      </c>
    </row>
    <row r="3">
      <c r="A3" s="509"/>
      <c r="B3" s="475" t="str">
        <v>品名</v>
      </c>
      <c r="C3" s="475" t="str">
        <v>产品细节</v>
      </c>
      <c r="D3" s="475" t="str">
        <v>数量</v>
      </c>
      <c r="E3" s="475" t="str">
        <v>单价</v>
      </c>
      <c r="F3" s="475" t="str">
        <v>小计</v>
      </c>
      <c r="G3" s="509"/>
    </row>
    <row r="4">
      <c r="A4" s="504">
        <v>1</v>
      </c>
      <c r="B4" s="475" t="str">
        <v>签到区茶歇氛围服务</v>
      </c>
      <c r="C4" s="492" t="str">
        <v>签到区茶歇台布置</v>
      </c>
      <c r="D4" s="492">
        <v>1</v>
      </c>
      <c r="E4" s="492">
        <v>3000</v>
      </c>
      <c r="F4" s="492">
        <v>3000</v>
      </c>
      <c r="G4" s="492"/>
    </row>
    <row r="5">
      <c r="A5" s="504">
        <v>2</v>
      </c>
      <c r="B5" s="475" t="str">
        <v>咖啡设备（6天）</v>
      </c>
      <c r="C5" s="504" t="str">
        <v>咖啡机（全套设施）：惠家330
 磨豆机：锡刻马sigma-60dg电子定量直出式</v>
      </c>
      <c r="D5" s="492">
        <v>6</v>
      </c>
      <c r="E5" s="492">
        <v>1200</v>
      </c>
      <c r="F5" s="492">
        <v>7200</v>
      </c>
      <c r="G5" s="492" t="str">
        <v>需要桌子大概尺寸2m*0.6,常规电源接入</v>
      </c>
    </row>
    <row r="6">
      <c r="A6" s="504">
        <v>3</v>
      </c>
      <c r="B6" s="475" t="str">
        <v>咖啡设备露台（2天）</v>
      </c>
      <c r="C6" s="504"/>
      <c r="D6" s="492">
        <v>2</v>
      </c>
      <c r="E6" s="492">
        <v>1200</v>
      </c>
      <c r="F6" s="492">
        <v>2400</v>
      </c>
      <c r="G6" s="492" t="str">
        <v>需要桌子大概尺寸2m*0.6,常规电源接入</v>
      </c>
    </row>
    <row r="7">
      <c r="A7" s="504">
        <v>4</v>
      </c>
      <c r="B7" s="475" t="str">
        <v>咖啡师</v>
      </c>
      <c r="C7" s="492" t="str">
        <v>服务时间11：00-18：00</v>
      </c>
      <c r="D7" s="492">
        <v>8</v>
      </c>
      <c r="E7" s="492">
        <v>800</v>
      </c>
      <c r="F7" s="492">
        <v>6400</v>
      </c>
      <c r="G7" s="492"/>
    </row>
    <row r="8">
      <c r="A8" s="504">
        <v>5</v>
      </c>
      <c r="B8" s="475" t="str">
        <v>咖啡</v>
      </c>
      <c r="C8" s="492" t="str">
        <v>咖啡豆
 经典拼配豆
 中深烘焙（Medium-deep baking）
 哥伦比亚+耶加雪菲 Colombia + Yirgacheffe
 柠檬、葡萄柚、榛果、焦糖、巧克力、中等
 甜度、中等醇厚感顺滑度
 外带咖啡杯</v>
      </c>
      <c r="D8" s="492">
        <v>150</v>
      </c>
      <c r="E8" s="492">
        <v>40</v>
      </c>
      <c r="F8" s="492">
        <v>6000</v>
      </c>
      <c r="G8" s="492" t="str">
        <v>
 画面可打印LOGO</v>
      </c>
    </row>
    <row r="9">
      <c r="A9" s="504">
        <v>6</v>
      </c>
      <c r="B9" s="475" t="str">
        <v>冰茶（6天，玻璃瓶装）</v>
      </c>
      <c r="C9" s="492" t="str">
        <v>肉桂莓果冰茶/莓果红茶</v>
      </c>
      <c r="D9" s="492">
        <v>200</v>
      </c>
      <c r="E9" s="492">
        <v>15</v>
      </c>
      <c r="F9" s="492">
        <v>3000</v>
      </c>
      <c r="G9" s="492"/>
    </row>
    <row r="10">
      <c r="A10" s="504">
        <v>7</v>
      </c>
      <c r="B10" s="475" t="str">
        <v>4.9日茶歇</v>
      </c>
      <c r="C10" s="492" t="str">
        <v>国风桂花慕斯扇6个，非遗茶果6个，造型绿豆糕6个，台式桃山皮8个（定制模具印制），龙井柠檬塔6个，南普陀酥饼8个，芋泥奶酪杯8个，水果</v>
      </c>
      <c r="D10" s="492">
        <v>20</v>
      </c>
      <c r="E10" s="492">
        <v>158</v>
      </c>
      <c r="F10" s="492">
        <v>3160</v>
      </c>
      <c r="G10" s="492"/>
    </row>
    <row r="11">
      <c r="A11" s="504">
        <v>10</v>
      </c>
      <c r="B11" s="475" t="str">
        <v>4.10日茶歇</v>
      </c>
      <c r="C11" s="492" t="str">
        <v>国风桂花慕斯扇12个，非遗茶果12个，造型绿豆糕12个，台式桃山皮16个（定制模具印制），龙井柠檬塔12个，南普陀酥饼16个，凤梨酥16个，芋泥奶酪杯16个，水果</v>
      </c>
      <c r="D11" s="492">
        <v>20</v>
      </c>
      <c r="E11" s="492">
        <v>158</v>
      </c>
      <c r="F11" s="492">
        <v>3160</v>
      </c>
      <c r="G11" s="492"/>
    </row>
    <row r="12">
      <c r="A12" s="504">
        <v>12</v>
      </c>
      <c r="B12" s="475" t="str">
        <v>4.11日茶歇</v>
      </c>
      <c r="C12" s="492" t="str">
        <v>国风桂花慕斯扇12个，非遗茶果18个，造型绿豆糕24个，台式桃山皮24个（定制模具印制），龙井柠檬塔24个，南普陀素饼24个，凤梨酥32个，芋泥奶酪杯32个，水果</v>
      </c>
      <c r="D12" s="492">
        <v>50</v>
      </c>
      <c r="E12" s="492">
        <v>158</v>
      </c>
      <c r="F12" s="492">
        <v>7900</v>
      </c>
      <c r="G12" s="492"/>
    </row>
    <row r="13">
      <c r="A13" s="504">
        <v>14</v>
      </c>
      <c r="B13" s="475" t="str">
        <v>4.11四楼露台布置</v>
      </c>
      <c r="C13" s="492" t="str">
        <v>氛围如图例，茶歇台大小建议1.8*0.9m</v>
      </c>
      <c r="D13" s="492">
        <v>1</v>
      </c>
      <c r="E13" s="492">
        <v>3000</v>
      </c>
      <c r="F13" s="492">
        <v>3000</v>
      </c>
      <c r="G13" s="492"/>
    </row>
    <row r="14">
      <c r="A14" s="504">
        <v>15</v>
      </c>
      <c r="B14" s="475" t="str">
        <v>4.11四楼露台茶歇</v>
      </c>
      <c r="C14" s="492" t="str">
        <v>茶壶巧克力10个，假山慕斯10个，马卡龙20个（黑色，白色），台式桃山皮30个（定制模具印制），厦门椰子饼30个，橘红糕30，芋泥奶酪杯30个，低温慢烤杯子蛋糕40个（中式装饰） ，春茶冻30个，水果</v>
      </c>
      <c r="D14" s="492">
        <v>50</v>
      </c>
      <c r="E14" s="492">
        <v>158</v>
      </c>
      <c r="F14" s="492">
        <v>7900</v>
      </c>
      <c r="G14" s="492"/>
    </row>
    <row r="15">
      <c r="A15" s="504">
        <v>16</v>
      </c>
      <c r="B15" s="475" t="str">
        <v>4.11四楼露台软饮</v>
      </c>
      <c r="C15" s="492" t="str">
        <v>青瓜莎莎，妃子气泡，玫瑰柠檬气泡，配玻璃杯</v>
      </c>
      <c r="D15" s="492">
        <v>50</v>
      </c>
      <c r="E15" s="492">
        <v>20</v>
      </c>
      <c r="F15" s="492">
        <v>1000</v>
      </c>
      <c r="G15" s="492"/>
    </row>
    <row r="16">
      <c r="A16" s="504">
        <v>19</v>
      </c>
      <c r="B16" s="475" t="str">
        <v>4.12日茶歇</v>
      </c>
      <c r="C16" s="492" t="str">
        <v>国风桂花慕斯扇12个，非遗茶果18个，造型绿豆糕30个，台式桃山皮24个（定制模具印制），龙井柠檬塔30个，南普陀素饼24个，凤梨酥32个，芋泥奶酪杯32个，水果</v>
      </c>
      <c r="D16" s="492">
        <v>50</v>
      </c>
      <c r="E16" s="492">
        <v>158</v>
      </c>
      <c r="F16" s="492">
        <v>7900</v>
      </c>
      <c r="G16" s="492"/>
    </row>
    <row r="17">
      <c r="A17" s="504">
        <v>21</v>
      </c>
      <c r="B17" s="505" t="str">
        <v>4.12四楼露台茶歇</v>
      </c>
      <c r="C17" s="492" t="str">
        <v>闽南糯叽叽麻糍及qq串（现场制作，可互动体验）</v>
      </c>
      <c r="D17" s="492">
        <v>1</v>
      </c>
      <c r="E17" s="492">
        <v>2000</v>
      </c>
      <c r="F17" s="492">
        <v>2000</v>
      </c>
      <c r="G17" s="492" t="str">
        <v>含教学人员，需求桌子1.8*0.4</v>
      </c>
    </row>
    <row r="18">
      <c r="A18" s="504"/>
      <c r="B18" s="505"/>
      <c r="C18" s="492" t="str">
        <v>童年年画体验</v>
      </c>
      <c r="D18" s="492">
        <v>1</v>
      </c>
      <c r="E18" s="492">
        <v>2000</v>
      </c>
      <c r="F18" s="492">
        <v>2000</v>
      </c>
      <c r="G18" s="492"/>
    </row>
    <row r="19">
      <c r="A19" s="504">
        <v>23</v>
      </c>
      <c r="B19" s="505"/>
      <c r="C19" s="492" t="str">
        <v>四果汤自助台</v>
      </c>
      <c r="D19" s="492">
        <v>1</v>
      </c>
      <c r="E19" s="492">
        <v>2000</v>
      </c>
      <c r="F19" s="492">
        <v>2000</v>
      </c>
      <c r="G19" s="492" t="str">
        <v>含教学人员需求桌子1.8*0.4</v>
      </c>
    </row>
    <row r="20">
      <c r="A20" s="504">
        <v>24</v>
      </c>
      <c r="B20" s="505"/>
      <c r="C20" s="492" t="str">
        <v>春季润饼体验</v>
      </c>
      <c r="D20" s="492">
        <v>1</v>
      </c>
      <c r="E20" s="492">
        <v>2000</v>
      </c>
      <c r="F20" s="492">
        <v>2000</v>
      </c>
      <c r="G20" s="492" t="str">
        <v>含教学人员需求桌子1.8*0.4</v>
      </c>
    </row>
    <row r="21">
      <c r="A21" s="504">
        <v>25</v>
      </c>
      <c r="B21" s="408" t="str">
        <v>4.12四楼露台软饮</v>
      </c>
      <c r="C21" s="492" t="str">
        <v>青瓜莎莎，妃子气泡，玫瑰柠檬气泡，配玻璃杯</v>
      </c>
      <c r="D21" s="492">
        <v>50</v>
      </c>
      <c r="E21" s="492">
        <v>20</v>
      </c>
      <c r="F21" s="492">
        <v>1000</v>
      </c>
      <c r="G21" s="492"/>
    </row>
    <row r="22">
      <c r="A22" s="504">
        <v>28</v>
      </c>
      <c r="B22" s="475" t="str">
        <v>4.13茶歇</v>
      </c>
      <c r="C22" s="492" t="str">
        <v>茶壶巧克力6个，假山慕斯6个，马卡龙10个（黑色，白色），台式桃山皮15个（定制模具印制），厦门椰子饼15个，橘红糕20，芋泥奶酪杯15个，低温慢烤杯子蛋糕15个（中式装饰） ，春茶冻20个，水果</v>
      </c>
      <c r="D22" s="492">
        <v>50</v>
      </c>
      <c r="E22" s="492">
        <v>158</v>
      </c>
      <c r="F22" s="492">
        <v>7900</v>
      </c>
      <c r="G22" s="492"/>
    </row>
    <row r="23">
      <c r="A23" s="504">
        <v>30</v>
      </c>
      <c r="B23" s="475" t="str">
        <v>4.14茶歇</v>
      </c>
      <c r="C23" s="492" t="str">
        <v>茶壶巧克力6个，假山慕斯6个，马卡龙10个（黑色，白色），台式桃山皮15个（定制模具印制），厦门椰子饼15个，橘红糕20，芋泥奶酪杯15个，低温慢烤杯子蛋糕15个（中式装饰） ，春茶冻20个，水果</v>
      </c>
      <c r="D23" s="492">
        <v>50</v>
      </c>
      <c r="E23" s="492">
        <v>158</v>
      </c>
      <c r="F23" s="492">
        <v>7900</v>
      </c>
      <c r="G23" s="492"/>
    </row>
    <row r="24">
      <c r="A24" s="504">
        <v>8</v>
      </c>
      <c r="B24" s="475" t="str">
        <v>台式桃山皮模具定制</v>
      </c>
      <c r="C24" s="492" t="str">
        <v>规格50g</v>
      </c>
      <c r="D24" s="492">
        <v>1</v>
      </c>
      <c r="E24" s="492">
        <v>600</v>
      </c>
      <c r="F24" s="492">
        <v>600</v>
      </c>
      <c r="G24" s="492"/>
    </row>
    <row r="25">
      <c r="A25" s="504">
        <v>9</v>
      </c>
      <c r="B25" s="475" t="str">
        <v>4.9服务人员</v>
      </c>
      <c r="C25" s="492"/>
      <c r="D25" s="492">
        <v>1</v>
      </c>
      <c r="E25" s="492">
        <v>500</v>
      </c>
      <c r="F25" s="492">
        <v>500</v>
      </c>
      <c r="G25" s="492"/>
    </row>
    <row r="26">
      <c r="A26" s="504">
        <v>11</v>
      </c>
      <c r="B26" s="475" t="str">
        <v>4.10服务人员</v>
      </c>
      <c r="C26" s="492"/>
      <c r="D26" s="492">
        <v>2</v>
      </c>
      <c r="E26" s="492">
        <v>500</v>
      </c>
      <c r="F26" s="492">
        <v>1000</v>
      </c>
      <c r="G26" s="492"/>
    </row>
    <row r="27">
      <c r="A27" s="504">
        <v>13</v>
      </c>
      <c r="B27" s="475" t="str">
        <v>4.11服务人员</v>
      </c>
      <c r="C27" s="492"/>
      <c r="D27" s="492">
        <v>2</v>
      </c>
      <c r="E27" s="492">
        <v>500</v>
      </c>
      <c r="F27" s="492">
        <v>1000</v>
      </c>
      <c r="G27" s="492"/>
    </row>
    <row r="28">
      <c r="A28" s="504">
        <v>17</v>
      </c>
      <c r="B28" s="475" t="str">
        <v>4.11露台服务人员</v>
      </c>
      <c r="C28" s="492"/>
      <c r="D28" s="492">
        <v>2</v>
      </c>
      <c r="E28" s="492">
        <v>500</v>
      </c>
      <c r="F28" s="492">
        <v>1000</v>
      </c>
      <c r="G28" s="492"/>
    </row>
    <row r="29">
      <c r="A29" s="504">
        <v>18</v>
      </c>
      <c r="B29" s="475" t="str">
        <v>4.11露台软饮调制人员</v>
      </c>
      <c r="C29" s="492"/>
      <c r="D29" s="492">
        <v>1</v>
      </c>
      <c r="E29" s="492">
        <v>500</v>
      </c>
      <c r="F29" s="492">
        <v>500</v>
      </c>
      <c r="G29" s="492"/>
    </row>
    <row r="30">
      <c r="A30" s="504">
        <v>20</v>
      </c>
      <c r="B30" s="475" t="str">
        <v>4.12服务人员</v>
      </c>
      <c r="C30" s="492"/>
      <c r="D30" s="492">
        <v>2</v>
      </c>
      <c r="E30" s="492">
        <v>500</v>
      </c>
      <c r="F30" s="492">
        <v>1000</v>
      </c>
      <c r="G30" s="492"/>
    </row>
    <row r="31">
      <c r="A31" s="504">
        <v>26</v>
      </c>
      <c r="B31" s="475" t="str">
        <v>4.12露台服务人员</v>
      </c>
      <c r="C31" s="492"/>
      <c r="D31" s="492">
        <v>2</v>
      </c>
      <c r="E31" s="492">
        <v>500</v>
      </c>
      <c r="F31" s="492">
        <v>1000</v>
      </c>
      <c r="G31" s="492"/>
    </row>
    <row r="32">
      <c r="A32" s="504">
        <v>27</v>
      </c>
      <c r="B32" s="475" t="str">
        <v>4.12露台软饮调制人员</v>
      </c>
      <c r="C32" s="492"/>
      <c r="D32" s="492">
        <v>1</v>
      </c>
      <c r="E32" s="492">
        <v>500</v>
      </c>
      <c r="F32" s="492">
        <v>500</v>
      </c>
      <c r="G32" s="492"/>
    </row>
    <row r="33">
      <c r="A33" s="504">
        <v>29</v>
      </c>
      <c r="B33" s="475" t="str">
        <v>4.13服务人员</v>
      </c>
      <c r="C33" s="492"/>
      <c r="D33" s="492">
        <v>2</v>
      </c>
      <c r="E33" s="492">
        <v>500</v>
      </c>
      <c r="F33" s="492">
        <v>1000</v>
      </c>
      <c r="G33" s="492"/>
    </row>
    <row r="34">
      <c r="A34" s="504">
        <v>31</v>
      </c>
      <c r="B34" s="475" t="str">
        <v>4.14服务人员</v>
      </c>
      <c r="C34" s="492"/>
      <c r="D34" s="492">
        <v>2</v>
      </c>
      <c r="E34" s="492">
        <v>500</v>
      </c>
      <c r="F34" s="492">
        <v>1000</v>
      </c>
      <c r="G34" s="492"/>
    </row>
    <row r="35">
      <c r="A35" s="510" t="str">
        <v>合计数量及金额：</v>
      </c>
      <c r="B35" s="510"/>
      <c r="C35" s="510"/>
      <c r="D35" s="475"/>
      <c r="E35" s="492"/>
      <c r="F35" s="492">
        <v>95920</v>
      </c>
      <c r="G35" s="492"/>
    </row>
    <row r="36">
      <c r="A36" s="203"/>
      <c r="B36" s="203"/>
      <c r="C36" s="203"/>
      <c r="D36" s="203"/>
      <c r="E36" s="203"/>
      <c r="F36" s="463"/>
      <c r="G36" s="463"/>
    </row>
    <row r="37">
      <c r="A37" s="506"/>
      <c r="B37" s="506"/>
      <c r="C37" s="506"/>
      <c r="D37" s="506"/>
      <c r="E37" s="506"/>
      <c r="F37" s="506"/>
      <c r="G37" s="506"/>
    </row>
    <row r="38">
      <c r="A38" s="506"/>
      <c r="B38" s="506"/>
      <c r="C38" s="506"/>
      <c r="D38" s="506"/>
      <c r="E38" s="506"/>
      <c r="F38" s="506"/>
      <c r="G38" s="506"/>
    </row>
    <row r="39">
      <c r="A39" s="463"/>
      <c r="B39" s="463"/>
      <c r="C39" s="203"/>
      <c r="D39" s="203"/>
      <c r="E39" s="203"/>
      <c r="F39" s="203"/>
      <c r="G39" s="203"/>
    </row>
    <row r="40">
      <c r="A40" s="203"/>
      <c r="B40" s="506"/>
      <c r="C40" s="506"/>
      <c r="D40" s="506"/>
      <c r="E40" s="506"/>
      <c r="F40" s="506"/>
      <c r="G40" s="506"/>
    </row>
    <row r="41">
      <c r="A41" s="203"/>
      <c r="B41" s="506"/>
      <c r="C41" s="506"/>
      <c r="D41" s="511"/>
      <c r="E41" s="511"/>
      <c r="F41" s="511"/>
      <c r="G41" s="511"/>
    </row>
    <row r="42">
      <c r="A42" s="203"/>
      <c r="B42" s="507"/>
      <c r="C42" s="507"/>
      <c r="D42" s="507"/>
      <c r="E42" s="507"/>
      <c r="F42" s="507"/>
      <c r="G42" s="507"/>
    </row>
    <row r="43">
      <c r="A43" s="203"/>
      <c r="B43" s="203"/>
      <c r="C43" s="203"/>
      <c r="D43" s="203"/>
      <c r="E43" s="203"/>
      <c r="F43" s="203"/>
      <c r="G43" s="203"/>
    </row>
    <row r="44">
      <c r="A44" s="203"/>
      <c r="B44" s="506"/>
      <c r="C44" s="506"/>
      <c r="D44" s="203"/>
      <c r="E44" s="203"/>
      <c r="F44" s="203"/>
      <c r="G44" s="203"/>
    </row>
  </sheetData>
  <mergeCells>
    <mergeCell ref="A1:G1"/>
    <mergeCell ref="A2:A3"/>
    <mergeCell ref="B2:D2"/>
    <mergeCell ref="E2:F2"/>
    <mergeCell ref="G2:G3"/>
    <mergeCell ref="C5:C6"/>
    <mergeCell ref="B17:B20"/>
    <mergeCell ref="A35:C35"/>
    <mergeCell ref="A37:G37"/>
    <mergeCell ref="A39:B39"/>
    <mergeCell ref="B40:G40"/>
    <mergeCell ref="B41:C41"/>
    <mergeCell ref="D41:G41"/>
    <mergeCell ref="B42:G42"/>
    <mergeCell ref="B44:C44"/>
  </mergeCells>
</worksheet>
</file>

<file path=xl/worksheets/sheet18.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sheetViews>
  <sheetFormatPr defaultColWidth="14" defaultRowHeight="19"/>
  <cols>
    <col collapsed="false" customWidth="true" hidden="false" max="1" min="1" style="0" width="4"/>
    <col collapsed="false" customWidth="true" hidden="false" max="2" min="2" style="0" width="76"/>
    <col collapsed="false" customWidth="true" hidden="false" max="3" min="3" style="0" width="37"/>
    <col collapsed="false" customWidth="true" hidden="false" max="4" min="4" style="0" width="8"/>
    <col collapsed="false" customWidth="true" hidden="false" max="5" min="5" style="0" width="9"/>
    <col collapsed="false" customWidth="true" hidden="false" max="6" min="6" style="0" width="39"/>
    <col collapsed="false" customWidth="true" hidden="false" max="7" min="7" style="0" width="14"/>
    <col collapsed="false" customWidth="true" hidden="false" max="8" min="8" style="0" width="4"/>
    <col collapsed="false" customWidth="true" hidden="false" max="9" min="9" style="0" width="14"/>
    <col collapsed="false" customWidth="true" hidden="false" max="10" min="10" style="0" width="14"/>
    <col collapsed="false" customWidth="true" hidden="false" max="11" min="11" style="0" width="14"/>
    <col collapsed="false" customWidth="true" hidden="false" max="12" min="12" style="0" width="14"/>
    <col collapsed="false" customWidth="true" hidden="false" max="13" min="13" style="0" width="14"/>
    <col collapsed="false" customWidth="true" hidden="false" max="14" min="14" style="0" width="14"/>
    <col collapsed="false" customWidth="true" hidden="false" max="15" min="15" style="0" width="14"/>
    <col collapsed="false" customWidth="true" hidden="false" max="16" min="16" style="0" width="14"/>
    <col collapsed="false" customWidth="true" hidden="false" max="17" min="17" style="0" width="14"/>
    <col collapsed="false" customWidth="true" hidden="false" max="18" min="18" style="0" width="14"/>
    <col collapsed="false" customWidth="true" hidden="false" max="19" min="19" style="0" width="14"/>
    <col collapsed="false" customWidth="true" hidden="false" max="20" min="20" style="0" width="14"/>
    <col collapsed="false" customWidth="true" hidden="false" max="21" min="21" style="0" width="14"/>
    <col collapsed="false" customWidth="true" hidden="false" max="22" min="22" style="0" width="14"/>
  </cols>
  <sheetData>
    <row r="1">
      <c r="A1" s="298" t="str">
        <v>序号</v>
      </c>
      <c r="B1" s="298" t="str">
        <v>项目</v>
      </c>
      <c r="C1" s="298" t="str">
        <v>明细</v>
      </c>
      <c r="D1" s="298" t="str">
        <v>下单数量</v>
      </c>
      <c r="E1" s="385" t="str">
        <v>金额</v>
      </c>
      <c r="F1" s="298" t="str">
        <v>发票</v>
      </c>
      <c r="G1" s="385" t="str">
        <v>付款截图</v>
      </c>
      <c r="H1" s="298" t="str">
        <v>备注</v>
      </c>
      <c r="I1" s="283"/>
      <c r="J1" s="283"/>
      <c r="K1" s="283"/>
      <c r="L1" s="283"/>
      <c r="M1" s="283"/>
      <c r="N1" s="283"/>
      <c r="O1" s="283"/>
      <c r="P1" s="283"/>
      <c r="Q1" s="283"/>
      <c r="R1" s="283"/>
      <c r="S1" s="283"/>
      <c r="T1" s="283"/>
      <c r="U1" s="283"/>
      <c r="V1" s="283"/>
    </row>
    <row customHeight="true" ht="142.60416666666666" r="2">
      <c r="A2" s="298">
        <v>1</v>
      </c>
      <c r="B2" s="496" t="str">
        <v>VFOODS KKV泰国进口Mix脆薯条休闲零食追剧办公室下午茶</v>
      </c>
      <c r="C2" s="298" t="str">
        <v>辣鸡+香辣+原味 各3包*30g</v>
      </c>
      <c r="D2" s="298">
        <v>30</v>
      </c>
      <c r="E2" s="385">
        <v>834.6</v>
      </c>
      <c r="F2" s="298"/>
      <c r="G2" s="385"/>
      <c r="H2" s="298"/>
      <c r="I2" s="283"/>
      <c r="J2" s="283"/>
      <c r="K2" s="283"/>
      <c r="L2" s="283"/>
      <c r="M2" s="283"/>
      <c r="N2" s="283"/>
      <c r="O2" s="283"/>
      <c r="P2" s="283"/>
      <c r="Q2" s="283"/>
      <c r="R2" s="283"/>
      <c r="S2" s="283"/>
      <c r="T2" s="283"/>
      <c r="U2" s="283"/>
      <c r="V2" s="283"/>
    </row>
    <row r="3">
      <c r="A3" s="298">
        <v>2</v>
      </c>
      <c r="B3" s="496" t="str">
        <v>￼￼I'm bruno布朗尼脆片 坚果饼干休闲零食小吃</v>
      </c>
      <c r="C3" s="298" t="str">
        <v>巧克力+摩卡+奶茶  各3包*60g</v>
      </c>
      <c r="D3" s="298">
        <v>10</v>
      </c>
      <c r="E3" s="385">
        <v>447.1</v>
      </c>
      <c r="F3" s="298"/>
      <c r="G3" s="385"/>
      <c r="H3" s="298"/>
      <c r="I3" s="283"/>
      <c r="J3" s="283"/>
      <c r="K3" s="283"/>
      <c r="L3" s="283"/>
      <c r="M3" s="283"/>
      <c r="N3" s="283"/>
      <c r="O3" s="283"/>
      <c r="P3" s="283"/>
      <c r="Q3" s="283"/>
      <c r="R3" s="283"/>
      <c r="S3" s="283"/>
      <c r="T3" s="283"/>
      <c r="U3" s="283"/>
      <c r="V3" s="283"/>
    </row>
    <row r="4">
      <c r="A4" s="298">
        <v>3</v>
      </c>
      <c r="B4" s="496" t="str">
        <v>￼￼芭蜂挚友款大礼包扁桃仁</v>
      </c>
      <c r="C4" s="298" t="str">
        <v>20包*10g</v>
      </c>
      <c r="D4" s="298">
        <v>15</v>
      </c>
      <c r="E4" s="385">
        <v>792</v>
      </c>
      <c r="F4" s="298"/>
      <c r="G4" s="385"/>
      <c r="H4" s="298"/>
      <c r="I4" s="283"/>
      <c r="J4" s="283"/>
      <c r="K4" s="283"/>
      <c r="L4" s="283"/>
      <c r="M4" s="283"/>
      <c r="N4" s="283"/>
      <c r="O4" s="283"/>
      <c r="P4" s="283"/>
      <c r="Q4" s="283"/>
      <c r="R4" s="283"/>
      <c r="S4" s="283"/>
      <c r="T4" s="283"/>
      <c r="U4" s="283"/>
      <c r="V4" s="283"/>
    </row>
    <row customHeight="true" ht="56.8875" r="5">
      <c r="A5" s="298">
        <v>4</v>
      </c>
      <c r="B5" s="496" t="str">
        <v>FINUTE 虾片韩国进口超值组合包</v>
      </c>
      <c r="C5" s="298" t="str">
        <v>蒜味虾片82g蟹片虾片82g玉米片115g</v>
      </c>
      <c r="D5" s="298">
        <v>10</v>
      </c>
      <c r="E5" s="385">
        <v>414</v>
      </c>
      <c r="F5" s="298"/>
      <c r="G5" s="385"/>
      <c r="H5" s="298"/>
      <c r="I5" s="283"/>
      <c r="J5" s="283"/>
      <c r="K5" s="283"/>
      <c r="L5" s="283"/>
      <c r="M5" s="283"/>
      <c r="N5" s="283"/>
      <c r="O5" s="283"/>
      <c r="P5" s="283"/>
      <c r="Q5" s="283"/>
      <c r="R5" s="283"/>
      <c r="S5" s="283"/>
      <c r="T5" s="283"/>
      <c r="U5" s="283"/>
      <c r="V5" s="283"/>
    </row>
    <row customHeight="true" ht="53.071875" r="6">
      <c r="A6" s="298">
        <v>5</v>
      </c>
      <c r="B6" s="496" t="str">
        <v>if椰子水KKV泰国进口天然果汁饮料电解质</v>
      </c>
      <c r="C6" s="298" t="str">
        <v>350mL 24瓶 1箱</v>
      </c>
      <c r="D6" s="298">
        <v>10</v>
      </c>
      <c r="E6" s="385">
        <v>1329</v>
      </c>
      <c r="F6" s="298"/>
      <c r="G6" s="385"/>
      <c r="H6" s="298"/>
      <c r="I6" s="283"/>
      <c r="J6" s="283"/>
      <c r="K6" s="283"/>
      <c r="L6" s="283"/>
      <c r="M6" s="283"/>
      <c r="N6" s="283"/>
      <c r="O6" s="283"/>
      <c r="P6" s="283"/>
      <c r="Q6" s="283"/>
      <c r="R6" s="283"/>
      <c r="S6" s="283"/>
      <c r="T6" s="283"/>
      <c r="U6" s="283"/>
      <c r="V6" s="283"/>
    </row>
    <row customHeight="true" ht="58.88203125" r="7">
      <c r="A7" s="298">
        <v>6</v>
      </c>
      <c r="B7" s="496" t="str">
        <v>QOO香港进口果汁</v>
      </c>
      <c r="C7" s="298" t="str">
        <v>四个口味200ml 各一盒</v>
      </c>
      <c r="D7" s="298">
        <v>10</v>
      </c>
      <c r="E7" s="385">
        <v>217.5</v>
      </c>
      <c r="F7" s="298"/>
      <c r="G7" s="385"/>
      <c r="H7" s="298"/>
      <c r="I7" s="283"/>
      <c r="J7" s="283"/>
      <c r="K7" s="283"/>
      <c r="L7" s="283"/>
      <c r="M7" s="283"/>
      <c r="N7" s="283"/>
      <c r="O7" s="283"/>
      <c r="P7" s="283"/>
      <c r="Q7" s="283"/>
      <c r="R7" s="283"/>
      <c r="S7" s="283"/>
      <c r="T7" s="283"/>
      <c r="U7" s="283"/>
      <c r="V7" s="283"/>
    </row>
    <row customHeight="true" ht="50.90390625" r="8">
      <c r="A8" s="298">
        <v>7</v>
      </c>
      <c r="B8" s="496" t="str">
        <v>￼￼三立（Sanritsu）夹心饼干白巧克力84g日本进口糕点休闲零食</v>
      </c>
      <c r="C8" s="298" t="str">
        <v>白巧饼干84g 黑巧饼干 84g</v>
      </c>
      <c r="D8" s="298">
        <v>20</v>
      </c>
      <c r="E8" s="385">
        <v>297.5</v>
      </c>
      <c r="F8" s="298"/>
      <c r="G8" s="385"/>
      <c r="H8" s="298"/>
      <c r="I8" s="283"/>
      <c r="J8" s="283"/>
      <c r="K8" s="283"/>
      <c r="L8" s="283"/>
      <c r="M8" s="283"/>
      <c r="N8" s="283"/>
      <c r="O8" s="283"/>
      <c r="P8" s="283"/>
      <c r="Q8" s="283"/>
      <c r="R8" s="283"/>
      <c r="S8" s="283"/>
      <c r="T8" s="283"/>
      <c r="U8" s="283"/>
      <c r="V8" s="283"/>
    </row>
    <row customHeight="true" ht="55.6734375" r="9">
      <c r="A9" s="298">
        <v>8</v>
      </c>
      <c r="B9" s="496" t="str">
        <v>上行斋和风生巧福团糕点巧克力爆浆流心雪媚娘甜品糯米糍大福网红零食品 和风生巧福团</v>
      </c>
      <c r="C9" s="298" t="str">
        <v>10枚*300g</v>
      </c>
      <c r="D9" s="298">
        <v>10</v>
      </c>
      <c r="E9" s="385">
        <v>204.25</v>
      </c>
      <c r="F9" s="298"/>
      <c r="G9" s="385"/>
      <c r="H9" s="298"/>
      <c r="I9" s="283"/>
      <c r="J9" s="283"/>
      <c r="K9" s="283"/>
      <c r="L9" s="283"/>
      <c r="M9" s="283"/>
      <c r="N9" s="283"/>
      <c r="O9" s="283"/>
      <c r="P9" s="283"/>
      <c r="Q9" s="283"/>
      <c r="R9" s="283"/>
      <c r="S9" s="283"/>
      <c r="T9" s="283"/>
      <c r="U9" s="283"/>
      <c r="V9" s="283"/>
    </row>
    <row customHeight="true" ht="172.975" r="10">
      <c r="A10" s="298">
        <v>9</v>
      </c>
      <c r="B10" s="496" t="str">
        <v>￼￼脱骨侠酸辣无骨鸡爪去骨泡椒凤爪休闲网红零食下酒菜蒜香微辣</v>
      </c>
      <c r="C10" s="298" t="str">
        <v>500g</v>
      </c>
      <c r="D10" s="298">
        <v>30</v>
      </c>
      <c r="E10" s="385">
        <v>807.3</v>
      </c>
      <c r="F10" s="298"/>
      <c r="G10" s="385"/>
      <c r="H10" s="298"/>
      <c r="I10" s="283"/>
      <c r="J10" s="283"/>
      <c r="K10" s="283"/>
      <c r="L10" s="283"/>
      <c r="M10" s="283"/>
      <c r="N10" s="283"/>
      <c r="O10" s="283"/>
      <c r="P10" s="283"/>
      <c r="Q10" s="283"/>
      <c r="R10" s="283"/>
      <c r="S10" s="283"/>
      <c r="T10" s="283"/>
      <c r="U10" s="283"/>
      <c r="V10" s="283"/>
    </row>
    <row r="11">
      <c r="A11" s="298">
        <v>10</v>
      </c>
      <c r="B11" s="496" t="str" xml:space="preserve">
        <v>￼￼三得利 无糖乌龙茶饮料 0糖0能量0脂 </v>
      </c>
      <c r="C11" s="298" t="str" xml:space="preserve">
        <v> 500ml*15瓶整箱装￼￼</v>
      </c>
      <c r="D11" s="298">
        <v>10</v>
      </c>
      <c r="E11" s="385">
        <v>594</v>
      </c>
      <c r="F11" s="298"/>
      <c r="G11" s="385"/>
      <c r="H11" s="298"/>
      <c r="I11" s="283"/>
      <c r="J11" s="283"/>
      <c r="K11" s="283"/>
      <c r="L11" s="283"/>
      <c r="M11" s="283"/>
      <c r="N11" s="283"/>
      <c r="O11" s="283"/>
      <c r="P11" s="283"/>
      <c r="Q11" s="283"/>
      <c r="R11" s="283"/>
      <c r="S11" s="283"/>
      <c r="T11" s="283"/>
      <c r="U11" s="283"/>
      <c r="V11" s="283"/>
    </row>
    <row r="12">
      <c r="A12" s="298">
        <v>11</v>
      </c>
      <c r="B12" s="496" t="str">
        <v>新期天3D剥皮软糖50%纯果汁白桃葡萄啵皮水果糖休闲零食橡皮糖果</v>
      </c>
      <c r="C12" s="298" t="str" xml:space="preserve">
        <v> 【75g*8袋】葡萄4+白桃4</v>
      </c>
      <c r="D12" s="298">
        <v>10</v>
      </c>
      <c r="E12" s="385">
        <v>337.6</v>
      </c>
      <c r="F12" s="298"/>
      <c r="G12" s="385"/>
      <c r="H12" s="298"/>
      <c r="I12" s="283"/>
      <c r="J12" s="283"/>
      <c r="K12" s="283"/>
      <c r="L12" s="283"/>
      <c r="M12" s="283"/>
      <c r="N12" s="283"/>
      <c r="O12" s="283"/>
      <c r="P12" s="283"/>
      <c r="Q12" s="283"/>
      <c r="R12" s="283"/>
      <c r="S12" s="283"/>
      <c r="T12" s="283"/>
      <c r="U12" s="283"/>
      <c r="V12" s="283"/>
    </row>
    <row customHeight="true" ht="47.43515625" r="13">
      <c r="A13" s="298">
        <v>12</v>
      </c>
      <c r="B13" s="496" t="str">
        <v>￼￼卡乐比（Calbee）豌豆脆  薯条 泰国进口休闲膨化零食</v>
      </c>
      <c r="C13" s="298" t="str">
        <v>原味30g*3袋+海苔味30g*3袋</v>
      </c>
      <c r="D13" s="298">
        <v>10</v>
      </c>
      <c r="E13" s="385">
        <v>279.65</v>
      </c>
      <c r="F13" s="298"/>
      <c r="G13" s="385"/>
      <c r="H13" s="298"/>
      <c r="I13" s="283"/>
      <c r="J13" s="283"/>
      <c r="K13" s="283"/>
      <c r="L13" s="283"/>
      <c r="M13" s="283"/>
      <c r="N13" s="283"/>
      <c r="O13" s="283"/>
      <c r="P13" s="283"/>
      <c r="Q13" s="283"/>
      <c r="R13" s="283"/>
      <c r="S13" s="283"/>
      <c r="T13" s="283"/>
      <c r="U13" s="283"/>
      <c r="V13" s="283"/>
    </row>
    <row customHeight="true" ht="57.0609375" r="14">
      <c r="A14" s="298">
        <v>13</v>
      </c>
      <c r="B14" s="496" t="str">
        <v>白色恋人北海道日本进口白色恋人巧克力夹心休闲饼干零食</v>
      </c>
      <c r="C14" s="298" t="str">
        <v>12枚/盒 132g￼￼</v>
      </c>
      <c r="D14" s="298">
        <v>15</v>
      </c>
      <c r="E14" s="385">
        <v>1320</v>
      </c>
      <c r="F14" s="298" t="str">
        <v>-</v>
      </c>
      <c r="G14" s="385"/>
      <c r="H14" s="298"/>
      <c r="I14" s="283"/>
      <c r="J14" s="283"/>
      <c r="K14" s="283"/>
      <c r="L14" s="283"/>
      <c r="M14" s="283"/>
      <c r="N14" s="283"/>
      <c r="O14" s="283"/>
      <c r="P14" s="283"/>
      <c r="Q14" s="283"/>
      <c r="R14" s="283"/>
      <c r="S14" s="283"/>
      <c r="T14" s="283"/>
      <c r="U14" s="283"/>
      <c r="V14" s="283"/>
    </row>
    <row customHeight="true" ht="52.46484375" r="15">
      <c r="A15" s="298">
        <v>14</v>
      </c>
      <c r="B15" s="496" t="str">
        <v>￼￼海太代购海太牌非油炸马铃薯薄脆饼干</v>
      </c>
      <c r="C15" s="298" t="str">
        <v>720g</v>
      </c>
      <c r="D15" s="298">
        <v>10</v>
      </c>
      <c r="E15" s="385">
        <v>1043</v>
      </c>
      <c r="F15" s="298"/>
      <c r="G15" s="385"/>
      <c r="H15" s="298"/>
      <c r="I15" s="283"/>
      <c r="J15" s="283"/>
      <c r="K15" s="283"/>
      <c r="L15" s="283"/>
      <c r="M15" s="283"/>
      <c r="N15" s="283"/>
      <c r="O15" s="283"/>
      <c r="P15" s="283"/>
      <c r="Q15" s="283"/>
      <c r="R15" s="283"/>
      <c r="S15" s="283"/>
      <c r="T15" s="283"/>
      <c r="U15" s="283"/>
      <c r="V15" s="283"/>
    </row>
    <row customHeight="true" ht="66.37873754152824" r="16">
      <c r="A16" s="298">
        <v>15</v>
      </c>
      <c r="B16" s="496" t="str">
        <v>拌多乐 泰国进口bento拌多乐鱿鱼片零食即食脆鱼片泰式大辣条烤辣片特产</v>
      </c>
      <c r="C16" s="298" t="str" xml:space="preserve">
        <v> 4口味各5袋￼￼</v>
      </c>
      <c r="D16" s="298">
        <v>10</v>
      </c>
      <c r="E16" s="385">
        <v>1032.44</v>
      </c>
      <c r="F16" s="298"/>
      <c r="G16" s="385"/>
      <c r="H16" s="298"/>
      <c r="I16" s="283"/>
      <c r="J16" s="283"/>
      <c r="K16" s="283"/>
      <c r="L16" s="283"/>
      <c r="M16" s="283"/>
      <c r="N16" s="283"/>
      <c r="O16" s="283"/>
      <c r="P16" s="283"/>
      <c r="Q16" s="283"/>
      <c r="R16" s="283"/>
      <c r="S16" s="283"/>
      <c r="T16" s="283"/>
      <c r="U16" s="283"/>
      <c r="V16" s="283"/>
    </row>
    <row customHeight="true" ht="53.2453125" r="17">
      <c r="A17" s="298">
        <v>16</v>
      </c>
      <c r="B17" s="496" t="str">
        <v>力大狮（Lactasoy）豆奶 泰国进口儿童小孩豆奶</v>
      </c>
      <c r="C17" s="298" t="str">
        <v>原味巧克力绿茶无糖125ml 原味125ml*18盒</v>
      </c>
      <c r="D17" s="298">
        <v>10</v>
      </c>
      <c r="E17" s="385">
        <v>286</v>
      </c>
      <c r="F17" s="298"/>
      <c r="G17" s="385"/>
      <c r="H17" s="298"/>
      <c r="I17" s="283"/>
      <c r="J17" s="283"/>
      <c r="K17" s="283"/>
      <c r="L17" s="283"/>
      <c r="M17" s="283"/>
      <c r="N17" s="283"/>
      <c r="O17" s="283"/>
      <c r="P17" s="283"/>
      <c r="Q17" s="283"/>
      <c r="R17" s="283"/>
      <c r="S17" s="283"/>
      <c r="T17" s="283"/>
      <c r="U17" s="283"/>
      <c r="V17" s="283"/>
    </row>
    <row customHeight="true" ht="65.2408163265306" r="18">
      <c r="A18" s="298">
        <v>17</v>
      </c>
      <c r="B18" s="496" t="str" xml:space="preserve">
        <v>￼￼乐天韩国进口ABC巧克力曲奇饼干奶油味LOTTE字母黑白网红零食 </v>
      </c>
      <c r="C18" s="298" t="str">
        <v>黑巧 50g *1+白巧43g*1</v>
      </c>
      <c r="D18" s="298">
        <v>1</v>
      </c>
      <c r="E18" s="385">
        <v>12.5</v>
      </c>
      <c r="F18" s="298"/>
      <c r="G18" s="385"/>
      <c r="H18" s="298"/>
      <c r="I18" s="283"/>
      <c r="J18" s="283"/>
      <c r="K18" s="283"/>
      <c r="L18" s="283"/>
      <c r="M18" s="283"/>
      <c r="N18" s="283"/>
      <c r="O18" s="283"/>
      <c r="P18" s="283"/>
      <c r="Q18" s="283"/>
      <c r="R18" s="283"/>
      <c r="S18" s="283"/>
      <c r="T18" s="283"/>
      <c r="U18" s="283"/>
      <c r="V18" s="283"/>
    </row>
    <row customHeight="true" ht="61.48359375" r="19">
      <c r="A19" s="298">
        <v>18</v>
      </c>
      <c r="B19" s="496" t="str">
        <v>乐天韩国进口乐天蒜香味烤面包片 乐天ABC奶油味曲奇饼干 休闲小零食 【三盒】乐天ABC奶油味曲奇饼干</v>
      </c>
      <c r="C19" s="298" t="str">
        <v>3盒*70g</v>
      </c>
      <c r="D19" s="298">
        <v>9</v>
      </c>
      <c r="E19" s="385">
        <v>181.2</v>
      </c>
      <c r="F19" s="298"/>
      <c r="G19" s="385"/>
      <c r="H19" s="298"/>
      <c r="I19" s="283"/>
      <c r="J19" s="283"/>
      <c r="K19" s="283"/>
      <c r="L19" s="283"/>
      <c r="M19" s="283"/>
      <c r="N19" s="283"/>
      <c r="O19" s="283"/>
      <c r="P19" s="283"/>
      <c r="Q19" s="283"/>
      <c r="R19" s="283"/>
      <c r="S19" s="283"/>
      <c r="T19" s="283"/>
      <c r="U19" s="283"/>
      <c r="V19" s="283"/>
    </row>
    <row customHeight="true" ht="240.8135593220339" r="20">
      <c r="A20" s="298">
        <v>19</v>
      </c>
      <c r="B20" s="496" t="str" xml:space="preserve">
        <v>￼￼农夫山泉NFC橙汁果汁饮料 100%鲜果冷压榨 橙子冷压榨 </v>
      </c>
      <c r="C20" s="298" t="str">
        <v>300ml*24瓶 整箱装</v>
      </c>
      <c r="D20" s="298">
        <v>20</v>
      </c>
      <c r="E20" s="385">
        <v>3211</v>
      </c>
      <c r="F20" s="298"/>
      <c r="G20" s="385"/>
      <c r="H20" s="298"/>
      <c r="I20" s="283"/>
      <c r="J20" s="283"/>
      <c r="K20" s="283"/>
      <c r="L20" s="283"/>
      <c r="M20" s="283"/>
      <c r="N20" s="283"/>
      <c r="O20" s="283"/>
      <c r="P20" s="283"/>
      <c r="Q20" s="283"/>
      <c r="R20" s="283"/>
      <c r="S20" s="283"/>
      <c r="T20" s="283"/>
      <c r="U20" s="283"/>
      <c r="V20" s="283"/>
    </row>
    <row r="21">
      <c r="A21" s="298">
        <v>20</v>
      </c>
      <c r="B21" s="496" t="str">
        <v>￼￼比比赞（BIBIZAN）小麻花混合味 休闲零食品独立包装饼干蛋糕点心早餐￼￼</v>
      </c>
      <c r="C21" s="496" t="str">
        <v>1030g约146根</v>
      </c>
      <c r="D21" s="298">
        <v>15</v>
      </c>
      <c r="E21" s="385">
        <v>3347.73</v>
      </c>
      <c r="F21" s="298"/>
      <c r="G21" s="385"/>
      <c r="H21" s="298"/>
      <c r="I21" s="283"/>
      <c r="J21" s="283"/>
      <c r="K21" s="283"/>
      <c r="L21" s="283"/>
      <c r="M21" s="283"/>
      <c r="N21" s="283"/>
      <c r="O21" s="283"/>
      <c r="P21" s="283"/>
      <c r="Q21" s="283"/>
      <c r="R21" s="283"/>
      <c r="S21" s="283"/>
      <c r="T21" s="283"/>
      <c r="U21" s="283"/>
      <c r="V21" s="283"/>
    </row>
    <row r="22">
      <c r="A22" s="298">
        <v>21</v>
      </c>
      <c r="B22" s="496" t="str">
        <v>￼￼葡记 铜锣烧蛋糕年货礼盒 日式风味夹心面包糕点心 休闲零食小吃￼￼</v>
      </c>
      <c r="C22" s="298" t="str">
        <v>1000g*盒</v>
      </c>
      <c r="D22" s="298">
        <v>20</v>
      </c>
      <c r="E22" s="385"/>
      <c r="F22" s="298"/>
      <c r="G22" s="385"/>
      <c r="H22" s="298"/>
      <c r="I22" s="283"/>
      <c r="J22" s="283"/>
      <c r="K22" s="283"/>
      <c r="L22" s="283"/>
      <c r="M22" s="283"/>
      <c r="N22" s="283"/>
      <c r="O22" s="283"/>
      <c r="P22" s="283"/>
      <c r="Q22" s="283"/>
      <c r="R22" s="283"/>
      <c r="S22" s="283"/>
      <c r="T22" s="283"/>
      <c r="U22" s="283"/>
      <c r="V22" s="283"/>
    </row>
    <row r="23">
      <c r="A23" s="298">
        <v>22</v>
      </c>
      <c r="B23" s="496" t="str">
        <v>￼￼食族人酸辣粉 粉丝重庆风味红薯粉 米粉米线夜宵方便速食￼￼</v>
      </c>
      <c r="C23" s="496" t="str">
        <v>130g*6桶整箱装</v>
      </c>
      <c r="D23" s="298">
        <v>10</v>
      </c>
      <c r="E23" s="385"/>
      <c r="F23" s="298"/>
      <c r="G23" s="385"/>
      <c r="H23" s="298"/>
      <c r="I23" s="283"/>
      <c r="J23" s="283"/>
      <c r="K23" s="283"/>
      <c r="L23" s="283"/>
      <c r="M23" s="283"/>
      <c r="N23" s="283"/>
      <c r="O23" s="283"/>
      <c r="P23" s="283"/>
      <c r="Q23" s="283"/>
      <c r="R23" s="283"/>
      <c r="S23" s="283"/>
      <c r="T23" s="283"/>
      <c r="U23" s="283"/>
      <c r="V23" s="283"/>
    </row>
    <row r="24">
      <c r="A24" s="298">
        <v>23</v>
      </c>
      <c r="B24" s="496" t="str">
        <v>￼￼比比赞（BIBIZAN）日式小圆饼干多口味海盐早餐代餐休闲零食品饱腹￼￼</v>
      </c>
      <c r="C24" s="496" t="str">
        <v>整箱1000g</v>
      </c>
      <c r="D24" s="298">
        <v>20</v>
      </c>
      <c r="E24" s="385"/>
      <c r="F24" s="298"/>
      <c r="G24" s="385"/>
      <c r="H24" s="298"/>
      <c r="I24" s="283"/>
      <c r="J24" s="283"/>
      <c r="K24" s="283"/>
      <c r="L24" s="283"/>
      <c r="M24" s="283"/>
      <c r="N24" s="283"/>
      <c r="O24" s="283"/>
      <c r="P24" s="283"/>
      <c r="Q24" s="283"/>
      <c r="R24" s="283"/>
      <c r="S24" s="283"/>
      <c r="T24" s="283"/>
      <c r="U24" s="283"/>
      <c r="V24" s="283"/>
    </row>
    <row r="25">
      <c r="A25" s="298">
        <v>24</v>
      </c>
      <c r="B25" s="496" t="str">
        <v>￼￼比比赞（BIBIZAN）半熟小芝士蛋糕营养早餐手撕面包蛋糕点心小吃休闲零食品￼￼</v>
      </c>
      <c r="C25" s="496" t="str" xml:space="preserve">
        <v>400g/箱 </v>
      </c>
      <c r="D25" s="298">
        <v>99</v>
      </c>
      <c r="E25" s="385"/>
      <c r="F25" s="298"/>
      <c r="G25" s="385"/>
      <c r="H25" s="298"/>
      <c r="I25" s="283"/>
      <c r="J25" s="283"/>
      <c r="K25" s="283"/>
      <c r="L25" s="283"/>
      <c r="M25" s="283"/>
      <c r="N25" s="283"/>
      <c r="O25" s="283"/>
      <c r="P25" s="283"/>
      <c r="Q25" s="283"/>
      <c r="R25" s="283"/>
      <c r="S25" s="283"/>
      <c r="T25" s="283"/>
      <c r="U25" s="283"/>
      <c r="V25" s="283"/>
    </row>
    <row r="26">
      <c r="A26" s="298">
        <v>25</v>
      </c>
      <c r="B26" s="496" t="str">
        <v>￼￼紫东 黄金玉米豆 焦糖椰香味 爆米花 网红零食￼￼</v>
      </c>
      <c r="C26" s="298" t="str">
        <v>500g/袋 约25小包</v>
      </c>
      <c r="D26" s="298">
        <v>15</v>
      </c>
      <c r="E26" s="385">
        <v>890.25</v>
      </c>
      <c r="F26" s="298"/>
      <c r="G26" s="385"/>
      <c r="H26" s="298"/>
      <c r="I26" s="283"/>
      <c r="J26" s="283"/>
      <c r="K26" s="283"/>
      <c r="L26" s="283"/>
      <c r="M26" s="283"/>
      <c r="N26" s="283"/>
      <c r="O26" s="283"/>
      <c r="P26" s="283"/>
      <c r="Q26" s="283"/>
      <c r="R26" s="283"/>
      <c r="S26" s="283"/>
      <c r="T26" s="283"/>
      <c r="U26" s="283"/>
      <c r="V26" s="283"/>
    </row>
    <row r="27">
      <c r="A27" s="298">
        <v>26</v>
      </c>
      <c r="B27" s="496" t="str">
        <v>￼￼艾妍（AIYAN）魔芋贡菜 香辣味  独立装 脆爽开袋即食办公室休闲零食小吃￼￼</v>
      </c>
      <c r="C27" s="513" t="str">
        <v>15g*20包</v>
      </c>
      <c r="D27" s="513">
        <v>20</v>
      </c>
      <c r="E27" s="385"/>
      <c r="F27" s="298"/>
      <c r="G27" s="385"/>
      <c r="H27" s="298"/>
      <c r="I27" s="283"/>
      <c r="J27" s="283"/>
      <c r="K27" s="283"/>
      <c r="L27" s="283"/>
      <c r="M27" s="283"/>
      <c r="N27" s="283"/>
      <c r="O27" s="283"/>
      <c r="P27" s="283"/>
      <c r="Q27" s="283"/>
      <c r="R27" s="283"/>
      <c r="S27" s="283"/>
      <c r="T27" s="283"/>
      <c r="U27" s="283"/>
      <c r="V27" s="283"/>
    </row>
    <row r="28">
      <c r="A28" s="298">
        <v>27</v>
      </c>
      <c r="B28" s="516" t="str">
        <v>￼￼三只松鼠小鸡腿(鸡翅根)奥尔良味休闲零食鸡肉熟食小吃肉干肉脯￼￼</v>
      </c>
      <c r="C28" s="298" t="str">
        <v>160g/袋</v>
      </c>
      <c r="D28" s="298">
        <v>50</v>
      </c>
      <c r="E28" s="385">
        <v>3063.5</v>
      </c>
      <c r="F28" s="298"/>
      <c r="G28" s="385"/>
      <c r="H28" s="298"/>
      <c r="I28" s="283"/>
      <c r="J28" s="283"/>
      <c r="K28" s="283"/>
      <c r="L28" s="283"/>
      <c r="M28" s="283"/>
      <c r="N28" s="283"/>
      <c r="O28" s="283"/>
      <c r="P28" s="283"/>
      <c r="Q28" s="283"/>
      <c r="R28" s="283"/>
      <c r="S28" s="283"/>
      <c r="T28" s="283"/>
      <c r="U28" s="283"/>
      <c r="V28" s="283"/>
    </row>
    <row r="29">
      <c r="A29" s="298">
        <v>28</v>
      </c>
      <c r="B29" s="516" t="str">
        <v>￼￼双汇 特级火腿肠 香肠火腿 马可波罗 出游 露营款￼￼</v>
      </c>
      <c r="C29" s="298" t="str" xml:space="preserve">
        <v> 60g*9支/袋</v>
      </c>
      <c r="D29" s="298">
        <v>10</v>
      </c>
      <c r="E29" s="385"/>
      <c r="F29" s="298"/>
      <c r="G29" s="385"/>
      <c r="H29" s="298"/>
      <c r="I29" s="283"/>
      <c r="J29" s="283"/>
      <c r="K29" s="283"/>
      <c r="L29" s="283"/>
      <c r="M29" s="283"/>
      <c r="N29" s="283"/>
      <c r="O29" s="283"/>
      <c r="P29" s="283"/>
      <c r="Q29" s="283"/>
      <c r="R29" s="283"/>
      <c r="S29" s="283"/>
      <c r="T29" s="283"/>
      <c r="U29" s="283"/>
      <c r="V29" s="283"/>
    </row>
    <row r="30">
      <c r="A30" s="298">
        <v>29</v>
      </c>
      <c r="B30" s="516" t="str">
        <v>￼￼海福盛粥速食早餐便携露营咸粥学生冻干粥经典粥</v>
      </c>
      <c r="C30" s="496" t="str">
        <v>6杯装组合228g￼￼</v>
      </c>
      <c r="D30" s="298">
        <v>10</v>
      </c>
      <c r="E30" s="385"/>
      <c r="F30" s="298"/>
      <c r="G30" s="385"/>
      <c r="H30" s="298"/>
      <c r="I30" s="283"/>
      <c r="J30" s="283"/>
      <c r="K30" s="283"/>
      <c r="L30" s="283"/>
      <c r="M30" s="283"/>
      <c r="N30" s="283"/>
      <c r="O30" s="283"/>
      <c r="P30" s="283"/>
      <c r="Q30" s="283"/>
      <c r="R30" s="283"/>
      <c r="S30" s="283"/>
      <c r="T30" s="283"/>
      <c r="U30" s="283"/>
      <c r="V30" s="283"/>
    </row>
    <row r="31">
      <c r="A31" s="298">
        <v>30</v>
      </c>
      <c r="B31" s="516" t="str" xml:space="preserve">
        <v>￼￼周黑鸭 卤鸭翅中 熟食卤味零食甜辣麻辣小吃 </v>
      </c>
      <c r="C31" s="496" t="str">
        <v>真空小包装145g￼￼</v>
      </c>
      <c r="D31" s="298">
        <v>15</v>
      </c>
      <c r="E31" s="385"/>
      <c r="F31" s="298"/>
      <c r="G31" s="385"/>
      <c r="H31" s="298"/>
      <c r="I31" s="283"/>
      <c r="J31" s="283"/>
      <c r="K31" s="283"/>
      <c r="L31" s="283"/>
      <c r="M31" s="283"/>
      <c r="N31" s="283"/>
      <c r="O31" s="283"/>
      <c r="P31" s="283"/>
      <c r="Q31" s="283"/>
      <c r="R31" s="283"/>
      <c r="S31" s="283"/>
      <c r="T31" s="283"/>
      <c r="U31" s="283"/>
      <c r="V31" s="283"/>
    </row>
    <row r="32">
      <c r="A32" s="298">
        <v>31</v>
      </c>
      <c r="B32" s="516" t="str">
        <v>￼￼马奇新新进口柠檬黄油夹心饼干零食休闲食品年货罐装礼盒</v>
      </c>
      <c r="C32" s="496" t="str">
        <v>532g独立小袋￼￼</v>
      </c>
      <c r="D32" s="298">
        <v>10</v>
      </c>
      <c r="E32" s="385"/>
      <c r="F32" s="298"/>
      <c r="G32" s="385"/>
      <c r="H32" s="298"/>
      <c r="I32" s="283"/>
      <c r="J32" s="283"/>
      <c r="K32" s="283"/>
      <c r="L32" s="283"/>
      <c r="M32" s="283"/>
      <c r="N32" s="283"/>
      <c r="O32" s="283"/>
      <c r="P32" s="283"/>
      <c r="Q32" s="283"/>
      <c r="R32" s="283"/>
      <c r="S32" s="283"/>
      <c r="T32" s="283"/>
      <c r="U32" s="283"/>
      <c r="V32" s="283"/>
    </row>
    <row r="33">
      <c r="A33" s="298">
        <v>32</v>
      </c>
      <c r="B33" s="516" t="str">
        <v>￼￼丽芝士（Richeese）印尼进口 Nabati  奶酪味威化饼干 进口芝士奶酪夹心￼￼</v>
      </c>
      <c r="C33" s="298" t="str" xml:space="preserve">
        <v> 460g/盒</v>
      </c>
      <c r="D33" s="298">
        <v>10</v>
      </c>
      <c r="E33" s="385"/>
      <c r="F33" s="298"/>
      <c r="G33" s="385"/>
      <c r="H33" s="298"/>
      <c r="I33" s="283"/>
      <c r="J33" s="283"/>
      <c r="K33" s="283"/>
      <c r="L33" s="283"/>
      <c r="M33" s="283"/>
      <c r="N33" s="283"/>
      <c r="O33" s="283"/>
      <c r="P33" s="283"/>
      <c r="Q33" s="283"/>
      <c r="R33" s="283"/>
      <c r="S33" s="283"/>
      <c r="T33" s="283"/>
      <c r="U33" s="283"/>
      <c r="V33" s="283"/>
    </row>
    <row r="34">
      <c r="A34" s="298">
        <v>33</v>
      </c>
      <c r="B34" s="516" t="str">
        <v>￼￼周黑鸭 卤鸭掌 武汉特产休闲零食甜辣麻辣小吃 真空小包装108g￼￼</v>
      </c>
      <c r="C34" s="298" t="str">
        <v>真空小包装108g￼￼</v>
      </c>
      <c r="D34" s="298">
        <v>15</v>
      </c>
      <c r="E34" s="385"/>
      <c r="F34" s="298"/>
      <c r="G34" s="385"/>
      <c r="H34" s="298"/>
      <c r="I34" s="283"/>
      <c r="J34" s="283"/>
      <c r="K34" s="283"/>
      <c r="L34" s="283"/>
      <c r="M34" s="283"/>
      <c r="N34" s="283"/>
      <c r="O34" s="283"/>
      <c r="P34" s="283"/>
      <c r="Q34" s="283"/>
      <c r="R34" s="283"/>
      <c r="S34" s="283"/>
      <c r="T34" s="283"/>
      <c r="U34" s="283"/>
      <c r="V34" s="283"/>
    </row>
    <row r="35">
      <c r="A35" s="298">
        <v>34</v>
      </c>
      <c r="B35" s="516" t="str">
        <v>￼￼良品铺子 岩焗乳酪吐司手撕面包早餐面包代餐饱腹吐司办公室小吃零食</v>
      </c>
      <c r="C35" s="298" t="str">
        <v>500g￼￼</v>
      </c>
      <c r="D35" s="298">
        <v>10</v>
      </c>
      <c r="E35" s="385"/>
      <c r="F35" s="298"/>
      <c r="G35" s="385"/>
      <c r="H35" s="298"/>
      <c r="I35" s="283"/>
      <c r="J35" s="283"/>
      <c r="K35" s="283"/>
      <c r="L35" s="283"/>
      <c r="M35" s="283"/>
      <c r="N35" s="283"/>
      <c r="O35" s="283"/>
      <c r="P35" s="283"/>
      <c r="Q35" s="283"/>
      <c r="R35" s="283"/>
      <c r="S35" s="283"/>
      <c r="T35" s="283"/>
      <c r="U35" s="283"/>
      <c r="V35" s="283"/>
    </row>
    <row r="36">
      <c r="A36" s="298">
        <v>35</v>
      </c>
      <c r="B36" s="516" t="str">
        <v>￼￼良品铺子 蛋黄酥礼盒装糕点小吃日式雪媚娘蛋糕早餐面包网红零食320g￼￼</v>
      </c>
      <c r="C36" s="513" t="str">
        <v>320g￼</v>
      </c>
      <c r="D36" s="513">
        <v>45</v>
      </c>
      <c r="E36" s="385"/>
      <c r="F36" s="298"/>
      <c r="G36" s="385"/>
      <c r="H36" s="298"/>
      <c r="I36" s="283"/>
      <c r="J36" s="283"/>
      <c r="K36" s="283"/>
      <c r="L36" s="283"/>
      <c r="M36" s="283"/>
      <c r="N36" s="283"/>
      <c r="O36" s="283"/>
      <c r="P36" s="283"/>
      <c r="Q36" s="283"/>
      <c r="R36" s="283"/>
      <c r="S36" s="283"/>
      <c r="T36" s="283"/>
      <c r="U36" s="283"/>
      <c r="V36" s="283"/>
    </row>
    <row customHeight="true" ht="240.8135593220339" r="37">
      <c r="A37" s="298">
        <v>36</v>
      </c>
      <c r="B37" s="512" t="str">
        <v>￼￼啪啪通（Papatonk）印尼进口 (原味+海苔味+番茄味)混合装  网红虾片休闲零食￼￼</v>
      </c>
      <c r="C37" s="496" t="str">
        <v>255g/包</v>
      </c>
      <c r="D37" s="298">
        <v>30</v>
      </c>
      <c r="E37" s="385">
        <v>3162.07</v>
      </c>
      <c r="F37" s="298"/>
      <c r="G37" s="385"/>
      <c r="H37" s="298"/>
      <c r="I37" s="283"/>
      <c r="J37" s="283"/>
      <c r="K37" s="283"/>
      <c r="L37" s="283"/>
      <c r="M37" s="283"/>
      <c r="N37" s="283"/>
      <c r="O37" s="283"/>
      <c r="P37" s="283"/>
      <c r="Q37" s="283"/>
      <c r="R37" s="283"/>
      <c r="S37" s="283"/>
      <c r="T37" s="283"/>
      <c r="U37" s="283"/>
      <c r="V37" s="283"/>
    </row>
    <row r="38">
      <c r="A38" s="298">
        <v>37</v>
      </c>
      <c r="B38" s="512" t="str">
        <v>￼￼GEMEZ小鸡面干脆面掌心方便面烧烤鸡肉味盒装印尼进口</v>
      </c>
      <c r="C38" s="496" t="str">
        <v>720g（30g*24）</v>
      </c>
      <c r="D38" s="298">
        <v>30</v>
      </c>
      <c r="E38" s="385"/>
      <c r="F38" s="298"/>
      <c r="G38" s="385"/>
      <c r="H38" s="298"/>
      <c r="I38" s="283"/>
      <c r="J38" s="283"/>
      <c r="K38" s="283"/>
      <c r="L38" s="283"/>
      <c r="M38" s="283"/>
      <c r="N38" s="283"/>
      <c r="O38" s="283"/>
      <c r="P38" s="283"/>
      <c r="Q38" s="283"/>
      <c r="R38" s="283"/>
      <c r="S38" s="283"/>
      <c r="T38" s="283"/>
      <c r="U38" s="283"/>
      <c r="V38" s="283"/>
    </row>
    <row r="39">
      <c r="A39" s="298">
        <v>38</v>
      </c>
      <c r="B39" s="512" t="str">
        <v>￼￼米老头 蛋黄煎饼鸡蛋煎饼休闲零食小包装饼干</v>
      </c>
      <c r="C39" s="515" t="str">
        <v>原味150g</v>
      </c>
      <c r="D39" s="513">
        <v>40</v>
      </c>
      <c r="E39" s="385"/>
      <c r="F39" s="298"/>
      <c r="G39" s="385"/>
      <c r="H39" s="298"/>
      <c r="I39" s="283"/>
      <c r="J39" s="283"/>
      <c r="K39" s="283"/>
      <c r="L39" s="283"/>
      <c r="M39" s="283"/>
      <c r="N39" s="283"/>
      <c r="O39" s="283"/>
      <c r="P39" s="283"/>
      <c r="Q39" s="283"/>
      <c r="R39" s="283"/>
      <c r="S39" s="283"/>
      <c r="T39" s="283"/>
      <c r="U39" s="283"/>
      <c r="V39" s="283"/>
    </row>
    <row r="40">
      <c r="A40" s="298">
        <v>39</v>
      </c>
      <c r="B40" s="512" t="str">
        <v>￼￼雀巢（Nestle）即饮咖啡饮料 丝滑拿铁口味</v>
      </c>
      <c r="C40" s="496" t="str" xml:space="preserve">
        <v> 268ml*15瓶装</v>
      </c>
      <c r="D40" s="298">
        <v>20</v>
      </c>
      <c r="E40" s="385">
        <v>1405.79</v>
      </c>
      <c r="F40" s="298"/>
      <c r="G40" s="385"/>
      <c r="H40" s="298"/>
      <c r="I40" s="283"/>
      <c r="J40" s="283"/>
      <c r="K40" s="283"/>
      <c r="L40" s="283"/>
      <c r="M40" s="283"/>
      <c r="N40" s="283"/>
      <c r="O40" s="283"/>
      <c r="P40" s="283"/>
      <c r="Q40" s="283"/>
      <c r="R40" s="283"/>
      <c r="S40" s="283"/>
      <c r="T40" s="283"/>
      <c r="U40" s="283"/>
      <c r="V40" s="283"/>
    </row>
    <row r="41">
      <c r="A41" s="298">
        <v>40</v>
      </c>
      <c r="B41" s="512" t="str" xml:space="preserve">
        <v>日清合味道杯面方便12杯面速食面饼泡面混搭宿舍夜宵整箱BIG大 </v>
      </c>
      <c r="C41" s="298" t="str">
        <v>多口味混合12杯</v>
      </c>
      <c r="D41" s="298">
        <v>10</v>
      </c>
      <c r="E41" s="385">
        <v>575</v>
      </c>
      <c r="F41" s="298"/>
      <c r="G41" s="385"/>
      <c r="H41" s="298"/>
      <c r="I41" s="283"/>
      <c r="J41" s="283"/>
      <c r="K41" s="283"/>
      <c r="L41" s="283"/>
      <c r="M41" s="283"/>
      <c r="N41" s="283"/>
      <c r="O41" s="283"/>
      <c r="P41" s="283"/>
      <c r="Q41" s="283"/>
      <c r="R41" s="283"/>
      <c r="S41" s="283"/>
      <c r="T41" s="283"/>
      <c r="U41" s="283"/>
      <c r="V41" s="283"/>
    </row>
    <row r="42">
      <c r="A42" s="298">
        <v>41</v>
      </c>
      <c r="B42" s="512" t="str">
        <v>上好佳 经典鲜虾片零食小吃组合聚会零食</v>
      </c>
      <c r="C42" s="513" t="str">
        <v>散装18种口味共18包1005g</v>
      </c>
      <c r="D42" s="513">
        <v>10</v>
      </c>
      <c r="E42" s="514">
        <v>669</v>
      </c>
      <c r="F42" s="298"/>
      <c r="G42" s="385"/>
      <c r="H42" s="298"/>
      <c r="I42" s="283"/>
      <c r="J42" s="283"/>
      <c r="K42" s="283"/>
      <c r="L42" s="283"/>
      <c r="M42" s="283"/>
      <c r="N42" s="283"/>
      <c r="O42" s="283"/>
      <c r="P42" s="283"/>
      <c r="Q42" s="283"/>
      <c r="R42" s="283"/>
      <c r="S42" s="283"/>
      <c r="T42" s="283"/>
      <c r="U42" s="283"/>
      <c r="V42" s="283"/>
    </row>
    <row customHeight="true" ht="55.5" r="43">
      <c r="A43" s="298">
        <v>42</v>
      </c>
      <c r="B43" s="512" t="str">
        <v>多力多滋（Doritos）多力多滋玉米片超浓芝士玉米片旗下薯片膨化零食礼包多力多￼￼</v>
      </c>
      <c r="C43" s="298" t="str" xml:space="preserve">
        <v> 【3种味各3包】68g*9袋</v>
      </c>
      <c r="D43" s="298">
        <v>30</v>
      </c>
      <c r="E43" s="385">
        <v>1350</v>
      </c>
      <c r="F43" s="298"/>
      <c r="G43" s="385"/>
      <c r="H43" s="298"/>
      <c r="I43" s="283"/>
      <c r="J43" s="283"/>
      <c r="K43" s="283"/>
      <c r="L43" s="283"/>
      <c r="M43" s="283"/>
      <c r="N43" s="283"/>
      <c r="O43" s="283"/>
      <c r="P43" s="283"/>
      <c r="Q43" s="283"/>
      <c r="R43" s="283"/>
      <c r="S43" s="283"/>
      <c r="T43" s="283"/>
      <c r="U43" s="283"/>
      <c r="V43" s="283"/>
    </row>
    <row customHeight="true" ht="56.62734375" r="44">
      <c r="A44" s="298">
        <v>43</v>
      </c>
      <c r="B44" s="512" t="str">
        <v>双汇（Shuanghui） 双汇卤蛋  香卤盐焗 休闲食品卤蛋零食</v>
      </c>
      <c r="C44" s="298" t="str">
        <v>20个*30g</v>
      </c>
      <c r="D44" s="298">
        <v>8</v>
      </c>
      <c r="E44" s="385">
        <v>324</v>
      </c>
      <c r="F44" s="298"/>
      <c r="G44" s="385"/>
      <c r="H44" s="298"/>
      <c r="I44" s="283"/>
      <c r="J44" s="283"/>
      <c r="K44" s="283"/>
      <c r="L44" s="283"/>
      <c r="M44" s="283"/>
      <c r="N44" s="283"/>
      <c r="O44" s="283"/>
      <c r="P44" s="283"/>
      <c r="Q44" s="283"/>
      <c r="R44" s="283"/>
      <c r="S44" s="283"/>
      <c r="T44" s="283"/>
      <c r="U44" s="283"/>
      <c r="V44" s="283"/>
    </row>
    <row customHeight="true" ht="46.91484375" r="45">
      <c r="A45" s="298">
        <v>44</v>
      </c>
      <c r="B45" s="512" t="str">
        <v>￼￼刺猬阿甘 豌豆脆休闲零食童年怀旧解馋小吃花椒味+香辣小龙虾味</v>
      </c>
      <c r="C45" s="298" t="str">
        <v>12g*30袋￼￼</v>
      </c>
      <c r="D45" s="298">
        <v>15</v>
      </c>
      <c r="E45" s="385">
        <v>502.82</v>
      </c>
      <c r="F45" s="298"/>
      <c r="G45" s="385"/>
      <c r="H45" s="298"/>
      <c r="I45" s="283"/>
      <c r="J45" s="283"/>
      <c r="K45" s="283"/>
      <c r="L45" s="283"/>
      <c r="M45" s="283"/>
      <c r="N45" s="283"/>
      <c r="O45" s="283"/>
      <c r="P45" s="283"/>
      <c r="Q45" s="283"/>
      <c r="R45" s="283"/>
      <c r="S45" s="283"/>
      <c r="T45" s="283"/>
      <c r="U45" s="283"/>
      <c r="V45" s="283"/>
    </row>
    <row r="46">
      <c r="A46" s="298">
        <v>45</v>
      </c>
      <c r="B46" s="512" t="str">
        <v>￼￼滇园鲜花饼 云南特产糕点点心营养早餐旅游伴手礼￼￼</v>
      </c>
      <c r="C46" s="298" t="str">
        <v>50枚玫瑰饼1500g</v>
      </c>
      <c r="D46" s="298">
        <v>4</v>
      </c>
      <c r="E46" s="385"/>
      <c r="F46" s="298"/>
      <c r="G46" s="385"/>
      <c r="H46" s="298"/>
      <c r="I46" s="283"/>
      <c r="J46" s="283"/>
      <c r="K46" s="283"/>
      <c r="L46" s="283"/>
      <c r="M46" s="283"/>
      <c r="N46" s="283"/>
      <c r="O46" s="283"/>
      <c r="P46" s="283"/>
      <c r="Q46" s="283"/>
      <c r="R46" s="283"/>
      <c r="S46" s="283"/>
      <c r="T46" s="283"/>
      <c r="U46" s="283"/>
      <c r="V46" s="283"/>
    </row>
    <row customHeight="true" ht="56.540625" r="47">
      <c r="A47" s="298">
        <v>46</v>
      </c>
      <c r="B47" s="284" t="str">
        <v>良品铺子 网红早餐代餐软面包吐司一整箱 【肉松厚铺】肉松海苔吐司</v>
      </c>
      <c r="C47" s="513" t="str">
        <v>520g x1箱￼￼</v>
      </c>
      <c r="D47" s="513">
        <v>10</v>
      </c>
      <c r="E47" s="514">
        <v>218.7</v>
      </c>
      <c r="F47" s="298"/>
      <c r="G47" s="385"/>
      <c r="H47" s="298"/>
      <c r="I47" s="283"/>
      <c r="J47" s="283"/>
      <c r="K47" s="283"/>
      <c r="L47" s="283"/>
      <c r="M47" s="283"/>
      <c r="N47" s="283"/>
      <c r="O47" s="283"/>
      <c r="P47" s="283"/>
      <c r="Q47" s="283"/>
      <c r="R47" s="283"/>
      <c r="S47" s="283"/>
      <c r="T47" s="283"/>
      <c r="U47" s="283"/>
      <c r="V47" s="283"/>
    </row>
    <row r="48">
      <c r="A48" s="298">
        <v>47</v>
      </c>
      <c r="B48" s="512" t="str">
        <v>好丽友q蒂蛋糕12枚Q帝红丝绒榛子摩卡巧克力味面包整箱早餐零食品</v>
      </c>
      <c r="C48" s="496" t="str">
        <v>12枚*1盒 336g</v>
      </c>
      <c r="D48" s="298">
        <v>10</v>
      </c>
      <c r="E48" s="385">
        <v>285</v>
      </c>
      <c r="F48" s="298"/>
      <c r="G48" s="385"/>
      <c r="H48" s="298"/>
      <c r="I48" s="283"/>
      <c r="J48" s="283"/>
      <c r="K48" s="283"/>
      <c r="L48" s="283"/>
      <c r="M48" s="283"/>
      <c r="N48" s="283"/>
      <c r="O48" s="283"/>
      <c r="P48" s="283"/>
      <c r="Q48" s="283"/>
      <c r="R48" s="283"/>
      <c r="S48" s="283"/>
      <c r="T48" s="283"/>
      <c r="U48" s="283"/>
      <c r="V48" s="283"/>
    </row>
    <row customHeight="true" ht="101.80891719745223" r="49">
      <c r="A49" s="298">
        <v>48</v>
      </c>
      <c r="B49" s="512" t="str">
        <v>卡乐比（Calbee）【99选10】经典薯片系列 烧烤番茄原味</v>
      </c>
      <c r="C49" s="298" t="str">
        <v>60g 1袋</v>
      </c>
      <c r="D49" s="298">
        <v>30</v>
      </c>
      <c r="E49" s="385">
        <v>357</v>
      </c>
      <c r="F49" s="298"/>
      <c r="G49" s="385"/>
      <c r="H49" s="298"/>
      <c r="I49" s="283"/>
      <c r="J49" s="283"/>
      <c r="K49" s="283"/>
      <c r="L49" s="283"/>
      <c r="M49" s="283"/>
      <c r="N49" s="283"/>
      <c r="O49" s="283"/>
      <c r="P49" s="283"/>
      <c r="Q49" s="283"/>
      <c r="R49" s="283"/>
      <c r="S49" s="283"/>
      <c r="T49" s="283"/>
      <c r="U49" s="283"/>
      <c r="V49" s="283"/>
    </row>
    <row r="50">
      <c r="A50" s="298">
        <v>49</v>
      </c>
      <c r="B50" s="512" t="str">
        <v>￼￼自嗨锅 麻辣牛肉自热火锅 自煮自助懒人方便小火锅网红食品￼￼</v>
      </c>
      <c r="C50" s="298" t="str">
        <v>193g</v>
      </c>
      <c r="D50" s="298">
        <v>50</v>
      </c>
      <c r="E50" s="385">
        <v>2911.91</v>
      </c>
      <c r="F50" s="298"/>
      <c r="G50" s="385"/>
      <c r="H50" s="298"/>
      <c r="I50" s="283"/>
      <c r="J50" s="283"/>
      <c r="K50" s="283"/>
      <c r="L50" s="283"/>
      <c r="M50" s="283"/>
      <c r="N50" s="283"/>
      <c r="O50" s="283"/>
      <c r="P50" s="283"/>
      <c r="Q50" s="283"/>
      <c r="R50" s="283"/>
      <c r="S50" s="283"/>
      <c r="T50" s="283"/>
      <c r="U50" s="283"/>
      <c r="V50" s="283"/>
    </row>
    <row r="51">
      <c r="A51" s="298">
        <v>50</v>
      </c>
      <c r="B51" s="512" t="str">
        <v>￼￼自嗨锅 自热小火锅 方便米饭煲仔饭 菌菇牛肉</v>
      </c>
      <c r="C51" s="298" t="str">
        <v>145g</v>
      </c>
      <c r="D51" s="298">
        <v>99</v>
      </c>
      <c r="E51" s="385"/>
      <c r="F51" s="298"/>
      <c r="G51" s="385"/>
      <c r="H51" s="298"/>
      <c r="I51" s="283"/>
      <c r="J51" s="283"/>
      <c r="K51" s="283"/>
      <c r="L51" s="283"/>
      <c r="M51" s="283"/>
      <c r="N51" s="283"/>
      <c r="O51" s="283"/>
      <c r="P51" s="283"/>
      <c r="Q51" s="283"/>
      <c r="R51" s="283"/>
      <c r="S51" s="283"/>
      <c r="T51" s="283"/>
      <c r="U51" s="283"/>
      <c r="V51" s="283"/>
    </row>
    <row customHeight="true" ht="56.0203125" r="52">
      <c r="A52" s="298">
        <v>51</v>
      </c>
      <c r="B52" s="512" t="str">
        <v>福多（Fudo）马来西亚进口提拉米苏蛋糕零食聚会早餐休闲代餐面包糕点</v>
      </c>
      <c r="C52" s="496" t="str">
        <v>360g/20枚￼￼</v>
      </c>
      <c r="D52" s="298">
        <v>10</v>
      </c>
      <c r="E52" s="385">
        <v>516</v>
      </c>
      <c r="F52" s="298"/>
      <c r="G52" s="385"/>
      <c r="H52" s="298"/>
      <c r="I52" s="283"/>
      <c r="J52" s="283"/>
      <c r="K52" s="283"/>
      <c r="L52" s="283"/>
      <c r="M52" s="283"/>
      <c r="N52" s="283"/>
      <c r="O52" s="283"/>
      <c r="P52" s="283"/>
      <c r="Q52" s="283"/>
      <c r="R52" s="283"/>
      <c r="S52" s="283"/>
      <c r="T52" s="283"/>
      <c r="U52" s="283"/>
      <c r="V52" s="283"/>
    </row>
    <row customHeight="true" ht="54.6328125" r="53">
      <c r="A53" s="298">
        <v>52</v>
      </c>
      <c r="B53" s="512" t="str">
        <v>老板仔海苔卷进口即食海苔bigroll香脆即食烤紫菜儿童海苔休闲零食</v>
      </c>
      <c r="C53" s="515" t="str">
        <v>27g 整箱12盒￼￼</v>
      </c>
      <c r="D53" s="513">
        <v>6</v>
      </c>
      <c r="E53" s="514">
        <v>498.3</v>
      </c>
      <c r="F53" s="298"/>
      <c r="G53" s="385"/>
      <c r="H53" s="298"/>
      <c r="I53" s="283"/>
      <c r="J53" s="283"/>
      <c r="K53" s="283"/>
      <c r="L53" s="283"/>
      <c r="M53" s="283"/>
      <c r="N53" s="283"/>
      <c r="O53" s="283"/>
      <c r="P53" s="283"/>
      <c r="Q53" s="283"/>
      <c r="R53" s="283"/>
      <c r="S53" s="283"/>
      <c r="T53" s="283"/>
      <c r="U53" s="283"/>
      <c r="V53" s="283"/>
    </row>
    <row customHeight="true" ht="104.47058823529412" r="54">
      <c r="A54" s="298">
        <v>53</v>
      </c>
      <c r="B54" s="512" t="str">
        <v>￼￼百草味去骨鸡爪柠檬酸辣味量贩装 脱骨鸡爪卤鸡爪剔骨卤味零食￼￼</v>
      </c>
      <c r="C54" s="496" t="str">
        <v>400g</v>
      </c>
      <c r="D54" s="298">
        <v>50</v>
      </c>
      <c r="E54" s="385">
        <v>3797.85</v>
      </c>
      <c r="F54" s="298"/>
      <c r="G54" s="385"/>
      <c r="H54" s="298"/>
      <c r="I54" s="283"/>
      <c r="J54" s="283"/>
      <c r="K54" s="283"/>
      <c r="L54" s="283"/>
      <c r="M54" s="283"/>
      <c r="N54" s="283"/>
      <c r="O54" s="283"/>
      <c r="P54" s="283"/>
      <c r="Q54" s="283"/>
      <c r="R54" s="283"/>
      <c r="S54" s="283"/>
      <c r="T54" s="283"/>
      <c r="U54" s="283"/>
      <c r="V54" s="283"/>
    </row>
    <row r="55">
      <c r="A55" s="298">
        <v>54</v>
      </c>
      <c r="B55" s="512" t="str">
        <v>￼￼knoppers德国进口 优力享牛奶榛子巧克力威化饼干五层夹心休闲零食</v>
      </c>
      <c r="C55" s="496" t="str" xml:space="preserve">
        <v>250g </v>
      </c>
      <c r="D55" s="298">
        <v>20</v>
      </c>
      <c r="E55" s="385"/>
      <c r="F55" s="298"/>
      <c r="G55" s="385"/>
      <c r="H55" s="298"/>
      <c r="I55" s="283"/>
      <c r="J55" s="283"/>
      <c r="K55" s="283"/>
      <c r="L55" s="283"/>
      <c r="M55" s="283"/>
      <c r="N55" s="283"/>
      <c r="O55" s="283"/>
      <c r="P55" s="283"/>
      <c r="Q55" s="283"/>
      <c r="R55" s="283"/>
      <c r="S55" s="283"/>
      <c r="T55" s="283"/>
      <c r="U55" s="283"/>
      <c r="V55" s="283"/>
    </row>
    <row r="56">
      <c r="A56" s="298">
        <v>55</v>
      </c>
      <c r="B56" s="512" t="str">
        <v>￼￼奥利奥趣多多太平 饼干礼盒 休闲零食礼包 夹心曲奇苏打饼干早餐￼￼</v>
      </c>
      <c r="C56" s="496" t="str" xml:space="preserve">
        <v>1106g </v>
      </c>
      <c r="D56" s="298">
        <v>10</v>
      </c>
      <c r="E56" s="385"/>
      <c r="F56" s="298"/>
      <c r="G56" s="385"/>
      <c r="H56" s="298"/>
      <c r="I56" s="283"/>
      <c r="J56" s="283"/>
      <c r="K56" s="283"/>
      <c r="L56" s="283"/>
      <c r="M56" s="283"/>
      <c r="N56" s="283"/>
      <c r="O56" s="283"/>
      <c r="P56" s="283"/>
      <c r="Q56" s="283"/>
      <c r="R56" s="283"/>
      <c r="S56" s="283"/>
      <c r="T56" s="283"/>
      <c r="U56" s="283"/>
      <c r="V56" s="283"/>
    </row>
    <row r="57">
      <c r="A57" s="298">
        <v>56</v>
      </c>
      <c r="B57" s="512" t="str">
        <v>￼￼口水娃鱼豆腐混合味休闲零食豆干办公室小吃豆腐干￼￼</v>
      </c>
      <c r="C57" s="496" t="str">
        <v>188g</v>
      </c>
      <c r="D57" s="298">
        <v>35</v>
      </c>
      <c r="E57" s="385">
        <v>1559.15</v>
      </c>
      <c r="F57" s="298"/>
      <c r="G57" s="385"/>
      <c r="H57" s="298"/>
      <c r="I57" s="283"/>
      <c r="J57" s="283"/>
      <c r="K57" s="283"/>
      <c r="L57" s="283"/>
      <c r="M57" s="283"/>
      <c r="N57" s="283"/>
      <c r="O57" s="283"/>
      <c r="P57" s="283"/>
      <c r="Q57" s="283"/>
      <c r="R57" s="283"/>
      <c r="S57" s="283"/>
      <c r="T57" s="283"/>
      <c r="U57" s="283"/>
      <c r="V57" s="283"/>
    </row>
    <row r="58">
      <c r="A58" s="298">
        <v>57</v>
      </c>
      <c r="B58" s="512" t="str" xml:space="preserve">
        <v>￼￼Lipo原味面包干 进口饼干  休闲零食大礼包 </v>
      </c>
      <c r="C58" s="496" t="str" xml:space="preserve">
        <v>300g*2袋 </v>
      </c>
      <c r="D58" s="298">
        <v>10</v>
      </c>
      <c r="E58" s="385"/>
      <c r="F58" s="298"/>
      <c r="G58" s="385"/>
      <c r="H58" s="298"/>
      <c r="I58" s="283"/>
      <c r="J58" s="283"/>
      <c r="K58" s="283"/>
      <c r="L58" s="283"/>
      <c r="M58" s="283"/>
      <c r="N58" s="283"/>
      <c r="O58" s="283"/>
      <c r="P58" s="283"/>
      <c r="Q58" s="283"/>
      <c r="R58" s="283"/>
      <c r="S58" s="283"/>
      <c r="T58" s="283"/>
      <c r="U58" s="283"/>
      <c r="V58" s="283"/>
    </row>
    <row r="59">
      <c r="A59" s="298">
        <v>58</v>
      </c>
      <c r="B59" s="512" t="str">
        <v>￼￼果悠萃（GO  AHEAD）荷兰进口 果悠萃（go ahead）浆果夹心 酸奶涂层饼干</v>
      </c>
      <c r="C59" s="496" t="str">
        <v>178g</v>
      </c>
      <c r="D59" s="298">
        <v>20</v>
      </c>
      <c r="E59" s="385"/>
      <c r="F59" s="298"/>
      <c r="G59" s="385"/>
      <c r="H59" s="298"/>
      <c r="I59" s="283"/>
      <c r="J59" s="283"/>
      <c r="K59" s="283"/>
      <c r="L59" s="283"/>
      <c r="M59" s="283"/>
      <c r="N59" s="283"/>
      <c r="O59" s="283"/>
      <c r="P59" s="283"/>
      <c r="Q59" s="283"/>
      <c r="R59" s="283"/>
      <c r="S59" s="283"/>
      <c r="T59" s="283"/>
      <c r="U59" s="283"/>
      <c r="V59" s="283"/>
    </row>
    <row r="60">
      <c r="A60" s="298">
        <v>59</v>
      </c>
      <c r="B60" s="512" t="str">
        <v>￼￼芝莉（Gery） 印尼进口 奶酪味夹心饼干 夹心威化饼干 办公室休闲零食￼￼</v>
      </c>
      <c r="C60" s="515" t="str">
        <v>200g/盒</v>
      </c>
      <c r="D60" s="513">
        <v>30</v>
      </c>
      <c r="E60" s="385"/>
      <c r="F60" s="298"/>
      <c r="G60" s="385"/>
      <c r="H60" s="298"/>
      <c r="I60" s="283"/>
      <c r="J60" s="283"/>
      <c r="K60" s="283"/>
      <c r="L60" s="283"/>
      <c r="M60" s="283"/>
      <c r="N60" s="283"/>
      <c r="O60" s="283"/>
      <c r="P60" s="283"/>
      <c r="Q60" s="283"/>
      <c r="R60" s="283"/>
      <c r="S60" s="283"/>
      <c r="T60" s="283"/>
      <c r="U60" s="283"/>
      <c r="V60" s="283"/>
    </row>
    <row customHeight="true" ht="52.46484375" r="61">
      <c r="A61" s="298">
        <v>60</v>
      </c>
      <c r="B61" s="512" t="str">
        <v>丽芝士（Richeese） 印尼进口纳宝帝威化饼干早餐下午茶办公室休闲零食独立便携包装 【盒装】多口味混合￼￼</v>
      </c>
      <c r="C61" s="298" t="str">
        <v>145g*6盒</v>
      </c>
      <c r="D61" s="298">
        <v>10</v>
      </c>
      <c r="E61" s="385">
        <v>288</v>
      </c>
      <c r="F61" s="298"/>
      <c r="G61" s="385"/>
      <c r="H61" s="298"/>
      <c r="I61" s="283"/>
      <c r="J61" s="283"/>
      <c r="K61" s="283"/>
      <c r="L61" s="283"/>
      <c r="M61" s="283"/>
      <c r="N61" s="283"/>
      <c r="O61" s="283"/>
      <c r="P61" s="283"/>
      <c r="Q61" s="283"/>
      <c r="R61" s="283"/>
      <c r="S61" s="283"/>
      <c r="T61" s="283"/>
      <c r="U61" s="283"/>
      <c r="V61" s="283"/>
    </row>
    <row customHeight="true" ht="149.69583333333333" r="62">
      <c r="A62" s="298">
        <v>61</v>
      </c>
      <c r="B62" s="512" t="str">
        <v>￼￼芭蜂蜂蜜黄油扁桃仁(原汤姆农场)韩国进口大礼包坚果零食</v>
      </c>
      <c r="C62" s="298" t="str">
        <v>35g*5</v>
      </c>
      <c r="D62" s="298">
        <v>50</v>
      </c>
      <c r="E62" s="385">
        <v>1616.48</v>
      </c>
      <c r="F62" s="298"/>
      <c r="G62" s="385"/>
      <c r="H62" s="298"/>
      <c r="I62" s="283"/>
      <c r="J62" s="283"/>
      <c r="K62" s="283"/>
      <c r="L62" s="283"/>
      <c r="M62" s="283"/>
      <c r="N62" s="283"/>
      <c r="O62" s="283"/>
      <c r="P62" s="283"/>
      <c r="Q62" s="283"/>
      <c r="R62" s="283"/>
      <c r="S62" s="283"/>
      <c r="T62" s="283"/>
      <c r="U62" s="283"/>
      <c r="V62" s="283"/>
    </row>
    <row r="63">
      <c r="A63" s="298">
        <v>62</v>
      </c>
      <c r="B63" s="512" t="str">
        <v>￼￼波力海苔点心面干脆面脆脆捏碎面包休闲儿童零食大礼包</v>
      </c>
      <c r="C63" s="298" t="str">
        <v>160g10g*16</v>
      </c>
      <c r="D63" s="298">
        <v>15</v>
      </c>
      <c r="E63" s="385">
        <v>402.62</v>
      </c>
      <c r="F63" s="298"/>
      <c r="G63" s="385"/>
      <c r="H63" s="298"/>
      <c r="I63" s="283"/>
      <c r="J63" s="283"/>
      <c r="K63" s="283"/>
      <c r="L63" s="283"/>
      <c r="M63" s="283"/>
      <c r="N63" s="283"/>
      <c r="O63" s="283"/>
      <c r="P63" s="283"/>
      <c r="Q63" s="283"/>
      <c r="R63" s="283"/>
      <c r="S63" s="283"/>
      <c r="T63" s="283"/>
      <c r="U63" s="283"/>
      <c r="V63" s="283"/>
    </row>
    <row r="64">
      <c r="A64" s="298">
        <v>63</v>
      </c>
      <c r="B64" s="512" t="str">
        <v>￼￼法丽兹曲奇饼干零食礼盒布朗尼巧克力味可可黑曲奇</v>
      </c>
      <c r="C64" s="513" t="str">
        <v>345g</v>
      </c>
      <c r="D64" s="513">
        <v>10</v>
      </c>
      <c r="E64" s="385"/>
      <c r="F64" s="298"/>
      <c r="G64" s="385"/>
      <c r="H64" s="298"/>
      <c r="I64" s="283"/>
      <c r="J64" s="283"/>
      <c r="K64" s="283"/>
      <c r="L64" s="283"/>
      <c r="M64" s="283"/>
      <c r="N64" s="283"/>
      <c r="O64" s="283"/>
      <c r="P64" s="283"/>
      <c r="Q64" s="283"/>
      <c r="R64" s="283"/>
      <c r="S64" s="283"/>
      <c r="T64" s="283"/>
      <c r="U64" s="283"/>
      <c r="V64" s="283"/>
    </row>
    <row r="65">
      <c r="A65" s="298">
        <v>64</v>
      </c>
      <c r="B65" s="512" t="str">
        <v>￼￼华味亨多口味蜜饯手抓包 独立小包装杨梅话梅干送礼礼盒</v>
      </c>
      <c r="C65" s="496" t="str" xml:space="preserve">
        <v>600g/盒 </v>
      </c>
      <c r="D65" s="298">
        <v>15</v>
      </c>
      <c r="E65" s="385">
        <v>988.71</v>
      </c>
      <c r="F65" s="298"/>
      <c r="G65" s="385"/>
      <c r="H65" s="298"/>
      <c r="I65" s="283"/>
      <c r="J65" s="283"/>
      <c r="K65" s="283"/>
      <c r="L65" s="283"/>
      <c r="M65" s="283"/>
      <c r="N65" s="283"/>
      <c r="O65" s="283"/>
      <c r="P65" s="283"/>
      <c r="Q65" s="283"/>
      <c r="R65" s="283"/>
      <c r="S65" s="283"/>
      <c r="T65" s="283"/>
      <c r="U65" s="283"/>
      <c r="V65" s="283"/>
    </row>
    <row r="66">
      <c r="A66" s="298">
        <v>65</v>
      </c>
      <c r="B66" s="512" t="str">
        <v>￼￼格力高(glico)百醇系列 百醇经典组合装休闲零食注心饼干￼￼</v>
      </c>
      <c r="C66" s="515" t="str">
        <v>10袋 共 600g</v>
      </c>
      <c r="D66" s="513">
        <v>20</v>
      </c>
      <c r="E66" s="385"/>
      <c r="F66" s="298"/>
      <c r="G66" s="385"/>
      <c r="H66" s="298"/>
      <c r="I66" s="283"/>
      <c r="J66" s="283"/>
      <c r="K66" s="283"/>
      <c r="L66" s="283"/>
      <c r="M66" s="283"/>
      <c r="N66" s="283"/>
      <c r="O66" s="283"/>
      <c r="P66" s="283"/>
      <c r="Q66" s="283"/>
      <c r="R66" s="283"/>
      <c r="S66" s="283"/>
      <c r="T66" s="283"/>
      <c r="U66" s="283"/>
      <c r="V66" s="283"/>
    </row>
    <row customHeight="true" ht="110.38674033149171" r="67">
      <c r="A67" s="298">
        <v>66</v>
      </c>
      <c r="B67" s="512" t="str">
        <v>牛浪汉重庆特产小吃零食牛肉干麻辣孜然泡椒口味网红推荐产品休闲 麻辣味</v>
      </c>
      <c r="C67" s="496" t="str">
        <v>60g</v>
      </c>
      <c r="D67" s="298">
        <v>20</v>
      </c>
      <c r="E67" s="385">
        <v>1070.26</v>
      </c>
      <c r="F67" s="298"/>
      <c r="G67" s="385"/>
      <c r="H67" s="298"/>
      <c r="I67" s="283"/>
      <c r="J67" s="283"/>
      <c r="K67" s="283"/>
      <c r="L67" s="283"/>
      <c r="M67" s="283"/>
      <c r="N67" s="283"/>
      <c r="O67" s="283"/>
      <c r="P67" s="283"/>
      <c r="Q67" s="283"/>
      <c r="R67" s="283"/>
      <c r="S67" s="283"/>
      <c r="T67" s="283"/>
      <c r="U67" s="283"/>
      <c r="V67" s="283"/>
    </row>
    <row r="68">
      <c r="A68" s="298">
        <v>67</v>
      </c>
      <c r="B68" s="512" t="str">
        <v>好丽友组合装零食礼盒休闲零食端午节礼包蛋黄派巧克力派团购 聚享好礼</v>
      </c>
      <c r="C68" s="342" t="str">
        <v>560g</v>
      </c>
      <c r="D68" s="342">
        <v>4</v>
      </c>
      <c r="E68" s="345">
        <v>672</v>
      </c>
      <c r="F68" s="298"/>
      <c r="G68" s="385"/>
      <c r="H68" s="298"/>
      <c r="I68" s="283"/>
      <c r="J68" s="283"/>
      <c r="K68" s="283"/>
      <c r="L68" s="283"/>
      <c r="M68" s="283"/>
      <c r="N68" s="283"/>
      <c r="O68" s="283"/>
      <c r="P68" s="283"/>
      <c r="Q68" s="283"/>
      <c r="R68" s="283"/>
      <c r="S68" s="283"/>
      <c r="T68" s="283"/>
      <c r="U68" s="283"/>
      <c r="V68" s="283"/>
    </row>
    <row customHeight="true" ht="54.80625" r="69">
      <c r="A69" s="298">
        <v>68</v>
      </c>
      <c r="B69" s="512" t="str">
        <v>￼￼香香嘴Q弹豆干升级款多口味小袋麻辣鱼豆腐干小吃零食大包装￼￼</v>
      </c>
      <c r="C69" s="496" t="str">
        <v>800g混合装</v>
      </c>
      <c r="D69" s="298">
        <v>20</v>
      </c>
      <c r="E69" s="385">
        <v>397.81</v>
      </c>
      <c r="F69" s="298"/>
      <c r="G69" s="385"/>
      <c r="H69" s="298"/>
      <c r="I69" s="283"/>
      <c r="J69" s="283"/>
      <c r="K69" s="283"/>
      <c r="L69" s="283"/>
      <c r="M69" s="283"/>
      <c r="N69" s="283"/>
      <c r="O69" s="283"/>
      <c r="P69" s="283"/>
      <c r="Q69" s="283"/>
      <c r="R69" s="283"/>
      <c r="S69" s="283"/>
      <c r="T69" s="283"/>
      <c r="U69" s="283"/>
      <c r="V69" s="283"/>
    </row>
    <row customHeight="true" ht="240.8135593220339" r="70">
      <c r="A70" s="298">
        <v>69</v>
      </c>
      <c r="B70" s="512" t="str">
        <v>乐事（Lay's）薯片零食大礼包原味青柠味黄瓜味海苔味组合整箱小吃 多种口味混合</v>
      </c>
      <c r="C70" s="496" t="str">
        <v>70g*10包</v>
      </c>
      <c r="D70" s="298">
        <v>60</v>
      </c>
      <c r="E70" s="385">
        <v>1005.1</v>
      </c>
      <c r="F70" s="298"/>
      <c r="G70" s="385"/>
      <c r="H70" s="298"/>
      <c r="I70" s="283"/>
      <c r="J70" s="283"/>
      <c r="K70" s="283"/>
      <c r="L70" s="283"/>
      <c r="M70" s="283"/>
      <c r="N70" s="283"/>
      <c r="O70" s="283"/>
      <c r="P70" s="283"/>
      <c r="Q70" s="283"/>
      <c r="R70" s="283"/>
      <c r="S70" s="283"/>
      <c r="T70" s="283"/>
      <c r="U70" s="283"/>
      <c r="V70" s="283"/>
    </row>
    <row r="71">
      <c r="A71" s="298">
        <v>70</v>
      </c>
      <c r="B71" s="512" t="str" xml:space="preserve">
        <v>￼￼周黑鸭 周小伴 面筋卷 孜然烧烤味零食 孜然辣条 </v>
      </c>
      <c r="C71" s="496" t="str">
        <v>真空小包装160g￼￼</v>
      </c>
      <c r="D71" s="298">
        <v>40</v>
      </c>
      <c r="E71" s="385">
        <v>381.58</v>
      </c>
      <c r="F71" s="298"/>
      <c r="G71" s="385"/>
      <c r="H71" s="298"/>
      <c r="I71" s="283"/>
      <c r="J71" s="283"/>
      <c r="K71" s="283"/>
      <c r="L71" s="283"/>
      <c r="M71" s="283"/>
      <c r="N71" s="283"/>
      <c r="O71" s="283"/>
      <c r="P71" s="283"/>
      <c r="Q71" s="283"/>
      <c r="R71" s="283"/>
      <c r="S71" s="283"/>
      <c r="T71" s="283"/>
      <c r="U71" s="283"/>
      <c r="V71" s="283"/>
    </row>
    <row r="72">
      <c r="A72" s="298">
        <v>71</v>
      </c>
      <c r="B72" s="512" t="str">
        <v>好丽友组合装零食礼盒休闲零食端午节礼包蛋黄派巧克力派团购 聚享好礼</v>
      </c>
      <c r="C72" s="298" t="str">
        <v>560g</v>
      </c>
      <c r="D72" s="298">
        <v>6</v>
      </c>
      <c r="E72" s="385">
        <v>1008</v>
      </c>
      <c r="F72" s="298"/>
      <c r="G72" s="385"/>
      <c r="H72" s="298"/>
      <c r="I72" s="283"/>
      <c r="J72" s="283"/>
      <c r="K72" s="283"/>
      <c r="L72" s="283"/>
      <c r="M72" s="283"/>
      <c r="N72" s="283"/>
      <c r="O72" s="283"/>
      <c r="P72" s="283"/>
      <c r="Q72" s="283"/>
      <c r="R72" s="283"/>
      <c r="S72" s="283"/>
      <c r="T72" s="283"/>
      <c r="U72" s="283"/>
      <c r="V72" s="283"/>
    </row>
    <row customHeight="true" ht="111.925" r="73">
      <c r="A73" s="298">
        <v>72</v>
      </c>
      <c r="B73" s="512" t="str">
        <v>叮咚熊鲜乳大饼早餐饼干休闲零食牛奶饼干牛乳饼代餐大圆饼干</v>
      </c>
      <c r="C73" s="496" t="str" xml:space="preserve">
        <v> 800克</v>
      </c>
      <c r="D73" s="298">
        <v>13</v>
      </c>
      <c r="E73" s="385">
        <v>304.14</v>
      </c>
      <c r="F73" s="298" t="str">
        <v>-</v>
      </c>
      <c r="G73" s="385"/>
      <c r="H73" s="298"/>
      <c r="I73" s="283"/>
      <c r="J73" s="283"/>
      <c r="K73" s="283"/>
      <c r="L73" s="283"/>
      <c r="M73" s="283"/>
      <c r="N73" s="283"/>
      <c r="O73" s="283"/>
      <c r="P73" s="283"/>
      <c r="Q73" s="283"/>
      <c r="R73" s="283"/>
      <c r="S73" s="283"/>
      <c r="T73" s="283"/>
      <c r="U73" s="283"/>
      <c r="V73" s="283"/>
    </row>
    <row customHeight="true" ht="101.42131979695432" r="74">
      <c r="A74" s="298">
        <v>73</v>
      </c>
      <c r="B74" s="512" t="str">
        <v>￼￼脉动桃子口味  迷你小瓶饮料低糖维生素出游做运动饮料必备￼￼</v>
      </c>
      <c r="C74" s="496" t="str">
        <v>400ML*15瓶</v>
      </c>
      <c r="D74" s="298">
        <v>20</v>
      </c>
      <c r="E74" s="385">
        <v>952.98</v>
      </c>
      <c r="F74" s="298"/>
      <c r="G74" s="385"/>
      <c r="H74" s="298"/>
      <c r="I74" s="283"/>
      <c r="J74" s="283"/>
      <c r="K74" s="283"/>
      <c r="L74" s="283"/>
      <c r="M74" s="283"/>
      <c r="N74" s="283"/>
      <c r="O74" s="283"/>
      <c r="P74" s="283"/>
      <c r="Q74" s="283"/>
      <c r="R74" s="283"/>
      <c r="S74" s="283"/>
      <c r="T74" s="283"/>
      <c r="U74" s="283"/>
      <c r="V74" s="283"/>
    </row>
    <row r="75">
      <c r="A75" s="298">
        <v>74</v>
      </c>
      <c r="B75" s="512" t="str">
        <v>￼￼维他奶维他经典柠檬味茶饮料柠檬茶整箱装 家庭聚会 分享装</v>
      </c>
      <c r="C75" s="496" t="str" xml:space="preserve">
        <v>250ml*24盒 </v>
      </c>
      <c r="D75" s="298">
        <v>15</v>
      </c>
      <c r="E75" s="385">
        <v>906.52</v>
      </c>
      <c r="F75" s="298"/>
      <c r="G75" s="385"/>
      <c r="H75" s="298"/>
      <c r="I75" s="283"/>
      <c r="J75" s="283"/>
      <c r="K75" s="283"/>
      <c r="L75" s="283"/>
      <c r="M75" s="283"/>
      <c r="N75" s="283"/>
      <c r="O75" s="283"/>
      <c r="P75" s="283"/>
      <c r="Q75" s="283"/>
      <c r="R75" s="283"/>
      <c r="S75" s="283"/>
      <c r="T75" s="283"/>
      <c r="U75" s="283"/>
      <c r="V75" s="283"/>
    </row>
    <row customHeight="true" ht="54.2859375" r="76">
      <c r="A76" s="298">
        <v>75</v>
      </c>
      <c r="B76" s="512" t="str">
        <v>元气森林【肖战同款】0糖0脂0卡苏打气泡水无糖饮料</v>
      </c>
      <c r="C76" s="298" t="str">
        <v>480mL汽水整箱 白桃味*4+葡萄味*4+荔枝味*4</v>
      </c>
      <c r="D76" s="298">
        <v>32</v>
      </c>
      <c r="E76" s="385">
        <v>2058.8</v>
      </c>
      <c r="F76" s="298"/>
      <c r="G76" s="385"/>
      <c r="H76" s="298"/>
      <c r="I76" s="283"/>
      <c r="J76" s="283"/>
      <c r="K76" s="283"/>
      <c r="L76" s="283"/>
      <c r="M76" s="283"/>
      <c r="N76" s="283"/>
      <c r="O76" s="283"/>
      <c r="P76" s="283"/>
      <c r="Q76" s="283"/>
      <c r="R76" s="283"/>
      <c r="S76" s="283"/>
      <c r="T76" s="283"/>
      <c r="U76" s="283"/>
      <c r="V76" s="283"/>
    </row>
    <row customHeight="true" ht="48.64921875" r="77">
      <c r="A77" s="298">
        <v>76</v>
      </c>
      <c r="B77" s="517" t="str">
        <v>￼￼芙丝（VOSS）饮用天然矿泉水  含锶低钠弱碱 运动健身</v>
      </c>
      <c r="C77" s="515" t="str">
        <v>500ml*24瓶(塑料瓶)</v>
      </c>
      <c r="D77" s="513">
        <v>3</v>
      </c>
      <c r="E77" s="514">
        <v>339.15</v>
      </c>
      <c r="F77" s="513"/>
      <c r="G77" s="514"/>
      <c r="H77" s="513"/>
      <c r="I77" s="283"/>
      <c r="J77" s="283"/>
      <c r="K77" s="283"/>
      <c r="L77" s="283"/>
      <c r="M77" s="283"/>
      <c r="N77" s="283"/>
      <c r="O77" s="283"/>
      <c r="P77" s="283"/>
      <c r="Q77" s="283"/>
      <c r="R77" s="283"/>
      <c r="S77" s="283"/>
      <c r="T77" s="283"/>
      <c r="U77" s="283"/>
      <c r="V77" s="283"/>
    </row>
    <row customHeight="true" ht="80.53953488372093" r="78">
      <c r="A78" s="385">
        <v>77</v>
      </c>
      <c r="B78" s="298" t="str">
        <v>Aixi无糖薄荷糖木糖醇清凉强劲饭店火锅招待清新口气散装绿爱糖果</v>
      </c>
      <c r="C78" s="298" t="str" xml:space="preserve">
        <v> 6口味混合170克 约100粒</v>
      </c>
      <c r="D78" s="298">
        <v>1</v>
      </c>
      <c r="E78" s="298">
        <v>17.46</v>
      </c>
      <c r="F78" s="298"/>
      <c r="G78" s="298"/>
      <c r="H78" s="298"/>
      <c r="I78" s="283"/>
      <c r="J78" s="283"/>
      <c r="K78" s="283"/>
      <c r="L78" s="283"/>
      <c r="M78" s="283"/>
      <c r="N78" s="283"/>
      <c r="O78" s="283"/>
      <c r="P78" s="283"/>
      <c r="Q78" s="283"/>
      <c r="R78" s="283"/>
      <c r="S78" s="283"/>
      <c r="T78" s="283"/>
      <c r="U78" s="283"/>
      <c r="V78" s="283"/>
    </row>
    <row customHeight="true" ht="60.4046511627907" r="79">
      <c r="A79" s="514">
        <v>78</v>
      </c>
      <c r="B79" s="513" t="str">
        <v>芙丝(VOSS)天然饮用矿泉水弱碱性水整箱(PET塑料瓶)</v>
      </c>
      <c r="C79" s="513" t="str">
        <v>500ml*20瓶</v>
      </c>
      <c r="D79" s="513">
        <v>13</v>
      </c>
      <c r="E79" s="513">
        <v>1288.05</v>
      </c>
      <c r="F79" s="513"/>
      <c r="G79" s="513"/>
      <c r="H79" s="513"/>
      <c r="I79" s="283"/>
      <c r="J79" s="283"/>
      <c r="K79" s="283"/>
      <c r="L79" s="283"/>
      <c r="M79" s="283"/>
      <c r="N79" s="283"/>
      <c r="O79" s="283"/>
      <c r="P79" s="283"/>
      <c r="Q79" s="283"/>
      <c r="R79" s="283"/>
      <c r="S79" s="283"/>
      <c r="T79" s="283"/>
      <c r="U79" s="283"/>
      <c r="V79" s="283"/>
    </row>
    <row customHeight="true" ht="106.69767441860465" r="80">
      <c r="A80" s="298">
        <v>79</v>
      </c>
      <c r="B80" s="298" t="str">
        <v>IMINT无糖薄荷糖接吻糖清新口气糖果清口糖便携随身多盒装口香糖</v>
      </c>
      <c r="C80" s="298" t="str">
        <v>12盒*45g</v>
      </c>
      <c r="D80" s="298">
        <v>10</v>
      </c>
      <c r="E80" s="298">
        <v>466</v>
      </c>
      <c r="F80" s="298"/>
      <c r="G80" s="298"/>
      <c r="H80" s="298"/>
      <c r="I80" s="283"/>
      <c r="J80" s="283"/>
      <c r="K80" s="283"/>
      <c r="L80" s="283"/>
      <c r="M80" s="283"/>
      <c r="N80" s="283"/>
      <c r="O80" s="283"/>
      <c r="P80" s="283"/>
      <c r="Q80" s="283"/>
      <c r="R80" s="283"/>
      <c r="S80" s="283"/>
      <c r="T80" s="283"/>
      <c r="U80" s="283"/>
      <c r="V80" s="283"/>
    </row>
    <row customHeight="true" ht="155.14186046511628" r="81">
      <c r="A81" s="298">
        <v>80</v>
      </c>
      <c r="B81" s="298" t="str">
        <v>好望水望山楂杨梅果汁饮料气泡水汽水梅好柠萌杏福碳酸整箱订婚忘</v>
      </c>
      <c r="C81" s="298" t="str">
        <v>6瓶*300ml</v>
      </c>
      <c r="D81" s="298">
        <v>4</v>
      </c>
      <c r="E81" s="298">
        <v>202</v>
      </c>
      <c r="F81" s="298"/>
      <c r="G81" s="298"/>
      <c r="H81" s="298"/>
      <c r="I81" s="283"/>
      <c r="J81" s="283"/>
      <c r="K81" s="283"/>
      <c r="L81" s="283"/>
      <c r="M81" s="283"/>
      <c r="N81" s="283"/>
      <c r="O81" s="283"/>
      <c r="P81" s="283"/>
      <c r="Q81" s="283"/>
      <c r="R81" s="283"/>
      <c r="S81" s="283"/>
      <c r="T81" s="283"/>
      <c r="U81" s="283"/>
      <c r="V81" s="283"/>
    </row>
    <row customHeight="true" ht="136.38372093023256" r="82">
      <c r="A82" s="298">
        <v>81</v>
      </c>
      <c r="B82" s="298" t="str">
        <v>贵州成有王记冰杨梅汁瓶冰镇果蔬汁饮料孕妇酸梅汤果汁冰饮</v>
      </c>
      <c r="C82" s="298" t="str">
        <v>12瓶*368ml</v>
      </c>
      <c r="D82" s="298">
        <v>2</v>
      </c>
      <c r="E82" s="298">
        <v>300</v>
      </c>
      <c r="F82" s="298"/>
      <c r="G82" s="298"/>
      <c r="H82" s="298"/>
      <c r="I82" s="283"/>
      <c r="J82" s="283"/>
      <c r="K82" s="283"/>
      <c r="L82" s="283"/>
      <c r="M82" s="283"/>
      <c r="N82" s="283"/>
      <c r="O82" s="283"/>
      <c r="P82" s="283"/>
      <c r="Q82" s="283"/>
      <c r="R82" s="283"/>
      <c r="S82" s="283"/>
      <c r="T82" s="283"/>
      <c r="U82" s="283"/>
      <c r="V82" s="283"/>
    </row>
    <row r="83">
      <c r="A83" s="298">
        <v>82</v>
      </c>
      <c r="B83" s="298" t="str">
        <v>福建特产大世界橄榄汁鲜榨果汁油甘汁饮料网红饮品瓶装无糖橄榄汁</v>
      </c>
      <c r="C83" s="298" t="str">
        <v>12瓶*300ml</v>
      </c>
      <c r="D83" s="298">
        <v>1</v>
      </c>
      <c r="E83" s="298">
        <v>120</v>
      </c>
      <c r="F83" s="298"/>
      <c r="G83" s="298"/>
      <c r="H83" s="298"/>
      <c r="I83" s="283"/>
      <c r="J83" s="283"/>
      <c r="K83" s="283"/>
      <c r="L83" s="283"/>
      <c r="M83" s="283"/>
      <c r="N83" s="283"/>
      <c r="O83" s="283"/>
      <c r="P83" s="283"/>
      <c r="Q83" s="283"/>
      <c r="R83" s="283"/>
      <c r="S83" s="283"/>
      <c r="T83" s="283"/>
      <c r="U83" s="283"/>
      <c r="V83" s="283"/>
    </row>
    <row customHeight="true" ht="136.55581395348838" r="84">
      <c r="A84" s="298">
        <v>83</v>
      </c>
      <c r="B84" s="298" t="str">
        <v>农夫山泉官方旗舰店 常温果汁100%NFC橙汁 芒果混合汁</v>
      </c>
      <c r="C84" s="298" t="str">
        <v>300mlx24瓶</v>
      </c>
      <c r="D84" s="298">
        <v>1</v>
      </c>
      <c r="E84" s="298">
        <v>156</v>
      </c>
      <c r="F84" s="298"/>
      <c r="G84" s="298"/>
      <c r="H84" s="298"/>
      <c r="I84" s="283"/>
      <c r="J84" s="283"/>
      <c r="K84" s="283"/>
      <c r="L84" s="283"/>
      <c r="M84" s="283"/>
      <c r="N84" s="283"/>
      <c r="O84" s="283"/>
      <c r="P84" s="283"/>
      <c r="Q84" s="283"/>
      <c r="R84" s="283"/>
      <c r="S84" s="283"/>
      <c r="T84" s="283"/>
      <c r="U84" s="283"/>
      <c r="V84" s="283"/>
    </row>
    <row r="85">
      <c r="A85" s="298">
        <v>84</v>
      </c>
      <c r="B85" s="298" t="str">
        <v>台湾黑松油切麦茶500ml无糖0脂肪大麦茶零卡零糖零脂饮料0糖0卡</v>
      </c>
      <c r="C85" s="298" t="str">
        <v>整箱15瓶*500ml</v>
      </c>
      <c r="D85" s="298">
        <v>2</v>
      </c>
      <c r="E85" s="513">
        <v>113</v>
      </c>
      <c r="F85" s="298"/>
      <c r="G85" s="298"/>
      <c r="H85" s="298"/>
      <c r="I85" s="283"/>
      <c r="J85" s="283"/>
      <c r="K85" s="283"/>
      <c r="L85" s="283"/>
      <c r="M85" s="283"/>
      <c r="N85" s="283"/>
      <c r="O85" s="283"/>
      <c r="P85" s="283"/>
      <c r="Q85" s="283"/>
      <c r="R85" s="283"/>
      <c r="S85" s="283"/>
      <c r="T85" s="283"/>
      <c r="U85" s="283"/>
      <c r="V85" s="283"/>
    </row>
    <row customHeight="true" ht="70.98837209302326" r="86">
      <c r="A86" s="298">
        <v>85</v>
      </c>
      <c r="B86" s="513" t="str">
        <v>黑松芭乐汁饮料番石榴水果汁320ml*24罐整箱芭乐爽夏日解渴饮料</v>
      </c>
      <c r="C86" s="513" t="str">
        <v>24瓶*320ml</v>
      </c>
      <c r="D86" s="514">
        <v>1</v>
      </c>
      <c r="E86" s="298">
        <v>140</v>
      </c>
      <c r="F86" s="522"/>
      <c r="G86" s="513"/>
      <c r="H86" s="513"/>
      <c r="I86" s="283"/>
      <c r="J86" s="283"/>
      <c r="K86" s="283"/>
      <c r="L86" s="283"/>
      <c r="M86" s="283"/>
      <c r="N86" s="283"/>
      <c r="O86" s="283"/>
      <c r="P86" s="283"/>
      <c r="Q86" s="283"/>
      <c r="R86" s="283"/>
      <c r="S86" s="283"/>
      <c r="T86" s="283"/>
      <c r="U86" s="283"/>
      <c r="V86" s="283"/>
    </row>
    <row customHeight="true" ht="100.24418604651163" r="87">
      <c r="A87" s="345">
        <v>86</v>
      </c>
      <c r="B87" s="298" t="str">
        <v>Rio无糖薄荷糖 铁盒清口糖清新口气糖口香糖爽口含片高颜值糖零食</v>
      </c>
      <c r="C87" s="298" t="str">
        <v>6种口味*14g</v>
      </c>
      <c r="D87" s="385">
        <v>20</v>
      </c>
      <c r="E87" s="385">
        <v>1389</v>
      </c>
      <c r="F87" s="385"/>
      <c r="G87" s="298"/>
      <c r="H87" s="298"/>
      <c r="I87" s="283"/>
      <c r="J87" s="283"/>
      <c r="K87" s="283"/>
      <c r="L87" s="283"/>
      <c r="M87" s="283"/>
      <c r="N87" s="283"/>
      <c r="O87" s="283"/>
      <c r="P87" s="283"/>
      <c r="Q87" s="283"/>
      <c r="R87" s="283"/>
      <c r="S87" s="283"/>
      <c r="T87" s="283"/>
      <c r="U87" s="283"/>
      <c r="V87" s="283"/>
    </row>
    <row customHeight="true" ht="191.45348837209303" r="88">
      <c r="A88" s="385">
        <v>87</v>
      </c>
      <c r="B88" s="298" t="str">
        <v>特比高薯脆tipico饼干网红薄饼柚子海盐味办公室零食土豆薯片薄脆</v>
      </c>
      <c r="C88" s="298" t="str">
        <v>80g</v>
      </c>
      <c r="D88" s="385">
        <v>20</v>
      </c>
      <c r="E88" s="385">
        <v>1176</v>
      </c>
      <c r="F88" s="385"/>
      <c r="G88" s="298"/>
      <c r="H88" s="298"/>
      <c r="I88" s="283"/>
      <c r="J88" s="283"/>
      <c r="K88" s="283"/>
      <c r="L88" s="283"/>
      <c r="M88" s="283"/>
      <c r="N88" s="283"/>
      <c r="O88" s="283"/>
      <c r="P88" s="283"/>
      <c r="Q88" s="283"/>
      <c r="R88" s="283"/>
      <c r="S88" s="283"/>
      <c r="T88" s="283"/>
      <c r="U88" s="283"/>
      <c r="V88" s="283"/>
    </row>
    <row r="89">
      <c r="A89" s="385"/>
      <c r="B89" s="298"/>
      <c r="C89" s="298"/>
      <c r="D89" s="385"/>
      <c r="E89" s="385"/>
      <c r="F89" s="385"/>
      <c r="G89" s="298"/>
      <c r="H89" s="298"/>
      <c r="I89" s="283"/>
      <c r="J89" s="283"/>
      <c r="K89" s="283"/>
      <c r="L89" s="283"/>
      <c r="M89" s="283"/>
      <c r="N89" s="283"/>
      <c r="O89" s="283"/>
      <c r="P89" s="283"/>
      <c r="Q89" s="283"/>
      <c r="R89" s="283"/>
      <c r="S89" s="283"/>
      <c r="T89" s="283"/>
      <c r="U89" s="283"/>
      <c r="V89" s="283"/>
    </row>
    <row r="90">
      <c r="A90" s="385">
        <v>88</v>
      </c>
      <c r="B90" s="298" t="str">
        <v>【百草味-素卤小分队】 麻辣味莲藕零食大礼包网红卤味零食</v>
      </c>
      <c r="C90" s="298" t="str">
        <v>510g</v>
      </c>
      <c r="D90" s="385">
        <v>10</v>
      </c>
      <c r="E90" s="385">
        <v>179</v>
      </c>
      <c r="F90" s="385"/>
      <c r="G90" s="298"/>
      <c r="H90" s="298"/>
      <c r="I90" s="283"/>
      <c r="J90" s="283"/>
      <c r="K90" s="283"/>
      <c r="L90" s="283"/>
      <c r="M90" s="283"/>
      <c r="N90" s="283"/>
      <c r="O90" s="283"/>
      <c r="P90" s="283"/>
      <c r="Q90" s="283"/>
      <c r="R90" s="283"/>
      <c r="S90" s="283"/>
      <c r="T90" s="283"/>
      <c r="U90" s="283"/>
      <c r="V90" s="283"/>
    </row>
    <row r="91">
      <c r="A91" s="385">
        <v>89</v>
      </c>
      <c r="B91" s="298" t="str">
        <v>【三只松鼠_纯坚果版每日坚果】孕妇健康零食送礼礼盒</v>
      </c>
      <c r="C91" s="298" t="str">
        <v>750g/30包</v>
      </c>
      <c r="D91" s="385">
        <v>7</v>
      </c>
      <c r="E91" s="385">
        <v>669</v>
      </c>
      <c r="F91" s="385"/>
      <c r="G91" s="298"/>
      <c r="H91" s="298"/>
      <c r="I91" s="283"/>
      <c r="J91" s="283"/>
      <c r="K91" s="283"/>
      <c r="L91" s="283"/>
      <c r="M91" s="283"/>
      <c r="N91" s="283"/>
      <c r="O91" s="283"/>
      <c r="P91" s="283"/>
      <c r="Q91" s="283"/>
      <c r="R91" s="283"/>
      <c r="S91" s="283"/>
      <c r="T91" s="283"/>
      <c r="U91" s="283"/>
      <c r="V91" s="283"/>
    </row>
    <row customHeight="true" ht="185.25813953488372" r="92">
      <c r="A92" s="385">
        <v>90</v>
      </c>
      <c r="B92" s="298" t="str">
        <v>山姆代购 黄油华夫饼干整箱烘烤糕点黄油蛋糕饼干休闲零食</v>
      </c>
      <c r="C92" s="298" t="str">
        <v>1020g/32小包</v>
      </c>
      <c r="D92" s="385">
        <v>10</v>
      </c>
      <c r="E92" s="385">
        <v>668</v>
      </c>
      <c r="F92" s="385" t="str">
        <v>-</v>
      </c>
      <c r="G92" s="298"/>
      <c r="H92" s="298"/>
      <c r="I92" s="283"/>
      <c r="J92" s="283"/>
      <c r="K92" s="283"/>
      <c r="L92" s="283"/>
      <c r="M92" s="283"/>
      <c r="N92" s="283"/>
      <c r="O92" s="283"/>
      <c r="P92" s="283"/>
      <c r="Q92" s="283"/>
      <c r="R92" s="283"/>
      <c r="S92" s="283"/>
      <c r="T92" s="283"/>
      <c r="U92" s="283"/>
      <c r="V92" s="283"/>
    </row>
    <row r="93">
      <c r="A93" s="385">
        <v>91</v>
      </c>
      <c r="B93" s="298" t="str">
        <v>良品铺子每日坚果蛋白棒坚果饼干代餐能量燕麦谷物0脂肪零食</v>
      </c>
      <c r="C93" s="298" t="str">
        <v>200g*2</v>
      </c>
      <c r="D93" s="385">
        <v>20</v>
      </c>
      <c r="E93" s="385">
        <v>609</v>
      </c>
      <c r="F93" s="385"/>
      <c r="G93" s="298"/>
      <c r="H93" s="298"/>
      <c r="I93" s="283"/>
      <c r="J93" s="283"/>
      <c r="K93" s="283"/>
      <c r="L93" s="283"/>
      <c r="M93" s="283"/>
      <c r="N93" s="283"/>
      <c r="O93" s="283"/>
      <c r="P93" s="283"/>
      <c r="Q93" s="283"/>
      <c r="R93" s="283"/>
      <c r="S93" s="283"/>
      <c r="T93" s="283"/>
      <c r="U93" s="283"/>
      <c r="V93" s="283"/>
    </row>
    <row r="94">
      <c r="A94" s="385">
        <v>92</v>
      </c>
      <c r="B94" s="298" t="str">
        <v>山姆海盐苏打饼干会员店超市进口网红零食同款早餐食品官方旗舰店</v>
      </c>
      <c r="C94" s="298" t="str">
        <v>30包</v>
      </c>
      <c r="D94" s="385">
        <v>6</v>
      </c>
      <c r="E94" s="385">
        <v>292.8</v>
      </c>
      <c r="F94" s="385"/>
      <c r="G94" s="298"/>
      <c r="H94" s="298"/>
      <c r="I94" s="283"/>
      <c r="J94" s="283"/>
      <c r="K94" s="283"/>
      <c r="L94" s="283"/>
      <c r="M94" s="283"/>
      <c r="N94" s="283"/>
      <c r="O94" s="283"/>
      <c r="P94" s="283"/>
      <c r="Q94" s="283"/>
      <c r="R94" s="283"/>
      <c r="S94" s="283"/>
      <c r="T94" s="283"/>
      <c r="U94" s="283"/>
      <c r="V94" s="283"/>
    </row>
    <row customHeight="true" ht="186.63488372093022" r="95">
      <c r="A95" s="385">
        <v>93</v>
      </c>
      <c r="B95" s="298" t="str">
        <v>百草味混合装冻干水果袋综合果蔬干脆蔬菜脆片健康零食即食</v>
      </c>
      <c r="C95" s="298" t="str">
        <v>30g*10</v>
      </c>
      <c r="D95" s="385">
        <v>25</v>
      </c>
      <c r="E95" s="385">
        <v>987.6</v>
      </c>
      <c r="F95" s="385"/>
      <c r="G95" s="298"/>
      <c r="H95" s="298"/>
      <c r="I95" s="283"/>
      <c r="J95" s="283"/>
      <c r="K95" s="283"/>
      <c r="L95" s="283"/>
      <c r="M95" s="283"/>
      <c r="N95" s="283"/>
      <c r="O95" s="283"/>
      <c r="P95" s="283"/>
      <c r="Q95" s="283"/>
      <c r="R95" s="283"/>
      <c r="S95" s="283"/>
      <c r="T95" s="283"/>
      <c r="U95" s="283"/>
      <c r="V95" s="283"/>
    </row>
    <row r="96">
      <c r="A96" s="385">
        <v>94</v>
      </c>
      <c r="B96" s="298" t="str">
        <v>高乐高卷卷心牛奶巧克力味早餐西式糕点蛋糕点心办公室零食</v>
      </c>
      <c r="C96" s="298" t="str">
        <v>600g</v>
      </c>
      <c r="D96" s="385">
        <v>10</v>
      </c>
      <c r="E96" s="385">
        <v>203</v>
      </c>
      <c r="F96" s="385"/>
      <c r="G96" s="298"/>
      <c r="H96" s="298"/>
      <c r="I96" s="283"/>
      <c r="J96" s="283"/>
      <c r="K96" s="283"/>
      <c r="L96" s="283"/>
      <c r="M96" s="283"/>
      <c r="N96" s="283"/>
      <c r="O96" s="283"/>
      <c r="P96" s="283"/>
      <c r="Q96" s="283"/>
      <c r="R96" s="283"/>
      <c r="S96" s="283"/>
      <c r="T96" s="283"/>
      <c r="U96" s="283"/>
      <c r="V96" s="283"/>
    </row>
    <row r="97">
      <c r="A97" s="385">
        <v>95</v>
      </c>
      <c r="B97" s="298" t="str">
        <v>农夫山泉东方树叶无糖茶饮料茉莉花茶乌龙茶小瓶装</v>
      </c>
      <c r="C97" s="298" t="str">
        <v>335ml*24瓶整箱</v>
      </c>
      <c r="D97" s="385">
        <v>10</v>
      </c>
      <c r="E97" s="385">
        <v>435.94</v>
      </c>
      <c r="F97" s="385"/>
      <c r="G97" s="298"/>
      <c r="H97" s="298"/>
      <c r="I97" s="283"/>
      <c r="J97" s="283"/>
      <c r="K97" s="283"/>
      <c r="L97" s="283"/>
      <c r="M97" s="283"/>
      <c r="N97" s="283"/>
      <c r="O97" s="283"/>
      <c r="P97" s="283"/>
      <c r="Q97" s="283"/>
      <c r="R97" s="283"/>
      <c r="S97" s="283"/>
      <c r="T97" s="283"/>
      <c r="U97" s="283"/>
      <c r="V97" s="283"/>
    </row>
    <row customHeight="true" ht="133.0279069767442" r="98">
      <c r="A98" s="385">
        <v>96</v>
      </c>
      <c r="B98" s="298" t="str">
        <v>琥珀小米锅巴牛肉味怀旧零食小吃儿童休闲8090后辣条小包装</v>
      </c>
      <c r="C98" s="298" t="str">
        <v>25g</v>
      </c>
      <c r="D98" s="385">
        <v>10</v>
      </c>
      <c r="E98" s="385">
        <v>190</v>
      </c>
      <c r="F98" s="385" t="str">
        <v>-</v>
      </c>
      <c r="G98" s="298"/>
      <c r="H98" s="298"/>
      <c r="I98" s="283"/>
      <c r="J98" s="283"/>
      <c r="K98" s="283"/>
      <c r="L98" s="283"/>
      <c r="M98" s="283"/>
      <c r="N98" s="283"/>
      <c r="O98" s="283"/>
      <c r="P98" s="283"/>
      <c r="Q98" s="283"/>
      <c r="R98" s="283"/>
      <c r="S98" s="283"/>
      <c r="T98" s="283"/>
      <c r="U98" s="283"/>
      <c r="V98" s="283"/>
    </row>
    <row r="99">
      <c r="A99" s="514">
        <v>97</v>
      </c>
      <c r="B99" s="513" t="str">
        <v>江中猴姑米稀原味米糊猴头菇养胃便携出行杯装早餐代餐炼乳</v>
      </c>
      <c r="C99" s="298" t="str">
        <v>12杯装</v>
      </c>
      <c r="D99" s="385">
        <v>20</v>
      </c>
      <c r="E99" s="514">
        <v>1950</v>
      </c>
      <c r="F99" s="514"/>
      <c r="G99" s="298"/>
      <c r="H99" s="513"/>
      <c r="I99" s="283"/>
      <c r="J99" s="283"/>
      <c r="K99" s="283"/>
      <c r="L99" s="283"/>
      <c r="M99" s="283"/>
      <c r="N99" s="283"/>
      <c r="O99" s="283"/>
      <c r="P99" s="283"/>
      <c r="Q99" s="283"/>
      <c r="R99" s="283"/>
      <c r="S99" s="283"/>
      <c r="T99" s="283"/>
      <c r="U99" s="283"/>
      <c r="V99" s="283"/>
    </row>
    <row r="100">
      <c r="A100" s="520" t="str">
        <v>合计金额</v>
      </c>
      <c r="B100" s="520"/>
      <c r="C100" s="518"/>
      <c r="D100" s="518"/>
      <c r="E100" s="521">
        <f>SUM(E2:E99)</f>
      </c>
      <c r="F100" s="519" t="str">
        <v>部分订单没有发票，具体金额见付款截图</v>
      </c>
      <c r="G100" s="519"/>
      <c r="H100" s="519"/>
      <c r="I100" s="283"/>
      <c r="J100" s="283"/>
      <c r="K100" s="283"/>
      <c r="L100" s="283"/>
      <c r="M100" s="283"/>
      <c r="N100" s="283"/>
      <c r="O100" s="283"/>
      <c r="P100" s="283"/>
      <c r="Q100" s="283"/>
      <c r="R100" s="283"/>
      <c r="S100" s="283"/>
      <c r="T100" s="283"/>
      <c r="U100" s="283"/>
      <c r="V100" s="283"/>
    </row>
    <row r="101">
      <c r="A101" s="284"/>
      <c r="B101" s="284"/>
      <c r="C101" s="284"/>
      <c r="D101" s="284"/>
      <c r="E101" s="284"/>
      <c r="F101" s="284"/>
      <c r="G101" s="284"/>
      <c r="H101" s="284"/>
      <c r="I101" s="283"/>
      <c r="J101" s="283"/>
      <c r="K101" s="283"/>
      <c r="L101" s="283"/>
      <c r="M101" s="283"/>
      <c r="N101" s="283"/>
      <c r="O101" s="283"/>
      <c r="P101" s="283"/>
      <c r="Q101" s="283"/>
      <c r="R101" s="283"/>
      <c r="S101" s="283"/>
      <c r="T101" s="283"/>
      <c r="U101" s="283"/>
      <c r="V101" s="283"/>
    </row>
    <row r="102">
      <c r="A102" s="284"/>
      <c r="B102" s="284"/>
      <c r="C102" s="284"/>
      <c r="D102" s="284"/>
      <c r="E102" s="284"/>
      <c r="F102" s="284"/>
      <c r="G102" s="284"/>
      <c r="H102" s="284"/>
      <c r="I102" s="283"/>
      <c r="J102" s="283"/>
      <c r="K102" s="283"/>
      <c r="L102" s="283"/>
      <c r="M102" s="283"/>
      <c r="N102" s="283"/>
      <c r="O102" s="283"/>
      <c r="P102" s="283"/>
      <c r="Q102" s="283"/>
      <c r="R102" s="283"/>
      <c r="S102" s="283"/>
      <c r="T102" s="283"/>
      <c r="U102" s="283"/>
      <c r="V102" s="283"/>
    </row>
    <row r="103">
      <c r="A103" s="284"/>
      <c r="B103" s="284"/>
      <c r="C103" s="284"/>
      <c r="D103" s="284"/>
      <c r="E103" s="284"/>
      <c r="F103" s="284"/>
      <c r="G103" s="284"/>
      <c r="H103" s="284"/>
      <c r="I103" s="283"/>
      <c r="J103" s="283"/>
      <c r="K103" s="283"/>
      <c r="L103" s="283"/>
      <c r="M103" s="283"/>
      <c r="N103" s="283"/>
      <c r="O103" s="283"/>
      <c r="P103" s="283"/>
      <c r="Q103" s="283"/>
      <c r="R103" s="283"/>
      <c r="S103" s="283"/>
      <c r="T103" s="283"/>
      <c r="U103" s="283"/>
      <c r="V103" s="283"/>
    </row>
    <row r="104">
      <c r="A104" s="284"/>
      <c r="B104" s="284"/>
      <c r="C104" s="284"/>
      <c r="D104" s="284"/>
      <c r="E104" s="284"/>
      <c r="F104" s="284"/>
      <c r="G104" s="284"/>
      <c r="H104" s="284"/>
      <c r="I104" s="283"/>
      <c r="J104" s="283"/>
      <c r="K104" s="283"/>
      <c r="L104" s="283"/>
      <c r="M104" s="283"/>
      <c r="N104" s="283"/>
      <c r="O104" s="283"/>
      <c r="P104" s="283"/>
      <c r="Q104" s="283"/>
      <c r="R104" s="283"/>
      <c r="S104" s="283"/>
      <c r="T104" s="283"/>
      <c r="U104" s="283"/>
      <c r="V104" s="283"/>
    </row>
    <row r="105">
      <c r="A105" s="284"/>
      <c r="B105" s="284"/>
      <c r="C105" s="284"/>
      <c r="D105" s="284"/>
      <c r="E105" s="284"/>
      <c r="F105" s="284"/>
      <c r="G105" s="284"/>
      <c r="H105" s="284"/>
      <c r="I105" s="283"/>
      <c r="J105" s="283"/>
      <c r="K105" s="283"/>
      <c r="L105" s="283"/>
      <c r="M105" s="283"/>
      <c r="N105" s="283"/>
      <c r="O105" s="283"/>
      <c r="P105" s="283"/>
      <c r="Q105" s="283"/>
      <c r="R105" s="283"/>
      <c r="S105" s="283"/>
      <c r="T105" s="283"/>
      <c r="U105" s="283"/>
      <c r="V105" s="283"/>
    </row>
    <row r="106">
      <c r="A106" s="284"/>
      <c r="B106" s="284"/>
      <c r="C106" s="284"/>
      <c r="D106" s="284"/>
      <c r="E106" s="284"/>
      <c r="F106" s="284"/>
      <c r="G106" s="284"/>
      <c r="H106" s="284"/>
      <c r="I106" s="283"/>
      <c r="J106" s="283"/>
      <c r="K106" s="283"/>
      <c r="L106" s="283"/>
      <c r="M106" s="283"/>
      <c r="N106" s="283"/>
      <c r="O106" s="283"/>
      <c r="P106" s="283"/>
      <c r="Q106" s="283"/>
      <c r="R106" s="283"/>
      <c r="S106" s="283"/>
      <c r="T106" s="283"/>
      <c r="U106" s="283"/>
      <c r="V106" s="283"/>
    </row>
    <row r="107">
      <c r="A107" s="284"/>
      <c r="B107" s="284"/>
      <c r="C107" s="284"/>
      <c r="D107" s="284"/>
      <c r="E107" s="284"/>
      <c r="F107" s="284"/>
      <c r="G107" s="284"/>
      <c r="H107" s="284"/>
      <c r="I107" s="283"/>
      <c r="J107" s="283"/>
      <c r="K107" s="283"/>
      <c r="L107" s="283"/>
      <c r="M107" s="283"/>
      <c r="N107" s="283"/>
      <c r="O107" s="283"/>
      <c r="P107" s="283"/>
      <c r="Q107" s="283"/>
      <c r="R107" s="283"/>
      <c r="S107" s="283"/>
      <c r="T107" s="283"/>
      <c r="U107" s="283"/>
      <c r="V107" s="283"/>
    </row>
    <row r="108">
      <c r="A108" s="284"/>
      <c r="B108" s="284"/>
      <c r="C108" s="284"/>
      <c r="D108" s="284"/>
      <c r="E108" s="284"/>
      <c r="F108" s="284"/>
      <c r="G108" s="284"/>
      <c r="H108" s="284"/>
      <c r="I108" s="283"/>
      <c r="J108" s="283"/>
      <c r="K108" s="283"/>
      <c r="L108" s="283"/>
      <c r="M108" s="283"/>
      <c r="N108" s="283"/>
      <c r="O108" s="283"/>
      <c r="P108" s="283"/>
      <c r="Q108" s="283"/>
      <c r="R108" s="283"/>
      <c r="S108" s="283"/>
      <c r="T108" s="283"/>
      <c r="U108" s="283"/>
      <c r="V108" s="283"/>
    </row>
    <row r="109">
      <c r="A109" s="284"/>
      <c r="B109" s="284"/>
      <c r="C109" s="284"/>
      <c r="D109" s="284"/>
      <c r="E109" s="284"/>
      <c r="F109" s="284"/>
      <c r="G109" s="284"/>
      <c r="H109" s="284"/>
      <c r="I109" s="283"/>
      <c r="J109" s="283"/>
      <c r="K109" s="283"/>
      <c r="L109" s="283"/>
      <c r="M109" s="283"/>
      <c r="N109" s="283"/>
      <c r="O109" s="283"/>
      <c r="P109" s="283"/>
      <c r="Q109" s="283"/>
      <c r="R109" s="283"/>
      <c r="S109" s="283"/>
      <c r="T109" s="283"/>
      <c r="U109" s="283"/>
      <c r="V109" s="283"/>
    </row>
    <row r="110">
      <c r="A110" s="284"/>
      <c r="B110" s="284"/>
      <c r="C110" s="284"/>
      <c r="D110" s="284"/>
      <c r="E110" s="284"/>
      <c r="F110" s="284"/>
      <c r="G110" s="284"/>
      <c r="H110" s="284"/>
      <c r="I110" s="283"/>
      <c r="J110" s="283"/>
      <c r="K110" s="283"/>
      <c r="L110" s="283"/>
      <c r="M110" s="283"/>
      <c r="N110" s="283"/>
      <c r="O110" s="283"/>
      <c r="P110" s="283"/>
      <c r="Q110" s="283"/>
      <c r="R110" s="283"/>
      <c r="S110" s="283"/>
      <c r="T110" s="283"/>
      <c r="U110" s="283"/>
      <c r="V110" s="283"/>
    </row>
    <row r="111">
      <c r="A111" s="284"/>
      <c r="B111" s="284"/>
      <c r="C111" s="284"/>
      <c r="D111" s="284"/>
      <c r="E111" s="284"/>
      <c r="F111" s="284"/>
      <c r="G111" s="284"/>
      <c r="H111" s="284"/>
      <c r="I111" s="283"/>
      <c r="J111" s="283"/>
      <c r="K111" s="283"/>
      <c r="L111" s="283"/>
      <c r="M111" s="283"/>
      <c r="N111" s="283"/>
      <c r="O111" s="283"/>
      <c r="P111" s="283"/>
      <c r="Q111" s="283"/>
      <c r="R111" s="283"/>
      <c r="S111" s="283"/>
      <c r="T111" s="283"/>
      <c r="U111" s="283"/>
      <c r="V111" s="283"/>
    </row>
    <row r="112">
      <c r="A112" s="284"/>
      <c r="B112" s="284"/>
      <c r="C112" s="284"/>
      <c r="D112" s="284"/>
      <c r="E112" s="284"/>
      <c r="F112" s="284"/>
      <c r="G112" s="284"/>
      <c r="H112" s="284"/>
      <c r="I112" s="283"/>
      <c r="J112" s="283"/>
      <c r="K112" s="283"/>
      <c r="L112" s="283"/>
      <c r="M112" s="283"/>
      <c r="N112" s="283"/>
      <c r="O112" s="283"/>
      <c r="P112" s="283"/>
      <c r="Q112" s="283"/>
      <c r="R112" s="283"/>
      <c r="S112" s="283"/>
      <c r="T112" s="283"/>
      <c r="U112" s="283"/>
      <c r="V112" s="283"/>
    </row>
    <row r="113">
      <c r="A113" s="284"/>
      <c r="B113" s="284"/>
      <c r="C113" s="284"/>
      <c r="D113" s="284"/>
      <c r="E113" s="284"/>
      <c r="F113" s="284"/>
      <c r="G113" s="284"/>
      <c r="H113" s="284"/>
      <c r="I113" s="283"/>
      <c r="J113" s="283"/>
      <c r="K113" s="283"/>
      <c r="L113" s="283"/>
      <c r="M113" s="283"/>
      <c r="N113" s="283"/>
      <c r="O113" s="283"/>
      <c r="P113" s="283"/>
      <c r="Q113" s="283"/>
      <c r="R113" s="283"/>
      <c r="S113" s="283"/>
      <c r="T113" s="283"/>
      <c r="U113" s="283"/>
      <c r="V113" s="283"/>
    </row>
    <row r="114">
      <c r="A114" s="284"/>
      <c r="B114" s="284"/>
      <c r="C114" s="284"/>
      <c r="D114" s="284"/>
      <c r="E114" s="284"/>
      <c r="F114" s="284"/>
      <c r="G114" s="284"/>
      <c r="H114" s="284"/>
      <c r="I114" s="283"/>
      <c r="J114" s="283"/>
      <c r="K114" s="283"/>
      <c r="L114" s="283"/>
      <c r="M114" s="283"/>
      <c r="N114" s="283"/>
      <c r="O114" s="283"/>
      <c r="P114" s="283"/>
      <c r="Q114" s="283"/>
      <c r="R114" s="283"/>
      <c r="S114" s="283"/>
      <c r="T114" s="283"/>
      <c r="U114" s="283"/>
      <c r="V114" s="283"/>
    </row>
    <row r="115">
      <c r="A115" s="284"/>
      <c r="B115" s="284"/>
      <c r="C115" s="284"/>
      <c r="D115" s="284"/>
      <c r="E115" s="284"/>
      <c r="F115" s="284"/>
      <c r="G115" s="284"/>
      <c r="H115" s="284"/>
      <c r="I115" s="283"/>
      <c r="J115" s="283"/>
      <c r="K115" s="283"/>
      <c r="L115" s="283"/>
      <c r="M115" s="283"/>
      <c r="N115" s="283"/>
      <c r="O115" s="283"/>
      <c r="P115" s="283"/>
      <c r="Q115" s="283"/>
      <c r="R115" s="283"/>
      <c r="S115" s="283"/>
      <c r="T115" s="283"/>
      <c r="U115" s="283"/>
      <c r="V115" s="283"/>
    </row>
    <row r="116">
      <c r="A116" s="284"/>
      <c r="B116" s="284"/>
      <c r="C116" s="284"/>
      <c r="D116" s="284"/>
      <c r="E116" s="284"/>
      <c r="F116" s="284"/>
      <c r="G116" s="284"/>
      <c r="H116" s="284"/>
      <c r="I116" s="283"/>
      <c r="J116" s="283"/>
      <c r="K116" s="283"/>
      <c r="L116" s="283"/>
      <c r="M116" s="283"/>
      <c r="N116" s="283"/>
      <c r="O116" s="283"/>
      <c r="P116" s="283"/>
      <c r="Q116" s="283"/>
      <c r="R116" s="283"/>
      <c r="S116" s="283"/>
      <c r="T116" s="283"/>
      <c r="U116" s="283"/>
      <c r="V116" s="283"/>
    </row>
    <row r="117">
      <c r="A117" s="284"/>
      <c r="B117" s="284"/>
      <c r="C117" s="284"/>
      <c r="D117" s="284"/>
      <c r="E117" s="284"/>
      <c r="F117" s="284"/>
      <c r="G117" s="284"/>
      <c r="H117" s="284"/>
      <c r="I117" s="283"/>
      <c r="J117" s="283"/>
      <c r="K117" s="283"/>
      <c r="L117" s="283"/>
      <c r="M117" s="283"/>
      <c r="N117" s="283"/>
      <c r="O117" s="283"/>
      <c r="P117" s="283"/>
      <c r="Q117" s="283"/>
      <c r="R117" s="283"/>
      <c r="S117" s="283"/>
      <c r="T117" s="283"/>
      <c r="U117" s="283"/>
      <c r="V117" s="283"/>
    </row>
    <row r="118">
      <c r="A118" s="284"/>
      <c r="B118" s="284"/>
      <c r="C118" s="284"/>
      <c r="D118" s="284"/>
      <c r="E118" s="284"/>
      <c r="F118" s="284"/>
      <c r="G118" s="284"/>
      <c r="H118" s="284"/>
      <c r="I118" s="283"/>
      <c r="J118" s="283"/>
      <c r="K118" s="283"/>
      <c r="L118" s="283"/>
      <c r="M118" s="283"/>
      <c r="N118" s="283"/>
      <c r="O118" s="283"/>
      <c r="P118" s="283"/>
      <c r="Q118" s="283"/>
      <c r="R118" s="283"/>
      <c r="S118" s="283"/>
      <c r="T118" s="283"/>
      <c r="U118" s="283"/>
      <c r="V118" s="283"/>
    </row>
    <row r="119">
      <c r="A119" s="284"/>
      <c r="B119" s="284"/>
      <c r="C119" s="284"/>
      <c r="D119" s="284"/>
      <c r="E119" s="284"/>
      <c r="F119" s="284"/>
      <c r="G119" s="284"/>
      <c r="H119" s="284"/>
      <c r="I119" s="283"/>
      <c r="J119" s="283"/>
      <c r="K119" s="283"/>
      <c r="L119" s="283"/>
      <c r="M119" s="283"/>
      <c r="N119" s="283"/>
      <c r="O119" s="283"/>
      <c r="P119" s="283"/>
      <c r="Q119" s="283"/>
      <c r="R119" s="283"/>
      <c r="S119" s="283"/>
      <c r="T119" s="283"/>
      <c r="U119" s="283"/>
      <c r="V119" s="283"/>
    </row>
    <row r="120">
      <c r="A120" s="284"/>
      <c r="B120" s="284"/>
      <c r="C120" s="284"/>
      <c r="D120" s="284"/>
      <c r="E120" s="284"/>
      <c r="F120" s="284"/>
      <c r="G120" s="284"/>
      <c r="H120" s="284"/>
      <c r="I120" s="283"/>
      <c r="J120" s="283"/>
      <c r="K120" s="283"/>
      <c r="L120" s="283"/>
      <c r="M120" s="283"/>
      <c r="N120" s="283"/>
      <c r="O120" s="283"/>
      <c r="P120" s="283"/>
      <c r="Q120" s="283"/>
      <c r="R120" s="283"/>
      <c r="S120" s="283"/>
      <c r="T120" s="283"/>
      <c r="U120" s="283"/>
      <c r="V120" s="283"/>
    </row>
    <row r="121">
      <c r="A121" s="284"/>
      <c r="B121" s="284"/>
      <c r="C121" s="284"/>
      <c r="D121" s="284"/>
      <c r="E121" s="284"/>
      <c r="F121" s="284"/>
      <c r="G121" s="284"/>
      <c r="H121" s="284"/>
      <c r="I121" s="283"/>
      <c r="J121" s="283"/>
      <c r="K121" s="283"/>
      <c r="L121" s="283"/>
      <c r="M121" s="283"/>
      <c r="N121" s="283"/>
      <c r="O121" s="283"/>
      <c r="P121" s="283"/>
      <c r="Q121" s="283"/>
      <c r="R121" s="283"/>
      <c r="S121" s="283"/>
      <c r="T121" s="283"/>
      <c r="U121" s="283"/>
      <c r="V121" s="283"/>
    </row>
    <row r="122">
      <c r="A122" s="284"/>
      <c r="B122" s="284"/>
      <c r="C122" s="284"/>
      <c r="D122" s="284"/>
      <c r="E122" s="284"/>
      <c r="F122" s="284"/>
      <c r="G122" s="284"/>
      <c r="H122" s="284"/>
      <c r="I122" s="283"/>
      <c r="J122" s="283"/>
      <c r="K122" s="283"/>
      <c r="L122" s="283"/>
      <c r="M122" s="283"/>
      <c r="N122" s="283"/>
      <c r="O122" s="283"/>
      <c r="P122" s="283"/>
      <c r="Q122" s="283"/>
      <c r="R122" s="283"/>
      <c r="S122" s="283"/>
      <c r="T122" s="283"/>
      <c r="U122" s="283"/>
      <c r="V122" s="283"/>
    </row>
    <row r="123">
      <c r="A123" s="284"/>
      <c r="B123" s="284"/>
      <c r="C123" s="284"/>
      <c r="D123" s="284"/>
      <c r="E123" s="284"/>
      <c r="F123" s="284"/>
      <c r="G123" s="284"/>
      <c r="H123" s="284"/>
      <c r="I123" s="283"/>
      <c r="J123" s="283"/>
      <c r="K123" s="283"/>
      <c r="L123" s="283"/>
      <c r="M123" s="283"/>
      <c r="N123" s="283"/>
      <c r="O123" s="283"/>
      <c r="P123" s="283"/>
      <c r="Q123" s="283"/>
      <c r="R123" s="283"/>
      <c r="S123" s="283"/>
      <c r="T123" s="283"/>
      <c r="U123" s="283"/>
      <c r="V123" s="283"/>
    </row>
    <row r="124">
      <c r="A124" s="284"/>
      <c r="B124" s="284"/>
      <c r="C124" s="284"/>
      <c r="D124" s="284"/>
      <c r="E124" s="284"/>
      <c r="F124" s="284"/>
      <c r="G124" s="284"/>
      <c r="H124" s="284"/>
      <c r="I124" s="283"/>
      <c r="J124" s="283"/>
      <c r="K124" s="283"/>
      <c r="L124" s="283"/>
      <c r="M124" s="283"/>
      <c r="N124" s="283"/>
      <c r="O124" s="283"/>
      <c r="P124" s="283"/>
      <c r="Q124" s="283"/>
      <c r="R124" s="283"/>
      <c r="S124" s="283"/>
      <c r="T124" s="283"/>
      <c r="U124" s="283"/>
      <c r="V124" s="283"/>
    </row>
    <row r="125">
      <c r="A125" s="284"/>
      <c r="B125" s="284"/>
      <c r="C125" s="284"/>
      <c r="D125" s="284"/>
      <c r="E125" s="284"/>
      <c r="F125" s="284"/>
      <c r="G125" s="284"/>
      <c r="H125" s="284"/>
      <c r="I125" s="283"/>
      <c r="J125" s="283"/>
      <c r="K125" s="283"/>
      <c r="L125" s="283"/>
      <c r="M125" s="283"/>
      <c r="N125" s="283"/>
      <c r="O125" s="283"/>
      <c r="P125" s="283"/>
      <c r="Q125" s="283"/>
      <c r="R125" s="283"/>
      <c r="S125" s="283"/>
      <c r="T125" s="283"/>
      <c r="U125" s="283"/>
      <c r="V125" s="283"/>
    </row>
    <row r="126">
      <c r="A126" s="284"/>
      <c r="B126" s="284"/>
      <c r="C126" s="284"/>
      <c r="D126" s="284"/>
      <c r="E126" s="284"/>
      <c r="F126" s="284"/>
      <c r="G126" s="284"/>
      <c r="H126" s="284"/>
      <c r="I126" s="283"/>
      <c r="J126" s="283"/>
      <c r="K126" s="283"/>
      <c r="L126" s="283"/>
      <c r="M126" s="283"/>
      <c r="N126" s="283"/>
      <c r="O126" s="283"/>
      <c r="P126" s="283"/>
      <c r="Q126" s="283"/>
      <c r="R126" s="283"/>
      <c r="S126" s="283"/>
      <c r="T126" s="283"/>
      <c r="U126" s="283"/>
      <c r="V126" s="283"/>
    </row>
    <row r="127">
      <c r="A127" s="284"/>
      <c r="B127" s="284"/>
      <c r="C127" s="284"/>
      <c r="D127" s="284"/>
      <c r="E127" s="284"/>
      <c r="F127" s="284"/>
      <c r="G127" s="284"/>
      <c r="H127" s="284"/>
      <c r="I127" s="283"/>
      <c r="J127" s="283"/>
      <c r="K127" s="283"/>
      <c r="L127" s="283"/>
      <c r="M127" s="283"/>
      <c r="N127" s="283"/>
      <c r="O127" s="283"/>
      <c r="P127" s="283"/>
      <c r="Q127" s="283"/>
      <c r="R127" s="283"/>
      <c r="S127" s="283"/>
      <c r="T127" s="283"/>
      <c r="U127" s="283"/>
      <c r="V127" s="283"/>
    </row>
    <row r="128">
      <c r="A128" s="284"/>
      <c r="B128" s="284"/>
      <c r="C128" s="284"/>
      <c r="D128" s="284"/>
      <c r="E128" s="284"/>
      <c r="F128" s="284"/>
      <c r="G128" s="284"/>
      <c r="H128" s="284"/>
      <c r="I128" s="283"/>
      <c r="J128" s="283"/>
      <c r="K128" s="283"/>
      <c r="L128" s="283"/>
      <c r="M128" s="283"/>
      <c r="N128" s="283"/>
      <c r="O128" s="283"/>
      <c r="P128" s="283"/>
      <c r="Q128" s="283"/>
      <c r="R128" s="283"/>
      <c r="S128" s="283"/>
      <c r="T128" s="283"/>
      <c r="U128" s="283"/>
      <c r="V128" s="283"/>
    </row>
    <row r="129">
      <c r="A129" s="284"/>
      <c r="B129" s="284"/>
      <c r="C129" s="284"/>
      <c r="D129" s="284"/>
      <c r="E129" s="284"/>
      <c r="F129" s="284"/>
      <c r="G129" s="284"/>
      <c r="H129" s="284"/>
      <c r="I129" s="283"/>
      <c r="J129" s="283"/>
      <c r="K129" s="283"/>
      <c r="L129" s="283"/>
      <c r="M129" s="283"/>
      <c r="N129" s="283"/>
      <c r="O129" s="283"/>
      <c r="P129" s="283"/>
      <c r="Q129" s="283"/>
      <c r="R129" s="283"/>
      <c r="S129" s="283"/>
      <c r="T129" s="283"/>
      <c r="U129" s="283"/>
      <c r="V129" s="283"/>
    </row>
    <row r="130">
      <c r="A130" s="284"/>
      <c r="B130" s="284"/>
      <c r="C130" s="284"/>
      <c r="D130" s="284"/>
      <c r="E130" s="284"/>
      <c r="F130" s="284"/>
      <c r="G130" s="284"/>
      <c r="H130" s="284"/>
      <c r="I130" s="283"/>
      <c r="J130" s="283"/>
      <c r="K130" s="283"/>
      <c r="L130" s="283"/>
      <c r="M130" s="283"/>
      <c r="N130" s="283"/>
      <c r="O130" s="283"/>
      <c r="P130" s="283"/>
      <c r="Q130" s="283"/>
      <c r="R130" s="283"/>
      <c r="S130" s="283"/>
      <c r="T130" s="283"/>
      <c r="U130" s="283"/>
      <c r="V130" s="283"/>
    </row>
    <row r="131">
      <c r="A131" s="284"/>
      <c r="B131" s="284"/>
      <c r="C131" s="284"/>
      <c r="D131" s="284"/>
      <c r="E131" s="284"/>
      <c r="F131" s="284"/>
      <c r="G131" s="284"/>
      <c r="H131" s="284"/>
      <c r="I131" s="283"/>
      <c r="J131" s="283"/>
      <c r="K131" s="283"/>
      <c r="L131" s="283"/>
      <c r="M131" s="283"/>
      <c r="N131" s="283"/>
      <c r="O131" s="283"/>
      <c r="P131" s="283"/>
      <c r="Q131" s="283"/>
      <c r="R131" s="283"/>
      <c r="S131" s="283"/>
      <c r="T131" s="283"/>
      <c r="U131" s="283"/>
      <c r="V131" s="283"/>
    </row>
    <row r="132">
      <c r="A132" s="284"/>
      <c r="B132" s="284"/>
      <c r="C132" s="284"/>
      <c r="D132" s="284"/>
      <c r="E132" s="284"/>
      <c r="F132" s="284"/>
      <c r="G132" s="284"/>
      <c r="H132" s="284"/>
      <c r="I132" s="283"/>
      <c r="J132" s="283"/>
      <c r="K132" s="283"/>
      <c r="L132" s="283"/>
      <c r="M132" s="283"/>
      <c r="N132" s="283"/>
      <c r="O132" s="283"/>
      <c r="P132" s="283"/>
      <c r="Q132" s="283"/>
      <c r="R132" s="283"/>
      <c r="S132" s="283"/>
      <c r="T132" s="283"/>
      <c r="U132" s="283"/>
      <c r="V132" s="283"/>
    </row>
    <row r="133">
      <c r="A133" s="284"/>
      <c r="B133" s="284"/>
      <c r="C133" s="284"/>
      <c r="D133" s="284"/>
      <c r="E133" s="284"/>
      <c r="F133" s="284"/>
      <c r="G133" s="284"/>
      <c r="H133" s="284"/>
      <c r="I133" s="283"/>
      <c r="J133" s="283"/>
      <c r="K133" s="283"/>
      <c r="L133" s="283"/>
      <c r="M133" s="283"/>
      <c r="N133" s="283"/>
      <c r="O133" s="283"/>
      <c r="P133" s="283"/>
      <c r="Q133" s="283"/>
      <c r="R133" s="283"/>
      <c r="S133" s="283"/>
      <c r="T133" s="283"/>
      <c r="U133" s="283"/>
      <c r="V133" s="283"/>
    </row>
    <row r="134">
      <c r="A134" s="284"/>
      <c r="B134" s="284"/>
      <c r="C134" s="284"/>
      <c r="D134" s="284"/>
      <c r="E134" s="284"/>
      <c r="F134" s="284"/>
      <c r="G134" s="284"/>
      <c r="H134" s="284"/>
      <c r="I134" s="283"/>
      <c r="J134" s="283"/>
      <c r="K134" s="283"/>
      <c r="L134" s="283"/>
      <c r="M134" s="283"/>
      <c r="N134" s="283"/>
      <c r="O134" s="283"/>
      <c r="P134" s="283"/>
      <c r="Q134" s="283"/>
      <c r="R134" s="283"/>
      <c r="S134" s="283"/>
      <c r="T134" s="283"/>
      <c r="U134" s="283"/>
      <c r="V134" s="283"/>
    </row>
    <row r="135">
      <c r="A135" s="284"/>
      <c r="B135" s="284"/>
      <c r="C135" s="284"/>
      <c r="D135" s="284"/>
      <c r="E135" s="284"/>
      <c r="F135" s="284"/>
      <c r="G135" s="284"/>
      <c r="H135" s="284"/>
      <c r="I135" s="283"/>
      <c r="J135" s="283"/>
      <c r="K135" s="283"/>
      <c r="L135" s="283"/>
      <c r="M135" s="283"/>
      <c r="N135" s="283"/>
      <c r="O135" s="283"/>
      <c r="P135" s="283"/>
      <c r="Q135" s="283"/>
      <c r="R135" s="283"/>
      <c r="S135" s="283"/>
      <c r="T135" s="283"/>
      <c r="U135" s="283"/>
      <c r="V135" s="283"/>
    </row>
    <row r="136">
      <c r="A136" s="284"/>
      <c r="B136" s="284"/>
      <c r="C136" s="284"/>
      <c r="D136" s="284"/>
      <c r="E136" s="284"/>
      <c r="F136" s="284"/>
      <c r="G136" s="284"/>
      <c r="H136" s="284"/>
      <c r="I136" s="283"/>
      <c r="J136" s="283"/>
      <c r="K136" s="283"/>
      <c r="L136" s="283"/>
      <c r="M136" s="283"/>
      <c r="N136" s="283"/>
      <c r="O136" s="283"/>
      <c r="P136" s="283"/>
      <c r="Q136" s="283"/>
      <c r="R136" s="283"/>
      <c r="S136" s="283"/>
      <c r="T136" s="283"/>
      <c r="U136" s="283"/>
      <c r="V136" s="283"/>
    </row>
    <row r="137">
      <c r="A137" s="284"/>
      <c r="B137" s="284"/>
      <c r="C137" s="284"/>
      <c r="D137" s="284"/>
      <c r="E137" s="284"/>
      <c r="F137" s="284"/>
      <c r="G137" s="284"/>
      <c r="H137" s="284"/>
      <c r="I137" s="283"/>
      <c r="J137" s="283"/>
      <c r="K137" s="283"/>
      <c r="L137" s="283"/>
      <c r="M137" s="283"/>
      <c r="N137" s="283"/>
      <c r="O137" s="283"/>
      <c r="P137" s="283"/>
      <c r="Q137" s="283"/>
      <c r="R137" s="283"/>
      <c r="S137" s="283"/>
      <c r="T137" s="283"/>
      <c r="U137" s="283"/>
      <c r="V137" s="283"/>
    </row>
    <row r="138">
      <c r="A138" s="284"/>
      <c r="B138" s="284"/>
      <c r="C138" s="284"/>
      <c r="D138" s="284"/>
      <c r="E138" s="284"/>
      <c r="F138" s="284"/>
      <c r="G138" s="284"/>
      <c r="H138" s="284"/>
      <c r="I138" s="283"/>
      <c r="J138" s="283"/>
      <c r="K138" s="283"/>
      <c r="L138" s="283"/>
      <c r="M138" s="283"/>
      <c r="N138" s="283"/>
      <c r="O138" s="283"/>
      <c r="P138" s="283"/>
      <c r="Q138" s="283"/>
      <c r="R138" s="283"/>
      <c r="S138" s="283"/>
      <c r="T138" s="283"/>
      <c r="U138" s="283"/>
      <c r="V138" s="283"/>
    </row>
    <row r="139">
      <c r="A139" s="284"/>
      <c r="B139" s="284"/>
      <c r="C139" s="284"/>
      <c r="D139" s="284"/>
      <c r="E139" s="284"/>
      <c r="F139" s="284"/>
      <c r="G139" s="284"/>
      <c r="H139" s="284"/>
      <c r="I139" s="283"/>
      <c r="J139" s="283"/>
      <c r="K139" s="283"/>
      <c r="L139" s="283"/>
      <c r="M139" s="283"/>
      <c r="N139" s="283"/>
      <c r="O139" s="283"/>
      <c r="P139" s="283"/>
      <c r="Q139" s="283"/>
      <c r="R139" s="283"/>
      <c r="S139" s="283"/>
      <c r="T139" s="283"/>
      <c r="U139" s="283"/>
      <c r="V139" s="283"/>
    </row>
    <row r="140">
      <c r="A140" s="284"/>
      <c r="B140" s="284"/>
      <c r="C140" s="284"/>
      <c r="D140" s="284"/>
      <c r="E140" s="284"/>
      <c r="F140" s="284"/>
      <c r="G140" s="284"/>
      <c r="H140" s="284"/>
      <c r="I140" s="283"/>
      <c r="J140" s="283"/>
      <c r="K140" s="283"/>
      <c r="L140" s="283"/>
      <c r="M140" s="283"/>
      <c r="N140" s="283"/>
      <c r="O140" s="283"/>
      <c r="P140" s="283"/>
      <c r="Q140" s="283"/>
      <c r="R140" s="283"/>
      <c r="S140" s="283"/>
      <c r="T140" s="283"/>
      <c r="U140" s="283"/>
      <c r="V140" s="283"/>
    </row>
    <row r="141">
      <c r="A141" s="284"/>
      <c r="B141" s="284"/>
      <c r="C141" s="284"/>
      <c r="D141" s="284"/>
      <c r="E141" s="284"/>
      <c r="F141" s="284"/>
      <c r="G141" s="284"/>
      <c r="H141" s="284"/>
      <c r="I141" s="283"/>
      <c r="J141" s="283"/>
      <c r="K141" s="283"/>
      <c r="L141" s="283"/>
      <c r="M141" s="283"/>
      <c r="N141" s="283"/>
      <c r="O141" s="283"/>
      <c r="P141" s="283"/>
      <c r="Q141" s="283"/>
      <c r="R141" s="283"/>
      <c r="S141" s="283"/>
      <c r="T141" s="283"/>
      <c r="U141" s="283"/>
      <c r="V141" s="283"/>
    </row>
    <row r="142">
      <c r="A142" s="284"/>
      <c r="B142" s="284"/>
      <c r="C142" s="284"/>
      <c r="D142" s="284"/>
      <c r="E142" s="284"/>
      <c r="F142" s="284"/>
      <c r="G142" s="284"/>
      <c r="H142" s="284"/>
      <c r="I142" s="283"/>
      <c r="J142" s="283"/>
      <c r="K142" s="283"/>
      <c r="L142" s="283"/>
      <c r="M142" s="283"/>
      <c r="N142" s="283"/>
      <c r="O142" s="283"/>
      <c r="P142" s="283"/>
      <c r="Q142" s="283"/>
      <c r="R142" s="283"/>
      <c r="S142" s="283"/>
      <c r="T142" s="283"/>
      <c r="U142" s="283"/>
      <c r="V142" s="283"/>
    </row>
    <row r="143">
      <c r="A143" s="284"/>
      <c r="B143" s="284"/>
      <c r="C143" s="284"/>
      <c r="D143" s="284"/>
      <c r="E143" s="284"/>
      <c r="F143" s="284"/>
      <c r="G143" s="284"/>
      <c r="H143" s="284"/>
      <c r="I143" s="283"/>
      <c r="J143" s="283"/>
      <c r="K143" s="283"/>
      <c r="L143" s="283"/>
      <c r="M143" s="283"/>
      <c r="N143" s="283"/>
      <c r="O143" s="283"/>
      <c r="P143" s="283"/>
      <c r="Q143" s="283"/>
      <c r="R143" s="283"/>
      <c r="S143" s="283"/>
      <c r="T143" s="283"/>
      <c r="U143" s="283"/>
      <c r="V143" s="283"/>
    </row>
    <row r="144">
      <c r="A144" s="284"/>
      <c r="B144" s="284"/>
      <c r="C144" s="284"/>
      <c r="D144" s="284"/>
      <c r="E144" s="284"/>
      <c r="F144" s="284"/>
      <c r="G144" s="284"/>
      <c r="H144" s="284"/>
      <c r="I144" s="283"/>
      <c r="J144" s="283"/>
      <c r="K144" s="283"/>
      <c r="L144" s="283"/>
      <c r="M144" s="283"/>
      <c r="N144" s="283"/>
      <c r="O144" s="283"/>
      <c r="P144" s="283"/>
      <c r="Q144" s="283"/>
      <c r="R144" s="283"/>
      <c r="S144" s="283"/>
      <c r="T144" s="283"/>
      <c r="U144" s="283"/>
      <c r="V144" s="283"/>
    </row>
    <row r="145">
      <c r="A145" s="284"/>
      <c r="B145" s="284"/>
      <c r="C145" s="284"/>
      <c r="D145" s="284"/>
      <c r="E145" s="284"/>
      <c r="F145" s="284"/>
      <c r="G145" s="284"/>
      <c r="H145" s="284"/>
      <c r="I145" s="283"/>
      <c r="J145" s="283"/>
      <c r="K145" s="283"/>
      <c r="L145" s="283"/>
      <c r="M145" s="283"/>
      <c r="N145" s="283"/>
      <c r="O145" s="283"/>
      <c r="P145" s="283"/>
      <c r="Q145" s="283"/>
      <c r="R145" s="283"/>
      <c r="S145" s="283"/>
      <c r="T145" s="283"/>
      <c r="U145" s="283"/>
      <c r="V145" s="283"/>
    </row>
    <row r="146">
      <c r="A146" s="284"/>
      <c r="B146" s="284"/>
      <c r="C146" s="284"/>
      <c r="D146" s="284"/>
      <c r="E146" s="284"/>
      <c r="F146" s="284"/>
      <c r="G146" s="284"/>
      <c r="H146" s="284"/>
      <c r="I146" s="283"/>
      <c r="J146" s="283"/>
      <c r="K146" s="283"/>
      <c r="L146" s="283"/>
      <c r="M146" s="283"/>
      <c r="N146" s="283"/>
      <c r="O146" s="283"/>
      <c r="P146" s="283"/>
      <c r="Q146" s="283"/>
      <c r="R146" s="283"/>
      <c r="S146" s="283"/>
      <c r="T146" s="283"/>
      <c r="U146" s="283"/>
      <c r="V146" s="283"/>
    </row>
    <row r="147">
      <c r="A147" s="284"/>
      <c r="B147" s="284"/>
      <c r="C147" s="284"/>
      <c r="D147" s="284"/>
      <c r="E147" s="284"/>
      <c r="F147" s="284"/>
      <c r="G147" s="284"/>
      <c r="H147" s="284"/>
      <c r="I147" s="283"/>
      <c r="J147" s="283"/>
      <c r="K147" s="283"/>
      <c r="L147" s="283"/>
      <c r="M147" s="283"/>
      <c r="N147" s="283"/>
      <c r="O147" s="283"/>
      <c r="P147" s="283"/>
      <c r="Q147" s="283"/>
      <c r="R147" s="283"/>
      <c r="S147" s="283"/>
      <c r="T147" s="283"/>
      <c r="U147" s="283"/>
      <c r="V147" s="283"/>
    </row>
    <row r="148">
      <c r="A148" s="284"/>
      <c r="B148" s="284"/>
      <c r="C148" s="284"/>
      <c r="D148" s="284"/>
      <c r="E148" s="284"/>
      <c r="F148" s="284"/>
      <c r="G148" s="284"/>
      <c r="H148" s="284"/>
      <c r="I148" s="283"/>
      <c r="J148" s="283"/>
      <c r="K148" s="283"/>
      <c r="L148" s="283"/>
      <c r="M148" s="283"/>
      <c r="N148" s="283"/>
      <c r="O148" s="283"/>
      <c r="P148" s="283"/>
      <c r="Q148" s="283"/>
      <c r="R148" s="283"/>
      <c r="S148" s="283"/>
      <c r="T148" s="283"/>
      <c r="U148" s="283"/>
      <c r="V148" s="283"/>
    </row>
    <row r="149">
      <c r="A149" s="284"/>
      <c r="B149" s="284"/>
      <c r="C149" s="284"/>
      <c r="D149" s="284"/>
      <c r="E149" s="284"/>
      <c r="F149" s="284"/>
      <c r="G149" s="284"/>
      <c r="H149" s="284"/>
      <c r="I149" s="283"/>
      <c r="J149" s="283"/>
      <c r="K149" s="283"/>
      <c r="L149" s="283"/>
      <c r="M149" s="283"/>
      <c r="N149" s="283"/>
      <c r="O149" s="283"/>
      <c r="P149" s="283"/>
      <c r="Q149" s="283"/>
      <c r="R149" s="283"/>
      <c r="S149" s="283"/>
      <c r="T149" s="283"/>
      <c r="U149" s="283"/>
      <c r="V149" s="283"/>
    </row>
    <row r="150">
      <c r="A150" s="284"/>
      <c r="B150" s="284"/>
      <c r="C150" s="284"/>
      <c r="D150" s="284"/>
      <c r="E150" s="284"/>
      <c r="F150" s="284"/>
      <c r="G150" s="284"/>
      <c r="H150" s="284"/>
      <c r="I150" s="283"/>
      <c r="J150" s="283"/>
      <c r="K150" s="283"/>
      <c r="L150" s="283"/>
      <c r="M150" s="283"/>
      <c r="N150" s="283"/>
      <c r="O150" s="283"/>
      <c r="P150" s="283"/>
      <c r="Q150" s="283"/>
      <c r="R150" s="283"/>
      <c r="S150" s="283"/>
      <c r="T150" s="283"/>
      <c r="U150" s="283"/>
      <c r="V150" s="283"/>
    </row>
    <row r="151">
      <c r="A151" s="284"/>
      <c r="B151" s="284"/>
      <c r="C151" s="284"/>
      <c r="D151" s="284"/>
      <c r="E151" s="284"/>
      <c r="F151" s="284"/>
      <c r="G151" s="284"/>
      <c r="H151" s="284"/>
      <c r="I151" s="283"/>
      <c r="J151" s="283"/>
      <c r="K151" s="283"/>
      <c r="L151" s="283"/>
      <c r="M151" s="283"/>
      <c r="N151" s="283"/>
      <c r="O151" s="283"/>
      <c r="P151" s="283"/>
      <c r="Q151" s="283"/>
      <c r="R151" s="283"/>
      <c r="S151" s="283"/>
      <c r="T151" s="283"/>
      <c r="U151" s="283"/>
      <c r="V151" s="283"/>
    </row>
    <row r="152">
      <c r="A152" s="284"/>
      <c r="B152" s="284"/>
      <c r="C152" s="284"/>
      <c r="D152" s="284"/>
      <c r="E152" s="284"/>
      <c r="F152" s="284"/>
      <c r="G152" s="284"/>
      <c r="H152" s="284"/>
      <c r="I152" s="283"/>
      <c r="J152" s="283"/>
      <c r="K152" s="283"/>
      <c r="L152" s="283"/>
      <c r="M152" s="283"/>
      <c r="N152" s="283"/>
      <c r="O152" s="283"/>
      <c r="P152" s="283"/>
      <c r="Q152" s="283"/>
      <c r="R152" s="283"/>
      <c r="S152" s="283"/>
      <c r="T152" s="283"/>
      <c r="U152" s="283"/>
      <c r="V152" s="283"/>
    </row>
    <row r="153">
      <c r="A153" s="284"/>
      <c r="B153" s="284"/>
      <c r="C153" s="284"/>
      <c r="D153" s="284"/>
      <c r="E153" s="284"/>
      <c r="F153" s="284"/>
      <c r="G153" s="284"/>
      <c r="H153" s="284"/>
      <c r="I153" s="283"/>
      <c r="J153" s="283"/>
      <c r="K153" s="283"/>
      <c r="L153" s="283"/>
      <c r="M153" s="283"/>
      <c r="N153" s="283"/>
      <c r="O153" s="283"/>
      <c r="P153" s="283"/>
      <c r="Q153" s="283"/>
      <c r="R153" s="283"/>
      <c r="S153" s="283"/>
      <c r="T153" s="283"/>
      <c r="U153" s="283"/>
      <c r="V153" s="283"/>
    </row>
    <row r="154">
      <c r="A154" s="284"/>
      <c r="B154" s="284"/>
      <c r="C154" s="284"/>
      <c r="D154" s="284"/>
      <c r="E154" s="284"/>
      <c r="F154" s="284"/>
      <c r="G154" s="284"/>
      <c r="H154" s="284"/>
      <c r="I154" s="283"/>
      <c r="J154" s="283"/>
      <c r="K154" s="283"/>
      <c r="L154" s="283"/>
      <c r="M154" s="283"/>
      <c r="N154" s="283"/>
      <c r="O154" s="283"/>
      <c r="P154" s="283"/>
      <c r="Q154" s="283"/>
      <c r="R154" s="283"/>
      <c r="S154" s="283"/>
      <c r="T154" s="283"/>
      <c r="U154" s="283"/>
      <c r="V154" s="283"/>
    </row>
    <row r="155">
      <c r="A155" s="284"/>
      <c r="B155" s="284"/>
      <c r="C155" s="284"/>
      <c r="D155" s="284"/>
      <c r="E155" s="284"/>
      <c r="F155" s="284"/>
      <c r="G155" s="284"/>
      <c r="H155" s="284"/>
      <c r="I155" s="283"/>
      <c r="J155" s="283"/>
      <c r="K155" s="283"/>
      <c r="L155" s="283"/>
      <c r="M155" s="283"/>
      <c r="N155" s="283"/>
      <c r="O155" s="283"/>
      <c r="P155" s="283"/>
      <c r="Q155" s="283"/>
      <c r="R155" s="283"/>
      <c r="S155" s="283"/>
      <c r="T155" s="283"/>
      <c r="U155" s="283"/>
      <c r="V155" s="283"/>
    </row>
    <row r="156">
      <c r="A156" s="284"/>
      <c r="B156" s="284"/>
      <c r="C156" s="284"/>
      <c r="D156" s="284"/>
      <c r="E156" s="284"/>
      <c r="F156" s="284"/>
      <c r="G156" s="284"/>
      <c r="H156" s="284"/>
      <c r="I156" s="283"/>
      <c r="J156" s="283"/>
      <c r="K156" s="283"/>
      <c r="L156" s="283"/>
      <c r="M156" s="283"/>
      <c r="N156" s="283"/>
      <c r="O156" s="283"/>
      <c r="P156" s="283"/>
      <c r="Q156" s="283"/>
      <c r="R156" s="283"/>
      <c r="S156" s="283"/>
      <c r="T156" s="283"/>
      <c r="U156" s="283"/>
      <c r="V156" s="283"/>
    </row>
    <row r="157">
      <c r="A157" s="284"/>
      <c r="B157" s="284"/>
      <c r="C157" s="284"/>
      <c r="D157" s="284"/>
      <c r="E157" s="284"/>
      <c r="F157" s="284"/>
      <c r="G157" s="284"/>
      <c r="H157" s="284"/>
      <c r="I157" s="283"/>
      <c r="J157" s="283"/>
      <c r="K157" s="283"/>
      <c r="L157" s="283"/>
      <c r="M157" s="283"/>
      <c r="N157" s="283"/>
      <c r="O157" s="283"/>
      <c r="P157" s="283"/>
      <c r="Q157" s="283"/>
      <c r="R157" s="283"/>
      <c r="S157" s="283"/>
      <c r="T157" s="283"/>
      <c r="U157" s="283"/>
      <c r="V157" s="283"/>
    </row>
    <row r="158">
      <c r="A158" s="284"/>
      <c r="B158" s="284"/>
      <c r="C158" s="284"/>
      <c r="D158" s="284"/>
      <c r="E158" s="284"/>
      <c r="F158" s="284"/>
      <c r="G158" s="284"/>
      <c r="H158" s="284"/>
      <c r="I158" s="283"/>
      <c r="J158" s="283"/>
      <c r="K158" s="283"/>
      <c r="L158" s="283"/>
      <c r="M158" s="283"/>
      <c r="N158" s="283"/>
      <c r="O158" s="283"/>
      <c r="P158" s="283"/>
      <c r="Q158" s="283"/>
      <c r="R158" s="283"/>
      <c r="S158" s="283"/>
      <c r="T158" s="283"/>
      <c r="U158" s="283"/>
      <c r="V158" s="283"/>
    </row>
    <row r="159">
      <c r="A159" s="284"/>
      <c r="B159" s="284"/>
      <c r="C159" s="284"/>
      <c r="D159" s="284"/>
      <c r="E159" s="284"/>
      <c r="F159" s="284"/>
      <c r="G159" s="284"/>
      <c r="H159" s="284"/>
      <c r="I159" s="283"/>
      <c r="J159" s="283"/>
      <c r="K159" s="283"/>
      <c r="L159" s="283"/>
      <c r="M159" s="283"/>
      <c r="N159" s="283"/>
      <c r="O159" s="283"/>
      <c r="P159" s="283"/>
      <c r="Q159" s="283"/>
      <c r="R159" s="283"/>
      <c r="S159" s="283"/>
      <c r="T159" s="283"/>
      <c r="U159" s="283"/>
      <c r="V159" s="283"/>
    </row>
    <row r="160">
      <c r="A160" s="284"/>
      <c r="B160" s="284"/>
      <c r="C160" s="284"/>
      <c r="D160" s="284"/>
      <c r="E160" s="284"/>
      <c r="F160" s="284"/>
      <c r="G160" s="284"/>
      <c r="H160" s="284"/>
      <c r="I160" s="283"/>
      <c r="J160" s="283"/>
      <c r="K160" s="283"/>
      <c r="L160" s="283"/>
      <c r="M160" s="283"/>
      <c r="N160" s="283"/>
      <c r="O160" s="283"/>
      <c r="P160" s="283"/>
      <c r="Q160" s="283"/>
      <c r="R160" s="283"/>
      <c r="S160" s="283"/>
      <c r="T160" s="283"/>
      <c r="U160" s="283"/>
      <c r="V160" s="283"/>
    </row>
    <row r="161">
      <c r="A161" s="284"/>
      <c r="B161" s="284"/>
      <c r="C161" s="284"/>
      <c r="D161" s="284"/>
      <c r="E161" s="284"/>
      <c r="F161" s="284"/>
      <c r="G161" s="284"/>
      <c r="H161" s="284"/>
      <c r="I161" s="283"/>
      <c r="J161" s="283"/>
      <c r="K161" s="283"/>
      <c r="L161" s="283"/>
      <c r="M161" s="283"/>
      <c r="N161" s="283"/>
      <c r="O161" s="283"/>
      <c r="P161" s="283"/>
      <c r="Q161" s="283"/>
      <c r="R161" s="283"/>
      <c r="S161" s="283"/>
      <c r="T161" s="283"/>
      <c r="U161" s="283"/>
      <c r="V161" s="283"/>
    </row>
    <row r="162">
      <c r="A162" s="284"/>
      <c r="B162" s="284"/>
      <c r="C162" s="284"/>
      <c r="D162" s="284"/>
      <c r="E162" s="284"/>
      <c r="F162" s="284"/>
      <c r="G162" s="284"/>
      <c r="H162" s="284"/>
      <c r="I162" s="283"/>
      <c r="J162" s="283"/>
      <c r="K162" s="283"/>
      <c r="L162" s="283"/>
      <c r="M162" s="283"/>
      <c r="N162" s="283"/>
      <c r="O162" s="283"/>
      <c r="P162" s="283"/>
      <c r="Q162" s="283"/>
      <c r="R162" s="283"/>
      <c r="S162" s="283"/>
      <c r="T162" s="283"/>
      <c r="U162" s="283"/>
      <c r="V162" s="283"/>
    </row>
    <row r="163">
      <c r="A163" s="284"/>
      <c r="B163" s="284"/>
      <c r="C163" s="284"/>
      <c r="D163" s="284"/>
      <c r="E163" s="284"/>
      <c r="F163" s="284"/>
      <c r="G163" s="284"/>
      <c r="H163" s="284"/>
      <c r="I163" s="283"/>
      <c r="J163" s="283"/>
      <c r="K163" s="283"/>
      <c r="L163" s="283"/>
      <c r="M163" s="283"/>
      <c r="N163" s="283"/>
      <c r="O163" s="283"/>
      <c r="P163" s="283"/>
      <c r="Q163" s="283"/>
      <c r="R163" s="283"/>
      <c r="S163" s="283"/>
      <c r="T163" s="283"/>
      <c r="U163" s="283"/>
      <c r="V163" s="283"/>
    </row>
    <row r="164">
      <c r="A164" s="284"/>
      <c r="B164" s="284"/>
      <c r="C164" s="284"/>
      <c r="D164" s="284"/>
      <c r="E164" s="284"/>
      <c r="F164" s="284"/>
      <c r="G164" s="284"/>
      <c r="H164" s="284"/>
      <c r="I164" s="283"/>
      <c r="J164" s="283"/>
      <c r="K164" s="283"/>
      <c r="L164" s="283"/>
      <c r="M164" s="283"/>
      <c r="N164" s="283"/>
      <c r="O164" s="283"/>
      <c r="P164" s="283"/>
      <c r="Q164" s="283"/>
      <c r="R164" s="283"/>
      <c r="S164" s="283"/>
      <c r="T164" s="283"/>
      <c r="U164" s="283"/>
      <c r="V164" s="283"/>
    </row>
    <row r="165">
      <c r="A165" s="284"/>
      <c r="B165" s="284"/>
      <c r="C165" s="284"/>
      <c r="D165" s="284"/>
      <c r="E165" s="284"/>
      <c r="F165" s="284"/>
      <c r="G165" s="284"/>
      <c r="H165" s="284"/>
      <c r="I165" s="283"/>
      <c r="J165" s="283"/>
      <c r="K165" s="283"/>
      <c r="L165" s="283"/>
      <c r="M165" s="283"/>
      <c r="N165" s="283"/>
      <c r="O165" s="283"/>
      <c r="P165" s="283"/>
      <c r="Q165" s="283"/>
      <c r="R165" s="283"/>
      <c r="S165" s="283"/>
      <c r="T165" s="283"/>
      <c r="U165" s="283"/>
      <c r="V165" s="283"/>
    </row>
    <row r="166">
      <c r="A166" s="284"/>
      <c r="B166" s="284"/>
      <c r="C166" s="284"/>
      <c r="D166" s="284"/>
      <c r="E166" s="284"/>
      <c r="F166" s="284"/>
      <c r="G166" s="284"/>
      <c r="H166" s="284"/>
      <c r="I166" s="283"/>
      <c r="J166" s="283"/>
      <c r="K166" s="283"/>
      <c r="L166" s="283"/>
      <c r="M166" s="283"/>
      <c r="N166" s="283"/>
      <c r="O166" s="283"/>
      <c r="P166" s="283"/>
      <c r="Q166" s="283"/>
      <c r="R166" s="283"/>
      <c r="S166" s="283"/>
      <c r="T166" s="283"/>
      <c r="U166" s="283"/>
      <c r="V166" s="283"/>
    </row>
    <row r="167">
      <c r="A167" s="284"/>
      <c r="B167" s="284"/>
      <c r="C167" s="284"/>
      <c r="D167" s="284"/>
      <c r="E167" s="284"/>
      <c r="F167" s="284"/>
      <c r="G167" s="284"/>
      <c r="H167" s="284"/>
      <c r="I167" s="283"/>
      <c r="J167" s="283"/>
      <c r="K167" s="283"/>
      <c r="L167" s="283"/>
      <c r="M167" s="283"/>
      <c r="N167" s="283"/>
      <c r="O167" s="283"/>
      <c r="P167" s="283"/>
      <c r="Q167" s="283"/>
      <c r="R167" s="283"/>
      <c r="S167" s="283"/>
      <c r="T167" s="283"/>
      <c r="U167" s="283"/>
      <c r="V167" s="283"/>
    </row>
    <row r="168">
      <c r="A168" s="284"/>
      <c r="B168" s="284"/>
      <c r="C168" s="284"/>
      <c r="D168" s="284"/>
      <c r="E168" s="284"/>
      <c r="F168" s="284"/>
      <c r="G168" s="284"/>
      <c r="H168" s="284"/>
      <c r="I168" s="283"/>
      <c r="J168" s="283"/>
      <c r="K168" s="283"/>
      <c r="L168" s="283"/>
      <c r="M168" s="283"/>
      <c r="N168" s="283"/>
      <c r="O168" s="283"/>
      <c r="P168" s="283"/>
      <c r="Q168" s="283"/>
      <c r="R168" s="283"/>
      <c r="S168" s="283"/>
      <c r="T168" s="283"/>
      <c r="U168" s="283"/>
      <c r="V168" s="283"/>
    </row>
    <row r="169">
      <c r="A169" s="284"/>
      <c r="B169" s="284"/>
      <c r="C169" s="284"/>
      <c r="D169" s="284"/>
      <c r="E169" s="284"/>
      <c r="F169" s="284"/>
      <c r="G169" s="284"/>
      <c r="H169" s="284"/>
      <c r="I169" s="283"/>
      <c r="J169" s="283"/>
      <c r="K169" s="283"/>
      <c r="L169" s="283"/>
      <c r="M169" s="283"/>
      <c r="N169" s="283"/>
      <c r="O169" s="283"/>
      <c r="P169" s="283"/>
      <c r="Q169" s="283"/>
      <c r="R169" s="283"/>
      <c r="S169" s="283"/>
      <c r="T169" s="283"/>
      <c r="U169" s="283"/>
      <c r="V169" s="283"/>
    </row>
    <row r="170">
      <c r="A170" s="284"/>
      <c r="B170" s="284"/>
      <c r="C170" s="284"/>
      <c r="D170" s="284"/>
      <c r="E170" s="284"/>
      <c r="F170" s="284"/>
      <c r="G170" s="284"/>
      <c r="H170" s="284"/>
      <c r="I170" s="283"/>
      <c r="J170" s="283"/>
      <c r="K170" s="283"/>
      <c r="L170" s="283"/>
      <c r="M170" s="283"/>
      <c r="N170" s="283"/>
      <c r="O170" s="283"/>
      <c r="P170" s="283"/>
      <c r="Q170" s="283"/>
      <c r="R170" s="283"/>
      <c r="S170" s="283"/>
      <c r="T170" s="283"/>
      <c r="U170" s="283"/>
      <c r="V170" s="283"/>
    </row>
    <row r="171">
      <c r="A171" s="284"/>
      <c r="B171" s="284"/>
      <c r="C171" s="284"/>
      <c r="D171" s="284"/>
      <c r="E171" s="284"/>
      <c r="F171" s="284"/>
      <c r="G171" s="284"/>
      <c r="H171" s="284"/>
      <c r="I171" s="283"/>
      <c r="J171" s="283"/>
      <c r="K171" s="283"/>
      <c r="L171" s="283"/>
      <c r="M171" s="283"/>
      <c r="N171" s="283"/>
      <c r="O171" s="283"/>
      <c r="P171" s="283"/>
      <c r="Q171" s="283"/>
      <c r="R171" s="283"/>
      <c r="S171" s="283"/>
      <c r="T171" s="283"/>
      <c r="U171" s="283"/>
      <c r="V171" s="283"/>
    </row>
    <row r="172">
      <c r="A172" s="284"/>
      <c r="B172" s="284"/>
      <c r="C172" s="284"/>
      <c r="D172" s="284"/>
      <c r="E172" s="284"/>
      <c r="F172" s="284"/>
      <c r="G172" s="284"/>
      <c r="H172" s="284"/>
      <c r="I172" s="283"/>
      <c r="J172" s="283"/>
      <c r="K172" s="283"/>
      <c r="L172" s="283"/>
      <c r="M172" s="283"/>
      <c r="N172" s="283"/>
      <c r="O172" s="283"/>
      <c r="P172" s="283"/>
      <c r="Q172" s="283"/>
      <c r="R172" s="283"/>
      <c r="S172" s="283"/>
      <c r="T172" s="283"/>
      <c r="U172" s="283"/>
      <c r="V172" s="283"/>
    </row>
    <row r="173">
      <c r="A173" s="284"/>
      <c r="B173" s="284"/>
      <c r="C173" s="284"/>
      <c r="D173" s="284"/>
      <c r="E173" s="284"/>
      <c r="F173" s="284"/>
      <c r="G173" s="284"/>
      <c r="H173" s="284"/>
      <c r="I173" s="283"/>
      <c r="J173" s="283"/>
      <c r="K173" s="283"/>
      <c r="L173" s="283"/>
      <c r="M173" s="283"/>
      <c r="N173" s="283"/>
      <c r="O173" s="283"/>
      <c r="P173" s="283"/>
      <c r="Q173" s="283"/>
      <c r="R173" s="283"/>
      <c r="S173" s="283"/>
      <c r="T173" s="283"/>
      <c r="U173" s="283"/>
      <c r="V173" s="283"/>
    </row>
    <row r="174">
      <c r="A174" s="284"/>
      <c r="B174" s="284"/>
      <c r="C174" s="284"/>
      <c r="D174" s="284"/>
      <c r="E174" s="284"/>
      <c r="F174" s="284"/>
      <c r="G174" s="284"/>
      <c r="H174" s="284"/>
      <c r="I174" s="283"/>
      <c r="J174" s="283"/>
      <c r="K174" s="283"/>
      <c r="L174" s="283"/>
      <c r="M174" s="283"/>
      <c r="N174" s="283"/>
      <c r="O174" s="283"/>
      <c r="P174" s="283"/>
      <c r="Q174" s="283"/>
      <c r="R174" s="283"/>
      <c r="S174" s="283"/>
      <c r="T174" s="283"/>
      <c r="U174" s="283"/>
      <c r="V174" s="283"/>
    </row>
    <row r="175">
      <c r="A175" s="284"/>
      <c r="B175" s="284"/>
      <c r="C175" s="284"/>
      <c r="D175" s="284"/>
      <c r="E175" s="284"/>
      <c r="F175" s="284"/>
      <c r="G175" s="284"/>
      <c r="H175" s="284"/>
      <c r="I175" s="283"/>
      <c r="J175" s="283"/>
      <c r="K175" s="283"/>
      <c r="L175" s="283"/>
      <c r="M175" s="283"/>
      <c r="N175" s="283"/>
      <c r="O175" s="283"/>
      <c r="P175" s="283"/>
      <c r="Q175" s="283"/>
      <c r="R175" s="283"/>
      <c r="S175" s="283"/>
      <c r="T175" s="283"/>
      <c r="U175" s="283"/>
      <c r="V175" s="283"/>
    </row>
    <row r="176">
      <c r="A176" s="284"/>
      <c r="B176" s="284"/>
      <c r="C176" s="284"/>
      <c r="D176" s="284"/>
      <c r="E176" s="284"/>
      <c r="F176" s="284"/>
      <c r="G176" s="284"/>
      <c r="H176" s="284"/>
      <c r="I176" s="283"/>
      <c r="J176" s="283"/>
      <c r="K176" s="283"/>
      <c r="L176" s="283"/>
      <c r="M176" s="283"/>
      <c r="N176" s="283"/>
      <c r="O176" s="283"/>
      <c r="P176" s="283"/>
      <c r="Q176" s="283"/>
      <c r="R176" s="283"/>
      <c r="S176" s="283"/>
      <c r="T176" s="283"/>
      <c r="U176" s="283"/>
      <c r="V176" s="283"/>
    </row>
    <row r="177">
      <c r="A177" s="284"/>
      <c r="B177" s="284"/>
      <c r="C177" s="284"/>
      <c r="D177" s="284"/>
      <c r="E177" s="284"/>
      <c r="F177" s="284"/>
      <c r="G177" s="284"/>
      <c r="H177" s="284"/>
      <c r="I177" s="283"/>
      <c r="J177" s="283"/>
      <c r="K177" s="283"/>
      <c r="L177" s="283"/>
      <c r="M177" s="283"/>
      <c r="N177" s="283"/>
      <c r="O177" s="283"/>
      <c r="P177" s="283"/>
      <c r="Q177" s="283"/>
      <c r="R177" s="283"/>
      <c r="S177" s="283"/>
      <c r="T177" s="283"/>
      <c r="U177" s="283"/>
      <c r="V177" s="283"/>
    </row>
    <row r="178">
      <c r="A178" s="284"/>
      <c r="B178" s="284"/>
      <c r="C178" s="284"/>
      <c r="D178" s="284"/>
      <c r="E178" s="284"/>
      <c r="F178" s="284"/>
      <c r="G178" s="284"/>
      <c r="H178" s="284"/>
      <c r="I178" s="283"/>
      <c r="J178" s="283"/>
      <c r="K178" s="283"/>
      <c r="L178" s="283"/>
      <c r="M178" s="283"/>
      <c r="N178" s="283"/>
      <c r="O178" s="283"/>
      <c r="P178" s="283"/>
      <c r="Q178" s="283"/>
      <c r="R178" s="283"/>
      <c r="S178" s="283"/>
      <c r="T178" s="283"/>
      <c r="U178" s="283"/>
      <c r="V178" s="283"/>
    </row>
    <row r="179">
      <c r="A179" s="284"/>
      <c r="B179" s="284"/>
      <c r="C179" s="284"/>
      <c r="D179" s="284"/>
      <c r="E179" s="284"/>
      <c r="F179" s="284"/>
      <c r="G179" s="284"/>
      <c r="H179" s="284"/>
      <c r="I179" s="283"/>
      <c r="J179" s="283"/>
      <c r="K179" s="283"/>
      <c r="L179" s="283"/>
      <c r="M179" s="283"/>
      <c r="N179" s="283"/>
      <c r="O179" s="283"/>
      <c r="P179" s="283"/>
      <c r="Q179" s="283"/>
      <c r="R179" s="283"/>
      <c r="S179" s="283"/>
      <c r="T179" s="283"/>
      <c r="U179" s="283"/>
      <c r="V179" s="283"/>
    </row>
    <row r="180">
      <c r="A180" s="284"/>
      <c r="B180" s="284"/>
      <c r="C180" s="284"/>
      <c r="D180" s="284"/>
      <c r="E180" s="284"/>
      <c r="F180" s="284"/>
      <c r="G180" s="284"/>
      <c r="H180" s="284"/>
      <c r="I180" s="283"/>
      <c r="J180" s="283"/>
      <c r="K180" s="283"/>
      <c r="L180" s="283"/>
      <c r="M180" s="283"/>
      <c r="N180" s="283"/>
      <c r="O180" s="283"/>
      <c r="P180" s="283"/>
      <c r="Q180" s="283"/>
      <c r="R180" s="283"/>
      <c r="S180" s="283"/>
      <c r="T180" s="283"/>
      <c r="U180" s="283"/>
      <c r="V180" s="283"/>
    </row>
    <row r="181">
      <c r="A181" s="284"/>
      <c r="B181" s="284"/>
      <c r="C181" s="284"/>
      <c r="D181" s="284"/>
      <c r="E181" s="284"/>
      <c r="F181" s="284"/>
      <c r="G181" s="284"/>
      <c r="H181" s="284"/>
      <c r="I181" s="283"/>
      <c r="J181" s="283"/>
      <c r="K181" s="283"/>
      <c r="L181" s="283"/>
      <c r="M181" s="283"/>
      <c r="N181" s="283"/>
      <c r="O181" s="283"/>
      <c r="P181" s="283"/>
      <c r="Q181" s="283"/>
      <c r="R181" s="283"/>
      <c r="S181" s="283"/>
      <c r="T181" s="283"/>
      <c r="U181" s="283"/>
      <c r="V181" s="283"/>
    </row>
    <row r="182">
      <c r="A182" s="284"/>
      <c r="B182" s="284"/>
      <c r="C182" s="284"/>
      <c r="D182" s="284"/>
      <c r="E182" s="284"/>
      <c r="F182" s="284"/>
      <c r="G182" s="284"/>
      <c r="H182" s="284"/>
      <c r="I182" s="283"/>
      <c r="J182" s="283"/>
      <c r="K182" s="283"/>
      <c r="L182" s="283"/>
      <c r="M182" s="283"/>
      <c r="N182" s="283"/>
      <c r="O182" s="283"/>
      <c r="P182" s="283"/>
      <c r="Q182" s="283"/>
      <c r="R182" s="283"/>
      <c r="S182" s="283"/>
      <c r="T182" s="283"/>
      <c r="U182" s="283"/>
      <c r="V182" s="283"/>
    </row>
    <row r="183">
      <c r="A183" s="284"/>
      <c r="B183" s="284"/>
      <c r="C183" s="284"/>
      <c r="D183" s="284"/>
      <c r="E183" s="284"/>
      <c r="F183" s="284"/>
      <c r="G183" s="284"/>
      <c r="H183" s="284"/>
      <c r="I183" s="283"/>
      <c r="J183" s="283"/>
      <c r="K183" s="283"/>
      <c r="L183" s="283"/>
      <c r="M183" s="283"/>
      <c r="N183" s="283"/>
      <c r="O183" s="283"/>
      <c r="P183" s="283"/>
      <c r="Q183" s="283"/>
      <c r="R183" s="283"/>
      <c r="S183" s="283"/>
      <c r="T183" s="283"/>
      <c r="U183" s="283"/>
      <c r="V183" s="283"/>
    </row>
    <row r="184">
      <c r="A184" s="284"/>
      <c r="B184" s="284"/>
      <c r="C184" s="284"/>
      <c r="D184" s="284"/>
      <c r="E184" s="284"/>
      <c r="F184" s="284"/>
      <c r="G184" s="284"/>
      <c r="H184" s="284"/>
      <c r="I184" s="283"/>
      <c r="J184" s="283"/>
      <c r="K184" s="283"/>
      <c r="L184" s="283"/>
      <c r="M184" s="283"/>
      <c r="N184" s="283"/>
      <c r="O184" s="283"/>
      <c r="P184" s="283"/>
      <c r="Q184" s="283"/>
      <c r="R184" s="283"/>
      <c r="S184" s="283"/>
      <c r="T184" s="283"/>
      <c r="U184" s="283"/>
      <c r="V184" s="283"/>
    </row>
    <row r="185">
      <c r="A185" s="284"/>
      <c r="B185" s="284"/>
      <c r="C185" s="284"/>
      <c r="D185" s="284"/>
      <c r="E185" s="284"/>
      <c r="F185" s="284"/>
      <c r="G185" s="284"/>
      <c r="H185" s="284"/>
      <c r="I185" s="283"/>
      <c r="J185" s="283"/>
      <c r="K185" s="283"/>
      <c r="L185" s="283"/>
      <c r="M185" s="283"/>
      <c r="N185" s="283"/>
      <c r="O185" s="283"/>
      <c r="P185" s="283"/>
      <c r="Q185" s="283"/>
      <c r="R185" s="283"/>
      <c r="S185" s="283"/>
      <c r="T185" s="283"/>
      <c r="U185" s="283"/>
      <c r="V185" s="283"/>
    </row>
    <row r="186">
      <c r="A186" s="284"/>
      <c r="B186" s="284"/>
      <c r="C186" s="284"/>
      <c r="D186" s="284"/>
      <c r="E186" s="284"/>
      <c r="F186" s="284"/>
      <c r="G186" s="284"/>
      <c r="H186" s="284"/>
      <c r="I186" s="283"/>
      <c r="J186" s="283"/>
      <c r="K186" s="283"/>
      <c r="L186" s="283"/>
      <c r="M186" s="283"/>
      <c r="N186" s="283"/>
      <c r="O186" s="283"/>
      <c r="P186" s="283"/>
      <c r="Q186" s="283"/>
      <c r="R186" s="283"/>
      <c r="S186" s="283"/>
      <c r="T186" s="283"/>
      <c r="U186" s="283"/>
      <c r="V186" s="283"/>
    </row>
    <row r="187">
      <c r="A187" s="284"/>
      <c r="B187" s="284"/>
      <c r="C187" s="284"/>
      <c r="D187" s="284"/>
      <c r="E187" s="284"/>
      <c r="F187" s="284"/>
      <c r="G187" s="284"/>
      <c r="H187" s="284"/>
      <c r="I187" s="283"/>
      <c r="J187" s="283"/>
      <c r="K187" s="283"/>
      <c r="L187" s="283"/>
      <c r="M187" s="283"/>
      <c r="N187" s="283"/>
      <c r="O187" s="283"/>
      <c r="P187" s="283"/>
      <c r="Q187" s="283"/>
      <c r="R187" s="283"/>
      <c r="S187" s="283"/>
      <c r="T187" s="283"/>
      <c r="U187" s="283"/>
      <c r="V187" s="283"/>
    </row>
    <row r="188">
      <c r="A188" s="284"/>
      <c r="B188" s="284"/>
      <c r="C188" s="284"/>
      <c r="D188" s="284"/>
      <c r="E188" s="284"/>
      <c r="F188" s="284"/>
      <c r="G188" s="284"/>
      <c r="H188" s="284"/>
      <c r="I188" s="283"/>
      <c r="J188" s="283"/>
      <c r="K188" s="283"/>
      <c r="L188" s="283"/>
      <c r="M188" s="283"/>
      <c r="N188" s="283"/>
      <c r="O188" s="283"/>
      <c r="P188" s="283"/>
      <c r="Q188" s="283"/>
      <c r="R188" s="283"/>
      <c r="S188" s="283"/>
      <c r="T188" s="283"/>
      <c r="U188" s="283"/>
      <c r="V188" s="283"/>
    </row>
    <row r="189">
      <c r="A189" s="284"/>
      <c r="B189" s="284"/>
      <c r="C189" s="284"/>
      <c r="D189" s="284"/>
      <c r="E189" s="284"/>
      <c r="F189" s="284"/>
      <c r="G189" s="284"/>
      <c r="H189" s="284"/>
      <c r="I189" s="283"/>
      <c r="J189" s="283"/>
      <c r="K189" s="283"/>
      <c r="L189" s="283"/>
      <c r="M189" s="283"/>
      <c r="N189" s="283"/>
      <c r="O189" s="283"/>
      <c r="P189" s="283"/>
      <c r="Q189" s="283"/>
      <c r="R189" s="283"/>
      <c r="S189" s="283"/>
      <c r="T189" s="283"/>
      <c r="U189" s="283"/>
      <c r="V189" s="283"/>
    </row>
    <row r="190">
      <c r="A190" s="284"/>
      <c r="B190" s="284"/>
      <c r="C190" s="284"/>
      <c r="D190" s="284"/>
      <c r="E190" s="284"/>
      <c r="F190" s="284"/>
      <c r="G190" s="284"/>
      <c r="H190" s="284"/>
      <c r="I190" s="283"/>
      <c r="J190" s="283"/>
      <c r="K190" s="283"/>
      <c r="L190" s="283"/>
      <c r="M190" s="283"/>
      <c r="N190" s="283"/>
      <c r="O190" s="283"/>
      <c r="P190" s="283"/>
      <c r="Q190" s="283"/>
      <c r="R190" s="283"/>
      <c r="S190" s="283"/>
      <c r="T190" s="283"/>
      <c r="U190" s="283"/>
      <c r="V190" s="283"/>
    </row>
    <row r="191">
      <c r="A191" s="284"/>
      <c r="B191" s="284"/>
      <c r="C191" s="284"/>
      <c r="D191" s="284"/>
      <c r="E191" s="284"/>
      <c r="F191" s="284"/>
      <c r="G191" s="284"/>
      <c r="H191" s="284"/>
      <c r="I191" s="283"/>
      <c r="J191" s="283"/>
      <c r="K191" s="283"/>
      <c r="L191" s="283"/>
      <c r="M191" s="283"/>
      <c r="N191" s="283"/>
      <c r="O191" s="283"/>
      <c r="P191" s="283"/>
      <c r="Q191" s="283"/>
      <c r="R191" s="283"/>
      <c r="S191" s="283"/>
      <c r="T191" s="283"/>
      <c r="U191" s="283"/>
      <c r="V191" s="283"/>
    </row>
    <row r="192">
      <c r="A192" s="284"/>
      <c r="B192" s="284"/>
      <c r="C192" s="284"/>
      <c r="D192" s="284"/>
      <c r="E192" s="284"/>
      <c r="F192" s="284"/>
      <c r="G192" s="284"/>
      <c r="H192" s="284"/>
      <c r="I192" s="283"/>
      <c r="J192" s="283"/>
      <c r="K192" s="283"/>
      <c r="L192" s="283"/>
      <c r="M192" s="283"/>
      <c r="N192" s="283"/>
      <c r="O192" s="283"/>
      <c r="P192" s="283"/>
      <c r="Q192" s="283"/>
      <c r="R192" s="283"/>
      <c r="S192" s="283"/>
      <c r="T192" s="283"/>
      <c r="U192" s="283"/>
      <c r="V192" s="283"/>
    </row>
    <row r="193">
      <c r="A193" s="284"/>
      <c r="B193" s="284"/>
      <c r="C193" s="284"/>
      <c r="D193" s="284"/>
      <c r="E193" s="284"/>
      <c r="F193" s="284"/>
      <c r="G193" s="284"/>
      <c r="H193" s="284"/>
      <c r="I193" s="283"/>
      <c r="J193" s="283"/>
      <c r="K193" s="283"/>
      <c r="L193" s="283"/>
      <c r="M193" s="283"/>
      <c r="N193" s="283"/>
      <c r="O193" s="283"/>
      <c r="P193" s="283"/>
      <c r="Q193" s="283"/>
      <c r="R193" s="283"/>
      <c r="S193" s="283"/>
      <c r="T193" s="283"/>
      <c r="U193" s="283"/>
      <c r="V193" s="283"/>
    </row>
    <row r="194">
      <c r="A194" s="284"/>
      <c r="B194" s="284"/>
      <c r="C194" s="284"/>
      <c r="D194" s="284"/>
      <c r="E194" s="284"/>
      <c r="F194" s="284"/>
      <c r="G194" s="284"/>
      <c r="H194" s="284"/>
      <c r="I194" s="283"/>
      <c r="J194" s="283"/>
      <c r="K194" s="283"/>
      <c r="L194" s="283"/>
      <c r="M194" s="283"/>
      <c r="N194" s="283"/>
      <c r="O194" s="283"/>
      <c r="P194" s="283"/>
      <c r="Q194" s="283"/>
      <c r="R194" s="283"/>
      <c r="S194" s="283"/>
      <c r="T194" s="283"/>
      <c r="U194" s="283"/>
      <c r="V194" s="283"/>
    </row>
    <row r="195">
      <c r="A195" s="284"/>
      <c r="B195" s="284"/>
      <c r="C195" s="284"/>
      <c r="D195" s="284"/>
      <c r="E195" s="284"/>
      <c r="F195" s="284"/>
      <c r="G195" s="284"/>
      <c r="H195" s="284"/>
      <c r="I195" s="283"/>
      <c r="J195" s="283"/>
      <c r="K195" s="283"/>
      <c r="L195" s="283"/>
      <c r="M195" s="283"/>
      <c r="N195" s="283"/>
      <c r="O195" s="283"/>
      <c r="P195" s="283"/>
      <c r="Q195" s="283"/>
      <c r="R195" s="283"/>
      <c r="S195" s="283"/>
      <c r="T195" s="283"/>
      <c r="U195" s="283"/>
      <c r="V195" s="283"/>
    </row>
    <row r="196">
      <c r="A196" s="284"/>
      <c r="B196" s="284"/>
      <c r="C196" s="284"/>
      <c r="D196" s="284"/>
      <c r="E196" s="284"/>
      <c r="F196" s="284"/>
      <c r="G196" s="284"/>
      <c r="H196" s="284"/>
      <c r="I196" s="283"/>
      <c r="J196" s="283"/>
      <c r="K196" s="283"/>
      <c r="L196" s="283"/>
      <c r="M196" s="283"/>
      <c r="N196" s="283"/>
      <c r="O196" s="283"/>
      <c r="P196" s="283"/>
      <c r="Q196" s="283"/>
      <c r="R196" s="283"/>
      <c r="S196" s="283"/>
      <c r="T196" s="283"/>
      <c r="U196" s="283"/>
      <c r="V196" s="283"/>
    </row>
    <row r="197">
      <c r="A197" s="284"/>
      <c r="B197" s="284"/>
      <c r="C197" s="284"/>
      <c r="D197" s="284"/>
      <c r="E197" s="284"/>
      <c r="F197" s="284"/>
      <c r="G197" s="284"/>
      <c r="H197" s="284"/>
      <c r="I197" s="283"/>
      <c r="J197" s="283"/>
      <c r="K197" s="283"/>
      <c r="L197" s="283"/>
      <c r="M197" s="283"/>
      <c r="N197" s="283"/>
      <c r="O197" s="283"/>
      <c r="P197" s="283"/>
      <c r="Q197" s="283"/>
      <c r="R197" s="283"/>
      <c r="S197" s="283"/>
      <c r="T197" s="283"/>
      <c r="U197" s="283"/>
      <c r="V197" s="283"/>
    </row>
    <row r="198">
      <c r="A198" s="284"/>
      <c r="B198" s="284"/>
      <c r="C198" s="284"/>
      <c r="D198" s="284"/>
      <c r="E198" s="284"/>
      <c r="F198" s="284"/>
      <c r="G198" s="284"/>
      <c r="H198" s="284"/>
      <c r="I198" s="283"/>
      <c r="J198" s="283"/>
      <c r="K198" s="283"/>
      <c r="L198" s="283"/>
      <c r="M198" s="283"/>
      <c r="N198" s="283"/>
      <c r="O198" s="283"/>
      <c r="P198" s="283"/>
      <c r="Q198" s="283"/>
      <c r="R198" s="283"/>
      <c r="S198" s="283"/>
      <c r="T198" s="283"/>
      <c r="U198" s="283"/>
      <c r="V198" s="283"/>
    </row>
    <row r="199">
      <c r="A199" s="284"/>
      <c r="B199" s="284"/>
      <c r="C199" s="284"/>
      <c r="D199" s="284"/>
      <c r="E199" s="284"/>
      <c r="F199" s="284"/>
      <c r="G199" s="284"/>
      <c r="H199" s="284"/>
      <c r="I199" s="283"/>
      <c r="J199" s="283"/>
      <c r="K199" s="283"/>
      <c r="L199" s="283"/>
      <c r="M199" s="283"/>
      <c r="N199" s="283"/>
      <c r="O199" s="283"/>
      <c r="P199" s="283"/>
      <c r="Q199" s="283"/>
      <c r="R199" s="283"/>
      <c r="S199" s="283"/>
      <c r="T199" s="283"/>
      <c r="U199" s="283"/>
      <c r="V199" s="283"/>
    </row>
    <row r="200">
      <c r="A200" s="284"/>
      <c r="B200" s="284"/>
      <c r="C200" s="284"/>
      <c r="D200" s="284"/>
      <c r="E200" s="284"/>
      <c r="F200" s="284"/>
      <c r="G200" s="284"/>
      <c r="H200" s="284"/>
      <c r="I200" s="283"/>
      <c r="J200" s="283"/>
      <c r="K200" s="283"/>
      <c r="L200" s="283"/>
      <c r="M200" s="283"/>
      <c r="N200" s="283"/>
      <c r="O200" s="283"/>
      <c r="P200" s="283"/>
      <c r="Q200" s="283"/>
      <c r="R200" s="283"/>
      <c r="S200" s="283"/>
      <c r="T200" s="283"/>
      <c r="U200" s="283"/>
      <c r="V200" s="283"/>
    </row>
    <row r="201">
      <c r="A201" s="284"/>
      <c r="B201" s="284"/>
      <c r="C201" s="284"/>
      <c r="D201" s="284"/>
      <c r="E201" s="284"/>
      <c r="F201" s="284"/>
      <c r="G201" s="284"/>
      <c r="H201" s="284"/>
      <c r="I201" s="283"/>
      <c r="J201" s="283"/>
      <c r="K201" s="283"/>
      <c r="L201" s="283"/>
      <c r="M201" s="283"/>
      <c r="N201" s="283"/>
      <c r="O201" s="283"/>
      <c r="P201" s="283"/>
      <c r="Q201" s="283"/>
      <c r="R201" s="283"/>
      <c r="S201" s="283"/>
      <c r="T201" s="283"/>
      <c r="U201" s="283"/>
      <c r="V201" s="283"/>
    </row>
    <row r="202">
      <c r="A202" s="284"/>
      <c r="B202" s="284"/>
      <c r="C202" s="284"/>
      <c r="D202" s="284"/>
      <c r="E202" s="284"/>
      <c r="F202" s="284"/>
      <c r="G202" s="284"/>
      <c r="H202" s="284"/>
      <c r="I202" s="283"/>
      <c r="J202" s="283"/>
      <c r="K202" s="283"/>
      <c r="L202" s="283"/>
      <c r="M202" s="283"/>
      <c r="N202" s="283"/>
      <c r="O202" s="283"/>
      <c r="P202" s="283"/>
      <c r="Q202" s="283"/>
      <c r="R202" s="283"/>
      <c r="S202" s="283"/>
      <c r="T202" s="283"/>
      <c r="U202" s="283"/>
      <c r="V202" s="283"/>
    </row>
    <row r="203">
      <c r="A203" s="284"/>
      <c r="B203" s="284"/>
      <c r="C203" s="284"/>
      <c r="D203" s="284"/>
      <c r="E203" s="284"/>
      <c r="F203" s="284"/>
      <c r="G203" s="284"/>
      <c r="H203" s="284"/>
      <c r="I203" s="283"/>
      <c r="J203" s="283"/>
      <c r="K203" s="283"/>
      <c r="L203" s="283"/>
      <c r="M203" s="283"/>
      <c r="N203" s="283"/>
      <c r="O203" s="283"/>
      <c r="P203" s="283"/>
      <c r="Q203" s="283"/>
      <c r="R203" s="283"/>
      <c r="S203" s="283"/>
      <c r="T203" s="283"/>
      <c r="U203" s="283"/>
      <c r="V203" s="283"/>
    </row>
    <row r="204">
      <c r="A204" s="284"/>
      <c r="B204" s="284"/>
      <c r="C204" s="284"/>
      <c r="D204" s="284"/>
      <c r="E204" s="284"/>
      <c r="F204" s="284"/>
      <c r="G204" s="284"/>
      <c r="H204" s="284"/>
      <c r="I204" s="283"/>
      <c r="J204" s="283"/>
      <c r="K204" s="283"/>
      <c r="L204" s="283"/>
      <c r="M204" s="283"/>
      <c r="N204" s="283"/>
      <c r="O204" s="283"/>
      <c r="P204" s="283"/>
      <c r="Q204" s="283"/>
      <c r="R204" s="283"/>
      <c r="S204" s="283"/>
      <c r="T204" s="283"/>
      <c r="U204" s="283"/>
      <c r="V204" s="283"/>
    </row>
    <row r="205">
      <c r="A205" s="284"/>
      <c r="B205" s="284"/>
      <c r="C205" s="284"/>
      <c r="D205" s="284"/>
      <c r="E205" s="284"/>
      <c r="F205" s="284"/>
      <c r="G205" s="284"/>
      <c r="H205" s="284"/>
      <c r="I205" s="283"/>
      <c r="J205" s="283"/>
      <c r="K205" s="283"/>
      <c r="L205" s="283"/>
      <c r="M205" s="283"/>
      <c r="N205" s="283"/>
      <c r="O205" s="283"/>
      <c r="P205" s="283"/>
      <c r="Q205" s="283"/>
      <c r="R205" s="283"/>
      <c r="S205" s="283"/>
      <c r="T205" s="283"/>
      <c r="U205" s="283"/>
      <c r="V205" s="283"/>
    </row>
    <row r="206">
      <c r="A206" s="284"/>
      <c r="B206" s="284"/>
      <c r="C206" s="284"/>
      <c r="D206" s="284"/>
      <c r="E206" s="284"/>
      <c r="F206" s="284"/>
      <c r="G206" s="284"/>
      <c r="H206" s="284"/>
      <c r="I206" s="283"/>
      <c r="J206" s="283"/>
      <c r="K206" s="283"/>
      <c r="L206" s="283"/>
      <c r="M206" s="283"/>
      <c r="N206" s="283"/>
      <c r="O206" s="283"/>
      <c r="P206" s="283"/>
      <c r="Q206" s="283"/>
      <c r="R206" s="283"/>
      <c r="S206" s="283"/>
      <c r="T206" s="283"/>
      <c r="U206" s="283"/>
      <c r="V206" s="283"/>
    </row>
    <row r="207">
      <c r="A207" s="284"/>
      <c r="B207" s="284"/>
      <c r="C207" s="284"/>
      <c r="D207" s="284"/>
      <c r="E207" s="284"/>
      <c r="F207" s="284"/>
      <c r="G207" s="284"/>
      <c r="H207" s="284"/>
      <c r="I207" s="283"/>
      <c r="J207" s="283"/>
      <c r="K207" s="283"/>
      <c r="L207" s="283"/>
      <c r="M207" s="283"/>
      <c r="N207" s="283"/>
      <c r="O207" s="283"/>
      <c r="P207" s="283"/>
      <c r="Q207" s="283"/>
      <c r="R207" s="283"/>
      <c r="S207" s="283"/>
      <c r="T207" s="283"/>
      <c r="U207" s="283"/>
      <c r="V207" s="283"/>
    </row>
    <row r="208">
      <c r="A208" s="284"/>
      <c r="B208" s="284"/>
      <c r="C208" s="284"/>
      <c r="D208" s="284"/>
      <c r="E208" s="284"/>
      <c r="F208" s="284"/>
      <c r="G208" s="284"/>
      <c r="H208" s="284"/>
      <c r="I208" s="283"/>
      <c r="J208" s="283"/>
      <c r="K208" s="283"/>
      <c r="L208" s="283"/>
      <c r="M208" s="283"/>
      <c r="N208" s="283"/>
      <c r="O208" s="283"/>
      <c r="P208" s="283"/>
      <c r="Q208" s="283"/>
      <c r="R208" s="283"/>
      <c r="S208" s="283"/>
      <c r="T208" s="283"/>
      <c r="U208" s="283"/>
      <c r="V208" s="283"/>
    </row>
    <row r="209">
      <c r="A209" s="284"/>
      <c r="B209" s="284"/>
      <c r="C209" s="284"/>
      <c r="D209" s="284"/>
      <c r="E209" s="284"/>
      <c r="F209" s="284"/>
      <c r="G209" s="284"/>
      <c r="H209" s="284"/>
      <c r="I209" s="283"/>
      <c r="J209" s="283"/>
      <c r="K209" s="283"/>
      <c r="L209" s="283"/>
      <c r="M209" s="283"/>
      <c r="N209" s="283"/>
      <c r="O209" s="283"/>
      <c r="P209" s="283"/>
      <c r="Q209" s="283"/>
      <c r="R209" s="283"/>
      <c r="S209" s="283"/>
      <c r="T209" s="283"/>
      <c r="U209" s="283"/>
      <c r="V209" s="283"/>
    </row>
    <row r="210">
      <c r="A210" s="284"/>
      <c r="B210" s="284"/>
      <c r="C210" s="284"/>
      <c r="D210" s="284"/>
      <c r="E210" s="284"/>
      <c r="F210" s="284"/>
      <c r="G210" s="284"/>
      <c r="H210" s="284"/>
      <c r="I210" s="283"/>
      <c r="J210" s="283"/>
      <c r="K210" s="283"/>
      <c r="L210" s="283"/>
      <c r="M210" s="283"/>
      <c r="N210" s="283"/>
      <c r="O210" s="283"/>
      <c r="P210" s="283"/>
      <c r="Q210" s="283"/>
      <c r="R210" s="283"/>
      <c r="S210" s="283"/>
      <c r="T210" s="283"/>
      <c r="U210" s="283"/>
      <c r="V210" s="283"/>
    </row>
    <row r="211">
      <c r="A211" s="284"/>
      <c r="B211" s="284"/>
      <c r="C211" s="284"/>
      <c r="D211" s="284"/>
      <c r="E211" s="284"/>
      <c r="F211" s="284"/>
      <c r="G211" s="284"/>
      <c r="H211" s="284"/>
      <c r="I211" s="283"/>
      <c r="J211" s="283"/>
      <c r="K211" s="283"/>
      <c r="L211" s="283"/>
      <c r="M211" s="283"/>
      <c r="N211" s="283"/>
      <c r="O211" s="283"/>
      <c r="P211" s="283"/>
      <c r="Q211" s="283"/>
      <c r="R211" s="283"/>
      <c r="S211" s="283"/>
      <c r="T211" s="283"/>
      <c r="U211" s="283"/>
      <c r="V211" s="283"/>
    </row>
    <row r="212">
      <c r="A212" s="284"/>
      <c r="B212" s="284"/>
      <c r="C212" s="284"/>
      <c r="D212" s="284"/>
      <c r="E212" s="284"/>
      <c r="F212" s="284"/>
      <c r="G212" s="284"/>
      <c r="H212" s="284"/>
      <c r="I212" s="283"/>
      <c r="J212" s="283"/>
      <c r="K212" s="283"/>
      <c r="L212" s="283"/>
      <c r="M212" s="283"/>
      <c r="N212" s="283"/>
      <c r="O212" s="283"/>
      <c r="P212" s="283"/>
      <c r="Q212" s="283"/>
      <c r="R212" s="283"/>
      <c r="S212" s="283"/>
      <c r="T212" s="283"/>
      <c r="U212" s="283"/>
      <c r="V212" s="283"/>
    </row>
    <row r="213">
      <c r="A213" s="284"/>
      <c r="B213" s="284"/>
      <c r="C213" s="284"/>
      <c r="D213" s="284"/>
      <c r="E213" s="284"/>
      <c r="F213" s="284"/>
      <c r="G213" s="284"/>
      <c r="H213" s="284"/>
      <c r="I213" s="283"/>
      <c r="J213" s="283"/>
      <c r="K213" s="283"/>
      <c r="L213" s="283"/>
      <c r="M213" s="283"/>
      <c r="N213" s="283"/>
      <c r="O213" s="283"/>
      <c r="P213" s="283"/>
      <c r="Q213" s="283"/>
      <c r="R213" s="283"/>
      <c r="S213" s="283"/>
      <c r="T213" s="283"/>
      <c r="U213" s="283"/>
      <c r="V213" s="283"/>
    </row>
    <row r="214">
      <c r="A214" s="284"/>
      <c r="B214" s="284"/>
      <c r="C214" s="284"/>
      <c r="D214" s="284"/>
      <c r="E214" s="284"/>
      <c r="F214" s="284"/>
      <c r="G214" s="284"/>
      <c r="H214" s="284"/>
      <c r="I214" s="283"/>
      <c r="J214" s="283"/>
      <c r="K214" s="283"/>
      <c r="L214" s="283"/>
      <c r="M214" s="283"/>
      <c r="N214" s="283"/>
      <c r="O214" s="283"/>
      <c r="P214" s="283"/>
      <c r="Q214" s="283"/>
      <c r="R214" s="283"/>
      <c r="S214" s="283"/>
      <c r="T214" s="283"/>
      <c r="U214" s="283"/>
      <c r="V214" s="283"/>
    </row>
    <row r="215">
      <c r="A215" s="284"/>
      <c r="B215" s="284"/>
      <c r="C215" s="284"/>
      <c r="D215" s="284"/>
      <c r="E215" s="284"/>
      <c r="F215" s="284"/>
      <c r="G215" s="284"/>
      <c r="H215" s="284"/>
      <c r="I215" s="283"/>
      <c r="J215" s="283"/>
      <c r="K215" s="283"/>
      <c r="L215" s="283"/>
      <c r="M215" s="283"/>
      <c r="N215" s="283"/>
      <c r="O215" s="283"/>
      <c r="P215" s="283"/>
      <c r="Q215" s="283"/>
      <c r="R215" s="283"/>
      <c r="S215" s="283"/>
      <c r="T215" s="283"/>
      <c r="U215" s="283"/>
      <c r="V215" s="283"/>
    </row>
    <row r="216">
      <c r="A216" s="284"/>
      <c r="B216" s="284"/>
      <c r="C216" s="284"/>
      <c r="D216" s="284"/>
      <c r="E216" s="284"/>
      <c r="F216" s="284"/>
      <c r="G216" s="284"/>
      <c r="H216" s="284"/>
      <c r="I216" s="283"/>
      <c r="J216" s="283"/>
      <c r="K216" s="283"/>
      <c r="L216" s="283"/>
      <c r="M216" s="283"/>
      <c r="N216" s="283"/>
      <c r="O216" s="283"/>
      <c r="P216" s="283"/>
      <c r="Q216" s="283"/>
      <c r="R216" s="283"/>
      <c r="S216" s="283"/>
      <c r="T216" s="283"/>
      <c r="U216" s="283"/>
      <c r="V216" s="283"/>
    </row>
    <row r="217">
      <c r="A217" s="284"/>
      <c r="B217" s="284"/>
      <c r="C217" s="284"/>
      <c r="D217" s="284"/>
      <c r="E217" s="284"/>
      <c r="F217" s="284"/>
      <c r="G217" s="284"/>
      <c r="H217" s="284"/>
      <c r="I217" s="283"/>
      <c r="J217" s="283"/>
      <c r="K217" s="283"/>
      <c r="L217" s="283"/>
      <c r="M217" s="283"/>
      <c r="N217" s="283"/>
      <c r="O217" s="283"/>
      <c r="P217" s="283"/>
      <c r="Q217" s="283"/>
      <c r="R217" s="283"/>
      <c r="S217" s="283"/>
      <c r="T217" s="283"/>
      <c r="U217" s="283"/>
      <c r="V217" s="283"/>
    </row>
    <row r="218">
      <c r="A218" s="284"/>
      <c r="B218" s="284"/>
      <c r="C218" s="284"/>
      <c r="D218" s="284"/>
      <c r="E218" s="284"/>
      <c r="F218" s="284"/>
      <c r="G218" s="284"/>
      <c r="H218" s="284"/>
      <c r="I218" s="283"/>
      <c r="J218" s="283"/>
      <c r="K218" s="283"/>
      <c r="L218" s="283"/>
      <c r="M218" s="283"/>
      <c r="N218" s="283"/>
      <c r="O218" s="283"/>
      <c r="P218" s="283"/>
      <c r="Q218" s="283"/>
      <c r="R218" s="283"/>
      <c r="S218" s="283"/>
      <c r="T218" s="283"/>
      <c r="U218" s="283"/>
      <c r="V218" s="283"/>
    </row>
    <row r="219">
      <c r="A219" s="284"/>
      <c r="B219" s="284"/>
      <c r="C219" s="284"/>
      <c r="D219" s="284"/>
      <c r="E219" s="284"/>
      <c r="F219" s="284"/>
      <c r="G219" s="284"/>
      <c r="H219" s="284"/>
      <c r="I219" s="283"/>
      <c r="J219" s="283"/>
      <c r="K219" s="283"/>
      <c r="L219" s="283"/>
      <c r="M219" s="283"/>
      <c r="N219" s="283"/>
      <c r="O219" s="283"/>
      <c r="P219" s="283"/>
      <c r="Q219" s="283"/>
      <c r="R219" s="283"/>
      <c r="S219" s="283"/>
      <c r="T219" s="283"/>
      <c r="U219" s="283"/>
      <c r="V219" s="283"/>
    </row>
    <row r="220">
      <c r="A220" s="284"/>
      <c r="B220" s="284"/>
      <c r="C220" s="284"/>
      <c r="D220" s="284"/>
      <c r="E220" s="284"/>
      <c r="F220" s="284"/>
      <c r="G220" s="284"/>
      <c r="H220" s="284"/>
      <c r="I220" s="283"/>
      <c r="J220" s="283"/>
      <c r="K220" s="283"/>
      <c r="L220" s="283"/>
      <c r="M220" s="283"/>
      <c r="N220" s="283"/>
      <c r="O220" s="283"/>
      <c r="P220" s="283"/>
      <c r="Q220" s="283"/>
      <c r="R220" s="283"/>
      <c r="S220" s="283"/>
      <c r="T220" s="283"/>
      <c r="U220" s="283"/>
      <c r="V220" s="283"/>
    </row>
    <row r="221">
      <c r="A221" s="284"/>
      <c r="B221" s="284"/>
      <c r="C221" s="284"/>
      <c r="D221" s="284"/>
      <c r="E221" s="284"/>
      <c r="F221" s="284"/>
      <c r="G221" s="284"/>
      <c r="H221" s="284"/>
      <c r="I221" s="283"/>
      <c r="J221" s="283"/>
      <c r="K221" s="283"/>
      <c r="L221" s="283"/>
      <c r="M221" s="283"/>
      <c r="N221" s="283"/>
      <c r="O221" s="283"/>
      <c r="P221" s="283"/>
      <c r="Q221" s="283"/>
      <c r="R221" s="283"/>
      <c r="S221" s="283"/>
      <c r="T221" s="283"/>
      <c r="U221" s="283"/>
      <c r="V221" s="283"/>
    </row>
    <row r="222">
      <c r="A222" s="284"/>
      <c r="B222" s="284"/>
      <c r="C222" s="284"/>
      <c r="D222" s="284"/>
      <c r="E222" s="284"/>
      <c r="F222" s="284"/>
      <c r="G222" s="284"/>
      <c r="H222" s="284"/>
      <c r="I222" s="283"/>
      <c r="J222" s="283"/>
      <c r="K222" s="283"/>
      <c r="L222" s="283"/>
      <c r="M222" s="283"/>
      <c r="N222" s="283"/>
      <c r="O222" s="283"/>
      <c r="P222" s="283"/>
      <c r="Q222" s="283"/>
      <c r="R222" s="283"/>
      <c r="S222" s="283"/>
      <c r="T222" s="283"/>
      <c r="U222" s="283"/>
      <c r="V222" s="283"/>
    </row>
    <row r="223">
      <c r="A223" s="284"/>
      <c r="B223" s="284"/>
      <c r="C223" s="284"/>
      <c r="D223" s="284"/>
      <c r="E223" s="284"/>
      <c r="F223" s="284"/>
      <c r="G223" s="284"/>
      <c r="H223" s="284"/>
      <c r="I223" s="283"/>
      <c r="J223" s="283"/>
      <c r="K223" s="283"/>
      <c r="L223" s="283"/>
      <c r="M223" s="283"/>
      <c r="N223" s="283"/>
      <c r="O223" s="283"/>
      <c r="P223" s="283"/>
      <c r="Q223" s="283"/>
      <c r="R223" s="283"/>
      <c r="S223" s="283"/>
      <c r="T223" s="283"/>
      <c r="U223" s="283"/>
      <c r="V223" s="283"/>
    </row>
  </sheetData>
  <mergeCells>
    <mergeCell ref="G2:G4"/>
    <mergeCell ref="G10:G12"/>
    <mergeCell ref="G20:G36"/>
    <mergeCell ref="E21:E25"/>
    <mergeCell ref="F21:F25"/>
    <mergeCell ref="E26:E27"/>
    <mergeCell ref="F26:F27"/>
    <mergeCell ref="E28:E36"/>
    <mergeCell ref="F28:F36"/>
    <mergeCell ref="E37:E39"/>
    <mergeCell ref="F37:F39"/>
    <mergeCell ref="G37:G42"/>
    <mergeCell ref="E45:E46"/>
    <mergeCell ref="F45:F46"/>
    <mergeCell ref="G45:G46"/>
    <mergeCell ref="G47:G48"/>
    <mergeCell ref="G49:G51"/>
    <mergeCell ref="E50:E51"/>
    <mergeCell ref="F50:F51"/>
    <mergeCell ref="E54:E56"/>
    <mergeCell ref="F54:F56"/>
    <mergeCell ref="G54:G60"/>
    <mergeCell ref="E57:E60"/>
    <mergeCell ref="F57:F60"/>
    <mergeCell ref="G62:G66"/>
    <mergeCell ref="E63:E64"/>
    <mergeCell ref="F63:F64"/>
    <mergeCell ref="E65:E66"/>
    <mergeCell ref="F65:F66"/>
    <mergeCell ref="G67:G68"/>
    <mergeCell ref="G70:G72"/>
    <mergeCell ref="G74:G75"/>
    <mergeCell ref="G82:G83"/>
    <mergeCell ref="G84:G85"/>
    <mergeCell ref="A88:A89"/>
    <mergeCell ref="B88:B89"/>
    <mergeCell ref="E88:E89"/>
    <mergeCell ref="G88:G91"/>
    <mergeCell ref="G92:G94"/>
    <mergeCell ref="G95:G97"/>
    <mergeCell ref="G98:G99"/>
    <mergeCell ref="A100:B100"/>
    <mergeCell ref="F100:H100"/>
  </mergeCells>
  <drawing r:id="rId1"/>
</worksheet>
</file>

<file path=xl/worksheets/sheet19.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sheetViews>
  <sheetFormatPr defaultColWidth="14" defaultRowHeight="19"/>
  <cols>
    <col collapsed="false" customWidth="true" hidden="false" max="3" min="3" style="0" width="35"/>
    <col collapsed="false" customWidth="true" hidden="false" max="10" min="10" style="0" width="28"/>
  </cols>
  <sheetData>
    <row r="1">
      <c r="A1" s="529" t="str">
        <v>序号</v>
      </c>
      <c r="B1" s="527" t="str">
        <v>车型</v>
      </c>
      <c r="C1" s="530" t="str">
        <v>车辆信息</v>
      </c>
      <c r="D1" s="528" t="str">
        <v>包车日期</v>
      </c>
      <c r="E1" s="527" t="str">
        <v>包车时间</v>
      </c>
      <c r="F1" s="528" t="str">
        <v>超时</v>
      </c>
      <c r="G1" s="528" t="str">
        <v>趟数</v>
      </c>
      <c r="H1" s="528" t="str">
        <v>餐费</v>
      </c>
      <c r="I1" s="528" t="str">
        <v>停车费</v>
      </c>
      <c r="J1" s="527" t="str">
        <v>备注</v>
      </c>
      <c r="K1" s="203"/>
      <c r="L1" s="203"/>
      <c r="M1" s="283"/>
      <c r="N1" s="283"/>
      <c r="O1" s="283"/>
      <c r="P1" s="283"/>
      <c r="Q1" s="283"/>
      <c r="R1" s="283"/>
      <c r="S1" s="283"/>
      <c r="T1" s="283"/>
    </row>
    <row r="2">
      <c r="A2" s="509">
        <v>1</v>
      </c>
      <c r="B2" s="257" t="str">
        <v>GL8</v>
      </c>
      <c r="C2" s="524" t="str">
        <v>闽DY5458曹师傅19535109382</v>
      </c>
      <c r="D2" s="490">
        <v>45390</v>
      </c>
      <c r="E2" s="257"/>
      <c r="F2" s="475"/>
      <c r="G2" s="475"/>
      <c r="H2" s="475"/>
      <c r="I2" s="475"/>
      <c r="J2" s="257" t="str">
        <v>康辉备车</v>
      </c>
      <c r="K2" s="203"/>
      <c r="L2" s="203"/>
      <c r="M2" s="283"/>
      <c r="N2" s="283"/>
      <c r="O2" s="283"/>
      <c r="P2" s="283"/>
      <c r="Q2" s="283"/>
      <c r="R2" s="283"/>
      <c r="S2" s="283"/>
      <c r="T2" s="283"/>
    </row>
    <row r="3">
      <c r="A3" s="509"/>
      <c r="B3" s="257" t="str">
        <v>GL8</v>
      </c>
      <c r="C3" s="524" t="str">
        <v>闽DY5458曹师傅19535109382
 闽DY5458李师傅13074893152</v>
      </c>
      <c r="D3" s="475" t="str">
        <v>4月9-14日</v>
      </c>
      <c r="E3" s="526" t="str">
        <v>4月9日8:00-4月15日8:00</v>
      </c>
      <c r="F3" s="475"/>
      <c r="G3" s="475"/>
      <c r="H3" s="475"/>
      <c r="I3" s="475"/>
      <c r="J3" s="257" t="str">
        <v>4月9日8:00-4月15日8:00</v>
      </c>
      <c r="K3" s="203"/>
      <c r="L3" s="203"/>
      <c r="M3" s="283"/>
      <c r="N3" s="283"/>
      <c r="O3" s="283"/>
      <c r="P3" s="283"/>
      <c r="Q3" s="283"/>
      <c r="R3" s="283"/>
      <c r="S3" s="283"/>
      <c r="T3" s="283"/>
    </row>
    <row r="4">
      <c r="A4" s="509"/>
      <c r="B4" s="257" t="str">
        <v>GL8</v>
      </c>
      <c r="C4" s="524" t="str">
        <v>闽DY5458曹师傅19535109382</v>
      </c>
      <c r="D4" s="490">
        <v>45397</v>
      </c>
      <c r="E4" s="257" t="str">
        <v>9:05-15:14</v>
      </c>
      <c r="F4" s="475"/>
      <c r="G4" s="475"/>
      <c r="H4" s="475"/>
      <c r="I4" s="475"/>
      <c r="J4" s="257" t="str">
        <v>15日送机备车</v>
      </c>
      <c r="K4" s="203"/>
      <c r="L4" s="203"/>
      <c r="M4" s="283"/>
      <c r="N4" s="283"/>
      <c r="O4" s="283"/>
      <c r="P4" s="283"/>
      <c r="Q4" s="283"/>
      <c r="R4" s="283"/>
      <c r="S4" s="283"/>
      <c r="T4" s="283"/>
    </row>
    <row r="5">
      <c r="A5" s="509">
        <v>2</v>
      </c>
      <c r="B5" s="257" t="str">
        <v>GL8</v>
      </c>
      <c r="C5" s="523" t="str">
        <v>闽DY9127张木桂13799758819</v>
      </c>
      <c r="D5" s="490">
        <v>45391</v>
      </c>
      <c r="E5" s="257" t="str">
        <v>11:57-20:10</v>
      </c>
      <c r="F5" s="475"/>
      <c r="G5" s="475"/>
      <c r="H5" s="475"/>
      <c r="I5" s="475"/>
      <c r="J5" s="257" t="str">
        <v>彩排活动摆渡用车</v>
      </c>
      <c r="K5" s="203"/>
      <c r="L5" s="203"/>
      <c r="M5" s="283"/>
      <c r="N5" s="283"/>
      <c r="O5" s="283"/>
      <c r="P5" s="283"/>
      <c r="Q5" s="283"/>
      <c r="R5" s="283"/>
      <c r="S5" s="283"/>
      <c r="T5" s="283"/>
    </row>
    <row r="6">
      <c r="A6" s="509"/>
      <c r="B6" s="257" t="str">
        <v>GL8</v>
      </c>
      <c r="C6" s="523" t="str">
        <v>闽DY9127张木桂13799758819</v>
      </c>
      <c r="D6" s="490">
        <v>45392</v>
      </c>
      <c r="E6" s="257" t="str">
        <v>10:48-21:09</v>
      </c>
      <c r="F6" s="475">
        <v>2</v>
      </c>
      <c r="G6" s="475"/>
      <c r="H6" s="475"/>
      <c r="I6" s="475"/>
      <c r="J6" s="257" t="str">
        <v>彩排活动摆渡用车</v>
      </c>
      <c r="K6" s="203"/>
      <c r="L6" s="203"/>
      <c r="M6" s="283"/>
      <c r="N6" s="283"/>
      <c r="O6" s="283"/>
      <c r="P6" s="283"/>
      <c r="Q6" s="283"/>
      <c r="R6" s="283"/>
      <c r="S6" s="283"/>
      <c r="T6" s="283"/>
    </row>
    <row r="7">
      <c r="A7" s="509"/>
      <c r="B7" s="257" t="str">
        <v>GL8</v>
      </c>
      <c r="C7" s="523" t="str">
        <v>闽DY9127张木桂13799758819</v>
      </c>
      <c r="D7" s="490">
        <v>45393</v>
      </c>
      <c r="E7" s="257" t="str">
        <v>10:47-22:05</v>
      </c>
      <c r="F7" s="475">
        <v>3</v>
      </c>
      <c r="G7" s="475"/>
      <c r="H7" s="475"/>
      <c r="I7" s="475"/>
      <c r="J7" s="257" t="str">
        <v>彩排活动摆渡用车</v>
      </c>
      <c r="K7" s="203"/>
      <c r="L7" s="203"/>
      <c r="M7" s="283"/>
      <c r="N7" s="283"/>
      <c r="O7" s="283"/>
      <c r="P7" s="283"/>
      <c r="Q7" s="283"/>
      <c r="R7" s="283"/>
      <c r="S7" s="283"/>
      <c r="T7" s="283"/>
    </row>
    <row r="8">
      <c r="A8" s="509"/>
      <c r="B8" s="257" t="str">
        <v>GL8</v>
      </c>
      <c r="C8" s="523" t="str">
        <v>闽DY9127张木桂13799758819</v>
      </c>
      <c r="D8" s="490">
        <v>45394</v>
      </c>
      <c r="E8" s="257" t="str">
        <v>9:40-21:37</v>
      </c>
      <c r="F8" s="475">
        <v>4</v>
      </c>
      <c r="G8" s="475"/>
      <c r="H8" s="475"/>
      <c r="I8" s="475"/>
      <c r="J8" s="257" t="str">
        <v>彩排活动摆渡用车</v>
      </c>
      <c r="K8" s="203"/>
      <c r="L8" s="203"/>
      <c r="M8" s="283"/>
      <c r="N8" s="283"/>
      <c r="O8" s="283"/>
      <c r="P8" s="283"/>
      <c r="Q8" s="283"/>
      <c r="R8" s="283"/>
      <c r="S8" s="283"/>
      <c r="T8" s="283"/>
    </row>
    <row r="9">
      <c r="A9" s="509">
        <v>3</v>
      </c>
      <c r="B9" s="257" t="str">
        <v>GL8</v>
      </c>
      <c r="C9" s="523" t="str">
        <v>闽D5411F李师傅13055231857</v>
      </c>
      <c r="D9" s="490">
        <v>45395</v>
      </c>
      <c r="E9" s="257" t="str">
        <v>11:04-21:01</v>
      </c>
      <c r="F9" s="475">
        <v>2</v>
      </c>
      <c r="G9" s="475"/>
      <c r="H9" s="475"/>
      <c r="I9" s="475"/>
      <c r="J9" s="257" t="str">
        <v>彩排活动摆渡用车</v>
      </c>
      <c r="K9" s="203"/>
      <c r="L9" s="203"/>
      <c r="M9" s="283"/>
      <c r="N9" s="283"/>
      <c r="O9" s="283"/>
      <c r="P9" s="283"/>
      <c r="Q9" s="283"/>
      <c r="R9" s="283"/>
      <c r="S9" s="283"/>
      <c r="T9" s="283"/>
    </row>
    <row r="10">
      <c r="A10" s="509"/>
      <c r="B10" s="257" t="str">
        <v>GL8</v>
      </c>
      <c r="C10" s="523" t="str">
        <v>闽D5411F李师傅13055231857</v>
      </c>
      <c r="D10" s="490">
        <v>45396</v>
      </c>
      <c r="E10" s="257" t="str">
        <v>9:40-20:13</v>
      </c>
      <c r="F10" s="475">
        <v>2</v>
      </c>
      <c r="G10" s="475"/>
      <c r="H10" s="475"/>
      <c r="I10" s="475"/>
      <c r="J10" s="257" t="str">
        <v>彩排活动摆渡用车</v>
      </c>
      <c r="K10" s="203"/>
      <c r="L10" s="203"/>
      <c r="M10" s="283"/>
      <c r="N10" s="283"/>
      <c r="O10" s="283"/>
      <c r="P10" s="283"/>
      <c r="Q10" s="283"/>
      <c r="R10" s="283"/>
      <c r="S10" s="283"/>
      <c r="T10" s="283"/>
    </row>
    <row r="11">
      <c r="A11" s="509"/>
      <c r="B11" s="257" t="str">
        <v>GL8</v>
      </c>
      <c r="C11" s="523" t="str">
        <v>闽D5411F李师傅13055231857</v>
      </c>
      <c r="D11" s="490">
        <v>45397</v>
      </c>
      <c r="E11" s="257" t="str">
        <v>8：00-15：00</v>
      </c>
      <c r="F11" s="475"/>
      <c r="G11" s="475"/>
      <c r="H11" s="475"/>
      <c r="I11" s="475"/>
      <c r="J11" s="257" t="str">
        <v>15日送机备车</v>
      </c>
      <c r="K11" s="203"/>
      <c r="L11" s="203"/>
      <c r="M11" s="283"/>
      <c r="N11" s="283"/>
      <c r="O11" s="283"/>
      <c r="P11" s="283"/>
      <c r="Q11" s="283"/>
      <c r="R11" s="283"/>
      <c r="S11" s="283"/>
      <c r="T11" s="283"/>
    </row>
    <row r="12">
      <c r="A12" s="509">
        <v>4</v>
      </c>
      <c r="B12" s="257" t="str">
        <v>GL8</v>
      </c>
      <c r="C12" s="523" t="str">
        <v>闽DM6F22曹振华18659215505</v>
      </c>
      <c r="D12" s="490">
        <v>45392</v>
      </c>
      <c r="E12" s="257" t="str">
        <v>8:48-18:45</v>
      </c>
      <c r="F12" s="475">
        <v>2</v>
      </c>
      <c r="G12" s="475">
        <v>9</v>
      </c>
      <c r="H12" s="475"/>
      <c r="I12" s="475"/>
      <c r="J12" s="257" t="str">
        <v>彩排活动摆渡用车</v>
      </c>
      <c r="K12" s="203"/>
      <c r="L12" s="203"/>
      <c r="M12" s="283"/>
      <c r="N12" s="283"/>
      <c r="O12" s="283"/>
      <c r="P12" s="283"/>
      <c r="Q12" s="283"/>
      <c r="R12" s="283"/>
      <c r="S12" s="283"/>
      <c r="T12" s="283"/>
    </row>
    <row r="13">
      <c r="A13" s="509"/>
      <c r="B13" s="257" t="str">
        <v>GL8</v>
      </c>
      <c r="C13" s="523" t="str">
        <v>闽DM6F22曹振华18659215505</v>
      </c>
      <c r="D13" s="490">
        <v>45393</v>
      </c>
      <c r="E13" s="257" t="str">
        <v>9:33-21:37</v>
      </c>
      <c r="F13" s="475">
        <v>4</v>
      </c>
      <c r="G13" s="347">
        <v>6</v>
      </c>
      <c r="H13" s="347"/>
      <c r="I13" s="347">
        <v>5</v>
      </c>
      <c r="J13" s="257" t="str">
        <v>彩排活动摆渡用车</v>
      </c>
      <c r="K13" s="203"/>
      <c r="L13" s="203"/>
      <c r="M13" s="283"/>
      <c r="N13" s="283"/>
      <c r="O13" s="283"/>
      <c r="P13" s="283"/>
      <c r="Q13" s="283"/>
      <c r="R13" s="283"/>
      <c r="S13" s="283"/>
      <c r="T13" s="283"/>
    </row>
    <row r="14">
      <c r="A14" s="509"/>
      <c r="B14" s="257" t="str">
        <v>GL8</v>
      </c>
      <c r="C14" s="523" t="str">
        <v>闽DM6F22曹振华18659215505</v>
      </c>
      <c r="D14" s="490">
        <v>45394</v>
      </c>
      <c r="E14" s="257" t="str">
        <v>9:02-21:33</v>
      </c>
      <c r="F14" s="475">
        <v>4</v>
      </c>
      <c r="G14" s="347">
        <v>7</v>
      </c>
      <c r="H14" s="347"/>
      <c r="I14" s="347"/>
      <c r="J14" s="257" t="str">
        <v>彩排活动摆渡用车</v>
      </c>
      <c r="K14" s="203"/>
      <c r="L14" s="203"/>
      <c r="M14" s="283"/>
      <c r="N14" s="283"/>
      <c r="O14" s="283"/>
      <c r="P14" s="283"/>
      <c r="Q14" s="283"/>
      <c r="R14" s="283"/>
      <c r="S14" s="283"/>
      <c r="T14" s="283"/>
    </row>
    <row r="15">
      <c r="A15" s="509"/>
      <c r="B15" s="257" t="str">
        <v>GL8</v>
      </c>
      <c r="C15" s="523" t="str">
        <v>闽DM6F22曹振华18659215505</v>
      </c>
      <c r="D15" s="490">
        <v>45395</v>
      </c>
      <c r="E15" s="257" t="str">
        <v>9:22-18:12</v>
      </c>
      <c r="F15" s="475">
        <v>1</v>
      </c>
      <c r="G15" s="347">
        <v>5</v>
      </c>
      <c r="H15" s="347"/>
      <c r="I15" s="347"/>
      <c r="J15" s="257" t="str">
        <v>彩排活动摆渡用车</v>
      </c>
      <c r="K15" s="203"/>
      <c r="L15" s="203"/>
      <c r="M15" s="283"/>
      <c r="N15" s="283"/>
      <c r="O15" s="283"/>
      <c r="P15" s="283"/>
      <c r="Q15" s="283"/>
      <c r="R15" s="283"/>
      <c r="S15" s="283"/>
      <c r="T15" s="283"/>
    </row>
    <row r="16">
      <c r="A16" s="509"/>
      <c r="B16" s="257" t="str">
        <v>GL8</v>
      </c>
      <c r="C16" s="523" t="str">
        <v>闽DM6F22曹振华18659215505</v>
      </c>
      <c r="D16" s="490">
        <v>45396</v>
      </c>
      <c r="E16" s="257" t="str">
        <v>9：50-20：30</v>
      </c>
      <c r="F16" s="475">
        <v>3</v>
      </c>
      <c r="G16" s="475">
        <v>5</v>
      </c>
      <c r="H16" s="475"/>
      <c r="I16" s="475"/>
      <c r="J16" s="257" t="str">
        <v>彩排活动摆渡用车</v>
      </c>
      <c r="K16" s="203"/>
      <c r="L16" s="203"/>
      <c r="M16" s="283"/>
      <c r="N16" s="283"/>
      <c r="O16" s="283"/>
      <c r="P16" s="283"/>
      <c r="Q16" s="283"/>
      <c r="R16" s="283"/>
      <c r="S16" s="283"/>
      <c r="T16" s="283"/>
    </row>
    <row r="17">
      <c r="A17" s="509">
        <v>5</v>
      </c>
      <c r="B17" s="257" t="str">
        <v>GL8</v>
      </c>
      <c r="C17" s="523" t="str">
        <v>闽DH1R77包永杰15659261119</v>
      </c>
      <c r="D17" s="490">
        <v>45392</v>
      </c>
      <c r="E17" s="257" t="str">
        <v>10:50-21:52</v>
      </c>
      <c r="F17" s="475">
        <v>3</v>
      </c>
      <c r="G17" s="475">
        <v>9</v>
      </c>
      <c r="H17" s="475"/>
      <c r="I17" s="347">
        <v>5</v>
      </c>
      <c r="J17" s="257" t="str">
        <v>彩排活动摆渡用车</v>
      </c>
      <c r="K17" s="203"/>
      <c r="L17" s="203"/>
      <c r="M17" s="283"/>
      <c r="N17" s="283"/>
      <c r="O17" s="283"/>
      <c r="P17" s="283"/>
      <c r="Q17" s="283"/>
      <c r="R17" s="283"/>
      <c r="S17" s="283"/>
      <c r="T17" s="283"/>
    </row>
    <row r="18">
      <c r="A18" s="509"/>
      <c r="B18" s="257" t="str">
        <v>GL8</v>
      </c>
      <c r="C18" s="523" t="str">
        <v>闽DH1R77包永杰15659261119</v>
      </c>
      <c r="D18" s="490">
        <v>45393</v>
      </c>
      <c r="E18" s="257" t="str">
        <v>10:06-21:26</v>
      </c>
      <c r="F18" s="475">
        <v>3</v>
      </c>
      <c r="G18" s="475">
        <v>8</v>
      </c>
      <c r="H18" s="475"/>
      <c r="I18" s="475"/>
      <c r="J18" s="257" t="str">
        <v>彩排活动摆渡用车</v>
      </c>
      <c r="K18" s="203"/>
      <c r="L18" s="203"/>
      <c r="M18" s="283"/>
      <c r="N18" s="283"/>
      <c r="O18" s="283"/>
      <c r="P18" s="283"/>
      <c r="Q18" s="283"/>
      <c r="R18" s="283"/>
      <c r="S18" s="283"/>
      <c r="T18" s="283"/>
    </row>
    <row r="19">
      <c r="A19" s="509"/>
      <c r="B19" s="257" t="str">
        <v>GL8</v>
      </c>
      <c r="C19" s="523" t="str">
        <v>闽DH1R77包永杰15659261119</v>
      </c>
      <c r="D19" s="490">
        <v>45394</v>
      </c>
      <c r="E19" s="257" t="str">
        <v>9:12-21:30</v>
      </c>
      <c r="F19" s="475">
        <v>4</v>
      </c>
      <c r="G19" s="475">
        <v>6</v>
      </c>
      <c r="H19" s="475"/>
      <c r="I19" s="475"/>
      <c r="J19" s="257" t="str">
        <v>彩排活动摆渡用车</v>
      </c>
      <c r="K19" s="203"/>
      <c r="L19" s="203"/>
      <c r="M19" s="283"/>
      <c r="N19" s="283"/>
      <c r="O19" s="283"/>
      <c r="P19" s="283"/>
      <c r="Q19" s="283"/>
      <c r="R19" s="283"/>
      <c r="S19" s="283"/>
      <c r="T19" s="283"/>
    </row>
    <row r="20">
      <c r="A20" s="509"/>
      <c r="B20" s="257" t="str">
        <v>GL8</v>
      </c>
      <c r="C20" s="523" t="str">
        <v>闽DH1R77包永杰15659261119</v>
      </c>
      <c r="D20" s="490">
        <v>45395</v>
      </c>
      <c r="E20" s="257" t="str">
        <v>9:40-18:11</v>
      </c>
      <c r="F20" s="475">
        <v>1</v>
      </c>
      <c r="G20" s="475">
        <v>6</v>
      </c>
      <c r="H20" s="475"/>
      <c r="I20" s="475"/>
      <c r="J20" s="257" t="str">
        <v>彩排活动摆渡用车</v>
      </c>
      <c r="K20" s="203"/>
      <c r="L20" s="203"/>
      <c r="M20" s="283"/>
      <c r="N20" s="283"/>
      <c r="O20" s="283"/>
      <c r="P20" s="283"/>
      <c r="Q20" s="283"/>
      <c r="R20" s="283"/>
      <c r="S20" s="283"/>
      <c r="T20" s="283"/>
    </row>
    <row r="21">
      <c r="A21" s="509"/>
      <c r="B21" s="257" t="str">
        <v>GL8</v>
      </c>
      <c r="C21" s="523" t="str">
        <v>闽DH1R77包永杰15659261119</v>
      </c>
      <c r="D21" s="490">
        <v>45396</v>
      </c>
      <c r="E21" s="257" t="str">
        <v>10:30-22:00</v>
      </c>
      <c r="F21" s="475">
        <v>3</v>
      </c>
      <c r="G21" s="475">
        <v>6</v>
      </c>
      <c r="H21" s="475"/>
      <c r="I21" s="475"/>
      <c r="J21" s="257" t="str">
        <v>彩排活动摆渡用车</v>
      </c>
      <c r="K21" s="203"/>
      <c r="L21" s="203"/>
      <c r="M21" s="283"/>
      <c r="N21" s="283"/>
      <c r="O21" s="283"/>
      <c r="P21" s="283"/>
      <c r="Q21" s="283"/>
      <c r="R21" s="283"/>
      <c r="S21" s="283"/>
      <c r="T21" s="283"/>
    </row>
    <row r="22">
      <c r="A22" s="509">
        <v>6</v>
      </c>
      <c r="B22" s="257" t="str">
        <v>GL8</v>
      </c>
      <c r="C22" s="523" t="str">
        <v>闽D761VT刘高文15280290811</v>
      </c>
      <c r="D22" s="490">
        <v>45392</v>
      </c>
      <c r="E22" s="257" t="str">
        <v>13:48-23:05</v>
      </c>
      <c r="F22" s="475">
        <v>1</v>
      </c>
      <c r="G22" s="475">
        <v>8</v>
      </c>
      <c r="H22" s="475"/>
      <c r="I22" s="347">
        <v>12.5</v>
      </c>
      <c r="J22" s="257" t="str">
        <v>彩排活动摆渡用车</v>
      </c>
      <c r="K22" s="203"/>
      <c r="L22" s="203"/>
      <c r="M22" s="283"/>
      <c r="N22" s="283"/>
      <c r="O22" s="283"/>
      <c r="P22" s="283"/>
      <c r="Q22" s="283"/>
      <c r="R22" s="283"/>
      <c r="S22" s="283"/>
      <c r="T22" s="283"/>
    </row>
    <row r="23">
      <c r="A23" s="509"/>
      <c r="B23" s="257" t="str">
        <v>GL8</v>
      </c>
      <c r="C23" s="523" t="str">
        <v>闽D761VT刘高文15280290811</v>
      </c>
      <c r="D23" s="490">
        <v>45393</v>
      </c>
      <c r="E23" s="257" t="str">
        <v>9:58-21:10</v>
      </c>
      <c r="F23" s="475">
        <v>3</v>
      </c>
      <c r="G23" s="475">
        <v>7</v>
      </c>
      <c r="H23" s="475"/>
      <c r="I23" s="347">
        <v>7.5</v>
      </c>
      <c r="J23" s="257" t="str">
        <v>彩排活动摆渡用车</v>
      </c>
      <c r="K23" s="203"/>
      <c r="L23" s="203"/>
      <c r="M23" s="283"/>
      <c r="N23" s="283"/>
      <c r="O23" s="283"/>
      <c r="P23" s="283"/>
      <c r="Q23" s="283"/>
      <c r="R23" s="283"/>
      <c r="S23" s="283"/>
      <c r="T23" s="283"/>
    </row>
    <row r="24">
      <c r="A24" s="509"/>
      <c r="B24" s="257" t="str">
        <v>GL8</v>
      </c>
      <c r="C24" s="523" t="str">
        <v>闽D761VT刘高文15280290811</v>
      </c>
      <c r="D24" s="490">
        <v>45394</v>
      </c>
      <c r="E24" s="257" t="str">
        <v>9:21-21:34</v>
      </c>
      <c r="F24" s="475">
        <v>4</v>
      </c>
      <c r="G24" s="475">
        <v>8</v>
      </c>
      <c r="H24" s="475"/>
      <c r="I24" s="475"/>
      <c r="J24" s="257" t="str">
        <v>彩排活动摆渡用车</v>
      </c>
      <c r="K24" s="203"/>
      <c r="L24" s="203"/>
      <c r="M24" s="283"/>
      <c r="N24" s="283"/>
      <c r="O24" s="283"/>
      <c r="P24" s="283"/>
      <c r="Q24" s="283"/>
      <c r="R24" s="283"/>
      <c r="S24" s="283"/>
      <c r="T24" s="283"/>
    </row>
    <row r="25">
      <c r="A25" s="509"/>
      <c r="B25" s="257" t="str">
        <v>GL8</v>
      </c>
      <c r="C25" s="523" t="str">
        <v>闽D761VT刘高文15280290811</v>
      </c>
      <c r="D25" s="490">
        <v>45395</v>
      </c>
      <c r="E25" s="257" t="str">
        <v>10:46-20:39</v>
      </c>
      <c r="F25" s="475">
        <v>2</v>
      </c>
      <c r="G25" s="475">
        <v>4</v>
      </c>
      <c r="H25" s="475"/>
      <c r="I25" s="475"/>
      <c r="J25" s="257" t="str">
        <v>彩排活动摆渡用车</v>
      </c>
      <c r="K25" s="203"/>
      <c r="L25" s="203"/>
      <c r="M25" s="283"/>
      <c r="N25" s="283"/>
      <c r="O25" s="283"/>
      <c r="P25" s="283"/>
      <c r="Q25" s="283"/>
      <c r="R25" s="283"/>
      <c r="S25" s="283"/>
      <c r="T25" s="283"/>
    </row>
    <row r="26">
      <c r="A26" s="509"/>
      <c r="B26" s="257" t="str">
        <v>GL8</v>
      </c>
      <c r="C26" s="523" t="str">
        <v>闽D761VT刘高文15280290811</v>
      </c>
      <c r="D26" s="490">
        <v>45396</v>
      </c>
      <c r="E26" s="257" t="str">
        <v>12：00-20：20</v>
      </c>
      <c r="F26" s="475"/>
      <c r="G26" s="475">
        <v>4</v>
      </c>
      <c r="H26" s="475"/>
      <c r="I26" s="475"/>
      <c r="J26" s="257" t="str">
        <v>彩排活动摆渡用车</v>
      </c>
      <c r="K26" s="203"/>
      <c r="L26" s="203"/>
      <c r="M26" s="283"/>
      <c r="N26" s="283"/>
      <c r="O26" s="283"/>
      <c r="P26" s="283"/>
      <c r="Q26" s="283"/>
      <c r="R26" s="283"/>
      <c r="S26" s="283"/>
      <c r="T26" s="283"/>
    </row>
    <row r="27">
      <c r="A27" s="509">
        <v>7</v>
      </c>
      <c r="B27" s="257" t="str">
        <v>GL8</v>
      </c>
      <c r="C27" s="523" t="str">
        <v>闽DY5889黄永飞13959258125</v>
      </c>
      <c r="D27" s="490">
        <v>45392</v>
      </c>
      <c r="E27" s="257" t="str">
        <v>9:54-22:59</v>
      </c>
      <c r="F27" s="475">
        <v>5</v>
      </c>
      <c r="G27" s="475">
        <v>8</v>
      </c>
      <c r="H27" s="475"/>
      <c r="I27" s="475"/>
      <c r="J27" s="257" t="str">
        <v>彩排活动摆渡用车</v>
      </c>
      <c r="K27" s="203"/>
      <c r="L27" s="203"/>
      <c r="M27" s="283"/>
      <c r="N27" s="283"/>
      <c r="O27" s="283"/>
      <c r="P27" s="283"/>
      <c r="Q27" s="283"/>
      <c r="R27" s="283"/>
      <c r="S27" s="283"/>
      <c r="T27" s="283"/>
    </row>
    <row r="28">
      <c r="A28" s="509"/>
      <c r="B28" s="257" t="str">
        <v>GL8</v>
      </c>
      <c r="C28" s="523" t="str">
        <v>闽DY5889黄永飞13959258125</v>
      </c>
      <c r="D28" s="490">
        <v>45393</v>
      </c>
      <c r="E28" s="257" t="str">
        <v>10:34-21:40</v>
      </c>
      <c r="F28" s="475">
        <v>3</v>
      </c>
      <c r="G28" s="475">
        <v>7</v>
      </c>
      <c r="H28" s="475"/>
      <c r="I28" s="475"/>
      <c r="J28" s="257" t="str">
        <v>彩排活动摆渡用车</v>
      </c>
      <c r="K28" s="203"/>
      <c r="L28" s="203"/>
      <c r="M28" s="283"/>
      <c r="N28" s="283"/>
      <c r="O28" s="283"/>
      <c r="P28" s="283"/>
      <c r="Q28" s="283"/>
      <c r="R28" s="283"/>
      <c r="S28" s="283"/>
      <c r="T28" s="283"/>
    </row>
    <row r="29">
      <c r="A29" s="509"/>
      <c r="B29" s="257" t="str">
        <v>GL8</v>
      </c>
      <c r="C29" s="523" t="str">
        <v>闽DY5889黄永飞13959258125</v>
      </c>
      <c r="D29" s="490">
        <v>45394</v>
      </c>
      <c r="E29" s="257" t="str">
        <v>9:44-23:50</v>
      </c>
      <c r="F29" s="475">
        <v>6</v>
      </c>
      <c r="G29" s="475">
        <v>7</v>
      </c>
      <c r="H29" s="475"/>
      <c r="I29" s="475"/>
      <c r="J29" s="257" t="str">
        <v>彩排活动摆渡用车</v>
      </c>
      <c r="K29" s="203"/>
      <c r="L29" s="203"/>
      <c r="M29" s="283"/>
      <c r="N29" s="283"/>
      <c r="O29" s="283"/>
      <c r="P29" s="283"/>
      <c r="Q29" s="283"/>
      <c r="R29" s="283"/>
      <c r="S29" s="283"/>
      <c r="T29" s="283"/>
    </row>
    <row r="30">
      <c r="A30" s="509"/>
      <c r="B30" s="257" t="str">
        <v>GL8</v>
      </c>
      <c r="C30" s="523" t="str">
        <v>闽DY5889黄永飞13959258125</v>
      </c>
      <c r="D30" s="490">
        <v>45395</v>
      </c>
      <c r="E30" s="257" t="str">
        <v>10:44-23:36</v>
      </c>
      <c r="F30" s="475">
        <v>5</v>
      </c>
      <c r="G30" s="475">
        <v>7</v>
      </c>
      <c r="H30" s="475"/>
      <c r="I30" s="475"/>
      <c r="J30" s="257" t="str">
        <v>彩排活动摆渡用车</v>
      </c>
      <c r="K30" s="203"/>
      <c r="L30" s="203"/>
      <c r="M30" s="283"/>
      <c r="N30" s="283"/>
      <c r="O30" s="283"/>
      <c r="P30" s="283"/>
      <c r="Q30" s="283"/>
      <c r="R30" s="283"/>
      <c r="S30" s="283"/>
      <c r="T30" s="283"/>
    </row>
    <row r="31">
      <c r="A31" s="509">
        <v>8</v>
      </c>
      <c r="B31" s="257" t="str">
        <v>GL8</v>
      </c>
      <c r="C31" s="523" t="str">
        <v>闽D602WD胥武彬18059266867</v>
      </c>
      <c r="D31" s="490">
        <v>45392</v>
      </c>
      <c r="E31" s="257" t="str">
        <v>9:53-21:44</v>
      </c>
      <c r="F31" s="475">
        <v>4</v>
      </c>
      <c r="G31" s="475">
        <v>6</v>
      </c>
      <c r="H31" s="475"/>
      <c r="I31" s="475"/>
      <c r="J31" s="257" t="str">
        <v>彩排活动摆渡用车</v>
      </c>
      <c r="K31" s="203"/>
      <c r="L31" s="203"/>
      <c r="M31" s="283"/>
      <c r="N31" s="283"/>
      <c r="O31" s="283"/>
      <c r="P31" s="283"/>
      <c r="Q31" s="283"/>
      <c r="R31" s="283"/>
      <c r="S31" s="283"/>
      <c r="T31" s="283"/>
    </row>
    <row r="32">
      <c r="A32" s="509"/>
      <c r="B32" s="257" t="str">
        <v>GL8</v>
      </c>
      <c r="C32" s="523" t="str">
        <v>闽D602WD胥武彬18059266867</v>
      </c>
      <c r="D32" s="490">
        <v>45393</v>
      </c>
      <c r="E32" s="257" t="str">
        <v>9:50-21:38</v>
      </c>
      <c r="F32" s="475">
        <v>4</v>
      </c>
      <c r="G32" s="475">
        <v>10</v>
      </c>
      <c r="H32" s="475"/>
      <c r="I32" s="475"/>
      <c r="J32" s="257" t="str">
        <v>彩排活动摆渡用车</v>
      </c>
      <c r="K32" s="203"/>
      <c r="L32" s="203"/>
      <c r="M32" s="283"/>
      <c r="N32" s="283"/>
      <c r="O32" s="283"/>
      <c r="P32" s="283"/>
      <c r="Q32" s="283"/>
      <c r="R32" s="283"/>
      <c r="S32" s="283"/>
      <c r="T32" s="283"/>
    </row>
    <row r="33">
      <c r="A33" s="509"/>
      <c r="B33" s="257" t="str">
        <v>GL8</v>
      </c>
      <c r="C33" s="523" t="str">
        <v>闽D602WD胥武彬18059266867</v>
      </c>
      <c r="D33" s="490">
        <v>45395</v>
      </c>
      <c r="E33" s="257" t="str">
        <v>9:57-21:58</v>
      </c>
      <c r="F33" s="475">
        <v>4</v>
      </c>
      <c r="G33" s="475">
        <v>5</v>
      </c>
      <c r="H33" s="475"/>
      <c r="I33" s="475"/>
      <c r="J33" s="257" t="str">
        <v>彩排活动摆渡用车</v>
      </c>
      <c r="K33" s="203"/>
      <c r="L33" s="203"/>
      <c r="M33" s="283"/>
      <c r="N33" s="283"/>
      <c r="O33" s="283"/>
      <c r="P33" s="283"/>
      <c r="Q33" s="283"/>
      <c r="R33" s="283"/>
      <c r="S33" s="283"/>
      <c r="T33" s="283"/>
    </row>
    <row r="34">
      <c r="A34" s="509">
        <v>9</v>
      </c>
      <c r="B34" s="257" t="str">
        <v>GL8</v>
      </c>
      <c r="C34" s="523" t="str">
        <v>闽DM8D62李师傅18064544343</v>
      </c>
      <c r="D34" s="490">
        <v>45394</v>
      </c>
      <c r="E34" s="257" t="str">
        <v>9:53-23:31</v>
      </c>
      <c r="F34" s="475">
        <v>6</v>
      </c>
      <c r="G34" s="475">
        <v>6</v>
      </c>
      <c r="H34" s="475"/>
      <c r="I34" s="475"/>
      <c r="J34" s="257" t="str">
        <v>彩排活动摆渡用车</v>
      </c>
      <c r="K34" s="203"/>
      <c r="L34" s="203"/>
      <c r="M34" s="283"/>
      <c r="N34" s="283"/>
      <c r="O34" s="283"/>
      <c r="P34" s="283"/>
      <c r="Q34" s="283"/>
      <c r="R34" s="283"/>
      <c r="S34" s="283"/>
      <c r="T34" s="283"/>
    </row>
    <row r="35">
      <c r="A35" s="509">
        <v>10</v>
      </c>
      <c r="B35" s="257" t="str">
        <v>GL8</v>
      </c>
      <c r="C35" s="523" t="str">
        <v>闽DY1589李建微18805079261</v>
      </c>
      <c r="D35" s="490">
        <v>45393</v>
      </c>
      <c r="E35" s="257" t="str">
        <v>12:56-21:09</v>
      </c>
      <c r="F35" s="475"/>
      <c r="G35" s="475"/>
      <c r="H35" s="475"/>
      <c r="I35" s="475"/>
      <c r="J35" s="257" t="str">
        <v>彩排活动摆渡用车</v>
      </c>
      <c r="K35" s="203"/>
      <c r="L35" s="203"/>
      <c r="M35" s="283"/>
      <c r="N35" s="283"/>
      <c r="O35" s="283"/>
      <c r="P35" s="283"/>
      <c r="Q35" s="283"/>
      <c r="R35" s="283"/>
      <c r="S35" s="283"/>
      <c r="T35" s="283"/>
    </row>
    <row r="36">
      <c r="A36" s="509"/>
      <c r="B36" s="257" t="str">
        <v>GL8</v>
      </c>
      <c r="C36" s="523" t="str">
        <v>闽DY1589李建微18805079261</v>
      </c>
      <c r="D36" s="490">
        <v>45394</v>
      </c>
      <c r="E36" s="257" t="str">
        <v>9:54-21:57</v>
      </c>
      <c r="F36" s="475">
        <v>2</v>
      </c>
      <c r="G36" s="475"/>
      <c r="H36" s="475"/>
      <c r="I36" s="475"/>
      <c r="J36" s="257" t="str">
        <v>彩排活动摆渡用车</v>
      </c>
      <c r="K36" s="203"/>
      <c r="L36" s="203"/>
      <c r="M36" s="283"/>
      <c r="N36" s="283"/>
      <c r="O36" s="283"/>
      <c r="P36" s="283"/>
      <c r="Q36" s="283"/>
      <c r="R36" s="283"/>
      <c r="S36" s="283"/>
      <c r="T36" s="283"/>
    </row>
    <row r="37">
      <c r="A37" s="509"/>
      <c r="B37" s="257" t="str">
        <v>GL8</v>
      </c>
      <c r="C37" s="523" t="str">
        <v>闽DY1589李建微18805079261</v>
      </c>
      <c r="D37" s="490">
        <v>45396</v>
      </c>
      <c r="E37" s="257" t="str">
        <v>10:22-20:13</v>
      </c>
      <c r="F37" s="475">
        <v>2</v>
      </c>
      <c r="G37" s="475"/>
      <c r="H37" s="475"/>
      <c r="I37" s="475"/>
      <c r="J37" s="257" t="str">
        <v>彩排活动摆渡用车</v>
      </c>
      <c r="K37" s="203"/>
      <c r="L37" s="203"/>
      <c r="M37" s="283"/>
      <c r="N37" s="283"/>
      <c r="O37" s="283"/>
      <c r="P37" s="283"/>
      <c r="Q37" s="283"/>
      <c r="R37" s="283"/>
      <c r="S37" s="283"/>
      <c r="T37" s="283"/>
    </row>
    <row r="38">
      <c r="A38" s="509">
        <v>11</v>
      </c>
      <c r="B38" s="257" t="str">
        <v>GL8</v>
      </c>
      <c r="C38" s="523" t="str">
        <v>闽D3B21K林永茂15080259687</v>
      </c>
      <c r="D38" s="490">
        <v>45393</v>
      </c>
      <c r="E38" s="257" t="str">
        <v>12:51-21:26</v>
      </c>
      <c r="F38" s="475"/>
      <c r="G38" s="475"/>
      <c r="H38" s="475"/>
      <c r="I38" s="475"/>
      <c r="J38" s="257" t="str">
        <v>彩排活动摆渡用车</v>
      </c>
      <c r="K38" s="203"/>
      <c r="L38" s="203"/>
      <c r="M38" s="283"/>
      <c r="N38" s="283"/>
      <c r="O38" s="283"/>
      <c r="P38" s="283"/>
      <c r="Q38" s="283"/>
      <c r="R38" s="283"/>
      <c r="S38" s="283"/>
      <c r="T38" s="283"/>
    </row>
    <row r="39">
      <c r="A39" s="509"/>
      <c r="B39" s="257" t="str">
        <v>GL8</v>
      </c>
      <c r="C39" s="523" t="str">
        <v>闽D3B21K林永茂15080259687</v>
      </c>
      <c r="D39" s="490">
        <v>45394</v>
      </c>
      <c r="E39" s="257" t="str">
        <v>9:42-21:58</v>
      </c>
      <c r="F39" s="475">
        <v>4</v>
      </c>
      <c r="G39" s="475"/>
      <c r="H39" s="475"/>
      <c r="I39" s="475"/>
      <c r="J39" s="257" t="str">
        <v>彩排活动摆渡用车</v>
      </c>
      <c r="K39" s="203"/>
      <c r="L39" s="203"/>
      <c r="M39" s="283"/>
      <c r="N39" s="283"/>
      <c r="O39" s="283"/>
      <c r="P39" s="283"/>
      <c r="Q39" s="283"/>
      <c r="R39" s="283"/>
      <c r="S39" s="283"/>
      <c r="T39" s="283"/>
    </row>
    <row r="40">
      <c r="A40" s="509"/>
      <c r="B40" s="257" t="str">
        <v>GL8</v>
      </c>
      <c r="C40" s="523" t="str">
        <v>闽D3B21K林永茂15080259687</v>
      </c>
      <c r="D40" s="490">
        <v>45395</v>
      </c>
      <c r="E40" s="257" t="str">
        <v>12:43-23:40</v>
      </c>
      <c r="F40" s="475">
        <v>3</v>
      </c>
      <c r="G40" s="475"/>
      <c r="H40" s="475"/>
      <c r="I40" s="475"/>
      <c r="J40" s="257" t="str">
        <v>彩排活动摆渡用车</v>
      </c>
      <c r="K40" s="203"/>
      <c r="L40" s="203"/>
      <c r="M40" s="283"/>
      <c r="N40" s="283"/>
      <c r="O40" s="283"/>
      <c r="P40" s="283"/>
      <c r="Q40" s="283"/>
      <c r="R40" s="283"/>
      <c r="S40" s="283"/>
      <c r="T40" s="283"/>
    </row>
    <row r="41">
      <c r="A41" s="509"/>
      <c r="B41" s="257" t="str">
        <v>GL8</v>
      </c>
      <c r="C41" s="523" t="str">
        <v>闽D3B21K林永茂15080259687</v>
      </c>
      <c r="D41" s="490">
        <v>45396</v>
      </c>
      <c r="E41" s="257" t="str">
        <v>10:51-20:14</v>
      </c>
      <c r="F41" s="475">
        <v>1</v>
      </c>
      <c r="G41" s="475"/>
      <c r="H41" s="475"/>
      <c r="I41" s="475"/>
      <c r="J41" s="257" t="str">
        <v>彩排活动摆渡用车</v>
      </c>
      <c r="K41" s="203"/>
      <c r="L41" s="203"/>
      <c r="M41" s="283"/>
      <c r="N41" s="283"/>
      <c r="O41" s="283"/>
      <c r="P41" s="283"/>
      <c r="Q41" s="283"/>
      <c r="R41" s="283"/>
      <c r="S41" s="283"/>
      <c r="T41" s="283"/>
    </row>
    <row r="42">
      <c r="A42" s="509">
        <v>12</v>
      </c>
      <c r="B42" s="257" t="str">
        <v>GL8</v>
      </c>
      <c r="C42" s="523" t="str">
        <v>闽D3458U温富炳13666030911</v>
      </c>
      <c r="D42" s="490">
        <v>45393</v>
      </c>
      <c r="E42" s="257" t="str">
        <v>11:57-22:15</v>
      </c>
      <c r="F42" s="475">
        <v>2</v>
      </c>
      <c r="G42" s="475"/>
      <c r="H42" s="475"/>
      <c r="I42" s="475"/>
      <c r="J42" s="257" t="str">
        <v>彩排活动摆渡用车</v>
      </c>
      <c r="K42" s="203"/>
      <c r="L42" s="203"/>
      <c r="M42" s="283"/>
      <c r="N42" s="283"/>
      <c r="O42" s="283"/>
      <c r="P42" s="283"/>
      <c r="Q42" s="283"/>
      <c r="R42" s="283"/>
      <c r="S42" s="283"/>
      <c r="T42" s="283"/>
    </row>
    <row r="43">
      <c r="A43" s="509">
        <v>13</v>
      </c>
      <c r="B43" s="257" t="str">
        <v>GL8</v>
      </c>
      <c r="C43" s="523" t="str">
        <v>闽D636PQ王林林15960296996</v>
      </c>
      <c r="D43" s="490">
        <v>45393</v>
      </c>
      <c r="E43" s="257" t="str">
        <v>14:10-22:06</v>
      </c>
      <c r="F43" s="475"/>
      <c r="G43" s="347">
        <v>7</v>
      </c>
      <c r="H43" s="347"/>
      <c r="I43" s="347"/>
      <c r="J43" s="257" t="str">
        <v>彩排活动摆渡用车</v>
      </c>
      <c r="K43" s="203"/>
      <c r="L43" s="203"/>
      <c r="M43" s="283"/>
      <c r="N43" s="283"/>
      <c r="O43" s="283"/>
      <c r="P43" s="283"/>
      <c r="Q43" s="283"/>
      <c r="R43" s="283"/>
      <c r="S43" s="283"/>
      <c r="T43" s="283"/>
    </row>
    <row r="44">
      <c r="A44" s="509"/>
      <c r="B44" s="257" t="str">
        <v>GL8</v>
      </c>
      <c r="C44" s="523" t="str">
        <v>闽D636PQ王林林15960296996</v>
      </c>
      <c r="D44" s="490">
        <v>45394</v>
      </c>
      <c r="E44" s="257" t="str">
        <v>9:48-22:23</v>
      </c>
      <c r="F44" s="475">
        <v>5</v>
      </c>
      <c r="G44" s="347">
        <v>7</v>
      </c>
      <c r="H44" s="347"/>
      <c r="I44" s="347">
        <v>27.5</v>
      </c>
      <c r="J44" s="257" t="str">
        <v>彩排活动摆渡用车</v>
      </c>
      <c r="K44" s="203"/>
      <c r="L44" s="203"/>
      <c r="M44" s="283"/>
      <c r="N44" s="283"/>
      <c r="O44" s="283"/>
      <c r="P44" s="283"/>
      <c r="Q44" s="283"/>
      <c r="R44" s="283"/>
      <c r="S44" s="283"/>
      <c r="T44" s="283"/>
    </row>
    <row r="45">
      <c r="A45" s="509"/>
      <c r="B45" s="257" t="str">
        <v>GL8</v>
      </c>
      <c r="C45" s="523" t="str">
        <v>闽D636PQ王林林15960296996</v>
      </c>
      <c r="D45" s="490">
        <v>45395</v>
      </c>
      <c r="E45" s="257" t="str">
        <v>12:10-23:38</v>
      </c>
      <c r="F45" s="475">
        <v>4</v>
      </c>
      <c r="G45" s="347">
        <v>5</v>
      </c>
      <c r="H45" s="347"/>
      <c r="I45" s="347"/>
      <c r="J45" s="257" t="str">
        <v>彩排活动摆渡用车</v>
      </c>
      <c r="K45" s="203"/>
      <c r="L45" s="203"/>
      <c r="M45" s="283"/>
      <c r="N45" s="283"/>
      <c r="O45" s="283"/>
      <c r="P45" s="283"/>
      <c r="Q45" s="283"/>
      <c r="R45" s="283"/>
      <c r="S45" s="283"/>
      <c r="T45" s="283"/>
    </row>
    <row r="46">
      <c r="A46" s="509">
        <v>14</v>
      </c>
      <c r="B46" s="257" t="str">
        <v>GL8</v>
      </c>
      <c r="C46" s="524" t="str">
        <v>闽D6WE10张师傅18106988118</v>
      </c>
      <c r="D46" s="490">
        <v>45394</v>
      </c>
      <c r="E46" s="523" t="str">
        <v>12:00-23:50</v>
      </c>
      <c r="F46" s="475">
        <v>4</v>
      </c>
      <c r="G46" s="347">
        <v>8</v>
      </c>
      <c r="H46" s="347"/>
      <c r="I46" s="347"/>
      <c r="J46" s="257" t="str">
        <v>彩排活动摆渡用车</v>
      </c>
      <c r="K46" s="203"/>
      <c r="L46" s="203"/>
      <c r="M46" s="283"/>
      <c r="N46" s="283"/>
      <c r="O46" s="283"/>
      <c r="P46" s="283"/>
      <c r="Q46" s="283"/>
      <c r="R46" s="283"/>
      <c r="S46" s="283"/>
      <c r="T46" s="283"/>
    </row>
    <row r="47">
      <c r="A47" s="509"/>
      <c r="B47" s="257" t="str">
        <v>GL8</v>
      </c>
      <c r="C47" s="524" t="str">
        <v>闽D6WE10张师傅18106988118</v>
      </c>
      <c r="D47" s="490">
        <v>45395</v>
      </c>
      <c r="E47" s="257" t="str">
        <v>11:59-22:30</v>
      </c>
      <c r="F47" s="475">
        <v>3</v>
      </c>
      <c r="G47" s="347">
        <v>7</v>
      </c>
      <c r="H47" s="347"/>
      <c r="I47" s="347"/>
      <c r="J47" s="257" t="str">
        <v>彩排活动摆渡用车</v>
      </c>
      <c r="K47" s="203"/>
      <c r="L47" s="203"/>
      <c r="M47" s="283"/>
      <c r="N47" s="283"/>
      <c r="O47" s="283"/>
      <c r="P47" s="283"/>
      <c r="Q47" s="283"/>
      <c r="R47" s="283"/>
      <c r="S47" s="283"/>
      <c r="T47" s="283"/>
    </row>
    <row r="48">
      <c r="A48" s="509">
        <v>15</v>
      </c>
      <c r="B48" s="257" t="str">
        <v>GL8</v>
      </c>
      <c r="C48" s="524" t="str">
        <v>闽D7NP63张明敬18876260286</v>
      </c>
      <c r="D48" s="490">
        <v>45394</v>
      </c>
      <c r="E48" s="523" t="str">
        <v>15:00-23:51</v>
      </c>
      <c r="F48" s="475">
        <v>1</v>
      </c>
      <c r="G48" s="475">
        <v>7</v>
      </c>
      <c r="H48" s="475"/>
      <c r="I48" s="475"/>
      <c r="J48" s="257" t="str">
        <v>彩排活动摆渡用车</v>
      </c>
      <c r="K48" s="203"/>
      <c r="L48" s="203"/>
      <c r="M48" s="283"/>
      <c r="N48" s="283"/>
      <c r="O48" s="283"/>
      <c r="P48" s="283"/>
      <c r="Q48" s="283"/>
      <c r="R48" s="283"/>
      <c r="S48" s="283"/>
      <c r="T48" s="283"/>
    </row>
    <row r="49">
      <c r="A49" s="509"/>
      <c r="B49" s="257" t="str">
        <v>GL8</v>
      </c>
      <c r="C49" s="524" t="str">
        <v>闽D7NP63张明敬18876260286</v>
      </c>
      <c r="D49" s="490">
        <v>45395</v>
      </c>
      <c r="E49" s="523" t="str">
        <v>12:00-23:36</v>
      </c>
      <c r="F49" s="475">
        <v>4</v>
      </c>
      <c r="G49" s="475">
        <v>6</v>
      </c>
      <c r="H49" s="475"/>
      <c r="I49" s="475"/>
      <c r="J49" s="257" t="str">
        <v>彩排活动摆渡用车</v>
      </c>
      <c r="K49" s="203"/>
      <c r="L49" s="203"/>
      <c r="M49" s="283"/>
      <c r="N49" s="283"/>
      <c r="O49" s="283"/>
      <c r="P49" s="283"/>
      <c r="Q49" s="283"/>
      <c r="R49" s="283"/>
      <c r="S49" s="283"/>
      <c r="T49" s="283"/>
    </row>
    <row r="50">
      <c r="A50" s="509">
        <v>16</v>
      </c>
      <c r="B50" s="257" t="str">
        <v>GL8</v>
      </c>
      <c r="C50" s="524" t="str">
        <v>闽D288LV张聚财15860795698</v>
      </c>
      <c r="D50" s="490">
        <v>45394</v>
      </c>
      <c r="E50" s="257" t="str">
        <v>16:16-23:32</v>
      </c>
      <c r="F50" s="475"/>
      <c r="G50" s="475">
        <v>3</v>
      </c>
      <c r="H50" s="475"/>
      <c r="I50" s="475"/>
      <c r="J50" s="257" t="str">
        <v>彩排活动摆渡用车</v>
      </c>
      <c r="K50" s="203"/>
      <c r="L50" s="203"/>
      <c r="M50" s="283"/>
      <c r="N50" s="283"/>
      <c r="O50" s="283"/>
      <c r="P50" s="283"/>
      <c r="Q50" s="283"/>
      <c r="R50" s="283"/>
      <c r="S50" s="283"/>
      <c r="T50" s="283"/>
    </row>
    <row r="51">
      <c r="A51" s="509"/>
      <c r="B51" s="257" t="str">
        <v>GL8</v>
      </c>
      <c r="C51" s="524" t="str">
        <v>闽D288LV张聚财15860795698</v>
      </c>
      <c r="D51" s="490">
        <v>45395</v>
      </c>
      <c r="E51" s="257" t="str">
        <v>13:24-23:37</v>
      </c>
      <c r="F51" s="475">
        <v>2</v>
      </c>
      <c r="G51" s="475">
        <v>12</v>
      </c>
      <c r="H51" s="475"/>
      <c r="I51" s="475"/>
      <c r="J51" s="257" t="str">
        <v>彩排活动摆渡用车</v>
      </c>
      <c r="K51" s="203"/>
      <c r="L51" s="203"/>
      <c r="M51" s="283"/>
      <c r="N51" s="283"/>
      <c r="O51" s="283"/>
      <c r="P51" s="283"/>
      <c r="Q51" s="283"/>
      <c r="R51" s="283"/>
      <c r="S51" s="283"/>
      <c r="T51" s="283"/>
    </row>
    <row r="52">
      <c r="A52" s="509">
        <v>17</v>
      </c>
      <c r="B52" s="257" t="str">
        <v>GL8</v>
      </c>
      <c r="C52" s="524" t="str">
        <v>闽DE7N31李正照15959259355</v>
      </c>
      <c r="D52" s="490">
        <v>45394</v>
      </c>
      <c r="E52" s="257" t="str">
        <v>14:55-23:53</v>
      </c>
      <c r="F52" s="475">
        <v>1</v>
      </c>
      <c r="G52" s="475">
        <v>7</v>
      </c>
      <c r="H52" s="475"/>
      <c r="I52" s="475"/>
      <c r="J52" s="257" t="str">
        <v>彩排活动摆渡用车</v>
      </c>
      <c r="K52" s="203"/>
      <c r="L52" s="203"/>
      <c r="M52" s="283"/>
      <c r="N52" s="283"/>
      <c r="O52" s="283"/>
      <c r="P52" s="283"/>
      <c r="Q52" s="283"/>
      <c r="R52" s="283"/>
      <c r="S52" s="283"/>
      <c r="T52" s="283"/>
    </row>
    <row r="53">
      <c r="A53" s="509"/>
      <c r="B53" s="257" t="str">
        <v>GL8</v>
      </c>
      <c r="C53" s="524" t="str">
        <v>闽DE7N31李正照15959259355</v>
      </c>
      <c r="D53" s="490">
        <v>45395</v>
      </c>
      <c r="E53" s="257" t="str">
        <v>12:28-23:37</v>
      </c>
      <c r="F53" s="475">
        <v>3</v>
      </c>
      <c r="G53" s="475">
        <v>6</v>
      </c>
      <c r="H53" s="475"/>
      <c r="I53" s="475"/>
      <c r="J53" s="257" t="str">
        <v>彩排活动摆渡用车</v>
      </c>
      <c r="K53" s="203"/>
      <c r="L53" s="203"/>
      <c r="M53" s="283"/>
      <c r="N53" s="283"/>
      <c r="O53" s="283"/>
      <c r="P53" s="283"/>
      <c r="Q53" s="283"/>
      <c r="R53" s="283"/>
      <c r="S53" s="283"/>
      <c r="T53" s="283"/>
    </row>
    <row r="54">
      <c r="A54" s="509">
        <v>18</v>
      </c>
      <c r="B54" s="257" t="str">
        <v>GL8</v>
      </c>
      <c r="C54" s="524" t="str">
        <v>闽DN7Q62陈文才13178252333</v>
      </c>
      <c r="D54" s="490">
        <v>45394</v>
      </c>
      <c r="E54" s="257" t="str">
        <v>13:26-23:48</v>
      </c>
      <c r="F54" s="475">
        <v>3</v>
      </c>
      <c r="G54" s="475">
        <v>7</v>
      </c>
      <c r="H54" s="475"/>
      <c r="I54" s="475"/>
      <c r="J54" s="257" t="str">
        <v>彩排活动摆渡用车</v>
      </c>
      <c r="K54" s="203"/>
      <c r="L54" s="203"/>
      <c r="M54" s="283"/>
      <c r="N54" s="283"/>
      <c r="O54" s="283"/>
      <c r="P54" s="283"/>
      <c r="Q54" s="283"/>
      <c r="R54" s="283"/>
      <c r="S54" s="283"/>
      <c r="T54" s="283"/>
    </row>
    <row r="55">
      <c r="A55" s="509"/>
      <c r="B55" s="257" t="str">
        <v>GL8</v>
      </c>
      <c r="C55" s="524" t="str">
        <v>闽DN7Q62陈文才13178252333</v>
      </c>
      <c r="D55" s="490">
        <v>45395</v>
      </c>
      <c r="E55" s="257" t="str">
        <v>12:55-23:45</v>
      </c>
      <c r="F55" s="475">
        <v>3</v>
      </c>
      <c r="G55" s="475">
        <v>8</v>
      </c>
      <c r="H55" s="475"/>
      <c r="I55" s="475"/>
      <c r="J55" s="257" t="str">
        <v>彩排活动摆渡用车</v>
      </c>
      <c r="K55" s="203"/>
      <c r="L55" s="203"/>
      <c r="M55" s="283"/>
      <c r="N55" s="283"/>
      <c r="O55" s="283"/>
      <c r="P55" s="283"/>
      <c r="Q55" s="283"/>
      <c r="R55" s="283"/>
      <c r="S55" s="283"/>
      <c r="T55" s="283"/>
    </row>
    <row r="56">
      <c r="A56" s="509">
        <v>19</v>
      </c>
      <c r="B56" s="257" t="str">
        <v>9座</v>
      </c>
      <c r="C56" s="523" t="str" xml:space="preserve">
        <v>闽DDX3802俞师傅18695672023 </v>
      </c>
      <c r="D56" s="490">
        <v>45394</v>
      </c>
      <c r="E56" s="257" t="str">
        <v>14:20-23:49</v>
      </c>
      <c r="F56" s="475">
        <v>2</v>
      </c>
      <c r="G56" s="475">
        <v>7</v>
      </c>
      <c r="H56" s="475"/>
      <c r="I56" s="475"/>
      <c r="J56" s="257" t="str">
        <v>彩排活动摆渡用车</v>
      </c>
      <c r="K56" s="203"/>
      <c r="L56" s="203"/>
      <c r="M56" s="283"/>
      <c r="N56" s="283"/>
      <c r="O56" s="283"/>
      <c r="P56" s="283"/>
      <c r="Q56" s="283"/>
      <c r="R56" s="283"/>
      <c r="S56" s="283"/>
      <c r="T56" s="283"/>
    </row>
    <row r="57">
      <c r="A57" s="509">
        <v>20</v>
      </c>
      <c r="B57" s="257" t="str">
        <v>9座</v>
      </c>
      <c r="C57" s="524" t="str">
        <v>闽DDT7600于强17743142282</v>
      </c>
      <c r="D57" s="490">
        <v>45394</v>
      </c>
      <c r="E57" s="523" t="str">
        <v>16:00-23:55</v>
      </c>
      <c r="F57" s="475"/>
      <c r="G57" s="475">
        <v>4</v>
      </c>
      <c r="H57" s="475"/>
      <c r="I57" s="475"/>
      <c r="J57" s="257" t="str">
        <v>彩排活动摆渡用车</v>
      </c>
      <c r="K57" s="203"/>
      <c r="L57" s="203"/>
      <c r="M57" s="283"/>
      <c r="N57" s="283"/>
      <c r="O57" s="283"/>
      <c r="P57" s="283"/>
      <c r="Q57" s="283"/>
      <c r="R57" s="283"/>
      <c r="S57" s="283"/>
      <c r="T57" s="283"/>
    </row>
    <row r="58">
      <c r="A58" s="509">
        <v>21</v>
      </c>
      <c r="B58" s="257" t="str">
        <v>18座</v>
      </c>
      <c r="C58" s="524" t="str">
        <v>闽DJ1638余小辉15859262298</v>
      </c>
      <c r="D58" s="490">
        <v>45394</v>
      </c>
      <c r="E58" s="523" t="str">
        <v>11:13-19:24</v>
      </c>
      <c r="F58" s="475"/>
      <c r="G58" s="475"/>
      <c r="H58" s="475"/>
      <c r="I58" s="475"/>
      <c r="J58" s="257" t="str">
        <v>彩排活动摆渡用车</v>
      </c>
      <c r="K58" s="203"/>
      <c r="L58" s="203"/>
      <c r="M58" s="283"/>
      <c r="N58" s="283"/>
      <c r="O58" s="283"/>
      <c r="P58" s="283"/>
      <c r="Q58" s="283"/>
      <c r="R58" s="283"/>
      <c r="S58" s="283"/>
      <c r="T58" s="283"/>
    </row>
    <row r="59">
      <c r="A59" s="509">
        <v>22</v>
      </c>
      <c r="B59" s="257" t="str">
        <v>18座</v>
      </c>
      <c r="C59" s="523" t="str">
        <v>闽DC3956陈15306009497</v>
      </c>
      <c r="D59" s="490">
        <v>45394</v>
      </c>
      <c r="E59" s="257" t="str">
        <v>12:00-23:04</v>
      </c>
      <c r="F59" s="475">
        <v>3</v>
      </c>
      <c r="G59" s="475">
        <v>5</v>
      </c>
      <c r="H59" s="475"/>
      <c r="I59" s="475"/>
      <c r="J59" s="257" t="str">
        <v>彩排活动摆渡用车</v>
      </c>
      <c r="K59" s="203"/>
      <c r="L59" s="203"/>
      <c r="M59" s="283"/>
      <c r="N59" s="283"/>
      <c r="O59" s="283"/>
      <c r="P59" s="283"/>
      <c r="Q59" s="283"/>
      <c r="R59" s="283"/>
      <c r="S59" s="283"/>
      <c r="T59" s="283"/>
    </row>
    <row r="60">
      <c r="A60" s="509">
        <v>23</v>
      </c>
      <c r="B60" s="257" t="str">
        <v>18座</v>
      </c>
      <c r="C60" s="523" t="str">
        <v>闽DX0087白志艺13685900960</v>
      </c>
      <c r="D60" s="490">
        <v>45394</v>
      </c>
      <c r="E60" s="257" t="str">
        <v>10:30-14:00</v>
      </c>
      <c r="F60" s="475"/>
      <c r="G60" s="475">
        <v>3</v>
      </c>
      <c r="H60" s="475"/>
      <c r="I60" s="475"/>
      <c r="J60" s="257" t="str">
        <v>彩排活动摆渡用车</v>
      </c>
      <c r="K60" s="203"/>
      <c r="L60" s="203"/>
      <c r="M60" s="283"/>
      <c r="N60" s="283"/>
      <c r="O60" s="283"/>
      <c r="P60" s="283"/>
      <c r="Q60" s="283"/>
      <c r="R60" s="283"/>
      <c r="S60" s="283"/>
      <c r="T60" s="283"/>
    </row>
    <row r="61">
      <c r="A61" s="509">
        <v>24</v>
      </c>
      <c r="B61" s="257" t="str">
        <v>18座</v>
      </c>
      <c r="C61" s="257" t="str">
        <v>闽DX0380陈师傅15160058690</v>
      </c>
      <c r="D61" s="490">
        <v>45393</v>
      </c>
      <c r="E61" s="523" t="str">
        <v>14:00-20:45</v>
      </c>
      <c r="F61" s="475"/>
      <c r="G61" s="475"/>
      <c r="H61" s="475"/>
      <c r="I61" s="475">
        <v>15</v>
      </c>
      <c r="J61" s="257" t="str">
        <v>彩排活动摆渡用车</v>
      </c>
      <c r="K61" s="203"/>
      <c r="L61" s="203"/>
      <c r="M61" s="283"/>
      <c r="N61" s="283"/>
      <c r="O61" s="283"/>
      <c r="P61" s="283"/>
      <c r="Q61" s="283"/>
      <c r="R61" s="283"/>
      <c r="S61" s="283"/>
      <c r="T61" s="283"/>
    </row>
    <row r="62">
      <c r="A62" s="509"/>
      <c r="B62" s="257" t="str">
        <v>18座</v>
      </c>
      <c r="C62" s="257" t="str">
        <v>闽DX0380陈师傅15160058690</v>
      </c>
      <c r="D62" s="525">
        <v>45396</v>
      </c>
      <c r="E62" s="257" t="str">
        <v>9:50-19:59</v>
      </c>
      <c r="F62" s="475">
        <v>2</v>
      </c>
      <c r="G62" s="475"/>
      <c r="H62" s="475"/>
      <c r="I62" s="475"/>
      <c r="J62" s="257" t="str">
        <v>彩排活动摆渡用车</v>
      </c>
      <c r="K62" s="203"/>
      <c r="L62" s="203"/>
      <c r="M62" s="283"/>
      <c r="N62" s="283"/>
      <c r="O62" s="283"/>
      <c r="P62" s="283"/>
      <c r="Q62" s="283"/>
      <c r="R62" s="283"/>
      <c r="S62" s="283"/>
      <c r="T62" s="283"/>
    </row>
    <row r="63">
      <c r="A63" s="509"/>
      <c r="B63" s="257" t="str">
        <v>18座</v>
      </c>
      <c r="C63" s="257" t="str">
        <v>闽DX0380陈师傅15160058690</v>
      </c>
      <c r="D63" s="490">
        <v>45397</v>
      </c>
      <c r="E63" s="257" t="str">
        <v>8:41-15:13</v>
      </c>
      <c r="F63" s="475"/>
      <c r="G63" s="475"/>
      <c r="H63" s="475"/>
      <c r="I63" s="475"/>
      <c r="J63" s="257" t="str">
        <v>15日酒店送机备车</v>
      </c>
      <c r="K63" s="203"/>
      <c r="L63" s="203"/>
      <c r="M63" s="283"/>
      <c r="N63" s="283"/>
      <c r="O63" s="283"/>
      <c r="P63" s="283"/>
      <c r="Q63" s="283"/>
      <c r="R63" s="283"/>
      <c r="S63" s="283"/>
      <c r="T63" s="283"/>
    </row>
    <row r="64">
      <c r="A64" s="509">
        <v>25</v>
      </c>
      <c r="B64" s="257" t="str">
        <v>18座</v>
      </c>
      <c r="C64" s="257" t="str">
        <v>闽DX1858曲师傅15259273458</v>
      </c>
      <c r="D64" s="490">
        <v>45393</v>
      </c>
      <c r="E64" s="257" t="str">
        <v>13:35-20:43</v>
      </c>
      <c r="F64" s="475"/>
      <c r="G64" s="475"/>
      <c r="H64" s="475"/>
      <c r="I64" s="475"/>
      <c r="J64" s="257" t="str">
        <v>彩排活动摆渡用车</v>
      </c>
      <c r="K64" s="203"/>
      <c r="L64" s="203"/>
      <c r="M64" s="283"/>
      <c r="N64" s="283"/>
      <c r="O64" s="283"/>
      <c r="P64" s="283"/>
      <c r="Q64" s="283"/>
      <c r="R64" s="283"/>
      <c r="S64" s="283"/>
      <c r="T64" s="283"/>
    </row>
    <row r="65">
      <c r="A65" s="509"/>
      <c r="B65" s="257" t="str">
        <v>18座</v>
      </c>
      <c r="C65" s="257" t="str">
        <v>闽DX1858曲师傅15259273458</v>
      </c>
      <c r="D65" s="490">
        <v>45396</v>
      </c>
      <c r="E65" s="257" t="str">
        <v>10:58-20:04</v>
      </c>
      <c r="F65" s="475">
        <v>1</v>
      </c>
      <c r="G65" s="475"/>
      <c r="H65" s="475"/>
      <c r="I65" s="475"/>
      <c r="J65" s="257" t="str">
        <v>彩排活动摆渡用车</v>
      </c>
      <c r="K65" s="203"/>
      <c r="L65" s="203"/>
      <c r="M65" s="283"/>
      <c r="N65" s="283"/>
      <c r="O65" s="283"/>
      <c r="P65" s="283"/>
      <c r="Q65" s="283"/>
      <c r="R65" s="283"/>
      <c r="S65" s="283"/>
      <c r="T65" s="283"/>
    </row>
    <row r="66">
      <c r="A66" s="509">
        <v>26</v>
      </c>
      <c r="B66" s="257" t="str">
        <v>18座</v>
      </c>
      <c r="C66" s="523" t="str">
        <v>闽Dx1568戴新辉13802555233</v>
      </c>
      <c r="D66" s="490">
        <v>45394</v>
      </c>
      <c r="E66" s="257" t="str">
        <v>16:53-23:03</v>
      </c>
      <c r="F66" s="475"/>
      <c r="G66" s="475"/>
      <c r="H66" s="475"/>
      <c r="I66" s="475"/>
      <c r="J66" s="257" t="str">
        <v>彩排活动摆渡用车</v>
      </c>
      <c r="K66" s="203"/>
      <c r="L66" s="203"/>
      <c r="M66" s="283"/>
      <c r="N66" s="283"/>
      <c r="O66" s="283"/>
      <c r="P66" s="283"/>
      <c r="Q66" s="283"/>
      <c r="R66" s="283"/>
      <c r="S66" s="283"/>
      <c r="T66" s="283"/>
    </row>
    <row r="67">
      <c r="A67" s="509">
        <v>27</v>
      </c>
      <c r="B67" s="257" t="str">
        <v>18座</v>
      </c>
      <c r="C67" s="526" t="str">
        <v>闽DX0766冯师傅13358383600</v>
      </c>
      <c r="D67" s="490">
        <v>45394</v>
      </c>
      <c r="E67" s="257" t="str">
        <v>13:00-23:00</v>
      </c>
      <c r="F67" s="475">
        <v>2</v>
      </c>
      <c r="G67" s="475"/>
      <c r="H67" s="475"/>
      <c r="I67" s="475"/>
      <c r="J67" s="257" t="str">
        <v>彩排活动摆渡用车</v>
      </c>
      <c r="K67" s="203"/>
      <c r="L67" s="203"/>
      <c r="M67" s="283"/>
      <c r="N67" s="283"/>
      <c r="O67" s="283"/>
      <c r="P67" s="283"/>
      <c r="Q67" s="283"/>
      <c r="R67" s="283"/>
      <c r="S67" s="283"/>
      <c r="T67" s="283"/>
    </row>
    <row r="68">
      <c r="A68" s="509"/>
      <c r="B68" s="257" t="str">
        <v>18座</v>
      </c>
      <c r="C68" s="526" t="str">
        <v>闽DX0766冯师傅13358383600</v>
      </c>
      <c r="D68" s="490">
        <v>45395</v>
      </c>
      <c r="E68" s="257" t="str">
        <v>11:01-23:29</v>
      </c>
      <c r="F68" s="475">
        <v>5</v>
      </c>
      <c r="G68" s="475"/>
      <c r="H68" s="475"/>
      <c r="I68" s="475"/>
      <c r="J68" s="257" t="str">
        <v>彩排活动摆渡用车</v>
      </c>
      <c r="K68" s="203"/>
      <c r="L68" s="203"/>
      <c r="M68" s="283"/>
      <c r="N68" s="283"/>
      <c r="O68" s="283"/>
      <c r="P68" s="283"/>
      <c r="Q68" s="283"/>
      <c r="R68" s="283"/>
      <c r="S68" s="283"/>
      <c r="T68" s="283"/>
    </row>
    <row r="69">
      <c r="A69" s="509">
        <v>28</v>
      </c>
      <c r="B69" s="257" t="str">
        <v>18座</v>
      </c>
      <c r="C69" s="523" t="str">
        <v>闽DX3083向师傅 15885673231</v>
      </c>
      <c r="D69" s="490">
        <v>45394</v>
      </c>
      <c r="E69" s="257" t="str">
        <v>10:55-20:01</v>
      </c>
      <c r="F69" s="475"/>
      <c r="G69" s="475"/>
      <c r="H69" s="475"/>
      <c r="I69" s="475"/>
      <c r="J69" s="257" t="str">
        <v>彩排活动摆渡用车</v>
      </c>
      <c r="K69" s="203"/>
      <c r="L69" s="203"/>
      <c r="M69" s="283"/>
      <c r="N69" s="283"/>
      <c r="O69" s="283"/>
      <c r="P69" s="283"/>
      <c r="Q69" s="283"/>
      <c r="R69" s="283"/>
      <c r="S69" s="283"/>
      <c r="T69" s="283"/>
    </row>
    <row r="70">
      <c r="A70" s="509">
        <v>29</v>
      </c>
      <c r="B70" s="257" t="str">
        <v>18座</v>
      </c>
      <c r="C70" s="523" t="str">
        <v>闽DZ9153侯师傅19859202683</v>
      </c>
      <c r="D70" s="490">
        <v>45394</v>
      </c>
      <c r="E70" s="257" t="str">
        <v>10:11-20:28</v>
      </c>
      <c r="F70" s="475">
        <v>2</v>
      </c>
      <c r="G70" s="475"/>
      <c r="H70" s="475"/>
      <c r="I70" s="475"/>
      <c r="J70" s="257" t="str">
        <v>彩排活动摆渡用车</v>
      </c>
      <c r="K70" s="203"/>
      <c r="L70" s="203"/>
      <c r="M70" s="283"/>
      <c r="N70" s="283"/>
      <c r="O70" s="283"/>
      <c r="P70" s="283"/>
      <c r="Q70" s="283"/>
      <c r="R70" s="283"/>
      <c r="S70" s="283"/>
      <c r="T70" s="283"/>
    </row>
    <row r="71">
      <c r="A71" s="509">
        <v>30</v>
      </c>
      <c r="B71" s="257" t="str">
        <v>18座</v>
      </c>
      <c r="C71" s="257" t="str">
        <v>闽DX0055张师傅13348371178</v>
      </c>
      <c r="D71" s="490">
        <v>45395</v>
      </c>
      <c r="E71" s="257" t="str">
        <v>9:02-20:39</v>
      </c>
      <c r="F71" s="475">
        <v>4</v>
      </c>
      <c r="G71" s="475"/>
      <c r="H71" s="475"/>
      <c r="I71" s="475"/>
      <c r="J71" s="257" t="str">
        <v>彩排活动摆渡用车</v>
      </c>
      <c r="K71" s="203"/>
      <c r="L71" s="203"/>
      <c r="M71" s="283"/>
      <c r="N71" s="283"/>
      <c r="O71" s="283"/>
      <c r="P71" s="283"/>
      <c r="Q71" s="283"/>
      <c r="R71" s="283"/>
      <c r="S71" s="283"/>
      <c r="T71" s="283"/>
    </row>
    <row r="72">
      <c r="A72" s="509"/>
      <c r="B72" s="257" t="str">
        <v>18座</v>
      </c>
      <c r="C72" s="257" t="str">
        <v>闽DX0055张师傅13348371178</v>
      </c>
      <c r="D72" s="490">
        <v>45396</v>
      </c>
      <c r="E72" s="257" t="str">
        <v>8:55-19:19</v>
      </c>
      <c r="F72" s="475">
        <v>2</v>
      </c>
      <c r="G72" s="475"/>
      <c r="H72" s="475"/>
      <c r="I72" s="475"/>
      <c r="J72" s="257" t="str">
        <v>彩排活动摆渡用车</v>
      </c>
      <c r="K72" s="203"/>
      <c r="L72" s="203"/>
      <c r="M72" s="283"/>
      <c r="N72" s="283"/>
      <c r="O72" s="283"/>
      <c r="P72" s="283"/>
      <c r="Q72" s="283"/>
      <c r="R72" s="283"/>
      <c r="S72" s="283"/>
      <c r="T72" s="283"/>
    </row>
    <row r="73">
      <c r="A73" s="509">
        <v>31</v>
      </c>
      <c r="B73" s="257" t="str">
        <v>18座</v>
      </c>
      <c r="C73" s="257" t="str">
        <v>闽DE6298刘师傅13599501110</v>
      </c>
      <c r="D73" s="490">
        <v>45395</v>
      </c>
      <c r="E73" s="257" t="str">
        <v>9:30-20:41</v>
      </c>
      <c r="F73" s="475">
        <v>3</v>
      </c>
      <c r="G73" s="475"/>
      <c r="H73" s="475"/>
      <c r="I73" s="475"/>
      <c r="J73" s="257" t="str">
        <v>彩排活动摆渡用车</v>
      </c>
      <c r="K73" s="203"/>
      <c r="L73" s="203"/>
      <c r="M73" s="283"/>
      <c r="N73" s="283"/>
      <c r="O73" s="283"/>
      <c r="P73" s="283"/>
      <c r="Q73" s="283"/>
      <c r="R73" s="283"/>
      <c r="S73" s="283"/>
      <c r="T73" s="283"/>
    </row>
    <row r="74">
      <c r="A74" s="509"/>
      <c r="B74" s="257" t="str">
        <v>18座</v>
      </c>
      <c r="C74" s="257" t="str">
        <v>闽DE6298刘师傅13599501110</v>
      </c>
      <c r="D74" s="490">
        <v>45396</v>
      </c>
      <c r="E74" s="257" t="str">
        <v>9:49-19:59</v>
      </c>
      <c r="F74" s="475">
        <v>2</v>
      </c>
      <c r="G74" s="475"/>
      <c r="H74" s="475"/>
      <c r="I74" s="475"/>
      <c r="J74" s="257" t="str">
        <v>彩排活动摆渡用车</v>
      </c>
      <c r="K74" s="203"/>
      <c r="L74" s="203"/>
      <c r="M74" s="283"/>
      <c r="N74" s="283"/>
      <c r="O74" s="283"/>
      <c r="P74" s="283"/>
      <c r="Q74" s="283"/>
      <c r="R74" s="283"/>
      <c r="S74" s="283"/>
      <c r="T74" s="283"/>
    </row>
    <row r="75">
      <c r="A75" s="509">
        <v>32</v>
      </c>
      <c r="B75" s="257" t="str">
        <v>18座</v>
      </c>
      <c r="C75" s="257" t="str">
        <v>闽DX2806韩智慧15985822837</v>
      </c>
      <c r="D75" s="490">
        <v>45395</v>
      </c>
      <c r="E75" s="257" t="str">
        <v>9:30-20:40</v>
      </c>
      <c r="F75" s="475">
        <v>3</v>
      </c>
      <c r="G75" s="475"/>
      <c r="H75" s="475"/>
      <c r="I75" s="475"/>
      <c r="J75" s="257" t="str">
        <v>彩排活动摆渡用车</v>
      </c>
      <c r="K75" s="203"/>
      <c r="L75" s="203"/>
      <c r="M75" s="283"/>
      <c r="N75" s="283"/>
      <c r="O75" s="283"/>
      <c r="P75" s="283"/>
      <c r="Q75" s="283"/>
      <c r="R75" s="283"/>
      <c r="S75" s="283"/>
      <c r="T75" s="283"/>
    </row>
    <row r="76">
      <c r="A76" s="509"/>
      <c r="B76" s="257" t="str">
        <v>18座</v>
      </c>
      <c r="C76" s="257" t="str">
        <v>闽DX2806韩智慧15985822837</v>
      </c>
      <c r="D76" s="490">
        <v>45396</v>
      </c>
      <c r="E76" s="257" t="str">
        <v>9:57-19:44</v>
      </c>
      <c r="F76" s="475">
        <v>2</v>
      </c>
      <c r="G76" s="475"/>
      <c r="H76" s="475"/>
      <c r="I76" s="475"/>
      <c r="J76" s="257" t="str">
        <v>彩排活动摆渡用车</v>
      </c>
      <c r="K76" s="203"/>
      <c r="L76" s="203"/>
      <c r="M76" s="283"/>
      <c r="N76" s="283"/>
      <c r="O76" s="283"/>
      <c r="P76" s="283"/>
      <c r="Q76" s="283"/>
      <c r="R76" s="283"/>
      <c r="S76" s="283"/>
      <c r="T76" s="283"/>
    </row>
    <row r="77">
      <c r="A77" s="509">
        <v>33</v>
      </c>
      <c r="B77" s="257" t="str">
        <v>18座</v>
      </c>
      <c r="C77" s="523" t="str">
        <v>闽DX1055娄师傅15516934678</v>
      </c>
      <c r="D77" s="490">
        <v>45395</v>
      </c>
      <c r="E77" s="257" t="str">
        <v>14:48-23:28</v>
      </c>
      <c r="F77" s="475"/>
      <c r="G77" s="475"/>
      <c r="H77" s="475"/>
      <c r="I77" s="475"/>
      <c r="J77" s="257" t="str">
        <v>彩排活动摆渡用车</v>
      </c>
      <c r="K77" s="203"/>
      <c r="L77" s="203"/>
      <c r="M77" s="283"/>
      <c r="N77" s="283"/>
      <c r="O77" s="283"/>
      <c r="P77" s="283"/>
      <c r="Q77" s="283"/>
      <c r="R77" s="283"/>
      <c r="S77" s="283"/>
      <c r="T77" s="283"/>
    </row>
    <row r="78">
      <c r="A78" s="509">
        <v>34</v>
      </c>
      <c r="B78" s="257" t="str">
        <v>18座</v>
      </c>
      <c r="C78" s="523" t="str">
        <v>闽DX1236何师傅18150137801</v>
      </c>
      <c r="D78" s="490">
        <v>45395</v>
      </c>
      <c r="E78" s="257" t="str">
        <v>11:00-20:03</v>
      </c>
      <c r="F78" s="475">
        <v>1</v>
      </c>
      <c r="G78" s="475"/>
      <c r="H78" s="475"/>
      <c r="I78" s="475"/>
      <c r="J78" s="257" t="str">
        <v>彩排活动摆渡用车</v>
      </c>
      <c r="K78" s="203"/>
      <c r="L78" s="203"/>
      <c r="M78" s="283"/>
      <c r="N78" s="283"/>
      <c r="O78" s="283"/>
      <c r="P78" s="283"/>
      <c r="Q78" s="283"/>
      <c r="R78" s="283"/>
      <c r="S78" s="283"/>
      <c r="T78" s="283"/>
    </row>
    <row r="79">
      <c r="A79" s="509">
        <v>35</v>
      </c>
      <c r="B79" s="257" t="str">
        <v>18座</v>
      </c>
      <c r="C79" s="524" t="str">
        <v>闽DX0906王师傅18950127550</v>
      </c>
      <c r="D79" s="490">
        <v>45395</v>
      </c>
      <c r="E79" s="257" t="str">
        <v>11:00-19：00</v>
      </c>
      <c r="F79" s="475"/>
      <c r="G79" s="531" t="str">
        <v>*</v>
      </c>
      <c r="H79" s="531"/>
      <c r="I79" s="531"/>
      <c r="J79" s="257" t="str">
        <v>彩排活动摆渡用车</v>
      </c>
      <c r="K79" s="532"/>
      <c r="L79" s="532"/>
      <c r="M79" s="283"/>
      <c r="N79" s="283"/>
      <c r="O79" s="283"/>
      <c r="P79" s="283"/>
      <c r="Q79" s="283"/>
      <c r="R79" s="283"/>
      <c r="S79" s="283"/>
      <c r="T79" s="283"/>
    </row>
    <row r="80">
      <c r="A80" s="509"/>
      <c r="B80" s="257" t="str">
        <v>18座</v>
      </c>
      <c r="C80" s="524" t="str">
        <v>闽DX0906王师傅18950127550</v>
      </c>
      <c r="D80" s="490">
        <v>45396</v>
      </c>
      <c r="E80" s="257" t="str">
        <v>10:25-19:59</v>
      </c>
      <c r="F80" s="475">
        <v>2</v>
      </c>
      <c r="G80" s="475"/>
      <c r="H80" s="475"/>
      <c r="I80" s="475"/>
      <c r="J80" s="257" t="str">
        <v>彩排活动摆渡用车</v>
      </c>
      <c r="K80" s="203"/>
      <c r="L80" s="203"/>
      <c r="M80" s="283"/>
      <c r="N80" s="283"/>
      <c r="O80" s="283"/>
      <c r="P80" s="283"/>
      <c r="Q80" s="283"/>
      <c r="R80" s="283"/>
      <c r="S80" s="283"/>
      <c r="T80" s="283"/>
    </row>
    <row r="81">
      <c r="A81" s="509">
        <v>36</v>
      </c>
      <c r="B81" s="257" t="str">
        <v>18座</v>
      </c>
      <c r="C81" s="524" t="str">
        <v>闽DX5667王师傅13606039802</v>
      </c>
      <c r="D81" s="490">
        <v>45396</v>
      </c>
      <c r="E81" s="257" t="str">
        <v>10:25-20:05</v>
      </c>
      <c r="F81" s="475">
        <v>2</v>
      </c>
      <c r="G81" s="475"/>
      <c r="H81" s="475"/>
      <c r="I81" s="475"/>
      <c r="J81" s="257" t="str">
        <v>彩排活动摆渡用车</v>
      </c>
      <c r="K81" s="203"/>
      <c r="L81" s="203"/>
      <c r="M81" s="283"/>
      <c r="N81" s="283"/>
      <c r="O81" s="283"/>
      <c r="P81" s="283"/>
      <c r="Q81" s="283"/>
      <c r="R81" s="283"/>
      <c r="S81" s="283"/>
      <c r="T81" s="283"/>
    </row>
    <row r="82">
      <c r="A82" s="509">
        <v>37</v>
      </c>
      <c r="B82" s="257" t="str">
        <v>18座</v>
      </c>
      <c r="C82" s="524" t="str">
        <v>闽DX2706梁师傅18695678914</v>
      </c>
      <c r="D82" s="490">
        <v>45396</v>
      </c>
      <c r="E82" s="257" t="str">
        <v>8:50-14:55</v>
      </c>
      <c r="F82" s="475"/>
      <c r="G82" s="475"/>
      <c r="H82" s="475"/>
      <c r="I82" s="475">
        <v>35</v>
      </c>
      <c r="J82" s="257" t="str">
        <v>彩排活动摆渡用车</v>
      </c>
      <c r="K82" s="203"/>
      <c r="L82" s="203"/>
      <c r="M82" s="283"/>
      <c r="N82" s="283"/>
      <c r="O82" s="283"/>
      <c r="P82" s="283"/>
      <c r="Q82" s="283"/>
      <c r="R82" s="283"/>
      <c r="S82" s="283"/>
      <c r="T82" s="283"/>
    </row>
    <row r="83">
      <c r="A83" s="509">
        <v>38</v>
      </c>
      <c r="B83" s="257" t="str">
        <v>48座</v>
      </c>
      <c r="C83" s="524" t="str">
        <v>闽DZ9867余师傅15980938998</v>
      </c>
      <c r="D83" s="490">
        <v>45397</v>
      </c>
      <c r="E83" s="257" t="str">
        <v>8:09-15:11</v>
      </c>
      <c r="F83" s="475"/>
      <c r="G83" s="475"/>
      <c r="H83" s="475"/>
      <c r="I83" s="475"/>
      <c r="J83" s="257" t="str">
        <v>15日送机摆渡车</v>
      </c>
      <c r="K83" s="203"/>
      <c r="L83" s="203"/>
      <c r="M83" s="283"/>
      <c r="N83" s="283"/>
      <c r="O83" s="283"/>
      <c r="P83" s="283"/>
      <c r="Q83" s="283"/>
      <c r="R83" s="283"/>
      <c r="S83" s="283"/>
      <c r="T83" s="283"/>
    </row>
    <row r="84">
      <c r="A84" s="509">
        <v>39</v>
      </c>
      <c r="B84" s="257" t="str">
        <v>48座</v>
      </c>
      <c r="C84" s="523" t="str">
        <v>闽D09329D徐师傅18150904008</v>
      </c>
      <c r="D84" s="490">
        <v>45397</v>
      </c>
      <c r="E84" s="257" t="str">
        <v>8:00-14:08</v>
      </c>
      <c r="F84" s="475"/>
      <c r="G84" s="475"/>
      <c r="H84" s="475"/>
      <c r="I84" s="475"/>
      <c r="J84" s="257" t="str">
        <v>15日送机摆渡车</v>
      </c>
      <c r="K84" s="203"/>
      <c r="L84" s="203"/>
      <c r="M84" s="283"/>
      <c r="N84" s="283"/>
      <c r="O84" s="283"/>
      <c r="P84" s="283"/>
      <c r="Q84" s="283"/>
      <c r="R84" s="283"/>
      <c r="S84" s="283"/>
      <c r="T84" s="283"/>
    </row>
    <row r="85">
      <c r="A85" s="509">
        <v>40</v>
      </c>
      <c r="B85" s="257" t="str">
        <v>48座</v>
      </c>
      <c r="C85" s="524" t="str">
        <v>闽EY3721吴师傅13400755480</v>
      </c>
      <c r="D85" s="490">
        <v>45397</v>
      </c>
      <c r="E85" s="257" t="str">
        <v>7:44-14:55</v>
      </c>
      <c r="F85" s="475"/>
      <c r="G85" s="475"/>
      <c r="H85" s="475"/>
      <c r="I85" s="475"/>
      <c r="J85" s="257" t="str">
        <v>15日送机摆渡车</v>
      </c>
      <c r="K85" s="203"/>
      <c r="L85" s="203"/>
      <c r="M85" s="283"/>
      <c r="N85" s="283"/>
      <c r="O85" s="283"/>
      <c r="P85" s="283"/>
      <c r="Q85" s="283"/>
      <c r="R85" s="283"/>
      <c r="S85" s="283"/>
      <c r="T85" s="283"/>
    </row>
    <row r="86">
      <c r="A86" s="509">
        <v>41</v>
      </c>
      <c r="B86" s="257" t="str">
        <v>48座</v>
      </c>
      <c r="C86" s="523" t="str">
        <v>闽DX2370彭大刚15859288893</v>
      </c>
      <c r="D86" s="490">
        <v>45394</v>
      </c>
      <c r="E86" s="257" t="str">
        <v>15:28-18:43</v>
      </c>
      <c r="F86" s="475"/>
      <c r="G86" s="475"/>
      <c r="H86" s="475"/>
      <c r="I86" s="475"/>
      <c r="J86" s="257" t="str">
        <v>彩排活动摆渡用车</v>
      </c>
      <c r="K86" s="203"/>
      <c r="L86" s="203"/>
      <c r="M86" s="283"/>
      <c r="N86" s="283"/>
      <c r="O86" s="283"/>
      <c r="P86" s="283"/>
      <c r="Q86" s="283"/>
      <c r="R86" s="283"/>
      <c r="S86" s="283"/>
      <c r="T86" s="283"/>
    </row>
    <row r="87">
      <c r="A87" s="509">
        <v>42</v>
      </c>
      <c r="B87" s="257" t="str">
        <v>48座</v>
      </c>
      <c r="C87" s="524" t="str">
        <v>闽DZ3979张师傅15960210890</v>
      </c>
      <c r="D87" s="490">
        <v>45396</v>
      </c>
      <c r="E87" s="244" t="str">
        <v>12:00-19:30</v>
      </c>
      <c r="F87" s="475"/>
      <c r="G87" s="475"/>
      <c r="H87" s="475"/>
      <c r="I87" s="475"/>
      <c r="J87" s="257" t="str">
        <v>彩排活动摆渡用车</v>
      </c>
      <c r="K87" s="203"/>
      <c r="L87" s="203"/>
      <c r="M87" s="283"/>
      <c r="N87" s="283"/>
      <c r="O87" s="283"/>
      <c r="P87" s="283"/>
      <c r="Q87" s="283"/>
      <c r="R87" s="283"/>
      <c r="S87" s="283"/>
      <c r="T87" s="283"/>
    </row>
    <row r="88">
      <c r="A88" s="509">
        <v>43</v>
      </c>
      <c r="B88" s="257" t="str">
        <v>48座</v>
      </c>
      <c r="C88" s="523" t="str">
        <v>闽D03993D查小龙15039782211</v>
      </c>
      <c r="D88" s="490">
        <v>45393</v>
      </c>
      <c r="E88" s="257" t="str">
        <v>15:48-20:30</v>
      </c>
      <c r="F88" s="475"/>
      <c r="G88" s="475"/>
      <c r="H88" s="475"/>
      <c r="I88" s="475"/>
      <c r="J88" s="257" t="str">
        <v>彩排活动摆渡用车</v>
      </c>
      <c r="K88" s="203"/>
      <c r="L88" s="203"/>
      <c r="M88" s="283"/>
      <c r="N88" s="283"/>
      <c r="O88" s="283"/>
      <c r="P88" s="283"/>
      <c r="Q88" s="283"/>
      <c r="R88" s="283"/>
      <c r="S88" s="283"/>
      <c r="T88" s="283"/>
    </row>
    <row r="89">
      <c r="A89" s="509">
        <v>44</v>
      </c>
      <c r="B89" s="257" t="str">
        <v>48座</v>
      </c>
      <c r="C89" s="523" t="str">
        <v>闽DX0507谢师傅18850502207</v>
      </c>
      <c r="D89" s="490">
        <v>45394</v>
      </c>
      <c r="E89" s="257" t="str">
        <v>10:54-16:30</v>
      </c>
      <c r="F89" s="475"/>
      <c r="G89" s="475"/>
      <c r="H89" s="475"/>
      <c r="I89" s="475"/>
      <c r="J89" s="257" t="str">
        <v>彩排活动摆渡用车</v>
      </c>
      <c r="K89" s="203"/>
      <c r="L89" s="203"/>
      <c r="M89" s="283"/>
      <c r="N89" s="283"/>
      <c r="O89" s="283"/>
      <c r="P89" s="283"/>
      <c r="Q89" s="283"/>
      <c r="R89" s="283"/>
      <c r="S89" s="283"/>
      <c r="T89" s="283"/>
    </row>
    <row r="90">
      <c r="A90" s="509">
        <v>45</v>
      </c>
      <c r="B90" s="257" t="str">
        <v>48座</v>
      </c>
      <c r="C90" s="526" t="str">
        <v>闽DX0711那师傅14700053390</v>
      </c>
      <c r="D90" s="490">
        <v>45394</v>
      </c>
      <c r="E90" s="257" t="str">
        <v>17:07-23:36</v>
      </c>
      <c r="F90" s="475"/>
      <c r="G90" s="475"/>
      <c r="H90" s="475"/>
      <c r="I90" s="475"/>
      <c r="J90" s="257" t="str">
        <v>彩排活动摆渡用车</v>
      </c>
      <c r="K90" s="203"/>
      <c r="L90" s="203"/>
      <c r="M90" s="283"/>
      <c r="N90" s="283"/>
      <c r="O90" s="283"/>
      <c r="P90" s="283"/>
      <c r="Q90" s="283"/>
      <c r="R90" s="283"/>
      <c r="S90" s="283"/>
      <c r="T90" s="283"/>
    </row>
    <row r="91">
      <c r="A91" s="509"/>
      <c r="B91" s="257" t="str">
        <v>48座</v>
      </c>
      <c r="C91" s="526" t="str">
        <v>闽DX0711那师傅14700053390</v>
      </c>
      <c r="D91" s="490">
        <v>45396</v>
      </c>
      <c r="E91" s="257" t="str">
        <v>10:26-19:19</v>
      </c>
      <c r="F91" s="475">
        <v>1</v>
      </c>
      <c r="G91" s="475"/>
      <c r="H91" s="475"/>
      <c r="I91" s="475"/>
      <c r="J91" s="257" t="str">
        <v>彩排活动摆渡用车</v>
      </c>
      <c r="K91" s="203"/>
      <c r="L91" s="203"/>
      <c r="M91" s="283"/>
      <c r="N91" s="283"/>
      <c r="O91" s="283"/>
      <c r="P91" s="283"/>
      <c r="Q91" s="283"/>
      <c r="R91" s="283"/>
      <c r="S91" s="283"/>
      <c r="T91" s="283"/>
    </row>
    <row r="92">
      <c r="A92" s="509">
        <v>46</v>
      </c>
      <c r="B92" s="257" t="str">
        <v>48座</v>
      </c>
      <c r="C92" s="526" t="str">
        <v>闽EY3957杨师傅15959216650</v>
      </c>
      <c r="D92" s="490">
        <v>45394</v>
      </c>
      <c r="E92" s="257" t="str">
        <v>17:07-23:25</v>
      </c>
      <c r="F92" s="475"/>
      <c r="G92" s="475"/>
      <c r="H92" s="475"/>
      <c r="I92" s="475"/>
      <c r="J92" s="257" t="str">
        <v>彩排活动摆渡用车</v>
      </c>
      <c r="K92" s="203"/>
      <c r="L92" s="203"/>
      <c r="M92" s="283"/>
      <c r="N92" s="283"/>
      <c r="O92" s="283"/>
      <c r="P92" s="283"/>
      <c r="Q92" s="283"/>
      <c r="R92" s="283"/>
      <c r="S92" s="283"/>
      <c r="T92" s="283"/>
    </row>
    <row r="93">
      <c r="A93" s="509"/>
      <c r="B93" s="257" t="str">
        <v>48座</v>
      </c>
      <c r="C93" s="526" t="str">
        <v>闽EY3957杨师傅15959216650</v>
      </c>
      <c r="D93" s="490">
        <v>45395</v>
      </c>
      <c r="E93" s="257" t="str">
        <v>15:37-23:20</v>
      </c>
      <c r="F93" s="475"/>
      <c r="G93" s="475"/>
      <c r="H93" s="475"/>
      <c r="I93" s="475"/>
      <c r="J93" s="257" t="str">
        <v>彩排活动摆渡用车</v>
      </c>
      <c r="K93" s="203"/>
      <c r="L93" s="203"/>
      <c r="M93" s="283"/>
      <c r="N93" s="283"/>
      <c r="O93" s="283"/>
      <c r="P93" s="283"/>
      <c r="Q93" s="283"/>
      <c r="R93" s="283"/>
      <c r="S93" s="283"/>
      <c r="T93" s="283"/>
    </row>
    <row r="94">
      <c r="A94" s="509">
        <v>47</v>
      </c>
      <c r="B94" s="257" t="str">
        <v>48座</v>
      </c>
      <c r="C94" s="523" t="str">
        <v>闽DZ3358吴13400755480</v>
      </c>
      <c r="D94" s="490">
        <v>45395</v>
      </c>
      <c r="E94" s="257" t="str">
        <v>10:06-18:55</v>
      </c>
      <c r="F94" s="475">
        <v>1</v>
      </c>
      <c r="G94" s="475"/>
      <c r="H94" s="475"/>
      <c r="I94" s="475"/>
      <c r="J94" s="257" t="str">
        <v>彩排活动摆渡用车</v>
      </c>
      <c r="K94" s="203"/>
      <c r="L94" s="203"/>
      <c r="M94" s="283"/>
      <c r="N94" s="283"/>
      <c r="O94" s="283"/>
      <c r="P94" s="283"/>
      <c r="Q94" s="283"/>
      <c r="R94" s="283"/>
      <c r="S94" s="283"/>
      <c r="T94" s="283"/>
    </row>
    <row r="95">
      <c r="A95" s="509">
        <v>48</v>
      </c>
      <c r="B95" s="257" t="str">
        <v>48座</v>
      </c>
      <c r="C95" s="523" t="str">
        <v>闽EY3721童15690826226</v>
      </c>
      <c r="D95" s="490">
        <v>45395</v>
      </c>
      <c r="E95" s="257" t="str">
        <v>10:12-23:25</v>
      </c>
      <c r="F95" s="475">
        <v>5</v>
      </c>
      <c r="G95" s="475"/>
      <c r="H95" s="475"/>
      <c r="I95" s="475"/>
      <c r="J95" s="257" t="str">
        <v>彩排活动摆渡用车</v>
      </c>
      <c r="K95" s="203"/>
      <c r="L95" s="203"/>
      <c r="M95" s="283"/>
      <c r="N95" s="283"/>
      <c r="O95" s="283"/>
      <c r="P95" s="283"/>
      <c r="Q95" s="283"/>
      <c r="R95" s="283"/>
      <c r="S95" s="283"/>
      <c r="T95" s="283"/>
    </row>
    <row r="96">
      <c r="A96" s="509">
        <v>49</v>
      </c>
      <c r="B96" s="257" t="str">
        <v>48座</v>
      </c>
      <c r="C96" s="523" t="str">
        <v>闽DZ3855李师傅13799798630</v>
      </c>
      <c r="D96" s="490">
        <v>45397</v>
      </c>
      <c r="E96" s="257" t="str">
        <v>8:50-14:56</v>
      </c>
      <c r="F96" s="475"/>
      <c r="G96" s="475"/>
      <c r="H96" s="475"/>
      <c r="I96" s="475"/>
      <c r="J96" s="257" t="str">
        <v>15日送机摆渡车</v>
      </c>
      <c r="K96" s="203"/>
      <c r="L96" s="203"/>
      <c r="M96" s="283"/>
      <c r="N96" s="283"/>
      <c r="O96" s="283"/>
      <c r="P96" s="283"/>
      <c r="Q96" s="283"/>
      <c r="R96" s="283"/>
      <c r="S96" s="283"/>
      <c r="T96" s="283"/>
    </row>
    <row r="97">
      <c r="A97" s="463"/>
      <c r="B97" s="203"/>
      <c r="C97" s="507"/>
      <c r="D97" s="463"/>
      <c r="E97" s="203"/>
      <c r="F97" s="463"/>
      <c r="G97" s="463"/>
      <c r="H97" s="463"/>
      <c r="I97" s="463"/>
      <c r="J97" s="203"/>
      <c r="K97" s="203"/>
      <c r="L97" s="203"/>
      <c r="M97" s="283"/>
      <c r="N97" s="283"/>
      <c r="O97" s="283"/>
      <c r="P97" s="283"/>
      <c r="Q97" s="283"/>
      <c r="R97" s="283"/>
      <c r="S97" s="283"/>
      <c r="T97" s="283"/>
    </row>
    <row r="98">
      <c r="A98" s="463"/>
      <c r="B98" s="203"/>
      <c r="C98" s="507"/>
      <c r="D98" s="463"/>
      <c r="E98" s="203"/>
      <c r="F98" s="463"/>
      <c r="G98" s="463"/>
      <c r="H98" s="463"/>
      <c r="I98" s="463"/>
      <c r="J98" s="203"/>
      <c r="K98" s="203"/>
      <c r="L98" s="203"/>
      <c r="M98" s="283"/>
      <c r="N98" s="283"/>
      <c r="O98" s="283"/>
      <c r="P98" s="283"/>
      <c r="Q98" s="283"/>
      <c r="R98" s="283"/>
      <c r="S98" s="283"/>
      <c r="T98" s="283"/>
    </row>
    <row r="99">
      <c r="A99" s="463"/>
      <c r="B99" s="203"/>
      <c r="C99" s="507"/>
      <c r="D99" s="463"/>
      <c r="E99" s="203"/>
      <c r="F99" s="463"/>
      <c r="G99" s="463"/>
      <c r="H99" s="463"/>
      <c r="I99" s="463"/>
      <c r="J99" s="203"/>
      <c r="K99" s="203"/>
      <c r="L99" s="203"/>
      <c r="M99" s="283"/>
      <c r="N99" s="283"/>
      <c r="O99" s="283"/>
      <c r="P99" s="283"/>
      <c r="Q99" s="283"/>
      <c r="R99" s="283"/>
      <c r="S99" s="283"/>
      <c r="T99" s="283"/>
    </row>
    <row r="100">
      <c r="A100" s="463"/>
      <c r="B100" s="203"/>
      <c r="C100" s="507"/>
      <c r="D100" s="463"/>
      <c r="E100" s="203"/>
      <c r="F100" s="463"/>
      <c r="G100" s="463"/>
      <c r="H100" s="463"/>
      <c r="I100" s="463"/>
      <c r="J100" s="203"/>
      <c r="K100" s="203"/>
      <c r="L100" s="203"/>
      <c r="M100" s="283"/>
      <c r="N100" s="283"/>
      <c r="O100" s="283"/>
      <c r="P100" s="283"/>
      <c r="Q100" s="283"/>
      <c r="R100" s="283"/>
      <c r="S100" s="283"/>
      <c r="T100" s="283"/>
    </row>
    <row r="101">
      <c r="A101" s="463"/>
      <c r="B101" s="203"/>
      <c r="C101" s="507"/>
      <c r="D101" s="463"/>
      <c r="E101" s="203"/>
      <c r="F101" s="463"/>
      <c r="G101" s="463"/>
      <c r="H101" s="463"/>
      <c r="I101" s="463"/>
      <c r="J101" s="203"/>
      <c r="K101" s="203"/>
      <c r="L101" s="203"/>
      <c r="M101" s="283"/>
      <c r="N101" s="283"/>
      <c r="O101" s="283"/>
      <c r="P101" s="283"/>
      <c r="Q101" s="283"/>
      <c r="R101" s="283"/>
      <c r="S101" s="283"/>
      <c r="T101" s="283"/>
    </row>
    <row r="102">
      <c r="A102" s="463"/>
      <c r="B102" s="203"/>
      <c r="C102" s="507"/>
      <c r="D102" s="463"/>
      <c r="E102" s="203"/>
      <c r="F102" s="463"/>
      <c r="G102" s="463"/>
      <c r="H102" s="463"/>
      <c r="I102" s="463"/>
      <c r="J102" s="203"/>
      <c r="K102" s="203"/>
      <c r="L102" s="203"/>
      <c r="M102" s="283"/>
      <c r="N102" s="283"/>
      <c r="O102" s="283"/>
      <c r="P102" s="283"/>
      <c r="Q102" s="283"/>
      <c r="R102" s="283"/>
      <c r="S102" s="283"/>
      <c r="T102" s="283"/>
    </row>
    <row r="103">
      <c r="A103" s="463"/>
      <c r="B103" s="203"/>
      <c r="C103" s="507"/>
      <c r="D103" s="463"/>
      <c r="E103" s="203"/>
      <c r="F103" s="463"/>
      <c r="G103" s="463"/>
      <c r="H103" s="463"/>
      <c r="I103" s="463"/>
      <c r="J103" s="203"/>
      <c r="K103" s="203"/>
      <c r="L103" s="203"/>
      <c r="M103" s="283"/>
      <c r="N103" s="283"/>
      <c r="O103" s="283"/>
      <c r="P103" s="283"/>
      <c r="Q103" s="283"/>
      <c r="R103" s="283"/>
      <c r="S103" s="283"/>
      <c r="T103" s="283"/>
    </row>
    <row r="104">
      <c r="A104" s="463"/>
      <c r="B104" s="203"/>
      <c r="C104" s="507"/>
      <c r="D104" s="463"/>
      <c r="E104" s="203"/>
      <c r="F104" s="463"/>
      <c r="G104" s="463"/>
      <c r="H104" s="463"/>
      <c r="I104" s="463"/>
      <c r="J104" s="203"/>
      <c r="K104" s="203"/>
      <c r="L104" s="203"/>
      <c r="M104" s="283"/>
      <c r="N104" s="283"/>
      <c r="O104" s="283"/>
      <c r="P104" s="283"/>
      <c r="Q104" s="283"/>
      <c r="R104" s="283"/>
      <c r="S104" s="283"/>
      <c r="T104" s="283"/>
    </row>
    <row r="105">
      <c r="A105" s="463"/>
      <c r="B105" s="203"/>
      <c r="C105" s="507"/>
      <c r="D105" s="463"/>
      <c r="E105" s="203"/>
      <c r="F105" s="463"/>
      <c r="G105" s="463"/>
      <c r="H105" s="463"/>
      <c r="I105" s="463"/>
      <c r="J105" s="203"/>
      <c r="K105" s="203"/>
      <c r="L105" s="203"/>
      <c r="M105" s="283"/>
      <c r="N105" s="283"/>
      <c r="O105" s="283"/>
      <c r="P105" s="283"/>
      <c r="Q105" s="283"/>
      <c r="R105" s="283"/>
      <c r="S105" s="283"/>
      <c r="T105" s="283"/>
    </row>
    <row r="106">
      <c r="A106" s="463"/>
      <c r="B106" s="203"/>
      <c r="C106" s="507"/>
      <c r="D106" s="463"/>
      <c r="E106" s="203"/>
      <c r="F106" s="463"/>
      <c r="G106" s="463"/>
      <c r="H106" s="463"/>
      <c r="I106" s="463"/>
      <c r="J106" s="203"/>
      <c r="K106" s="203"/>
      <c r="L106" s="203"/>
      <c r="M106" s="283"/>
      <c r="N106" s="283"/>
      <c r="O106" s="283"/>
      <c r="P106" s="283"/>
      <c r="Q106" s="283"/>
      <c r="R106" s="283"/>
      <c r="S106" s="283"/>
      <c r="T106" s="283"/>
    </row>
    <row r="107">
      <c r="A107" s="463"/>
      <c r="B107" s="203"/>
      <c r="C107" s="507"/>
      <c r="D107" s="463"/>
      <c r="E107" s="203"/>
      <c r="F107" s="463"/>
      <c r="G107" s="463"/>
      <c r="H107" s="463"/>
      <c r="I107" s="463"/>
      <c r="J107" s="203"/>
      <c r="K107" s="203"/>
      <c r="L107" s="203"/>
      <c r="M107" s="283"/>
      <c r="N107" s="283"/>
      <c r="O107" s="283"/>
      <c r="P107" s="283"/>
      <c r="Q107" s="283"/>
      <c r="R107" s="283"/>
      <c r="S107" s="283"/>
      <c r="T107" s="283"/>
    </row>
    <row r="108">
      <c r="A108" s="463"/>
      <c r="B108" s="203"/>
      <c r="C108" s="507"/>
      <c r="D108" s="463"/>
      <c r="E108" s="203"/>
      <c r="F108" s="463"/>
      <c r="G108" s="463"/>
      <c r="H108" s="463"/>
      <c r="I108" s="463"/>
      <c r="J108" s="203"/>
      <c r="K108" s="203"/>
      <c r="L108" s="203"/>
      <c r="M108" s="283"/>
      <c r="N108" s="283"/>
      <c r="O108" s="283"/>
      <c r="P108" s="283"/>
      <c r="Q108" s="283"/>
      <c r="R108" s="283"/>
      <c r="S108" s="283"/>
      <c r="T108" s="283"/>
    </row>
    <row r="109">
      <c r="A109" s="463"/>
      <c r="B109" s="203"/>
      <c r="C109" s="507"/>
      <c r="D109" s="463"/>
      <c r="E109" s="203"/>
      <c r="F109" s="463"/>
      <c r="G109" s="463"/>
      <c r="H109" s="463"/>
      <c r="I109" s="463"/>
      <c r="J109" s="203"/>
      <c r="K109" s="203"/>
      <c r="L109" s="203"/>
      <c r="M109" s="283"/>
      <c r="N109" s="283"/>
      <c r="O109" s="283"/>
      <c r="P109" s="283"/>
      <c r="Q109" s="283"/>
      <c r="R109" s="283"/>
      <c r="S109" s="283"/>
      <c r="T109" s="283"/>
    </row>
    <row r="110">
      <c r="A110" s="463"/>
      <c r="B110" s="203"/>
      <c r="C110" s="507"/>
      <c r="D110" s="463"/>
      <c r="E110" s="203"/>
      <c r="F110" s="463"/>
      <c r="G110" s="463"/>
      <c r="H110" s="463"/>
      <c r="I110" s="463"/>
      <c r="J110" s="203"/>
      <c r="K110" s="203"/>
      <c r="L110" s="203"/>
      <c r="M110" s="283"/>
      <c r="N110" s="283"/>
      <c r="O110" s="283"/>
      <c r="P110" s="283"/>
      <c r="Q110" s="283"/>
      <c r="R110" s="283"/>
      <c r="S110" s="283"/>
      <c r="T110" s="283"/>
    </row>
    <row r="111">
      <c r="A111" s="463"/>
      <c r="B111" s="203"/>
      <c r="C111" s="507"/>
      <c r="D111" s="463"/>
      <c r="E111" s="203"/>
      <c r="F111" s="463"/>
      <c r="G111" s="463"/>
      <c r="H111" s="463"/>
      <c r="I111" s="463"/>
      <c r="J111" s="203"/>
      <c r="K111" s="203"/>
      <c r="L111" s="203"/>
      <c r="M111" s="283"/>
      <c r="N111" s="283"/>
      <c r="O111" s="283"/>
      <c r="P111" s="283"/>
      <c r="Q111" s="283"/>
      <c r="R111" s="283"/>
      <c r="S111" s="283"/>
      <c r="T111" s="283"/>
    </row>
    <row r="112">
      <c r="A112" s="463"/>
      <c r="B112" s="203"/>
      <c r="C112" s="507"/>
      <c r="D112" s="463"/>
      <c r="E112" s="203"/>
      <c r="F112" s="463"/>
      <c r="G112" s="463"/>
      <c r="H112" s="463"/>
      <c r="I112" s="463"/>
      <c r="J112" s="203"/>
      <c r="K112" s="203"/>
      <c r="L112" s="203"/>
      <c r="M112" s="283"/>
      <c r="N112" s="283"/>
      <c r="O112" s="283"/>
      <c r="P112" s="283"/>
      <c r="Q112" s="283"/>
      <c r="R112" s="283"/>
      <c r="S112" s="283"/>
      <c r="T112" s="283"/>
    </row>
    <row r="113">
      <c r="A113" s="463"/>
      <c r="B113" s="203"/>
      <c r="C113" s="507"/>
      <c r="D113" s="463"/>
      <c r="E113" s="203"/>
      <c r="F113" s="463"/>
      <c r="G113" s="463"/>
      <c r="H113" s="463"/>
      <c r="I113" s="463"/>
      <c r="J113" s="203"/>
      <c r="K113" s="203"/>
      <c r="L113" s="203"/>
      <c r="M113" s="283"/>
      <c r="N113" s="283"/>
      <c r="O113" s="283"/>
      <c r="P113" s="283"/>
      <c r="Q113" s="283"/>
      <c r="R113" s="283"/>
      <c r="S113" s="283"/>
      <c r="T113" s="283"/>
    </row>
    <row r="114">
      <c r="A114" s="463"/>
      <c r="B114" s="203"/>
      <c r="C114" s="507"/>
      <c r="D114" s="463"/>
      <c r="E114" s="203"/>
      <c r="F114" s="463"/>
      <c r="G114" s="463"/>
      <c r="H114" s="463"/>
      <c r="I114" s="463"/>
      <c r="J114" s="203"/>
      <c r="K114" s="203"/>
      <c r="L114" s="203"/>
      <c r="M114" s="283"/>
      <c r="N114" s="283"/>
      <c r="O114" s="283"/>
      <c r="P114" s="283"/>
      <c r="Q114" s="283"/>
      <c r="R114" s="283"/>
      <c r="S114" s="283"/>
      <c r="T114" s="283"/>
    </row>
    <row r="115">
      <c r="A115" s="463"/>
      <c r="B115" s="203"/>
      <c r="C115" s="507"/>
      <c r="D115" s="463"/>
      <c r="E115" s="203"/>
      <c r="F115" s="463"/>
      <c r="G115" s="463"/>
      <c r="H115" s="463"/>
      <c r="I115" s="463"/>
      <c r="J115" s="203"/>
      <c r="K115" s="203"/>
      <c r="L115" s="203"/>
      <c r="M115" s="283"/>
      <c r="N115" s="283"/>
      <c r="O115" s="283"/>
      <c r="P115" s="283"/>
      <c r="Q115" s="283"/>
      <c r="R115" s="283"/>
      <c r="S115" s="283"/>
      <c r="T115" s="283"/>
    </row>
    <row r="116">
      <c r="A116" s="463"/>
      <c r="B116" s="203"/>
      <c r="C116" s="507"/>
      <c r="D116" s="463"/>
      <c r="E116" s="203"/>
      <c r="F116" s="463"/>
      <c r="G116" s="463"/>
      <c r="H116" s="463"/>
      <c r="I116" s="463"/>
      <c r="J116" s="203"/>
      <c r="K116" s="203"/>
      <c r="L116" s="203"/>
      <c r="M116" s="283"/>
      <c r="N116" s="283"/>
      <c r="O116" s="283"/>
      <c r="P116" s="283"/>
      <c r="Q116" s="283"/>
      <c r="R116" s="283"/>
      <c r="S116" s="283"/>
      <c r="T116" s="283"/>
    </row>
    <row r="117">
      <c r="A117" s="463"/>
      <c r="B117" s="203"/>
      <c r="C117" s="507"/>
      <c r="D117" s="463"/>
      <c r="E117" s="203"/>
      <c r="F117" s="463"/>
      <c r="G117" s="463"/>
      <c r="H117" s="463"/>
      <c r="I117" s="463"/>
      <c r="J117" s="203"/>
      <c r="K117" s="203"/>
      <c r="L117" s="203"/>
      <c r="M117" s="283"/>
      <c r="N117" s="283"/>
      <c r="O117" s="283"/>
      <c r="P117" s="283"/>
      <c r="Q117" s="283"/>
      <c r="R117" s="283"/>
      <c r="S117" s="283"/>
      <c r="T117" s="283"/>
    </row>
    <row r="118">
      <c r="A118" s="463"/>
      <c r="B118" s="203"/>
      <c r="C118" s="507"/>
      <c r="D118" s="463"/>
      <c r="E118" s="203"/>
      <c r="F118" s="463"/>
      <c r="G118" s="463"/>
      <c r="H118" s="463"/>
      <c r="I118" s="463"/>
      <c r="J118" s="203"/>
      <c r="K118" s="203"/>
      <c r="L118" s="203"/>
      <c r="M118" s="283"/>
      <c r="N118" s="283"/>
      <c r="O118" s="283"/>
      <c r="P118" s="283"/>
      <c r="Q118" s="283"/>
      <c r="R118" s="283"/>
      <c r="S118" s="283"/>
      <c r="T118" s="283"/>
    </row>
    <row r="119">
      <c r="A119" s="463"/>
      <c r="B119" s="203"/>
      <c r="C119" s="507"/>
      <c r="D119" s="463"/>
      <c r="E119" s="203"/>
      <c r="F119" s="463"/>
      <c r="G119" s="463"/>
      <c r="H119" s="463"/>
      <c r="I119" s="463"/>
      <c r="J119" s="203"/>
      <c r="K119" s="203"/>
      <c r="L119" s="203"/>
      <c r="M119" s="283"/>
      <c r="N119" s="283"/>
      <c r="O119" s="283"/>
      <c r="P119" s="283"/>
      <c r="Q119" s="283"/>
      <c r="R119" s="283"/>
      <c r="S119" s="283"/>
      <c r="T119" s="283"/>
    </row>
    <row r="120">
      <c r="A120" s="463"/>
      <c r="B120" s="203"/>
      <c r="C120" s="507"/>
      <c r="D120" s="463"/>
      <c r="E120" s="203"/>
      <c r="F120" s="463"/>
      <c r="G120" s="463"/>
      <c r="H120" s="463"/>
      <c r="I120" s="463"/>
      <c r="J120" s="203"/>
      <c r="K120" s="203"/>
      <c r="L120" s="203"/>
      <c r="M120" s="283"/>
      <c r="N120" s="283"/>
      <c r="O120" s="283"/>
      <c r="P120" s="283"/>
      <c r="Q120" s="283"/>
      <c r="R120" s="283"/>
      <c r="S120" s="283"/>
      <c r="T120" s="283"/>
    </row>
    <row r="121">
      <c r="A121" s="463"/>
      <c r="B121" s="203"/>
      <c r="C121" s="507"/>
      <c r="D121" s="463"/>
      <c r="E121" s="203"/>
      <c r="F121" s="463"/>
      <c r="G121" s="463"/>
      <c r="H121" s="463"/>
      <c r="I121" s="463"/>
      <c r="J121" s="203"/>
      <c r="K121" s="203"/>
      <c r="L121" s="203"/>
      <c r="M121" s="283"/>
      <c r="N121" s="283"/>
      <c r="O121" s="283"/>
      <c r="P121" s="283"/>
      <c r="Q121" s="283"/>
      <c r="R121" s="283"/>
      <c r="S121" s="283"/>
      <c r="T121" s="283"/>
    </row>
    <row r="122">
      <c r="A122" s="463"/>
      <c r="B122" s="203"/>
      <c r="C122" s="507"/>
      <c r="D122" s="463"/>
      <c r="E122" s="203"/>
      <c r="F122" s="463"/>
      <c r="G122" s="463"/>
      <c r="H122" s="463"/>
      <c r="I122" s="463"/>
      <c r="J122" s="203"/>
      <c r="K122" s="203"/>
      <c r="L122" s="203"/>
      <c r="M122" s="283"/>
      <c r="N122" s="283"/>
      <c r="O122" s="283"/>
      <c r="P122" s="283"/>
      <c r="Q122" s="283"/>
      <c r="R122" s="283"/>
      <c r="S122" s="283"/>
      <c r="T122" s="283"/>
    </row>
    <row r="123">
      <c r="A123" s="463"/>
      <c r="B123" s="203"/>
      <c r="C123" s="507"/>
      <c r="D123" s="463"/>
      <c r="E123" s="203"/>
      <c r="F123" s="463"/>
      <c r="G123" s="463"/>
      <c r="H123" s="463"/>
      <c r="I123" s="463"/>
      <c r="J123" s="203"/>
      <c r="K123" s="203"/>
      <c r="L123" s="203"/>
      <c r="M123" s="283"/>
      <c r="N123" s="283"/>
      <c r="O123" s="283"/>
      <c r="P123" s="283"/>
      <c r="Q123" s="283"/>
      <c r="R123" s="283"/>
      <c r="S123" s="283"/>
      <c r="T123" s="283"/>
    </row>
    <row r="124">
      <c r="A124" s="463"/>
      <c r="B124" s="203"/>
      <c r="C124" s="507"/>
      <c r="D124" s="463"/>
      <c r="E124" s="203"/>
      <c r="F124" s="463"/>
      <c r="G124" s="463"/>
      <c r="H124" s="463"/>
      <c r="I124" s="463"/>
      <c r="J124" s="203"/>
      <c r="K124" s="203"/>
      <c r="L124" s="203"/>
      <c r="M124" s="283"/>
      <c r="N124" s="283"/>
      <c r="O124" s="283"/>
      <c r="P124" s="283"/>
      <c r="Q124" s="283"/>
      <c r="R124" s="283"/>
      <c r="S124" s="283"/>
      <c r="T124" s="283"/>
    </row>
    <row r="125">
      <c r="A125" s="463"/>
      <c r="B125" s="203"/>
      <c r="C125" s="507"/>
      <c r="D125" s="463"/>
      <c r="E125" s="203"/>
      <c r="F125" s="463"/>
      <c r="G125" s="463"/>
      <c r="H125" s="463"/>
      <c r="I125" s="463"/>
      <c r="J125" s="203"/>
      <c r="K125" s="203"/>
      <c r="L125" s="203"/>
      <c r="M125" s="283"/>
      <c r="N125" s="283"/>
      <c r="O125" s="283"/>
      <c r="P125" s="283"/>
      <c r="Q125" s="283"/>
      <c r="R125" s="283"/>
      <c r="S125" s="283"/>
      <c r="T125" s="283"/>
    </row>
    <row r="126">
      <c r="A126" s="463"/>
      <c r="B126" s="203"/>
      <c r="C126" s="507"/>
      <c r="D126" s="463"/>
      <c r="E126" s="203"/>
      <c r="F126" s="463"/>
      <c r="G126" s="463"/>
      <c r="H126" s="463"/>
      <c r="I126" s="463"/>
      <c r="J126" s="203"/>
      <c r="K126" s="203"/>
      <c r="L126" s="203"/>
      <c r="M126" s="283"/>
      <c r="N126" s="283"/>
      <c r="O126" s="283"/>
      <c r="P126" s="283"/>
      <c r="Q126" s="283"/>
      <c r="R126" s="283"/>
      <c r="S126" s="283"/>
      <c r="T126" s="283"/>
    </row>
    <row r="127">
      <c r="A127" s="463"/>
      <c r="B127" s="203"/>
      <c r="C127" s="507"/>
      <c r="D127" s="463"/>
      <c r="E127" s="203"/>
      <c r="F127" s="463"/>
      <c r="G127" s="463"/>
      <c r="H127" s="463"/>
      <c r="I127" s="463"/>
      <c r="J127" s="203"/>
      <c r="K127" s="203"/>
      <c r="L127" s="203"/>
      <c r="M127" s="283"/>
      <c r="N127" s="283"/>
      <c r="O127" s="283"/>
      <c r="P127" s="283"/>
      <c r="Q127" s="283"/>
      <c r="R127" s="283"/>
      <c r="S127" s="283"/>
      <c r="T127" s="283"/>
    </row>
    <row r="128">
      <c r="A128" s="463"/>
      <c r="B128" s="203"/>
      <c r="C128" s="507"/>
      <c r="D128" s="463"/>
      <c r="E128" s="203"/>
      <c r="F128" s="463"/>
      <c r="G128" s="463"/>
      <c r="H128" s="463"/>
      <c r="I128" s="463"/>
      <c r="J128" s="203"/>
      <c r="K128" s="203"/>
      <c r="L128" s="203"/>
      <c r="M128" s="283"/>
      <c r="N128" s="283"/>
      <c r="O128" s="283"/>
      <c r="P128" s="283"/>
      <c r="Q128" s="283"/>
      <c r="R128" s="283"/>
      <c r="S128" s="283"/>
      <c r="T128" s="283"/>
    </row>
    <row r="129">
      <c r="A129" s="463"/>
      <c r="B129" s="203"/>
      <c r="C129" s="507"/>
      <c r="D129" s="463"/>
      <c r="E129" s="203"/>
      <c r="F129" s="463"/>
      <c r="G129" s="463"/>
      <c r="H129" s="463"/>
      <c r="I129" s="463"/>
      <c r="J129" s="203"/>
      <c r="K129" s="203"/>
      <c r="L129" s="203"/>
      <c r="M129" s="283"/>
      <c r="N129" s="283"/>
      <c r="O129" s="283"/>
      <c r="P129" s="283"/>
      <c r="Q129" s="283"/>
      <c r="R129" s="283"/>
      <c r="S129" s="283"/>
      <c r="T129" s="283"/>
    </row>
    <row r="130">
      <c r="A130" s="463"/>
      <c r="B130" s="203"/>
      <c r="C130" s="507"/>
      <c r="D130" s="463"/>
      <c r="E130" s="203"/>
      <c r="F130" s="463"/>
      <c r="G130" s="463"/>
      <c r="H130" s="463"/>
      <c r="I130" s="463"/>
      <c r="J130" s="203"/>
      <c r="K130" s="203"/>
      <c r="L130" s="203"/>
      <c r="M130" s="283"/>
      <c r="N130" s="283"/>
      <c r="O130" s="283"/>
      <c r="P130" s="283"/>
      <c r="Q130" s="283"/>
      <c r="R130" s="283"/>
      <c r="S130" s="283"/>
      <c r="T130" s="283"/>
    </row>
    <row r="131">
      <c r="A131" s="463"/>
      <c r="B131" s="203"/>
      <c r="C131" s="507"/>
      <c r="D131" s="463"/>
      <c r="E131" s="203"/>
      <c r="F131" s="463"/>
      <c r="G131" s="463"/>
      <c r="H131" s="463"/>
      <c r="I131" s="463"/>
      <c r="J131" s="203"/>
      <c r="K131" s="203"/>
      <c r="L131" s="203"/>
      <c r="M131" s="283"/>
      <c r="N131" s="283"/>
      <c r="O131" s="283"/>
      <c r="P131" s="283"/>
      <c r="Q131" s="283"/>
      <c r="R131" s="283"/>
      <c r="S131" s="283"/>
      <c r="T131" s="283"/>
    </row>
    <row r="132">
      <c r="A132" s="463"/>
      <c r="B132" s="203"/>
      <c r="C132" s="507"/>
      <c r="D132" s="463"/>
      <c r="E132" s="203"/>
      <c r="F132" s="463"/>
      <c r="G132" s="463"/>
      <c r="H132" s="463"/>
      <c r="I132" s="463"/>
      <c r="J132" s="203"/>
      <c r="K132" s="203"/>
      <c r="L132" s="203"/>
      <c r="M132" s="283"/>
      <c r="N132" s="283"/>
      <c r="O132" s="283"/>
      <c r="P132" s="283"/>
      <c r="Q132" s="283"/>
      <c r="R132" s="283"/>
      <c r="S132" s="283"/>
      <c r="T132" s="283"/>
    </row>
    <row r="133">
      <c r="A133" s="463"/>
      <c r="B133" s="203"/>
      <c r="C133" s="507"/>
      <c r="D133" s="463"/>
      <c r="E133" s="203"/>
      <c r="F133" s="463"/>
      <c r="G133" s="463"/>
      <c r="H133" s="463"/>
      <c r="I133" s="463"/>
      <c r="J133" s="203"/>
      <c r="K133" s="203"/>
      <c r="L133" s="203"/>
      <c r="M133" s="283"/>
      <c r="N133" s="283"/>
      <c r="O133" s="283"/>
      <c r="P133" s="283"/>
      <c r="Q133" s="283"/>
      <c r="R133" s="283"/>
      <c r="S133" s="283"/>
      <c r="T133" s="283"/>
    </row>
    <row r="134">
      <c r="A134" s="463"/>
      <c r="B134" s="203"/>
      <c r="C134" s="507"/>
      <c r="D134" s="463"/>
      <c r="E134" s="203"/>
      <c r="F134" s="463"/>
      <c r="G134" s="463"/>
      <c r="H134" s="463"/>
      <c r="I134" s="463"/>
      <c r="J134" s="203"/>
      <c r="K134" s="203"/>
      <c r="L134" s="203"/>
      <c r="M134" s="283"/>
      <c r="N134" s="283"/>
      <c r="O134" s="283"/>
      <c r="P134" s="283"/>
      <c r="Q134" s="283"/>
      <c r="R134" s="283"/>
      <c r="S134" s="283"/>
      <c r="T134" s="283"/>
    </row>
    <row r="135">
      <c r="A135" s="463"/>
      <c r="B135" s="203"/>
      <c r="C135" s="507"/>
      <c r="D135" s="463"/>
      <c r="E135" s="203"/>
      <c r="F135" s="463"/>
      <c r="G135" s="463"/>
      <c r="H135" s="463"/>
      <c r="I135" s="463"/>
      <c r="J135" s="203"/>
      <c r="K135" s="203"/>
      <c r="L135" s="203"/>
      <c r="M135" s="283"/>
      <c r="N135" s="283"/>
      <c r="O135" s="283"/>
      <c r="P135" s="283"/>
      <c r="Q135" s="283"/>
      <c r="R135" s="283"/>
      <c r="S135" s="283"/>
      <c r="T135" s="283"/>
    </row>
    <row r="136">
      <c r="A136" s="463"/>
      <c r="B136" s="203"/>
      <c r="C136" s="507"/>
      <c r="D136" s="463"/>
      <c r="E136" s="203"/>
      <c r="F136" s="463"/>
      <c r="G136" s="463"/>
      <c r="H136" s="463"/>
      <c r="I136" s="463"/>
      <c r="J136" s="203"/>
      <c r="K136" s="203"/>
      <c r="L136" s="203"/>
      <c r="M136" s="283"/>
      <c r="N136" s="283"/>
      <c r="O136" s="283"/>
      <c r="P136" s="283"/>
      <c r="Q136" s="283"/>
      <c r="R136" s="283"/>
      <c r="S136" s="283"/>
      <c r="T136" s="283"/>
    </row>
    <row r="137">
      <c r="A137" s="463"/>
      <c r="B137" s="203"/>
      <c r="C137" s="507"/>
      <c r="D137" s="463"/>
      <c r="E137" s="203"/>
      <c r="F137" s="463"/>
      <c r="G137" s="463"/>
      <c r="H137" s="463"/>
      <c r="I137" s="463"/>
      <c r="J137" s="203"/>
      <c r="K137" s="203"/>
      <c r="L137" s="203"/>
      <c r="M137" s="283"/>
      <c r="N137" s="283"/>
      <c r="O137" s="283"/>
      <c r="P137" s="283"/>
      <c r="Q137" s="283"/>
      <c r="R137" s="283"/>
      <c r="S137" s="283"/>
      <c r="T137" s="283"/>
    </row>
    <row r="138">
      <c r="A138" s="463"/>
      <c r="B138" s="203"/>
      <c r="C138" s="507"/>
      <c r="D138" s="463"/>
      <c r="E138" s="203"/>
      <c r="F138" s="463"/>
      <c r="G138" s="463"/>
      <c r="H138" s="463"/>
      <c r="I138" s="463"/>
      <c r="J138" s="203"/>
      <c r="K138" s="203"/>
      <c r="L138" s="203"/>
      <c r="M138" s="283"/>
      <c r="N138" s="283"/>
      <c r="O138" s="283"/>
      <c r="P138" s="283"/>
      <c r="Q138" s="283"/>
      <c r="R138" s="283"/>
      <c r="S138" s="283"/>
      <c r="T138" s="283"/>
    </row>
    <row r="139">
      <c r="A139" s="463"/>
      <c r="B139" s="203"/>
      <c r="C139" s="507"/>
      <c r="D139" s="463"/>
      <c r="E139" s="203"/>
      <c r="F139" s="463"/>
      <c r="G139" s="463"/>
      <c r="H139" s="463"/>
      <c r="I139" s="463"/>
      <c r="J139" s="203"/>
      <c r="K139" s="203"/>
      <c r="L139" s="203"/>
      <c r="M139" s="283"/>
      <c r="N139" s="283"/>
      <c r="O139" s="283"/>
      <c r="P139" s="283"/>
      <c r="Q139" s="283"/>
      <c r="R139" s="283"/>
      <c r="S139" s="283"/>
      <c r="T139" s="283"/>
    </row>
    <row r="140">
      <c r="A140" s="463"/>
      <c r="B140" s="203"/>
      <c r="C140" s="507"/>
      <c r="D140" s="463"/>
      <c r="E140" s="203"/>
      <c r="F140" s="463"/>
      <c r="G140" s="463"/>
      <c r="H140" s="463"/>
      <c r="I140" s="463"/>
      <c r="J140" s="203"/>
      <c r="K140" s="203"/>
      <c r="L140" s="203"/>
      <c r="M140" s="283"/>
      <c r="N140" s="283"/>
      <c r="O140" s="283"/>
      <c r="P140" s="283"/>
      <c r="Q140" s="283"/>
      <c r="R140" s="283"/>
      <c r="S140" s="283"/>
      <c r="T140" s="283"/>
    </row>
    <row r="141">
      <c r="A141" s="463"/>
      <c r="B141" s="203"/>
      <c r="C141" s="507"/>
      <c r="D141" s="463"/>
      <c r="E141" s="203"/>
      <c r="F141" s="463"/>
      <c r="G141" s="463"/>
      <c r="H141" s="463"/>
      <c r="I141" s="463"/>
      <c r="J141" s="203"/>
      <c r="K141" s="203"/>
      <c r="L141" s="203"/>
      <c r="M141" s="283"/>
      <c r="N141" s="283"/>
      <c r="O141" s="283"/>
      <c r="P141" s="283"/>
      <c r="Q141" s="283"/>
      <c r="R141" s="283"/>
      <c r="S141" s="283"/>
      <c r="T141" s="283"/>
    </row>
    <row r="142">
      <c r="A142" s="463"/>
      <c r="B142" s="203"/>
      <c r="C142" s="507"/>
      <c r="D142" s="463"/>
      <c r="E142" s="203"/>
      <c r="F142" s="463"/>
      <c r="G142" s="463"/>
      <c r="H142" s="463"/>
      <c r="I142" s="463"/>
      <c r="J142" s="203"/>
      <c r="K142" s="203"/>
      <c r="L142" s="203"/>
      <c r="M142" s="283"/>
      <c r="N142" s="283"/>
      <c r="O142" s="283"/>
      <c r="P142" s="283"/>
      <c r="Q142" s="283"/>
      <c r="R142" s="283"/>
      <c r="S142" s="283"/>
      <c r="T142" s="283"/>
    </row>
    <row r="143">
      <c r="A143" s="463"/>
      <c r="B143" s="203"/>
      <c r="C143" s="507"/>
      <c r="D143" s="463"/>
      <c r="E143" s="203"/>
      <c r="F143" s="463"/>
      <c r="G143" s="463"/>
      <c r="H143" s="463"/>
      <c r="I143" s="463"/>
      <c r="J143" s="203"/>
      <c r="K143" s="203"/>
      <c r="L143" s="203"/>
      <c r="M143" s="283"/>
      <c r="N143" s="283"/>
      <c r="O143" s="283"/>
      <c r="P143" s="283"/>
      <c r="Q143" s="283"/>
      <c r="R143" s="283"/>
      <c r="S143" s="283"/>
      <c r="T143" s="283"/>
    </row>
    <row r="144">
      <c r="A144" s="463"/>
      <c r="B144" s="203"/>
      <c r="C144" s="507"/>
      <c r="D144" s="463"/>
      <c r="E144" s="203"/>
      <c r="F144" s="463"/>
      <c r="G144" s="463"/>
      <c r="H144" s="463"/>
      <c r="I144" s="463"/>
      <c r="J144" s="203"/>
      <c r="K144" s="203"/>
      <c r="L144" s="203"/>
      <c r="M144" s="283"/>
      <c r="N144" s="283"/>
      <c r="O144" s="283"/>
      <c r="P144" s="283"/>
      <c r="Q144" s="283"/>
      <c r="R144" s="283"/>
      <c r="S144" s="283"/>
      <c r="T144" s="283"/>
    </row>
    <row r="145">
      <c r="A145" s="463"/>
      <c r="B145" s="203"/>
      <c r="C145" s="507"/>
      <c r="D145" s="463"/>
      <c r="E145" s="203"/>
      <c r="F145" s="463"/>
      <c r="G145" s="463"/>
      <c r="H145" s="463"/>
      <c r="I145" s="463"/>
      <c r="J145" s="203"/>
      <c r="K145" s="203"/>
      <c r="L145" s="203"/>
      <c r="M145" s="283"/>
      <c r="N145" s="283"/>
      <c r="O145" s="283"/>
      <c r="P145" s="283"/>
      <c r="Q145" s="283"/>
      <c r="R145" s="283"/>
      <c r="S145" s="283"/>
      <c r="T145" s="283"/>
    </row>
    <row r="146">
      <c r="A146" s="463"/>
      <c r="B146" s="203"/>
      <c r="C146" s="507"/>
      <c r="D146" s="463"/>
      <c r="E146" s="203"/>
      <c r="F146" s="463"/>
      <c r="G146" s="463"/>
      <c r="H146" s="463"/>
      <c r="I146" s="463"/>
      <c r="J146" s="203"/>
      <c r="K146" s="203"/>
      <c r="L146" s="203"/>
      <c r="M146" s="283"/>
      <c r="N146" s="283"/>
      <c r="O146" s="283"/>
      <c r="P146" s="283"/>
      <c r="Q146" s="283"/>
      <c r="R146" s="283"/>
      <c r="S146" s="283"/>
      <c r="T146" s="283"/>
    </row>
    <row r="147">
      <c r="A147" s="463"/>
      <c r="B147" s="203"/>
      <c r="C147" s="507"/>
      <c r="D147" s="463"/>
      <c r="E147" s="203"/>
      <c r="F147" s="463"/>
      <c r="G147" s="463"/>
      <c r="H147" s="463"/>
      <c r="I147" s="463"/>
      <c r="J147" s="203"/>
      <c r="K147" s="203"/>
      <c r="L147" s="203"/>
      <c r="M147" s="283"/>
      <c r="N147" s="283"/>
      <c r="O147" s="283"/>
      <c r="P147" s="283"/>
      <c r="Q147" s="283"/>
      <c r="R147" s="283"/>
      <c r="S147" s="283"/>
      <c r="T147" s="283"/>
    </row>
    <row r="148">
      <c r="A148" s="463"/>
      <c r="B148" s="203"/>
      <c r="C148" s="507"/>
      <c r="D148" s="463"/>
      <c r="E148" s="203"/>
      <c r="F148" s="463"/>
      <c r="G148" s="463"/>
      <c r="H148" s="463"/>
      <c r="I148" s="463"/>
      <c r="J148" s="203"/>
      <c r="K148" s="203"/>
      <c r="L148" s="203"/>
      <c r="M148" s="283"/>
      <c r="N148" s="283"/>
      <c r="O148" s="283"/>
      <c r="P148" s="283"/>
      <c r="Q148" s="283"/>
      <c r="R148" s="283"/>
      <c r="S148" s="283"/>
      <c r="T148" s="283"/>
    </row>
    <row r="149">
      <c r="A149" s="463"/>
      <c r="B149" s="203"/>
      <c r="C149" s="507"/>
      <c r="D149" s="463"/>
      <c r="E149" s="203"/>
      <c r="F149" s="463"/>
      <c r="G149" s="463"/>
      <c r="H149" s="463"/>
      <c r="I149" s="463"/>
      <c r="J149" s="203"/>
      <c r="K149" s="203"/>
      <c r="L149" s="203"/>
      <c r="M149" s="283"/>
      <c r="N149" s="283"/>
      <c r="O149" s="283"/>
      <c r="P149" s="283"/>
      <c r="Q149" s="283"/>
      <c r="R149" s="283"/>
      <c r="S149" s="283"/>
      <c r="T149" s="283"/>
    </row>
    <row r="150">
      <c r="A150" s="463"/>
      <c r="B150" s="203"/>
      <c r="C150" s="507"/>
      <c r="D150" s="463"/>
      <c r="E150" s="203"/>
      <c r="F150" s="463"/>
      <c r="G150" s="463"/>
      <c r="H150" s="463"/>
      <c r="I150" s="463"/>
      <c r="J150" s="203"/>
      <c r="K150" s="203"/>
      <c r="L150" s="203"/>
      <c r="M150" s="283"/>
      <c r="N150" s="283"/>
      <c r="O150" s="283"/>
      <c r="P150" s="283"/>
      <c r="Q150" s="283"/>
      <c r="R150" s="283"/>
      <c r="S150" s="283"/>
      <c r="T150" s="283"/>
    </row>
    <row r="151">
      <c r="A151" s="463"/>
      <c r="B151" s="203"/>
      <c r="C151" s="507"/>
      <c r="D151" s="463"/>
      <c r="E151" s="203"/>
      <c r="F151" s="463"/>
      <c r="G151" s="463"/>
      <c r="H151" s="463"/>
      <c r="I151" s="463"/>
      <c r="J151" s="203"/>
      <c r="K151" s="203"/>
      <c r="L151" s="203"/>
      <c r="M151" s="283"/>
      <c r="N151" s="283"/>
      <c r="O151" s="283"/>
      <c r="P151" s="283"/>
      <c r="Q151" s="283"/>
      <c r="R151" s="283"/>
      <c r="S151" s="283"/>
      <c r="T151" s="283"/>
    </row>
    <row r="152">
      <c r="A152" s="463"/>
      <c r="B152" s="203"/>
      <c r="C152" s="507"/>
      <c r="D152" s="463"/>
      <c r="E152" s="203"/>
      <c r="F152" s="463"/>
      <c r="G152" s="463"/>
      <c r="H152" s="463"/>
      <c r="I152" s="463"/>
      <c r="J152" s="203"/>
      <c r="K152" s="203"/>
      <c r="L152" s="203"/>
      <c r="M152" s="283"/>
      <c r="N152" s="283"/>
      <c r="O152" s="283"/>
      <c r="P152" s="283"/>
      <c r="Q152" s="283"/>
      <c r="R152" s="283"/>
      <c r="S152" s="283"/>
      <c r="T152" s="283"/>
    </row>
    <row r="153">
      <c r="A153" s="463"/>
      <c r="B153" s="203"/>
      <c r="C153" s="507"/>
      <c r="D153" s="463"/>
      <c r="E153" s="203"/>
      <c r="F153" s="463"/>
      <c r="G153" s="463"/>
      <c r="H153" s="463"/>
      <c r="I153" s="463"/>
      <c r="J153" s="203"/>
      <c r="K153" s="203"/>
      <c r="L153" s="203"/>
      <c r="M153" s="283"/>
      <c r="N153" s="283"/>
      <c r="O153" s="283"/>
      <c r="P153" s="283"/>
      <c r="Q153" s="283"/>
      <c r="R153" s="283"/>
      <c r="S153" s="283"/>
      <c r="T153" s="283"/>
    </row>
    <row r="154">
      <c r="A154" s="463"/>
      <c r="B154" s="203"/>
      <c r="C154" s="507"/>
      <c r="D154" s="463"/>
      <c r="E154" s="203"/>
      <c r="F154" s="463"/>
      <c r="G154" s="463"/>
      <c r="H154" s="463"/>
      <c r="I154" s="463"/>
      <c r="J154" s="203"/>
      <c r="K154" s="203"/>
      <c r="L154" s="203"/>
      <c r="M154" s="283"/>
      <c r="N154" s="283"/>
      <c r="O154" s="283"/>
      <c r="P154" s="283"/>
      <c r="Q154" s="283"/>
      <c r="R154" s="283"/>
      <c r="S154" s="283"/>
      <c r="T154" s="283"/>
    </row>
    <row r="155">
      <c r="A155" s="463"/>
      <c r="B155" s="203"/>
      <c r="C155" s="507"/>
      <c r="D155" s="463"/>
      <c r="E155" s="203"/>
      <c r="F155" s="463"/>
      <c r="G155" s="463"/>
      <c r="H155" s="463"/>
      <c r="I155" s="463"/>
      <c r="J155" s="203"/>
      <c r="K155" s="203"/>
      <c r="L155" s="203"/>
      <c r="M155" s="283"/>
      <c r="N155" s="283"/>
      <c r="O155" s="283"/>
      <c r="P155" s="283"/>
      <c r="Q155" s="283"/>
      <c r="R155" s="283"/>
      <c r="S155" s="283"/>
      <c r="T155" s="283"/>
    </row>
    <row r="156">
      <c r="A156" s="463"/>
      <c r="B156" s="203"/>
      <c r="C156" s="507"/>
      <c r="D156" s="463"/>
      <c r="E156" s="203"/>
      <c r="F156" s="463"/>
      <c r="G156" s="463"/>
      <c r="H156" s="463"/>
      <c r="I156" s="463"/>
      <c r="J156" s="203"/>
      <c r="K156" s="203"/>
      <c r="L156" s="203"/>
      <c r="M156" s="283"/>
      <c r="N156" s="283"/>
      <c r="O156" s="283"/>
      <c r="P156" s="283"/>
      <c r="Q156" s="283"/>
      <c r="R156" s="283"/>
      <c r="S156" s="283"/>
      <c r="T156" s="283"/>
    </row>
    <row r="157">
      <c r="A157" s="463"/>
      <c r="B157" s="203"/>
      <c r="C157" s="507"/>
      <c r="D157" s="463"/>
      <c r="E157" s="203"/>
      <c r="F157" s="463"/>
      <c r="G157" s="463"/>
      <c r="H157" s="463"/>
      <c r="I157" s="463"/>
      <c r="J157" s="203"/>
      <c r="K157" s="203"/>
      <c r="L157" s="203"/>
      <c r="M157" s="283"/>
      <c r="N157" s="283"/>
      <c r="O157" s="283"/>
      <c r="P157" s="283"/>
      <c r="Q157" s="283"/>
      <c r="R157" s="283"/>
      <c r="S157" s="283"/>
      <c r="T157" s="283"/>
    </row>
    <row r="158">
      <c r="A158" s="463"/>
      <c r="B158" s="203"/>
      <c r="C158" s="507"/>
      <c r="D158" s="463"/>
      <c r="E158" s="203"/>
      <c r="F158" s="463"/>
      <c r="G158" s="463"/>
      <c r="H158" s="463"/>
      <c r="I158" s="463"/>
      <c r="J158" s="203"/>
      <c r="K158" s="203"/>
      <c r="L158" s="203"/>
      <c r="M158" s="283"/>
      <c r="N158" s="283"/>
      <c r="O158" s="283"/>
      <c r="P158" s="283"/>
      <c r="Q158" s="283"/>
      <c r="R158" s="283"/>
      <c r="S158" s="283"/>
      <c r="T158" s="283"/>
    </row>
    <row r="159">
      <c r="A159" s="463"/>
      <c r="B159" s="203"/>
      <c r="C159" s="507"/>
      <c r="D159" s="463"/>
      <c r="E159" s="203"/>
      <c r="F159" s="463"/>
      <c r="G159" s="463"/>
      <c r="H159" s="463"/>
      <c r="I159" s="463"/>
      <c r="J159" s="203"/>
      <c r="K159" s="203"/>
      <c r="L159" s="203"/>
      <c r="M159" s="283"/>
      <c r="N159" s="283"/>
      <c r="O159" s="283"/>
      <c r="P159" s="283"/>
      <c r="Q159" s="283"/>
      <c r="R159" s="283"/>
      <c r="S159" s="283"/>
      <c r="T159" s="283"/>
    </row>
    <row r="160">
      <c r="A160" s="463"/>
      <c r="B160" s="203"/>
      <c r="C160" s="507"/>
      <c r="D160" s="463"/>
      <c r="E160" s="203"/>
      <c r="F160" s="463"/>
      <c r="G160" s="463"/>
      <c r="H160" s="463"/>
      <c r="I160" s="463"/>
      <c r="J160" s="203"/>
      <c r="K160" s="203"/>
      <c r="L160" s="203"/>
      <c r="M160" s="283"/>
      <c r="N160" s="283"/>
      <c r="O160" s="283"/>
      <c r="P160" s="283"/>
      <c r="Q160" s="283"/>
      <c r="R160" s="283"/>
      <c r="S160" s="283"/>
      <c r="T160" s="283"/>
    </row>
    <row r="161">
      <c r="A161" s="463"/>
      <c r="B161" s="203"/>
      <c r="C161" s="507"/>
      <c r="D161" s="463"/>
      <c r="E161" s="203"/>
      <c r="F161" s="463"/>
      <c r="G161" s="463"/>
      <c r="H161" s="463"/>
      <c r="I161" s="463"/>
      <c r="J161" s="203"/>
      <c r="K161" s="203"/>
      <c r="L161" s="203"/>
      <c r="M161" s="283"/>
      <c r="N161" s="283"/>
      <c r="O161" s="283"/>
      <c r="P161" s="283"/>
      <c r="Q161" s="283"/>
      <c r="R161" s="283"/>
      <c r="S161" s="283"/>
      <c r="T161" s="283"/>
    </row>
    <row r="162">
      <c r="A162" s="463"/>
      <c r="B162" s="203"/>
      <c r="C162" s="507"/>
      <c r="D162" s="463"/>
      <c r="E162" s="203"/>
      <c r="F162" s="463"/>
      <c r="G162" s="463"/>
      <c r="H162" s="463"/>
      <c r="I162" s="463"/>
      <c r="J162" s="203"/>
      <c r="K162" s="203"/>
      <c r="L162" s="203"/>
      <c r="M162" s="283"/>
      <c r="N162" s="283"/>
      <c r="O162" s="283"/>
      <c r="P162" s="283"/>
      <c r="Q162" s="283"/>
      <c r="R162" s="283"/>
      <c r="S162" s="283"/>
      <c r="T162" s="283"/>
    </row>
    <row r="163">
      <c r="A163" s="463"/>
      <c r="B163" s="203"/>
      <c r="C163" s="507"/>
      <c r="D163" s="463"/>
      <c r="E163" s="203"/>
      <c r="F163" s="463"/>
      <c r="G163" s="463"/>
      <c r="H163" s="463"/>
      <c r="I163" s="463"/>
      <c r="J163" s="203"/>
      <c r="K163" s="203"/>
      <c r="L163" s="203"/>
      <c r="M163" s="283"/>
      <c r="N163" s="283"/>
      <c r="O163" s="283"/>
      <c r="P163" s="283"/>
      <c r="Q163" s="283"/>
      <c r="R163" s="283"/>
      <c r="S163" s="283"/>
      <c r="T163" s="283"/>
    </row>
    <row r="164">
      <c r="A164" s="463"/>
      <c r="B164" s="203"/>
      <c r="C164" s="507"/>
      <c r="D164" s="463"/>
      <c r="E164" s="203"/>
      <c r="F164" s="463"/>
      <c r="G164" s="463"/>
      <c r="H164" s="463"/>
      <c r="I164" s="463"/>
      <c r="J164" s="203"/>
      <c r="K164" s="203"/>
      <c r="L164" s="203"/>
      <c r="M164" s="283"/>
      <c r="N164" s="283"/>
      <c r="O164" s="283"/>
      <c r="P164" s="283"/>
      <c r="Q164" s="283"/>
      <c r="R164" s="283"/>
      <c r="S164" s="283"/>
      <c r="T164" s="283"/>
    </row>
    <row r="165">
      <c r="A165" s="463"/>
      <c r="B165" s="203"/>
      <c r="C165" s="507"/>
      <c r="D165" s="463"/>
      <c r="E165" s="203"/>
      <c r="F165" s="463"/>
      <c r="G165" s="463"/>
      <c r="H165" s="463"/>
      <c r="I165" s="463"/>
      <c r="J165" s="203"/>
      <c r="K165" s="203"/>
      <c r="L165" s="203"/>
      <c r="M165" s="283"/>
      <c r="N165" s="283"/>
      <c r="O165" s="283"/>
      <c r="P165" s="283"/>
      <c r="Q165" s="283"/>
      <c r="R165" s="283"/>
      <c r="S165" s="283"/>
      <c r="T165" s="283"/>
    </row>
    <row r="166">
      <c r="A166" s="463"/>
      <c r="B166" s="203"/>
      <c r="C166" s="507"/>
      <c r="D166" s="463"/>
      <c r="E166" s="203"/>
      <c r="F166" s="463"/>
      <c r="G166" s="463"/>
      <c r="H166" s="463"/>
      <c r="I166" s="463"/>
      <c r="J166" s="203"/>
      <c r="K166" s="203"/>
      <c r="L166" s="203"/>
      <c r="M166" s="283"/>
      <c r="N166" s="283"/>
      <c r="O166" s="283"/>
      <c r="P166" s="283"/>
      <c r="Q166" s="283"/>
      <c r="R166" s="283"/>
      <c r="S166" s="283"/>
      <c r="T166" s="283"/>
    </row>
    <row r="167">
      <c r="A167" s="463"/>
      <c r="B167" s="203"/>
      <c r="C167" s="507"/>
      <c r="D167" s="463"/>
      <c r="E167" s="203"/>
      <c r="F167" s="463"/>
      <c r="G167" s="463"/>
      <c r="H167" s="463"/>
      <c r="I167" s="463"/>
      <c r="J167" s="203"/>
      <c r="K167" s="203"/>
      <c r="L167" s="203"/>
      <c r="M167" s="283"/>
      <c r="N167" s="283"/>
      <c r="O167" s="283"/>
      <c r="P167" s="283"/>
      <c r="Q167" s="283"/>
      <c r="R167" s="283"/>
      <c r="S167" s="283"/>
      <c r="T167" s="283"/>
    </row>
    <row r="168">
      <c r="A168" s="463"/>
      <c r="B168" s="203"/>
      <c r="C168" s="507"/>
      <c r="D168" s="463"/>
      <c r="E168" s="203"/>
      <c r="F168" s="463"/>
      <c r="G168" s="463"/>
      <c r="H168" s="463"/>
      <c r="I168" s="463"/>
      <c r="J168" s="203"/>
      <c r="K168" s="203"/>
      <c r="L168" s="203"/>
      <c r="M168" s="283"/>
      <c r="N168" s="283"/>
      <c r="O168" s="283"/>
      <c r="P168" s="283"/>
      <c r="Q168" s="283"/>
      <c r="R168" s="283"/>
      <c r="S168" s="283"/>
      <c r="T168" s="283"/>
    </row>
    <row r="169">
      <c r="A169" s="463"/>
      <c r="B169" s="203"/>
      <c r="C169" s="507"/>
      <c r="D169" s="463"/>
      <c r="E169" s="203"/>
      <c r="F169" s="463"/>
      <c r="G169" s="463"/>
      <c r="H169" s="463"/>
      <c r="I169" s="463"/>
      <c r="J169" s="203"/>
      <c r="K169" s="203"/>
      <c r="L169" s="203"/>
      <c r="M169" s="283"/>
      <c r="N169" s="283"/>
      <c r="O169" s="283"/>
      <c r="P169" s="283"/>
      <c r="Q169" s="283"/>
      <c r="R169" s="283"/>
      <c r="S169" s="283"/>
      <c r="T169" s="283"/>
    </row>
    <row r="170">
      <c r="A170" s="463"/>
      <c r="B170" s="203"/>
      <c r="C170" s="507"/>
      <c r="D170" s="463"/>
      <c r="E170" s="203"/>
      <c r="F170" s="463"/>
      <c r="G170" s="463"/>
      <c r="H170" s="463"/>
      <c r="I170" s="463"/>
      <c r="J170" s="203"/>
      <c r="K170" s="203"/>
      <c r="L170" s="203"/>
      <c r="M170" s="283"/>
      <c r="N170" s="283"/>
      <c r="O170" s="283"/>
      <c r="P170" s="283"/>
      <c r="Q170" s="283"/>
      <c r="R170" s="283"/>
      <c r="S170" s="283"/>
      <c r="T170" s="283"/>
    </row>
    <row r="171">
      <c r="A171" s="463"/>
      <c r="B171" s="203"/>
      <c r="C171" s="507"/>
      <c r="D171" s="463"/>
      <c r="E171" s="203"/>
      <c r="F171" s="463"/>
      <c r="G171" s="463"/>
      <c r="H171" s="463"/>
      <c r="I171" s="463"/>
      <c r="J171" s="203"/>
      <c r="K171" s="203"/>
      <c r="L171" s="203"/>
      <c r="M171" s="283"/>
      <c r="N171" s="283"/>
      <c r="O171" s="283"/>
      <c r="P171" s="283"/>
      <c r="Q171" s="283"/>
      <c r="R171" s="283"/>
      <c r="S171" s="283"/>
      <c r="T171" s="283"/>
    </row>
    <row r="172">
      <c r="A172" s="463"/>
      <c r="B172" s="203"/>
      <c r="C172" s="507"/>
      <c r="D172" s="463"/>
      <c r="E172" s="203"/>
      <c r="F172" s="463"/>
      <c r="G172" s="463"/>
      <c r="H172" s="463"/>
      <c r="I172" s="463"/>
      <c r="J172" s="203"/>
      <c r="K172" s="203"/>
      <c r="L172" s="203"/>
      <c r="M172" s="283"/>
      <c r="N172" s="283"/>
      <c r="O172" s="283"/>
      <c r="P172" s="283"/>
      <c r="Q172" s="283"/>
      <c r="R172" s="283"/>
      <c r="S172" s="283"/>
      <c r="T172" s="283"/>
    </row>
    <row r="173">
      <c r="A173" s="463"/>
      <c r="B173" s="203"/>
      <c r="C173" s="507"/>
      <c r="D173" s="463"/>
      <c r="E173" s="203"/>
      <c r="F173" s="463"/>
      <c r="G173" s="463"/>
      <c r="H173" s="463"/>
      <c r="I173" s="463"/>
      <c r="J173" s="203"/>
      <c r="K173" s="203"/>
      <c r="L173" s="203"/>
      <c r="M173" s="283"/>
      <c r="N173" s="283"/>
      <c r="O173" s="283"/>
      <c r="P173" s="283"/>
      <c r="Q173" s="283"/>
      <c r="R173" s="283"/>
      <c r="S173" s="283"/>
      <c r="T173" s="283"/>
    </row>
    <row r="174">
      <c r="A174" s="463"/>
      <c r="B174" s="203"/>
      <c r="C174" s="507"/>
      <c r="D174" s="463"/>
      <c r="E174" s="203"/>
      <c r="F174" s="463"/>
      <c r="G174" s="463"/>
      <c r="H174" s="463"/>
      <c r="I174" s="463"/>
      <c r="J174" s="203"/>
      <c r="K174" s="203"/>
      <c r="L174" s="203"/>
      <c r="M174" s="283"/>
      <c r="N174" s="283"/>
      <c r="O174" s="283"/>
      <c r="P174" s="283"/>
      <c r="Q174" s="283"/>
      <c r="R174" s="283"/>
      <c r="S174" s="283"/>
      <c r="T174" s="283"/>
    </row>
    <row r="175">
      <c r="A175" s="463"/>
      <c r="B175" s="203"/>
      <c r="C175" s="507"/>
      <c r="D175" s="463"/>
      <c r="E175" s="203"/>
      <c r="F175" s="463"/>
      <c r="G175" s="463"/>
      <c r="H175" s="463"/>
      <c r="I175" s="463"/>
      <c r="J175" s="203"/>
      <c r="K175" s="203"/>
      <c r="L175" s="203"/>
      <c r="M175" s="283"/>
      <c r="N175" s="283"/>
      <c r="O175" s="283"/>
      <c r="P175" s="283"/>
      <c r="Q175" s="283"/>
      <c r="R175" s="283"/>
      <c r="S175" s="283"/>
      <c r="T175" s="283"/>
    </row>
    <row r="176">
      <c r="A176" s="463"/>
      <c r="B176" s="203"/>
      <c r="C176" s="507"/>
      <c r="D176" s="463"/>
      <c r="E176" s="203"/>
      <c r="F176" s="463"/>
      <c r="G176" s="463"/>
      <c r="H176" s="463"/>
      <c r="I176" s="463"/>
      <c r="J176" s="203"/>
      <c r="K176" s="203"/>
      <c r="L176" s="203"/>
      <c r="M176" s="283"/>
      <c r="N176" s="283"/>
      <c r="O176" s="283"/>
      <c r="P176" s="283"/>
      <c r="Q176" s="283"/>
      <c r="R176" s="283"/>
      <c r="S176" s="283"/>
      <c r="T176" s="283"/>
    </row>
    <row r="177">
      <c r="A177" s="463"/>
      <c r="B177" s="203"/>
      <c r="C177" s="507"/>
      <c r="D177" s="463"/>
      <c r="E177" s="203"/>
      <c r="F177" s="463"/>
      <c r="G177" s="463"/>
      <c r="H177" s="463"/>
      <c r="I177" s="463"/>
      <c r="J177" s="203"/>
      <c r="K177" s="203"/>
      <c r="L177" s="203"/>
      <c r="M177" s="283"/>
      <c r="N177" s="283"/>
      <c r="O177" s="283"/>
      <c r="P177" s="283"/>
      <c r="Q177" s="283"/>
      <c r="R177" s="283"/>
      <c r="S177" s="283"/>
      <c r="T177" s="283"/>
    </row>
    <row r="178">
      <c r="A178" s="463"/>
      <c r="B178" s="203"/>
      <c r="C178" s="507"/>
      <c r="D178" s="463"/>
      <c r="E178" s="203"/>
      <c r="F178" s="463"/>
      <c r="G178" s="463"/>
      <c r="H178" s="463"/>
      <c r="I178" s="463"/>
      <c r="J178" s="203"/>
      <c r="K178" s="203"/>
      <c r="L178" s="203"/>
      <c r="M178" s="283"/>
      <c r="N178" s="283"/>
      <c r="O178" s="283"/>
      <c r="P178" s="283"/>
      <c r="Q178" s="283"/>
      <c r="R178" s="283"/>
      <c r="S178" s="283"/>
      <c r="T178" s="283"/>
    </row>
    <row r="179">
      <c r="A179" s="463"/>
      <c r="B179" s="203"/>
      <c r="C179" s="507"/>
      <c r="D179" s="463"/>
      <c r="E179" s="203"/>
      <c r="F179" s="463"/>
      <c r="G179" s="463"/>
      <c r="H179" s="463"/>
      <c r="I179" s="463"/>
      <c r="J179" s="203"/>
      <c r="K179" s="203"/>
      <c r="L179" s="203"/>
      <c r="M179" s="283"/>
      <c r="N179" s="283"/>
      <c r="O179" s="283"/>
      <c r="P179" s="283"/>
      <c r="Q179" s="283"/>
      <c r="R179" s="283"/>
      <c r="S179" s="283"/>
      <c r="T179" s="283"/>
    </row>
    <row r="180">
      <c r="A180" s="463"/>
      <c r="B180" s="203"/>
      <c r="C180" s="507"/>
      <c r="D180" s="463"/>
      <c r="E180" s="203"/>
      <c r="F180" s="463"/>
      <c r="G180" s="463"/>
      <c r="H180" s="463"/>
      <c r="I180" s="463"/>
      <c r="J180" s="203"/>
      <c r="K180" s="203"/>
      <c r="L180" s="203"/>
      <c r="M180" s="283"/>
      <c r="N180" s="283"/>
      <c r="O180" s="283"/>
      <c r="P180" s="283"/>
      <c r="Q180" s="283"/>
      <c r="R180" s="283"/>
      <c r="S180" s="283"/>
      <c r="T180" s="283"/>
    </row>
    <row r="181">
      <c r="A181" s="463"/>
      <c r="B181" s="203"/>
      <c r="C181" s="507"/>
      <c r="D181" s="463"/>
      <c r="E181" s="203"/>
      <c r="F181" s="463"/>
      <c r="G181" s="463"/>
      <c r="H181" s="463"/>
      <c r="I181" s="463"/>
      <c r="J181" s="203"/>
      <c r="K181" s="203"/>
      <c r="L181" s="203"/>
      <c r="M181" s="283"/>
      <c r="N181" s="283"/>
      <c r="O181" s="283"/>
      <c r="P181" s="283"/>
      <c r="Q181" s="283"/>
      <c r="R181" s="283"/>
      <c r="S181" s="283"/>
      <c r="T181" s="283"/>
    </row>
    <row r="182">
      <c r="A182" s="463"/>
      <c r="B182" s="203"/>
      <c r="C182" s="507"/>
      <c r="D182" s="463"/>
      <c r="E182" s="203"/>
      <c r="F182" s="463"/>
      <c r="G182" s="463"/>
      <c r="H182" s="463"/>
      <c r="I182" s="463"/>
      <c r="J182" s="203"/>
      <c r="K182" s="203"/>
      <c r="L182" s="203"/>
      <c r="M182" s="283"/>
      <c r="N182" s="283"/>
      <c r="O182" s="283"/>
      <c r="P182" s="283"/>
      <c r="Q182" s="283"/>
      <c r="R182" s="283"/>
      <c r="S182" s="283"/>
      <c r="T182" s="283"/>
    </row>
    <row r="183">
      <c r="A183" s="463"/>
      <c r="B183" s="203"/>
      <c r="C183" s="507"/>
      <c r="D183" s="463"/>
      <c r="E183" s="203"/>
      <c r="F183" s="463"/>
      <c r="G183" s="463"/>
      <c r="H183" s="463"/>
      <c r="I183" s="463"/>
      <c r="J183" s="203"/>
      <c r="K183" s="203"/>
      <c r="L183" s="203"/>
      <c r="M183" s="283"/>
      <c r="N183" s="283"/>
      <c r="O183" s="283"/>
      <c r="P183" s="283"/>
      <c r="Q183" s="283"/>
      <c r="R183" s="283"/>
      <c r="S183" s="283"/>
      <c r="T183" s="283"/>
    </row>
    <row r="184">
      <c r="A184" s="463"/>
      <c r="B184" s="203"/>
      <c r="C184" s="507"/>
      <c r="D184" s="463"/>
      <c r="E184" s="203"/>
      <c r="F184" s="463"/>
      <c r="G184" s="463"/>
      <c r="H184" s="463"/>
      <c r="I184" s="463"/>
      <c r="J184" s="203"/>
      <c r="K184" s="203"/>
      <c r="L184" s="203"/>
      <c r="M184" s="283"/>
      <c r="N184" s="283"/>
      <c r="O184" s="283"/>
      <c r="P184" s="283"/>
      <c r="Q184" s="283"/>
      <c r="R184" s="283"/>
      <c r="S184" s="283"/>
      <c r="T184" s="283"/>
    </row>
    <row r="185">
      <c r="A185" s="463"/>
      <c r="B185" s="203"/>
      <c r="C185" s="507"/>
      <c r="D185" s="463"/>
      <c r="E185" s="203"/>
      <c r="F185" s="463"/>
      <c r="G185" s="463"/>
      <c r="H185" s="463"/>
      <c r="I185" s="463"/>
      <c r="J185" s="203"/>
      <c r="K185" s="203"/>
      <c r="L185" s="203"/>
      <c r="M185" s="283"/>
      <c r="N185" s="283"/>
      <c r="O185" s="283"/>
      <c r="P185" s="283"/>
      <c r="Q185" s="283"/>
      <c r="R185" s="283"/>
      <c r="S185" s="283"/>
      <c r="T185" s="283"/>
    </row>
    <row r="186">
      <c r="A186" s="463"/>
      <c r="B186" s="203"/>
      <c r="C186" s="507"/>
      <c r="D186" s="463"/>
      <c r="E186" s="203"/>
      <c r="F186" s="463"/>
      <c r="G186" s="463"/>
      <c r="H186" s="463"/>
      <c r="I186" s="463"/>
      <c r="J186" s="203"/>
      <c r="K186" s="203"/>
      <c r="L186" s="203"/>
      <c r="M186" s="283"/>
      <c r="N186" s="283"/>
      <c r="O186" s="283"/>
      <c r="P186" s="283"/>
      <c r="Q186" s="283"/>
      <c r="R186" s="283"/>
      <c r="S186" s="283"/>
      <c r="T186" s="283"/>
    </row>
    <row r="187">
      <c r="A187" s="463"/>
      <c r="B187" s="203"/>
      <c r="C187" s="507"/>
      <c r="D187" s="463"/>
      <c r="E187" s="203"/>
      <c r="F187" s="463"/>
      <c r="G187" s="463"/>
      <c r="H187" s="463"/>
      <c r="I187" s="463"/>
      <c r="J187" s="203"/>
      <c r="K187" s="203"/>
      <c r="L187" s="203"/>
      <c r="M187" s="283"/>
      <c r="N187" s="283"/>
      <c r="O187" s="283"/>
      <c r="P187" s="283"/>
      <c r="Q187" s="283"/>
      <c r="R187" s="283"/>
      <c r="S187" s="283"/>
      <c r="T187" s="283"/>
    </row>
    <row r="188">
      <c r="A188" s="463"/>
      <c r="B188" s="203"/>
      <c r="C188" s="507"/>
      <c r="D188" s="463"/>
      <c r="E188" s="203"/>
      <c r="F188" s="463"/>
      <c r="G188" s="463"/>
      <c r="H188" s="463"/>
      <c r="I188" s="463"/>
      <c r="J188" s="203"/>
      <c r="K188" s="203"/>
      <c r="L188" s="203"/>
      <c r="M188" s="283"/>
      <c r="N188" s="283"/>
      <c r="O188" s="283"/>
      <c r="P188" s="283"/>
      <c r="Q188" s="283"/>
      <c r="R188" s="283"/>
      <c r="S188" s="283"/>
      <c r="T188" s="283"/>
    </row>
    <row r="189">
      <c r="A189" s="463"/>
      <c r="B189" s="203"/>
      <c r="C189" s="507"/>
      <c r="D189" s="463"/>
      <c r="E189" s="203"/>
      <c r="F189" s="463"/>
      <c r="G189" s="463"/>
      <c r="H189" s="463"/>
      <c r="I189" s="463"/>
      <c r="J189" s="203"/>
      <c r="K189" s="203"/>
      <c r="L189" s="203"/>
      <c r="M189" s="283"/>
      <c r="N189" s="283"/>
      <c r="O189" s="283"/>
      <c r="P189" s="283"/>
      <c r="Q189" s="283"/>
      <c r="R189" s="283"/>
      <c r="S189" s="283"/>
      <c r="T189" s="283"/>
    </row>
    <row r="190">
      <c r="A190" s="463"/>
      <c r="B190" s="203"/>
      <c r="C190" s="507"/>
      <c r="D190" s="463"/>
      <c r="E190" s="203"/>
      <c r="F190" s="463"/>
      <c r="G190" s="463"/>
      <c r="H190" s="463"/>
      <c r="I190" s="463"/>
      <c r="J190" s="203"/>
      <c r="K190" s="203"/>
      <c r="L190" s="203"/>
      <c r="M190" s="283"/>
      <c r="N190" s="283"/>
      <c r="O190" s="283"/>
      <c r="P190" s="283"/>
      <c r="Q190" s="283"/>
      <c r="R190" s="283"/>
      <c r="S190" s="283"/>
      <c r="T190" s="283"/>
    </row>
    <row r="191">
      <c r="A191" s="463"/>
      <c r="B191" s="203"/>
      <c r="C191" s="507"/>
      <c r="D191" s="463"/>
      <c r="E191" s="203"/>
      <c r="F191" s="463"/>
      <c r="G191" s="463"/>
      <c r="H191" s="463"/>
      <c r="I191" s="463"/>
      <c r="J191" s="203"/>
      <c r="K191" s="203"/>
      <c r="L191" s="203"/>
      <c r="M191" s="283"/>
      <c r="N191" s="283"/>
      <c r="O191" s="283"/>
      <c r="P191" s="283"/>
      <c r="Q191" s="283"/>
      <c r="R191" s="283"/>
      <c r="S191" s="283"/>
      <c r="T191" s="283"/>
    </row>
    <row r="192">
      <c r="A192" s="463"/>
      <c r="B192" s="203"/>
      <c r="C192" s="507"/>
      <c r="D192" s="463"/>
      <c r="E192" s="203"/>
      <c r="F192" s="463"/>
      <c r="G192" s="463"/>
      <c r="H192" s="463"/>
      <c r="I192" s="463"/>
      <c r="J192" s="203"/>
      <c r="K192" s="203"/>
      <c r="L192" s="203"/>
      <c r="M192" s="283"/>
      <c r="N192" s="283"/>
      <c r="O192" s="283"/>
      <c r="P192" s="283"/>
      <c r="Q192" s="283"/>
      <c r="R192" s="283"/>
      <c r="S192" s="283"/>
      <c r="T192" s="283"/>
    </row>
    <row r="193">
      <c r="A193" s="463"/>
      <c r="B193" s="203"/>
      <c r="C193" s="507"/>
      <c r="D193" s="463"/>
      <c r="E193" s="203"/>
      <c r="F193" s="463"/>
      <c r="G193" s="463"/>
      <c r="H193" s="463"/>
      <c r="I193" s="463"/>
      <c r="J193" s="203"/>
      <c r="K193" s="203"/>
      <c r="L193" s="203"/>
      <c r="M193" s="283"/>
      <c r="N193" s="283"/>
      <c r="O193" s="283"/>
      <c r="P193" s="283"/>
      <c r="Q193" s="283"/>
      <c r="R193" s="283"/>
      <c r="S193" s="283"/>
      <c r="T193" s="283"/>
    </row>
    <row r="194">
      <c r="A194" s="463"/>
      <c r="B194" s="203"/>
      <c r="C194" s="507"/>
      <c r="D194" s="463"/>
      <c r="E194" s="203"/>
      <c r="F194" s="463"/>
      <c r="G194" s="463"/>
      <c r="H194" s="463"/>
      <c r="I194" s="463"/>
      <c r="J194" s="203"/>
      <c r="K194" s="203"/>
      <c r="L194" s="203"/>
      <c r="M194" s="283"/>
      <c r="N194" s="283"/>
      <c r="O194" s="283"/>
      <c r="P194" s="283"/>
      <c r="Q194" s="283"/>
      <c r="R194" s="283"/>
      <c r="S194" s="283"/>
      <c r="T194" s="283"/>
    </row>
    <row r="195">
      <c r="A195" s="463"/>
      <c r="B195" s="203"/>
      <c r="C195" s="507"/>
      <c r="D195" s="463"/>
      <c r="E195" s="203"/>
      <c r="F195" s="463"/>
      <c r="G195" s="463"/>
      <c r="H195" s="463"/>
      <c r="I195" s="463"/>
      <c r="J195" s="203"/>
      <c r="K195" s="203"/>
      <c r="L195" s="203"/>
      <c r="M195" s="283"/>
      <c r="N195" s="283"/>
      <c r="O195" s="283"/>
      <c r="P195" s="283"/>
      <c r="Q195" s="283"/>
      <c r="R195" s="283"/>
      <c r="S195" s="283"/>
      <c r="T195" s="283"/>
    </row>
    <row r="196">
      <c r="A196" s="463"/>
      <c r="B196" s="203"/>
      <c r="C196" s="507"/>
      <c r="D196" s="463"/>
      <c r="E196" s="203"/>
      <c r="F196" s="463"/>
      <c r="G196" s="463"/>
      <c r="H196" s="463"/>
      <c r="I196" s="463"/>
      <c r="J196" s="203"/>
      <c r="K196" s="203"/>
      <c r="L196" s="203"/>
      <c r="M196" s="283"/>
      <c r="N196" s="283"/>
      <c r="O196" s="283"/>
      <c r="P196" s="283"/>
      <c r="Q196" s="283"/>
      <c r="R196" s="283"/>
      <c r="S196" s="283"/>
      <c r="T196" s="283"/>
    </row>
    <row r="197">
      <c r="A197" s="463"/>
      <c r="B197" s="203"/>
      <c r="C197" s="507"/>
      <c r="D197" s="463"/>
      <c r="E197" s="203"/>
      <c r="F197" s="463"/>
      <c r="G197" s="463"/>
      <c r="H197" s="463"/>
      <c r="I197" s="463"/>
      <c r="J197" s="203"/>
      <c r="K197" s="203"/>
      <c r="L197" s="203"/>
      <c r="M197" s="283"/>
      <c r="N197" s="283"/>
      <c r="O197" s="283"/>
      <c r="P197" s="283"/>
      <c r="Q197" s="283"/>
      <c r="R197" s="283"/>
      <c r="S197" s="283"/>
      <c r="T197" s="283"/>
    </row>
    <row r="198">
      <c r="A198" s="463"/>
      <c r="B198" s="203"/>
      <c r="C198" s="507"/>
      <c r="D198" s="463"/>
      <c r="E198" s="203"/>
      <c r="F198" s="463"/>
      <c r="G198" s="463"/>
      <c r="H198" s="463"/>
      <c r="I198" s="463"/>
      <c r="J198" s="203"/>
      <c r="K198" s="203"/>
      <c r="L198" s="203"/>
      <c r="M198" s="283"/>
      <c r="N198" s="283"/>
      <c r="O198" s="283"/>
      <c r="P198" s="283"/>
      <c r="Q198" s="283"/>
      <c r="R198" s="283"/>
      <c r="S198" s="283"/>
      <c r="T198" s="283"/>
    </row>
    <row r="199">
      <c r="A199" s="463"/>
      <c r="B199" s="203"/>
      <c r="C199" s="507"/>
      <c r="D199" s="463"/>
      <c r="E199" s="203"/>
      <c r="F199" s="463"/>
      <c r="G199" s="463"/>
      <c r="H199" s="463"/>
      <c r="I199" s="463"/>
      <c r="J199" s="203"/>
      <c r="K199" s="203"/>
      <c r="L199" s="203"/>
      <c r="M199" s="283"/>
      <c r="N199" s="283"/>
      <c r="O199" s="283"/>
      <c r="P199" s="283"/>
      <c r="Q199" s="283"/>
      <c r="R199" s="283"/>
      <c r="S199" s="283"/>
      <c r="T199" s="283"/>
    </row>
    <row r="200">
      <c r="A200" s="463"/>
      <c r="B200" s="203"/>
      <c r="C200" s="507"/>
      <c r="D200" s="463"/>
      <c r="E200" s="203"/>
      <c r="F200" s="463"/>
      <c r="G200" s="463"/>
      <c r="H200" s="463"/>
      <c r="I200" s="463"/>
      <c r="J200" s="203"/>
      <c r="K200" s="203"/>
      <c r="L200" s="203"/>
      <c r="M200" s="283"/>
      <c r="N200" s="283"/>
      <c r="O200" s="283"/>
      <c r="P200" s="283"/>
      <c r="Q200" s="283"/>
      <c r="R200" s="283"/>
      <c r="S200" s="283"/>
      <c r="T200" s="283"/>
    </row>
    <row r="201">
      <c r="A201" s="463"/>
      <c r="B201" s="203"/>
      <c r="C201" s="507"/>
      <c r="D201" s="463"/>
      <c r="E201" s="203"/>
      <c r="F201" s="463"/>
      <c r="G201" s="463"/>
      <c r="H201" s="463"/>
      <c r="I201" s="463"/>
      <c r="J201" s="203"/>
      <c r="K201" s="203"/>
      <c r="L201" s="203"/>
      <c r="M201" s="283"/>
      <c r="N201" s="283"/>
      <c r="O201" s="283"/>
      <c r="P201" s="283"/>
      <c r="Q201" s="283"/>
      <c r="R201" s="283"/>
      <c r="S201" s="283"/>
      <c r="T201" s="283"/>
    </row>
    <row r="202">
      <c r="A202" s="463"/>
      <c r="B202" s="203"/>
      <c r="C202" s="507"/>
      <c r="D202" s="463"/>
      <c r="E202" s="203"/>
      <c r="F202" s="463"/>
      <c r="G202" s="463"/>
      <c r="H202" s="463"/>
      <c r="I202" s="463"/>
      <c r="J202" s="203"/>
      <c r="K202" s="203"/>
      <c r="L202" s="203"/>
      <c r="M202" s="283"/>
      <c r="N202" s="283"/>
      <c r="O202" s="283"/>
      <c r="P202" s="283"/>
      <c r="Q202" s="283"/>
      <c r="R202" s="283"/>
      <c r="S202" s="283"/>
      <c r="T202" s="283"/>
    </row>
    <row r="203">
      <c r="A203" s="463"/>
      <c r="B203" s="203"/>
      <c r="C203" s="507"/>
      <c r="D203" s="463"/>
      <c r="E203" s="203"/>
      <c r="F203" s="463"/>
      <c r="G203" s="463"/>
      <c r="H203" s="463"/>
      <c r="I203" s="463"/>
      <c r="J203" s="203"/>
      <c r="K203" s="203"/>
      <c r="L203" s="203"/>
      <c r="M203" s="283"/>
      <c r="N203" s="283"/>
      <c r="O203" s="283"/>
      <c r="P203" s="283"/>
      <c r="Q203" s="283"/>
      <c r="R203" s="283"/>
      <c r="S203" s="283"/>
      <c r="T203" s="283"/>
    </row>
    <row r="204">
      <c r="A204" s="463"/>
      <c r="B204" s="203"/>
      <c r="C204" s="507"/>
      <c r="D204" s="463"/>
      <c r="E204" s="203"/>
      <c r="F204" s="463"/>
      <c r="G204" s="463"/>
      <c r="H204" s="463"/>
      <c r="I204" s="463"/>
      <c r="J204" s="203"/>
      <c r="K204" s="203"/>
      <c r="L204" s="203"/>
      <c r="M204" s="283"/>
      <c r="N204" s="283"/>
      <c r="O204" s="283"/>
      <c r="P204" s="283"/>
      <c r="Q204" s="283"/>
      <c r="R204" s="283"/>
      <c r="S204" s="283"/>
      <c r="T204" s="283"/>
    </row>
    <row r="205">
      <c r="A205" s="463"/>
      <c r="B205" s="203"/>
      <c r="C205" s="507"/>
      <c r="D205" s="463"/>
      <c r="E205" s="203"/>
      <c r="F205" s="463"/>
      <c r="G205" s="463"/>
      <c r="H205" s="463"/>
      <c r="I205" s="463"/>
      <c r="J205" s="203"/>
      <c r="K205" s="203"/>
      <c r="L205" s="203"/>
      <c r="M205" s="283"/>
      <c r="N205" s="283"/>
      <c r="O205" s="283"/>
      <c r="P205" s="283"/>
      <c r="Q205" s="283"/>
      <c r="R205" s="283"/>
      <c r="S205" s="283"/>
      <c r="T205" s="283"/>
    </row>
    <row r="206">
      <c r="A206" s="463"/>
      <c r="B206" s="203"/>
      <c r="C206" s="507"/>
      <c r="D206" s="463"/>
      <c r="E206" s="203"/>
      <c r="F206" s="463"/>
      <c r="G206" s="463"/>
      <c r="H206" s="463"/>
      <c r="I206" s="463"/>
      <c r="J206" s="203"/>
      <c r="K206" s="203"/>
      <c r="L206" s="203"/>
      <c r="M206" s="283"/>
      <c r="N206" s="283"/>
      <c r="O206" s="283"/>
      <c r="P206" s="283"/>
      <c r="Q206" s="283"/>
      <c r="R206" s="283"/>
      <c r="S206" s="283"/>
      <c r="T206" s="283"/>
    </row>
    <row r="207">
      <c r="A207" s="463"/>
      <c r="B207" s="203"/>
      <c r="C207" s="507"/>
      <c r="D207" s="463"/>
      <c r="E207" s="203"/>
      <c r="F207" s="463"/>
      <c r="G207" s="463"/>
      <c r="H207" s="463"/>
      <c r="I207" s="463"/>
      <c r="J207" s="203"/>
      <c r="K207" s="203"/>
      <c r="L207" s="203"/>
      <c r="M207" s="283"/>
      <c r="N207" s="283"/>
      <c r="O207" s="283"/>
      <c r="P207" s="283"/>
      <c r="Q207" s="283"/>
      <c r="R207" s="283"/>
      <c r="S207" s="283"/>
      <c r="T207" s="283"/>
    </row>
    <row r="208">
      <c r="A208" s="463"/>
      <c r="B208" s="203"/>
      <c r="C208" s="507"/>
      <c r="D208" s="463"/>
      <c r="E208" s="203"/>
      <c r="F208" s="463"/>
      <c r="G208" s="463"/>
      <c r="H208" s="463"/>
      <c r="I208" s="463"/>
      <c r="J208" s="203"/>
      <c r="K208" s="203"/>
      <c r="L208" s="203"/>
      <c r="M208" s="283"/>
      <c r="N208" s="283"/>
      <c r="O208" s="283"/>
      <c r="P208" s="283"/>
      <c r="Q208" s="283"/>
      <c r="R208" s="283"/>
      <c r="S208" s="283"/>
      <c r="T208" s="283"/>
    </row>
    <row r="209">
      <c r="A209" s="463"/>
      <c r="B209" s="203"/>
      <c r="C209" s="507"/>
      <c r="D209" s="463"/>
      <c r="E209" s="203"/>
      <c r="F209" s="463"/>
      <c r="G209" s="463"/>
      <c r="H209" s="463"/>
      <c r="I209" s="463"/>
      <c r="J209" s="203"/>
      <c r="K209" s="203"/>
      <c r="L209" s="203"/>
      <c r="M209" s="283"/>
      <c r="N209" s="283"/>
      <c r="O209" s="283"/>
      <c r="P209" s="283"/>
      <c r="Q209" s="283"/>
      <c r="R209" s="283"/>
      <c r="S209" s="283"/>
      <c r="T209" s="283"/>
    </row>
    <row r="210">
      <c r="A210" s="463"/>
      <c r="B210" s="203"/>
      <c r="C210" s="507"/>
      <c r="D210" s="463"/>
      <c r="E210" s="203"/>
      <c r="F210" s="463"/>
      <c r="G210" s="463"/>
      <c r="H210" s="463"/>
      <c r="I210" s="463"/>
      <c r="J210" s="203"/>
      <c r="K210" s="203"/>
      <c r="L210" s="203"/>
      <c r="M210" s="283"/>
      <c r="N210" s="283"/>
      <c r="O210" s="283"/>
      <c r="P210" s="283"/>
      <c r="Q210" s="283"/>
      <c r="R210" s="283"/>
      <c r="S210" s="283"/>
      <c r="T210" s="283"/>
    </row>
    <row r="211">
      <c r="A211" s="463"/>
      <c r="B211" s="203"/>
      <c r="C211" s="507"/>
      <c r="D211" s="463"/>
      <c r="E211" s="203"/>
      <c r="F211" s="463"/>
      <c r="G211" s="463"/>
      <c r="H211" s="463"/>
      <c r="I211" s="463"/>
      <c r="J211" s="203"/>
      <c r="K211" s="203"/>
      <c r="L211" s="203"/>
      <c r="M211" s="283"/>
      <c r="N211" s="283"/>
      <c r="O211" s="283"/>
      <c r="P211" s="283"/>
      <c r="Q211" s="283"/>
      <c r="R211" s="283"/>
      <c r="S211" s="283"/>
      <c r="T211" s="283"/>
    </row>
    <row r="212">
      <c r="A212" s="463"/>
      <c r="B212" s="203"/>
      <c r="C212" s="507"/>
      <c r="D212" s="463"/>
      <c r="E212" s="203"/>
      <c r="F212" s="463"/>
      <c r="G212" s="463"/>
      <c r="H212" s="463"/>
      <c r="I212" s="463"/>
      <c r="J212" s="203"/>
      <c r="K212" s="203"/>
      <c r="L212" s="203"/>
      <c r="M212" s="283"/>
      <c r="N212" s="283"/>
      <c r="O212" s="283"/>
      <c r="P212" s="283"/>
      <c r="Q212" s="283"/>
      <c r="R212" s="283"/>
      <c r="S212" s="283"/>
      <c r="T212" s="283"/>
    </row>
    <row r="213">
      <c r="A213" s="463"/>
      <c r="B213" s="203"/>
      <c r="C213" s="507"/>
      <c r="D213" s="463"/>
      <c r="E213" s="203"/>
      <c r="F213" s="463"/>
      <c r="G213" s="463"/>
      <c r="H213" s="463"/>
      <c r="I213" s="463"/>
      <c r="J213" s="203"/>
      <c r="K213" s="203"/>
      <c r="L213" s="203"/>
      <c r="M213" s="283"/>
      <c r="N213" s="283"/>
      <c r="O213" s="283"/>
      <c r="P213" s="283"/>
      <c r="Q213" s="283"/>
      <c r="R213" s="283"/>
      <c r="S213" s="283"/>
      <c r="T213" s="283"/>
    </row>
    <row r="214">
      <c r="A214" s="463"/>
      <c r="B214" s="203"/>
      <c r="C214" s="507"/>
      <c r="D214" s="463"/>
      <c r="E214" s="203"/>
      <c r="F214" s="463"/>
      <c r="G214" s="463"/>
      <c r="H214" s="463"/>
      <c r="I214" s="463"/>
      <c r="J214" s="203"/>
      <c r="K214" s="203"/>
      <c r="L214" s="203"/>
      <c r="M214" s="283"/>
      <c r="N214" s="283"/>
      <c r="O214" s="283"/>
      <c r="P214" s="283"/>
      <c r="Q214" s="283"/>
      <c r="R214" s="283"/>
      <c r="S214" s="283"/>
      <c r="T214" s="283"/>
    </row>
    <row r="215">
      <c r="A215" s="463"/>
      <c r="B215" s="203"/>
      <c r="C215" s="507"/>
      <c r="D215" s="463"/>
      <c r="E215" s="203"/>
      <c r="F215" s="463"/>
      <c r="G215" s="463"/>
      <c r="H215" s="463"/>
      <c r="I215" s="463"/>
      <c r="J215" s="203"/>
      <c r="K215" s="203"/>
      <c r="L215" s="203"/>
      <c r="M215" s="283"/>
      <c r="N215" s="283"/>
      <c r="O215" s="283"/>
      <c r="P215" s="283"/>
      <c r="Q215" s="283"/>
      <c r="R215" s="283"/>
      <c r="S215" s="283"/>
      <c r="T215" s="283"/>
    </row>
    <row r="216">
      <c r="A216" s="463"/>
      <c r="B216" s="203"/>
      <c r="C216" s="507"/>
      <c r="D216" s="463"/>
      <c r="E216" s="203"/>
      <c r="F216" s="463"/>
      <c r="G216" s="463"/>
      <c r="H216" s="463"/>
      <c r="I216" s="463"/>
      <c r="J216" s="203"/>
      <c r="K216" s="203"/>
      <c r="L216" s="203"/>
      <c r="M216" s="283"/>
      <c r="N216" s="283"/>
      <c r="O216" s="283"/>
      <c r="P216" s="283"/>
      <c r="Q216" s="283"/>
      <c r="R216" s="283"/>
      <c r="S216" s="283"/>
      <c r="T216" s="283"/>
    </row>
    <row r="217">
      <c r="A217" s="463"/>
      <c r="B217" s="203"/>
      <c r="C217" s="507"/>
      <c r="D217" s="463"/>
      <c r="E217" s="203"/>
      <c r="F217" s="463"/>
      <c r="G217" s="463"/>
      <c r="H217" s="463"/>
      <c r="I217" s="463"/>
      <c r="J217" s="203"/>
      <c r="K217" s="203"/>
      <c r="L217" s="203"/>
      <c r="M217" s="283"/>
      <c r="N217" s="283"/>
      <c r="O217" s="283"/>
      <c r="P217" s="283"/>
      <c r="Q217" s="283"/>
      <c r="R217" s="283"/>
      <c r="S217" s="283"/>
      <c r="T217" s="283"/>
    </row>
    <row r="218">
      <c r="A218" s="463"/>
      <c r="B218" s="203"/>
      <c r="C218" s="507"/>
      <c r="D218" s="463"/>
      <c r="E218" s="203"/>
      <c r="F218" s="463"/>
      <c r="G218" s="463"/>
      <c r="H218" s="463"/>
      <c r="I218" s="463"/>
      <c r="J218" s="203"/>
      <c r="K218" s="203"/>
      <c r="L218" s="203"/>
      <c r="M218" s="283"/>
      <c r="N218" s="283"/>
      <c r="O218" s="283"/>
      <c r="P218" s="283"/>
      <c r="Q218" s="283"/>
      <c r="R218" s="283"/>
      <c r="S218" s="283"/>
      <c r="T218" s="283"/>
    </row>
    <row r="219">
      <c r="A219" s="463"/>
      <c r="B219" s="203"/>
      <c r="C219" s="507"/>
      <c r="D219" s="463"/>
      <c r="E219" s="203"/>
      <c r="F219" s="463"/>
      <c r="G219" s="463"/>
      <c r="H219" s="463"/>
      <c r="I219" s="463"/>
      <c r="J219" s="203"/>
      <c r="K219" s="203"/>
      <c r="L219" s="203"/>
      <c r="M219" s="283"/>
      <c r="N219" s="283"/>
      <c r="O219" s="283"/>
      <c r="P219" s="283"/>
      <c r="Q219" s="283"/>
      <c r="R219" s="283"/>
      <c r="S219" s="283"/>
      <c r="T219" s="283"/>
    </row>
    <row r="220">
      <c r="A220" s="463"/>
      <c r="B220" s="203"/>
      <c r="C220" s="507"/>
      <c r="D220" s="463"/>
      <c r="E220" s="203"/>
      <c r="F220" s="463"/>
      <c r="G220" s="463"/>
      <c r="H220" s="463"/>
      <c r="I220" s="463"/>
      <c r="J220" s="203"/>
      <c r="K220" s="203"/>
      <c r="L220" s="203"/>
      <c r="M220" s="283"/>
      <c r="N220" s="283"/>
      <c r="O220" s="283"/>
      <c r="P220" s="283"/>
      <c r="Q220" s="283"/>
      <c r="R220" s="283"/>
      <c r="S220" s="283"/>
      <c r="T220" s="283"/>
    </row>
    <row r="221">
      <c r="A221" s="463"/>
      <c r="B221" s="203"/>
      <c r="C221" s="507"/>
      <c r="D221" s="463"/>
      <c r="E221" s="203"/>
      <c r="F221" s="463"/>
      <c r="G221" s="463"/>
      <c r="H221" s="463"/>
      <c r="I221" s="463"/>
      <c r="J221" s="203"/>
      <c r="K221" s="203"/>
      <c r="L221" s="203"/>
      <c r="M221" s="283"/>
      <c r="N221" s="283"/>
      <c r="O221" s="283"/>
      <c r="P221" s="283"/>
      <c r="Q221" s="283"/>
      <c r="R221" s="283"/>
      <c r="S221" s="283"/>
      <c r="T221" s="283"/>
    </row>
    <row r="222">
      <c r="A222" s="463"/>
      <c r="B222" s="203"/>
      <c r="C222" s="507"/>
      <c r="D222" s="463"/>
      <c r="E222" s="203"/>
      <c r="F222" s="463"/>
      <c r="G222" s="463"/>
      <c r="H222" s="463"/>
      <c r="I222" s="463"/>
      <c r="J222" s="203"/>
      <c r="K222" s="203"/>
      <c r="L222" s="203"/>
      <c r="M222" s="283"/>
      <c r="N222" s="283"/>
      <c r="O222" s="283"/>
      <c r="P222" s="283"/>
      <c r="Q222" s="283"/>
      <c r="R222" s="283"/>
      <c r="S222" s="283"/>
      <c r="T222" s="283"/>
    </row>
    <row r="223">
      <c r="A223" s="463"/>
      <c r="B223" s="203"/>
      <c r="C223" s="507"/>
      <c r="D223" s="463"/>
      <c r="E223" s="203"/>
      <c r="F223" s="463"/>
      <c r="G223" s="463"/>
      <c r="H223" s="463"/>
      <c r="I223" s="463"/>
      <c r="J223" s="203"/>
      <c r="K223" s="203"/>
      <c r="L223" s="203"/>
      <c r="M223" s="283"/>
      <c r="N223" s="283"/>
      <c r="O223" s="283"/>
      <c r="P223" s="283"/>
      <c r="Q223" s="283"/>
      <c r="R223" s="283"/>
      <c r="S223" s="283"/>
      <c r="T223" s="283"/>
    </row>
    <row r="224">
      <c r="A224" s="463"/>
      <c r="B224" s="203"/>
      <c r="C224" s="507"/>
      <c r="D224" s="463"/>
      <c r="E224" s="203"/>
      <c r="F224" s="463"/>
      <c r="G224" s="463"/>
      <c r="H224" s="463"/>
      <c r="I224" s="463"/>
      <c r="J224" s="203"/>
      <c r="K224" s="203"/>
      <c r="L224" s="203"/>
      <c r="M224" s="283"/>
      <c r="N224" s="283"/>
      <c r="O224" s="283"/>
      <c r="P224" s="283"/>
      <c r="Q224" s="283"/>
      <c r="R224" s="283"/>
      <c r="S224" s="283"/>
      <c r="T224" s="283"/>
    </row>
    <row r="225">
      <c r="A225" s="463"/>
      <c r="B225" s="203"/>
      <c r="C225" s="507"/>
      <c r="D225" s="463"/>
      <c r="E225" s="203"/>
      <c r="F225" s="463"/>
      <c r="G225" s="463"/>
      <c r="H225" s="463"/>
      <c r="I225" s="463"/>
      <c r="J225" s="203"/>
      <c r="K225" s="203"/>
      <c r="L225" s="203"/>
      <c r="M225" s="283"/>
      <c r="N225" s="283"/>
      <c r="O225" s="283"/>
      <c r="P225" s="283"/>
      <c r="Q225" s="283"/>
      <c r="R225" s="283"/>
      <c r="S225" s="283"/>
      <c r="T225" s="283"/>
    </row>
    <row r="226">
      <c r="A226" s="463"/>
      <c r="B226" s="203"/>
      <c r="C226" s="507"/>
      <c r="D226" s="463"/>
      <c r="E226" s="203"/>
      <c r="F226" s="463"/>
      <c r="G226" s="463"/>
      <c r="H226" s="463"/>
      <c r="I226" s="463"/>
      <c r="J226" s="203"/>
      <c r="K226" s="203"/>
      <c r="L226" s="203"/>
      <c r="M226" s="283"/>
      <c r="N226" s="283"/>
      <c r="O226" s="283"/>
      <c r="P226" s="283"/>
      <c r="Q226" s="283"/>
      <c r="R226" s="283"/>
      <c r="S226" s="283"/>
      <c r="T226" s="283"/>
    </row>
    <row r="227">
      <c r="A227" s="463"/>
      <c r="B227" s="203"/>
      <c r="C227" s="507"/>
      <c r="D227" s="463"/>
      <c r="E227" s="203"/>
      <c r="F227" s="463"/>
      <c r="G227" s="463"/>
      <c r="H227" s="463"/>
      <c r="I227" s="463"/>
      <c r="J227" s="203"/>
      <c r="K227" s="203"/>
      <c r="L227" s="203"/>
      <c r="M227" s="283"/>
      <c r="N227" s="283"/>
      <c r="O227" s="283"/>
      <c r="P227" s="283"/>
      <c r="Q227" s="283"/>
      <c r="R227" s="283"/>
      <c r="S227" s="283"/>
      <c r="T227" s="283"/>
    </row>
    <row r="228">
      <c r="A228" s="463"/>
      <c r="B228" s="203"/>
      <c r="C228" s="507"/>
      <c r="D228" s="463"/>
      <c r="E228" s="203"/>
      <c r="F228" s="463"/>
      <c r="G228" s="463"/>
      <c r="H228" s="463"/>
      <c r="I228" s="463"/>
      <c r="J228" s="203"/>
      <c r="K228" s="203"/>
      <c r="L228" s="203"/>
      <c r="M228" s="283"/>
      <c r="N228" s="283"/>
      <c r="O228" s="283"/>
      <c r="P228" s="283"/>
      <c r="Q228" s="283"/>
      <c r="R228" s="283"/>
      <c r="S228" s="283"/>
      <c r="T228" s="283"/>
    </row>
    <row r="229">
      <c r="A229" s="463"/>
      <c r="B229" s="203"/>
      <c r="C229" s="507"/>
      <c r="D229" s="463"/>
      <c r="E229" s="203"/>
      <c r="F229" s="463"/>
      <c r="G229" s="463"/>
      <c r="H229" s="463"/>
      <c r="I229" s="463"/>
      <c r="J229" s="203"/>
      <c r="K229" s="203"/>
      <c r="L229" s="203"/>
      <c r="M229" s="283"/>
      <c r="N229" s="283"/>
      <c r="O229" s="283"/>
      <c r="P229" s="283"/>
      <c r="Q229" s="283"/>
      <c r="R229" s="283"/>
      <c r="S229" s="283"/>
      <c r="T229" s="283"/>
    </row>
    <row r="230">
      <c r="A230" s="463"/>
      <c r="B230" s="203"/>
      <c r="C230" s="507"/>
      <c r="D230" s="463"/>
      <c r="E230" s="203"/>
      <c r="F230" s="463"/>
      <c r="G230" s="463"/>
      <c r="H230" s="463"/>
      <c r="I230" s="463"/>
      <c r="J230" s="203"/>
      <c r="K230" s="203"/>
      <c r="L230" s="203"/>
      <c r="M230" s="283"/>
      <c r="N230" s="283"/>
      <c r="O230" s="283"/>
      <c r="P230" s="283"/>
      <c r="Q230" s="283"/>
      <c r="R230" s="283"/>
      <c r="S230" s="283"/>
      <c r="T230" s="283"/>
    </row>
    <row r="231">
      <c r="A231" s="463"/>
      <c r="B231" s="203"/>
      <c r="C231" s="507"/>
      <c r="D231" s="463"/>
      <c r="E231" s="203"/>
      <c r="F231" s="463"/>
      <c r="G231" s="463"/>
      <c r="H231" s="463"/>
      <c r="I231" s="463"/>
      <c r="J231" s="203"/>
      <c r="K231" s="203"/>
      <c r="L231" s="203"/>
      <c r="M231" s="283"/>
      <c r="N231" s="283"/>
      <c r="O231" s="283"/>
      <c r="P231" s="283"/>
      <c r="Q231" s="283"/>
      <c r="R231" s="283"/>
      <c r="S231" s="283"/>
      <c r="T231" s="283"/>
    </row>
    <row r="232">
      <c r="A232" s="463"/>
      <c r="B232" s="203"/>
      <c r="C232" s="507"/>
      <c r="D232" s="463"/>
      <c r="E232" s="203"/>
      <c r="F232" s="463"/>
      <c r="G232" s="463"/>
      <c r="H232" s="463"/>
      <c r="I232" s="463"/>
      <c r="J232" s="203"/>
      <c r="K232" s="203"/>
      <c r="L232" s="203"/>
      <c r="M232" s="283"/>
      <c r="N232" s="283"/>
      <c r="O232" s="283"/>
      <c r="P232" s="283"/>
      <c r="Q232" s="283"/>
      <c r="R232" s="283"/>
      <c r="S232" s="283"/>
      <c r="T232" s="283"/>
    </row>
    <row r="233">
      <c r="A233" s="463"/>
      <c r="B233" s="203"/>
      <c r="C233" s="507"/>
      <c r="D233" s="463"/>
      <c r="E233" s="203"/>
      <c r="F233" s="463"/>
      <c r="G233" s="463"/>
      <c r="H233" s="463"/>
      <c r="I233" s="463"/>
      <c r="J233" s="203"/>
      <c r="K233" s="203"/>
      <c r="L233" s="203"/>
      <c r="M233" s="283"/>
      <c r="N233" s="283"/>
      <c r="O233" s="283"/>
      <c r="P233" s="283"/>
      <c r="Q233" s="283"/>
      <c r="R233" s="283"/>
      <c r="S233" s="283"/>
      <c r="T233" s="283"/>
    </row>
    <row r="234">
      <c r="A234" s="463"/>
      <c r="B234" s="203"/>
      <c r="C234" s="507"/>
      <c r="D234" s="463"/>
      <c r="E234" s="203"/>
      <c r="F234" s="463"/>
      <c r="G234" s="463"/>
      <c r="H234" s="463"/>
      <c r="I234" s="463"/>
      <c r="J234" s="203"/>
      <c r="K234" s="203"/>
      <c r="L234" s="203"/>
      <c r="M234" s="283"/>
      <c r="N234" s="283"/>
      <c r="O234" s="283"/>
      <c r="P234" s="283"/>
      <c r="Q234" s="283"/>
      <c r="R234" s="283"/>
      <c r="S234" s="283"/>
      <c r="T234" s="283"/>
    </row>
    <row r="235">
      <c r="A235" s="463"/>
      <c r="B235" s="203"/>
      <c r="C235" s="507"/>
      <c r="D235" s="463"/>
      <c r="E235" s="203"/>
      <c r="F235" s="463"/>
      <c r="G235" s="463"/>
      <c r="H235" s="463"/>
      <c r="I235" s="463"/>
      <c r="J235" s="203"/>
      <c r="K235" s="203"/>
      <c r="L235" s="203"/>
      <c r="M235" s="283"/>
      <c r="N235" s="283"/>
      <c r="O235" s="283"/>
      <c r="P235" s="283"/>
      <c r="Q235" s="283"/>
      <c r="R235" s="283"/>
      <c r="S235" s="283"/>
      <c r="T235" s="283"/>
    </row>
    <row r="236">
      <c r="A236" s="463"/>
      <c r="B236" s="203"/>
      <c r="C236" s="507"/>
      <c r="D236" s="463"/>
      <c r="E236" s="203"/>
      <c r="F236" s="463"/>
      <c r="G236" s="463"/>
      <c r="H236" s="463"/>
      <c r="I236" s="463"/>
      <c r="J236" s="203"/>
      <c r="K236" s="203"/>
      <c r="L236" s="203"/>
      <c r="M236" s="283"/>
      <c r="N236" s="283"/>
      <c r="O236" s="283"/>
      <c r="P236" s="283"/>
      <c r="Q236" s="283"/>
      <c r="R236" s="283"/>
      <c r="S236" s="283"/>
      <c r="T236" s="283"/>
    </row>
    <row r="237">
      <c r="A237" s="463"/>
      <c r="B237" s="203"/>
      <c r="C237" s="507"/>
      <c r="D237" s="463"/>
      <c r="E237" s="203"/>
      <c r="F237" s="463"/>
      <c r="G237" s="463"/>
      <c r="H237" s="463"/>
      <c r="I237" s="463"/>
      <c r="J237" s="203"/>
      <c r="K237" s="203"/>
      <c r="L237" s="203"/>
      <c r="M237" s="283"/>
      <c r="N237" s="283"/>
      <c r="O237" s="283"/>
      <c r="P237" s="283"/>
      <c r="Q237" s="283"/>
      <c r="R237" s="283"/>
      <c r="S237" s="283"/>
      <c r="T237" s="283"/>
    </row>
    <row r="238">
      <c r="A238" s="463"/>
      <c r="B238" s="203"/>
      <c r="C238" s="507"/>
      <c r="D238" s="463"/>
      <c r="E238" s="203"/>
      <c r="F238" s="463"/>
      <c r="G238" s="463"/>
      <c r="H238" s="463"/>
      <c r="I238" s="463"/>
      <c r="J238" s="203"/>
      <c r="K238" s="203"/>
      <c r="L238" s="203"/>
      <c r="M238" s="283"/>
      <c r="N238" s="283"/>
      <c r="O238" s="283"/>
      <c r="P238" s="283"/>
      <c r="Q238" s="283"/>
      <c r="R238" s="283"/>
      <c r="S238" s="283"/>
      <c r="T238" s="283"/>
    </row>
    <row r="239">
      <c r="A239" s="463"/>
      <c r="B239" s="203"/>
      <c r="C239" s="507"/>
      <c r="D239" s="463"/>
      <c r="E239" s="203"/>
      <c r="F239" s="463"/>
      <c r="G239" s="463"/>
      <c r="H239" s="463"/>
      <c r="I239" s="463"/>
      <c r="J239" s="203"/>
      <c r="K239" s="203"/>
      <c r="L239" s="203"/>
      <c r="M239" s="283"/>
      <c r="N239" s="283"/>
      <c r="O239" s="283"/>
      <c r="P239" s="283"/>
      <c r="Q239" s="283"/>
      <c r="R239" s="283"/>
      <c r="S239" s="283"/>
      <c r="T239" s="283"/>
    </row>
    <row r="240">
      <c r="A240" s="463"/>
      <c r="B240" s="203"/>
      <c r="C240" s="507"/>
      <c r="D240" s="463"/>
      <c r="E240" s="203"/>
      <c r="F240" s="463"/>
      <c r="G240" s="463"/>
      <c r="H240" s="463"/>
      <c r="I240" s="463"/>
      <c r="J240" s="203"/>
      <c r="K240" s="203"/>
      <c r="L240" s="203"/>
      <c r="M240" s="283"/>
      <c r="N240" s="283"/>
      <c r="O240" s="283"/>
      <c r="P240" s="283"/>
      <c r="Q240" s="283"/>
      <c r="R240" s="283"/>
      <c r="S240" s="283"/>
      <c r="T240" s="283"/>
    </row>
    <row r="241">
      <c r="A241" s="463"/>
      <c r="B241" s="203"/>
      <c r="C241" s="507"/>
      <c r="D241" s="463"/>
      <c r="E241" s="203"/>
      <c r="F241" s="463"/>
      <c r="G241" s="463"/>
      <c r="H241" s="463"/>
      <c r="I241" s="463"/>
      <c r="J241" s="203"/>
      <c r="K241" s="203"/>
      <c r="L241" s="203"/>
      <c r="M241" s="283"/>
      <c r="N241" s="283"/>
      <c r="O241" s="283"/>
      <c r="P241" s="283"/>
      <c r="Q241" s="283"/>
      <c r="R241" s="283"/>
      <c r="S241" s="283"/>
      <c r="T241" s="283"/>
    </row>
    <row r="242">
      <c r="A242" s="463"/>
      <c r="B242" s="203"/>
      <c r="C242" s="507"/>
      <c r="D242" s="463"/>
      <c r="E242" s="203"/>
      <c r="F242" s="463"/>
      <c r="G242" s="463"/>
      <c r="H242" s="463"/>
      <c r="I242" s="463"/>
      <c r="J242" s="203"/>
      <c r="K242" s="203"/>
      <c r="L242" s="203"/>
      <c r="M242" s="283"/>
      <c r="N242" s="283"/>
      <c r="O242" s="283"/>
      <c r="P242" s="283"/>
      <c r="Q242" s="283"/>
      <c r="R242" s="283"/>
      <c r="S242" s="283"/>
      <c r="T242" s="283"/>
    </row>
    <row r="243">
      <c r="A243" s="463"/>
      <c r="B243" s="203"/>
      <c r="C243" s="507"/>
      <c r="D243" s="463"/>
      <c r="E243" s="203"/>
      <c r="F243" s="463"/>
      <c r="G243" s="463"/>
      <c r="H243" s="463"/>
      <c r="I243" s="463"/>
      <c r="J243" s="203"/>
      <c r="K243" s="203"/>
      <c r="L243" s="203"/>
      <c r="M243" s="283"/>
      <c r="N243" s="283"/>
      <c r="O243" s="283"/>
      <c r="P243" s="283"/>
      <c r="Q243" s="283"/>
      <c r="R243" s="283"/>
      <c r="S243" s="283"/>
      <c r="T243" s="283"/>
    </row>
    <row r="244">
      <c r="A244" s="463"/>
      <c r="B244" s="203"/>
      <c r="C244" s="507"/>
      <c r="D244" s="463"/>
      <c r="E244" s="203"/>
      <c r="F244" s="463"/>
      <c r="G244" s="463"/>
      <c r="H244" s="463"/>
      <c r="I244" s="463"/>
      <c r="J244" s="203"/>
      <c r="K244" s="203"/>
      <c r="L244" s="203"/>
      <c r="M244" s="283"/>
      <c r="N244" s="283"/>
      <c r="O244" s="283"/>
      <c r="P244" s="283"/>
      <c r="Q244" s="283"/>
      <c r="R244" s="283"/>
      <c r="S244" s="283"/>
      <c r="T244" s="283"/>
    </row>
    <row r="245">
      <c r="A245" s="463"/>
      <c r="B245" s="203"/>
      <c r="C245" s="507"/>
      <c r="D245" s="463"/>
      <c r="E245" s="203"/>
      <c r="F245" s="463"/>
      <c r="G245" s="463"/>
      <c r="H245" s="463"/>
      <c r="I245" s="463"/>
      <c r="J245" s="203"/>
      <c r="K245" s="203"/>
      <c r="L245" s="203"/>
      <c r="M245" s="283"/>
      <c r="N245" s="283"/>
      <c r="O245" s="283"/>
      <c r="P245" s="283"/>
      <c r="Q245" s="283"/>
      <c r="R245" s="283"/>
      <c r="S245" s="283"/>
      <c r="T245" s="283"/>
    </row>
    <row r="246">
      <c r="A246" s="463"/>
      <c r="B246" s="203"/>
      <c r="C246" s="507"/>
      <c r="D246" s="463"/>
      <c r="E246" s="203"/>
      <c r="F246" s="463"/>
      <c r="G246" s="463"/>
      <c r="H246" s="463"/>
      <c r="I246" s="463"/>
      <c r="J246" s="203"/>
      <c r="K246" s="203"/>
      <c r="L246" s="203"/>
      <c r="M246" s="283"/>
      <c r="N246" s="283"/>
      <c r="O246" s="283"/>
      <c r="P246" s="283"/>
      <c r="Q246" s="283"/>
      <c r="R246" s="283"/>
      <c r="S246" s="283"/>
      <c r="T246" s="283"/>
    </row>
    <row r="247">
      <c r="A247" s="463"/>
      <c r="B247" s="203"/>
      <c r="C247" s="507"/>
      <c r="D247" s="463"/>
      <c r="E247" s="203"/>
      <c r="F247" s="463"/>
      <c r="G247" s="463"/>
      <c r="H247" s="463"/>
      <c r="I247" s="463"/>
      <c r="J247" s="203"/>
      <c r="K247" s="203"/>
      <c r="L247" s="203"/>
      <c r="M247" s="283"/>
      <c r="N247" s="283"/>
      <c r="O247" s="283"/>
      <c r="P247" s="283"/>
      <c r="Q247" s="283"/>
      <c r="R247" s="283"/>
      <c r="S247" s="283"/>
      <c r="T247" s="283"/>
    </row>
    <row r="248">
      <c r="A248" s="463"/>
      <c r="B248" s="203"/>
      <c r="C248" s="507"/>
      <c r="D248" s="463"/>
      <c r="E248" s="203"/>
      <c r="F248" s="463"/>
      <c r="G248" s="463"/>
      <c r="H248" s="463"/>
      <c r="I248" s="463"/>
      <c r="J248" s="203"/>
      <c r="K248" s="203"/>
      <c r="L248" s="203"/>
      <c r="M248" s="283"/>
      <c r="N248" s="283"/>
      <c r="O248" s="283"/>
      <c r="P248" s="283"/>
      <c r="Q248" s="283"/>
      <c r="R248" s="283"/>
      <c r="S248" s="283"/>
      <c r="T248" s="283"/>
    </row>
    <row r="249">
      <c r="A249" s="463"/>
      <c r="B249" s="203"/>
      <c r="C249" s="507"/>
      <c r="D249" s="463"/>
      <c r="E249" s="203"/>
      <c r="F249" s="463"/>
      <c r="G249" s="463"/>
      <c r="H249" s="463"/>
      <c r="I249" s="463"/>
      <c r="J249" s="203"/>
      <c r="K249" s="203"/>
      <c r="L249" s="203"/>
      <c r="M249" s="283"/>
      <c r="N249" s="283"/>
      <c r="O249" s="283"/>
      <c r="P249" s="283"/>
      <c r="Q249" s="283"/>
      <c r="R249" s="283"/>
      <c r="S249" s="283"/>
      <c r="T249" s="283"/>
    </row>
    <row r="250">
      <c r="A250" s="463"/>
      <c r="B250" s="203"/>
      <c r="C250" s="507"/>
      <c r="D250" s="463"/>
      <c r="E250" s="203"/>
      <c r="F250" s="463"/>
      <c r="G250" s="463"/>
      <c r="H250" s="463"/>
      <c r="I250" s="463"/>
      <c r="J250" s="203"/>
      <c r="K250" s="203"/>
      <c r="L250" s="203"/>
      <c r="M250" s="283"/>
      <c r="N250" s="283"/>
      <c r="O250" s="283"/>
      <c r="P250" s="283"/>
      <c r="Q250" s="283"/>
      <c r="R250" s="283"/>
      <c r="S250" s="283"/>
      <c r="T250" s="283"/>
    </row>
    <row r="251">
      <c r="A251" s="463"/>
      <c r="B251" s="203"/>
      <c r="C251" s="507"/>
      <c r="D251" s="463"/>
      <c r="E251" s="203"/>
      <c r="F251" s="463"/>
      <c r="G251" s="463"/>
      <c r="H251" s="463"/>
      <c r="I251" s="463"/>
      <c r="J251" s="203"/>
      <c r="K251" s="203"/>
      <c r="L251" s="203"/>
      <c r="M251" s="283"/>
      <c r="N251" s="283"/>
      <c r="O251" s="283"/>
      <c r="P251" s="283"/>
      <c r="Q251" s="283"/>
      <c r="R251" s="283"/>
      <c r="S251" s="283"/>
      <c r="T251" s="283"/>
    </row>
    <row r="252">
      <c r="A252" s="463"/>
      <c r="B252" s="203"/>
      <c r="C252" s="507"/>
      <c r="D252" s="463"/>
      <c r="E252" s="203"/>
      <c r="F252" s="463"/>
      <c r="G252" s="463"/>
      <c r="H252" s="463"/>
      <c r="I252" s="463"/>
      <c r="J252" s="203"/>
      <c r="K252" s="203"/>
      <c r="L252" s="203"/>
      <c r="M252" s="283"/>
      <c r="N252" s="283"/>
      <c r="O252" s="283"/>
      <c r="P252" s="283"/>
      <c r="Q252" s="283"/>
      <c r="R252" s="283"/>
      <c r="S252" s="283"/>
      <c r="T252" s="283"/>
    </row>
    <row r="253">
      <c r="A253" s="463"/>
      <c r="B253" s="203"/>
      <c r="C253" s="507"/>
      <c r="D253" s="463"/>
      <c r="E253" s="203"/>
      <c r="F253" s="463"/>
      <c r="G253" s="463"/>
      <c r="H253" s="463"/>
      <c r="I253" s="463"/>
      <c r="J253" s="203"/>
      <c r="K253" s="203"/>
      <c r="L253" s="203"/>
      <c r="M253" s="283"/>
      <c r="N253" s="283"/>
      <c r="O253" s="283"/>
      <c r="P253" s="283"/>
      <c r="Q253" s="283"/>
      <c r="R253" s="283"/>
      <c r="S253" s="283"/>
      <c r="T253" s="283"/>
    </row>
    <row r="254">
      <c r="A254" s="463"/>
      <c r="B254" s="203"/>
      <c r="C254" s="507"/>
      <c r="D254" s="463"/>
      <c r="E254" s="203"/>
      <c r="F254" s="463"/>
      <c r="G254" s="463"/>
      <c r="H254" s="463"/>
      <c r="I254" s="463"/>
      <c r="J254" s="203"/>
      <c r="K254" s="203"/>
      <c r="L254" s="203"/>
      <c r="M254" s="283"/>
      <c r="N254" s="283"/>
      <c r="O254" s="283"/>
      <c r="P254" s="283"/>
      <c r="Q254" s="283"/>
      <c r="R254" s="283"/>
      <c r="S254" s="283"/>
      <c r="T254" s="283"/>
    </row>
    <row r="255">
      <c r="A255" s="463"/>
      <c r="B255" s="203"/>
      <c r="C255" s="507"/>
      <c r="D255" s="463"/>
      <c r="E255" s="203"/>
      <c r="F255" s="463"/>
      <c r="G255" s="463"/>
      <c r="H255" s="463"/>
      <c r="I255" s="463"/>
      <c r="J255" s="203"/>
      <c r="K255" s="203"/>
      <c r="L255" s="203"/>
      <c r="M255" s="283"/>
      <c r="N255" s="283"/>
      <c r="O255" s="283"/>
      <c r="P255" s="283"/>
      <c r="Q255" s="283"/>
      <c r="R255" s="283"/>
      <c r="S255" s="283"/>
      <c r="T255" s="283"/>
    </row>
    <row r="256">
      <c r="A256" s="463"/>
      <c r="B256" s="203"/>
      <c r="C256" s="507"/>
      <c r="D256" s="463"/>
      <c r="E256" s="203"/>
      <c r="F256" s="463"/>
      <c r="G256" s="463"/>
      <c r="H256" s="463"/>
      <c r="I256" s="463"/>
      <c r="J256" s="203"/>
      <c r="K256" s="203"/>
      <c r="L256" s="203"/>
      <c r="M256" s="283"/>
      <c r="N256" s="283"/>
      <c r="O256" s="283"/>
      <c r="P256" s="283"/>
      <c r="Q256" s="283"/>
      <c r="R256" s="283"/>
      <c r="S256" s="283"/>
      <c r="T256" s="283"/>
    </row>
    <row r="257">
      <c r="A257" s="463"/>
      <c r="B257" s="203"/>
      <c r="C257" s="507"/>
      <c r="D257" s="463"/>
      <c r="E257" s="203"/>
      <c r="F257" s="463"/>
      <c r="G257" s="463"/>
      <c r="H257" s="463"/>
      <c r="I257" s="463"/>
      <c r="J257" s="203"/>
      <c r="K257" s="203"/>
      <c r="L257" s="203"/>
      <c r="M257" s="283"/>
      <c r="N257" s="283"/>
      <c r="O257" s="283"/>
      <c r="P257" s="283"/>
      <c r="Q257" s="283"/>
      <c r="R257" s="283"/>
      <c r="S257" s="283"/>
      <c r="T257" s="283"/>
    </row>
    <row r="258">
      <c r="A258" s="463"/>
      <c r="B258" s="203"/>
      <c r="C258" s="507"/>
      <c r="D258" s="463"/>
      <c r="E258" s="203"/>
      <c r="F258" s="463"/>
      <c r="G258" s="463"/>
      <c r="H258" s="463"/>
      <c r="I258" s="463"/>
      <c r="J258" s="203"/>
      <c r="K258" s="203"/>
      <c r="L258" s="203"/>
      <c r="M258" s="283"/>
      <c r="N258" s="283"/>
      <c r="O258" s="283"/>
      <c r="P258" s="283"/>
      <c r="Q258" s="283"/>
      <c r="R258" s="283"/>
      <c r="S258" s="283"/>
      <c r="T258" s="283"/>
    </row>
    <row r="259">
      <c r="A259" s="463"/>
      <c r="B259" s="203"/>
      <c r="C259" s="507"/>
      <c r="D259" s="463"/>
      <c r="E259" s="203"/>
      <c r="F259" s="463"/>
      <c r="G259" s="463"/>
      <c r="H259" s="463"/>
      <c r="I259" s="463"/>
      <c r="J259" s="203"/>
      <c r="K259" s="203"/>
      <c r="L259" s="203"/>
      <c r="M259" s="283"/>
      <c r="N259" s="283"/>
      <c r="O259" s="283"/>
      <c r="P259" s="283"/>
      <c r="Q259" s="283"/>
      <c r="R259" s="283"/>
      <c r="S259" s="283"/>
      <c r="T259" s="283"/>
    </row>
    <row r="260">
      <c r="A260" s="463"/>
      <c r="B260" s="203"/>
      <c r="C260" s="507"/>
      <c r="D260" s="463"/>
      <c r="E260" s="203"/>
      <c r="F260" s="463"/>
      <c r="G260" s="463"/>
      <c r="H260" s="463"/>
      <c r="I260" s="463"/>
      <c r="J260" s="203"/>
      <c r="K260" s="203"/>
      <c r="L260" s="203"/>
      <c r="M260" s="283"/>
      <c r="N260" s="283"/>
      <c r="O260" s="283"/>
      <c r="P260" s="283"/>
      <c r="Q260" s="283"/>
      <c r="R260" s="283"/>
      <c r="S260" s="283"/>
      <c r="T260" s="283"/>
    </row>
    <row r="261">
      <c r="A261" s="463"/>
      <c r="B261" s="203"/>
      <c r="C261" s="507"/>
      <c r="D261" s="463"/>
      <c r="E261" s="203"/>
      <c r="F261" s="463"/>
      <c r="G261" s="463"/>
      <c r="H261" s="463"/>
      <c r="I261" s="463"/>
      <c r="J261" s="203"/>
      <c r="K261" s="203"/>
      <c r="L261" s="203"/>
      <c r="M261" s="283"/>
      <c r="N261" s="283"/>
      <c r="O261" s="283"/>
      <c r="P261" s="283"/>
      <c r="Q261" s="283"/>
      <c r="R261" s="283"/>
      <c r="S261" s="283"/>
      <c r="T261" s="283"/>
    </row>
    <row r="262">
      <c r="A262" s="463"/>
      <c r="B262" s="203"/>
      <c r="C262" s="507"/>
      <c r="D262" s="463"/>
      <c r="E262" s="203"/>
      <c r="F262" s="463"/>
      <c r="G262" s="463"/>
      <c r="H262" s="463"/>
      <c r="I262" s="463"/>
      <c r="J262" s="203"/>
      <c r="K262" s="203"/>
      <c r="L262" s="203"/>
      <c r="M262" s="283"/>
      <c r="N262" s="283"/>
      <c r="O262" s="283"/>
      <c r="P262" s="283"/>
      <c r="Q262" s="283"/>
      <c r="R262" s="283"/>
      <c r="S262" s="283"/>
      <c r="T262" s="283"/>
    </row>
    <row r="263">
      <c r="A263" s="463"/>
      <c r="B263" s="203"/>
      <c r="C263" s="507"/>
      <c r="D263" s="463"/>
      <c r="E263" s="203"/>
      <c r="F263" s="463"/>
      <c r="G263" s="463"/>
      <c r="H263" s="463"/>
      <c r="I263" s="463"/>
      <c r="J263" s="203"/>
      <c r="K263" s="203"/>
      <c r="L263" s="203"/>
      <c r="M263" s="283"/>
      <c r="N263" s="283"/>
      <c r="O263" s="283"/>
      <c r="P263" s="283"/>
      <c r="Q263" s="283"/>
      <c r="R263" s="283"/>
      <c r="S263" s="283"/>
      <c r="T263" s="283"/>
    </row>
    <row r="264">
      <c r="A264" s="463"/>
      <c r="B264" s="203"/>
      <c r="C264" s="507"/>
      <c r="D264" s="463"/>
      <c r="E264" s="203"/>
      <c r="F264" s="463"/>
      <c r="G264" s="463"/>
      <c r="H264" s="463"/>
      <c r="I264" s="463"/>
      <c r="J264" s="203"/>
      <c r="K264" s="203"/>
      <c r="L264" s="203"/>
      <c r="M264" s="283"/>
      <c r="N264" s="283"/>
      <c r="O264" s="283"/>
      <c r="P264" s="283"/>
      <c r="Q264" s="283"/>
      <c r="R264" s="283"/>
      <c r="S264" s="283"/>
      <c r="T264" s="283"/>
    </row>
    <row r="265">
      <c r="A265" s="463"/>
      <c r="B265" s="203"/>
      <c r="C265" s="507"/>
      <c r="D265" s="463"/>
      <c r="E265" s="203"/>
      <c r="F265" s="463"/>
      <c r="G265" s="463"/>
      <c r="H265" s="463"/>
      <c r="I265" s="463"/>
      <c r="J265" s="203"/>
      <c r="K265" s="203"/>
      <c r="L265" s="203"/>
      <c r="M265" s="283"/>
      <c r="N265" s="283"/>
      <c r="O265" s="283"/>
      <c r="P265" s="283"/>
      <c r="Q265" s="283"/>
      <c r="R265" s="283"/>
      <c r="S265" s="283"/>
      <c r="T265" s="283"/>
    </row>
    <row r="266">
      <c r="A266" s="463"/>
      <c r="B266" s="203"/>
      <c r="C266" s="507"/>
      <c r="D266" s="463"/>
      <c r="E266" s="203"/>
      <c r="F266" s="463"/>
      <c r="G266" s="463"/>
      <c r="H266" s="463"/>
      <c r="I266" s="463"/>
      <c r="J266" s="203"/>
      <c r="K266" s="203"/>
      <c r="L266" s="203"/>
      <c r="M266" s="283"/>
      <c r="N266" s="283"/>
      <c r="O266" s="283"/>
      <c r="P266" s="283"/>
      <c r="Q266" s="283"/>
      <c r="R266" s="283"/>
      <c r="S266" s="283"/>
      <c r="T266" s="283"/>
    </row>
    <row r="267">
      <c r="A267" s="463"/>
      <c r="B267" s="203"/>
      <c r="C267" s="507"/>
      <c r="D267" s="463"/>
      <c r="E267" s="203"/>
      <c r="F267" s="463"/>
      <c r="G267" s="463"/>
      <c r="H267" s="463"/>
      <c r="I267" s="463"/>
      <c r="J267" s="203"/>
      <c r="K267" s="203"/>
      <c r="L267" s="203"/>
      <c r="M267" s="283"/>
      <c r="N267" s="283"/>
      <c r="O267" s="283"/>
      <c r="P267" s="283"/>
      <c r="Q267" s="283"/>
      <c r="R267" s="283"/>
      <c r="S267" s="283"/>
      <c r="T267" s="283"/>
    </row>
    <row r="268">
      <c r="A268" s="463"/>
      <c r="B268" s="203"/>
      <c r="C268" s="507"/>
      <c r="D268" s="463"/>
      <c r="E268" s="203"/>
      <c r="F268" s="463"/>
      <c r="G268" s="463"/>
      <c r="H268" s="463"/>
      <c r="I268" s="463"/>
      <c r="J268" s="203"/>
      <c r="K268" s="203"/>
      <c r="L268" s="203"/>
      <c r="M268" s="283"/>
      <c r="N268" s="283"/>
      <c r="O268" s="283"/>
      <c r="P268" s="283"/>
      <c r="Q268" s="283"/>
      <c r="R268" s="283"/>
      <c r="S268" s="283"/>
      <c r="T268" s="283"/>
    </row>
    <row r="269">
      <c r="A269" s="463"/>
      <c r="B269" s="203"/>
      <c r="C269" s="507"/>
      <c r="D269" s="463"/>
      <c r="E269" s="203"/>
      <c r="F269" s="463"/>
      <c r="G269" s="463"/>
      <c r="H269" s="463"/>
      <c r="I269" s="463"/>
      <c r="J269" s="203"/>
      <c r="K269" s="203"/>
      <c r="L269" s="203"/>
      <c r="M269" s="283"/>
      <c r="N269" s="283"/>
      <c r="O269" s="283"/>
      <c r="P269" s="283"/>
      <c r="Q269" s="283"/>
      <c r="R269" s="283"/>
      <c r="S269" s="283"/>
      <c r="T269" s="283"/>
    </row>
    <row r="270">
      <c r="A270" s="463"/>
      <c r="B270" s="203"/>
      <c r="C270" s="507"/>
      <c r="D270" s="463"/>
      <c r="E270" s="203"/>
      <c r="F270" s="463"/>
      <c r="G270" s="463"/>
      <c r="H270" s="463"/>
      <c r="I270" s="463"/>
      <c r="J270" s="203"/>
      <c r="K270" s="203"/>
      <c r="L270" s="203"/>
      <c r="M270" s="283"/>
      <c r="N270" s="283"/>
      <c r="O270" s="283"/>
      <c r="P270" s="283"/>
      <c r="Q270" s="283"/>
      <c r="R270" s="283"/>
      <c r="S270" s="283"/>
      <c r="T270" s="283"/>
    </row>
    <row r="271">
      <c r="A271" s="463"/>
      <c r="B271" s="203"/>
      <c r="C271" s="507"/>
      <c r="D271" s="463"/>
      <c r="E271" s="203"/>
      <c r="F271" s="463"/>
      <c r="G271" s="463"/>
      <c r="H271" s="463"/>
      <c r="I271" s="463"/>
      <c r="J271" s="203"/>
      <c r="K271" s="203"/>
      <c r="L271" s="203"/>
      <c r="M271" s="283"/>
      <c r="N271" s="283"/>
      <c r="O271" s="283"/>
      <c r="P271" s="283"/>
      <c r="Q271" s="283"/>
      <c r="R271" s="283"/>
      <c r="S271" s="283"/>
      <c r="T271" s="283"/>
    </row>
    <row r="272">
      <c r="A272" s="463"/>
      <c r="B272" s="203"/>
      <c r="C272" s="507"/>
      <c r="D272" s="463"/>
      <c r="E272" s="203"/>
      <c r="F272" s="463"/>
      <c r="G272" s="463"/>
      <c r="H272" s="463"/>
      <c r="I272" s="463"/>
      <c r="J272" s="203"/>
      <c r="K272" s="203"/>
      <c r="L272" s="203"/>
      <c r="M272" s="283"/>
      <c r="N272" s="283"/>
      <c r="O272" s="283"/>
      <c r="P272" s="283"/>
      <c r="Q272" s="283"/>
      <c r="R272" s="283"/>
      <c r="S272" s="283"/>
      <c r="T272" s="283"/>
    </row>
    <row r="273">
      <c r="A273" s="463"/>
      <c r="B273" s="203"/>
      <c r="C273" s="507"/>
      <c r="D273" s="463"/>
      <c r="E273" s="203"/>
      <c r="F273" s="463"/>
      <c r="G273" s="463"/>
      <c r="H273" s="463"/>
      <c r="I273" s="463"/>
      <c r="J273" s="203"/>
      <c r="K273" s="203"/>
      <c r="L273" s="203"/>
      <c r="M273" s="283"/>
      <c r="N273" s="283"/>
      <c r="O273" s="283"/>
      <c r="P273" s="283"/>
      <c r="Q273" s="283"/>
      <c r="R273" s="283"/>
      <c r="S273" s="283"/>
      <c r="T273" s="283"/>
    </row>
    <row r="274">
      <c r="A274" s="463"/>
      <c r="B274" s="203"/>
      <c r="C274" s="507"/>
      <c r="D274" s="463"/>
      <c r="E274" s="203"/>
      <c r="F274" s="463"/>
      <c r="G274" s="463"/>
      <c r="H274" s="463"/>
      <c r="I274" s="463"/>
      <c r="J274" s="203"/>
      <c r="K274" s="203"/>
      <c r="L274" s="203"/>
      <c r="M274" s="283"/>
      <c r="N274" s="283"/>
      <c r="O274" s="283"/>
      <c r="P274" s="283"/>
      <c r="Q274" s="283"/>
      <c r="R274" s="283"/>
      <c r="S274" s="283"/>
      <c r="T274" s="283"/>
    </row>
    <row r="275">
      <c r="A275" s="463"/>
      <c r="B275" s="203"/>
      <c r="C275" s="507"/>
      <c r="D275" s="463"/>
      <c r="E275" s="203"/>
      <c r="F275" s="463"/>
      <c r="G275" s="463"/>
      <c r="H275" s="463"/>
      <c r="I275" s="463"/>
      <c r="J275" s="203"/>
      <c r="K275" s="203"/>
      <c r="L275" s="203"/>
      <c r="M275" s="283"/>
      <c r="N275" s="283"/>
      <c r="O275" s="283"/>
      <c r="P275" s="283"/>
      <c r="Q275" s="283"/>
      <c r="R275" s="283"/>
      <c r="S275" s="283"/>
      <c r="T275" s="283"/>
    </row>
    <row r="276">
      <c r="A276" s="463"/>
      <c r="B276" s="203"/>
      <c r="C276" s="507"/>
      <c r="D276" s="463"/>
      <c r="E276" s="203"/>
      <c r="F276" s="463"/>
      <c r="G276" s="463"/>
      <c r="H276" s="463"/>
      <c r="I276" s="463"/>
      <c r="J276" s="203"/>
      <c r="K276" s="203"/>
      <c r="L276" s="203"/>
      <c r="M276" s="283"/>
      <c r="N276" s="283"/>
      <c r="O276" s="283"/>
      <c r="P276" s="283"/>
      <c r="Q276" s="283"/>
      <c r="R276" s="283"/>
      <c r="S276" s="283"/>
      <c r="T276" s="283"/>
    </row>
    <row r="277">
      <c r="A277" s="463"/>
      <c r="B277" s="203"/>
      <c r="C277" s="507"/>
      <c r="D277" s="463"/>
      <c r="E277" s="203"/>
      <c r="F277" s="463"/>
      <c r="G277" s="463"/>
      <c r="H277" s="463"/>
      <c r="I277" s="463"/>
      <c r="J277" s="203"/>
      <c r="K277" s="203"/>
      <c r="L277" s="203"/>
      <c r="M277" s="283"/>
      <c r="N277" s="283"/>
      <c r="O277" s="283"/>
      <c r="P277" s="283"/>
      <c r="Q277" s="283"/>
      <c r="R277" s="283"/>
      <c r="S277" s="283"/>
      <c r="T277" s="283"/>
    </row>
    <row r="278">
      <c r="A278" s="463"/>
      <c r="B278" s="203"/>
      <c r="C278" s="507"/>
      <c r="D278" s="463"/>
      <c r="E278" s="203"/>
      <c r="F278" s="463"/>
      <c r="G278" s="463"/>
      <c r="H278" s="463"/>
      <c r="I278" s="463"/>
      <c r="J278" s="203"/>
      <c r="K278" s="203"/>
      <c r="L278" s="203"/>
      <c r="M278" s="283"/>
      <c r="N278" s="283"/>
      <c r="O278" s="283"/>
      <c r="P278" s="283"/>
      <c r="Q278" s="283"/>
      <c r="R278" s="283"/>
      <c r="S278" s="283"/>
      <c r="T278" s="283"/>
    </row>
    <row r="279">
      <c r="A279" s="463"/>
      <c r="B279" s="203"/>
      <c r="C279" s="507"/>
      <c r="D279" s="463"/>
      <c r="E279" s="203"/>
      <c r="F279" s="463"/>
      <c r="G279" s="463"/>
      <c r="H279" s="463"/>
      <c r="I279" s="463"/>
      <c r="J279" s="203"/>
      <c r="K279" s="203"/>
      <c r="L279" s="203"/>
      <c r="M279" s="283"/>
      <c r="N279" s="283"/>
      <c r="O279" s="283"/>
      <c r="P279" s="283"/>
      <c r="Q279" s="283"/>
      <c r="R279" s="283"/>
      <c r="S279" s="283"/>
      <c r="T279" s="283"/>
    </row>
    <row r="280">
      <c r="A280" s="463"/>
      <c r="B280" s="203"/>
      <c r="C280" s="507"/>
      <c r="D280" s="463"/>
      <c r="E280" s="203"/>
      <c r="F280" s="463"/>
      <c r="G280" s="463"/>
      <c r="H280" s="463"/>
      <c r="I280" s="463"/>
      <c r="J280" s="203"/>
      <c r="K280" s="203"/>
      <c r="L280" s="203"/>
      <c r="M280" s="283"/>
      <c r="N280" s="283"/>
      <c r="O280" s="283"/>
      <c r="P280" s="283"/>
      <c r="Q280" s="283"/>
      <c r="R280" s="283"/>
      <c r="S280" s="283"/>
      <c r="T280" s="283"/>
    </row>
    <row r="281">
      <c r="A281" s="463"/>
      <c r="B281" s="203"/>
      <c r="C281" s="507"/>
      <c r="D281" s="463"/>
      <c r="E281" s="203"/>
      <c r="F281" s="463"/>
      <c r="G281" s="463"/>
      <c r="H281" s="463"/>
      <c r="I281" s="463"/>
      <c r="J281" s="203"/>
      <c r="K281" s="203"/>
      <c r="L281" s="203"/>
      <c r="M281" s="283"/>
      <c r="N281" s="283"/>
      <c r="O281" s="283"/>
      <c r="P281" s="283"/>
      <c r="Q281" s="283"/>
      <c r="R281" s="283"/>
      <c r="S281" s="283"/>
      <c r="T281" s="283"/>
    </row>
    <row r="282">
      <c r="A282" s="463"/>
      <c r="B282" s="203"/>
      <c r="C282" s="507"/>
      <c r="D282" s="463"/>
      <c r="E282" s="203"/>
      <c r="F282" s="463"/>
      <c r="G282" s="463"/>
      <c r="H282" s="463"/>
      <c r="I282" s="463"/>
      <c r="J282" s="203"/>
      <c r="K282" s="203"/>
      <c r="L282" s="203"/>
      <c r="M282" s="283"/>
      <c r="N282" s="283"/>
      <c r="O282" s="283"/>
      <c r="P282" s="283"/>
      <c r="Q282" s="283"/>
      <c r="R282" s="283"/>
      <c r="S282" s="283"/>
      <c r="T282" s="283"/>
    </row>
    <row r="283">
      <c r="A283" s="463"/>
      <c r="B283" s="203"/>
      <c r="C283" s="507"/>
      <c r="D283" s="463"/>
      <c r="E283" s="203"/>
      <c r="F283" s="463"/>
      <c r="G283" s="463"/>
      <c r="H283" s="463"/>
      <c r="I283" s="463"/>
      <c r="J283" s="203"/>
      <c r="K283" s="203"/>
      <c r="L283" s="203"/>
      <c r="M283" s="283"/>
      <c r="N283" s="283"/>
      <c r="O283" s="283"/>
      <c r="P283" s="283"/>
      <c r="Q283" s="283"/>
      <c r="R283" s="283"/>
      <c r="S283" s="283"/>
      <c r="T283" s="283"/>
    </row>
    <row r="284">
      <c r="A284" s="463"/>
      <c r="B284" s="203"/>
      <c r="C284" s="507"/>
      <c r="D284" s="463"/>
      <c r="E284" s="203"/>
      <c r="F284" s="463"/>
      <c r="G284" s="463"/>
      <c r="H284" s="463"/>
      <c r="I284" s="463"/>
      <c r="J284" s="203"/>
      <c r="K284" s="203"/>
      <c r="L284" s="203"/>
      <c r="M284" s="283"/>
      <c r="N284" s="283"/>
      <c r="O284" s="283"/>
      <c r="P284" s="283"/>
      <c r="Q284" s="283"/>
      <c r="R284" s="283"/>
      <c r="S284" s="283"/>
      <c r="T284" s="283"/>
    </row>
    <row r="285">
      <c r="A285" s="463"/>
      <c r="B285" s="203"/>
      <c r="C285" s="507"/>
      <c r="D285" s="463"/>
      <c r="E285" s="203"/>
      <c r="F285" s="463"/>
      <c r="G285" s="463"/>
      <c r="H285" s="463"/>
      <c r="I285" s="463"/>
      <c r="J285" s="203"/>
      <c r="K285" s="203"/>
      <c r="L285" s="203"/>
      <c r="M285" s="283"/>
      <c r="N285" s="283"/>
      <c r="O285" s="283"/>
      <c r="P285" s="283"/>
      <c r="Q285" s="283"/>
      <c r="R285" s="283"/>
      <c r="S285" s="283"/>
      <c r="T285" s="283"/>
    </row>
  </sheetData>
  <mergeCells>
    <mergeCell ref="A2:A4"/>
    <mergeCell ref="A5:A8"/>
    <mergeCell ref="A9:A11"/>
    <mergeCell ref="A12:A16"/>
    <mergeCell ref="A17:A21"/>
    <mergeCell ref="A22:A26"/>
    <mergeCell ref="A27:A30"/>
    <mergeCell ref="A31:A33"/>
    <mergeCell ref="A35:A37"/>
    <mergeCell ref="A38:A41"/>
    <mergeCell ref="A43:A45"/>
    <mergeCell ref="A46:A47"/>
    <mergeCell ref="A48:A49"/>
    <mergeCell ref="A50:A51"/>
    <mergeCell ref="A52:A53"/>
    <mergeCell ref="A54:A55"/>
    <mergeCell ref="A61:A63"/>
    <mergeCell ref="A64:A65"/>
    <mergeCell ref="A67:A68"/>
    <mergeCell ref="A71:A72"/>
    <mergeCell ref="A73:A74"/>
    <mergeCell ref="A75:A76"/>
    <mergeCell ref="A79:A80"/>
    <mergeCell ref="A90:A91"/>
    <mergeCell ref="A92:A93"/>
  </mergeCells>
</worksheet>
</file>

<file path=xl/worksheets/sheet2.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tabSelected="true" workbookViewId="0"/>
  </sheetViews>
  <sheetFormatPr defaultColWidth="14" defaultRowHeight="19"/>
  <cols>
    <col collapsed="false" customWidth="true" hidden="false" max="1" min="1" style="0" width="19"/>
    <col collapsed="false" customWidth="true" hidden="false" max="2" min="2" style="0" width="22"/>
    <col collapsed="false" customWidth="true" hidden="false" max="3" min="3" style="0" width="33"/>
    <col collapsed="false" customWidth="true" hidden="false" max="4" min="4" style="0" width="27"/>
    <col collapsed="false" customWidth="true" hidden="false" max="5" min="5" style="0" width="7"/>
    <col collapsed="false" customWidth="true" hidden="false" max="6" min="6" style="0" width="9"/>
    <col collapsed="false" customWidth="true" hidden="false" max="7" min="7" style="0" width="9"/>
    <col collapsed="false" customWidth="true" hidden="false" max="8" min="8" style="0" width="6"/>
    <col collapsed="false" customWidth="true" hidden="false" max="9" min="9" style="0" width="12"/>
    <col collapsed="false" customWidth="true" hidden="false" max="10" min="10" style="0" width="5"/>
    <col collapsed="false" customWidth="true" hidden="false" max="11" min="11" style="0" width="15"/>
    <col collapsed="false" customWidth="true" hidden="false" max="12" min="12" style="0" width="14"/>
    <col collapsed="false" customWidth="true" hidden="false" max="13" min="13" style="0" width="9"/>
    <col collapsed="false" customWidth="true" hidden="false" max="14" min="14" style="0" width="14"/>
    <col collapsed="false" customWidth="true" hidden="false" max="15" min="15" style="0" width="14"/>
    <col collapsed="false" customWidth="true" hidden="false" max="16" min="16" style="0" width="14"/>
    <col collapsed="false" customWidth="true" hidden="false" max="17" min="17" style="0" width="14"/>
    <col collapsed="false" customWidth="true" hidden="false" max="18" min="18" style="0" width="14"/>
    <col collapsed="false" customWidth="true" hidden="false" max="19" min="19" style="0" width="14"/>
    <col collapsed="false" customWidth="true" hidden="false" max="20" min="20" style="0" width="14"/>
  </cols>
  <sheetData>
    <row r="1">
      <c r="A1" s="66" t="str">
        <v>预算单（金主侧）</v>
      </c>
      <c r="B1" s="66"/>
      <c r="C1" s="66"/>
      <c r="D1" s="66"/>
      <c r="E1" s="66"/>
      <c r="F1" s="66"/>
      <c r="G1" s="66"/>
      <c r="H1" s="66"/>
      <c r="I1" s="66"/>
      <c r="J1" s="66"/>
      <c r="K1" s="93"/>
      <c r="L1" s="92"/>
      <c r="M1" s="92" t="str">
        <v>备注</v>
      </c>
      <c r="N1" s="2"/>
      <c r="O1" s="2"/>
      <c r="P1" s="2"/>
      <c r="Q1" s="2"/>
      <c r="R1" s="2"/>
      <c r="S1" s="2"/>
      <c r="T1" s="2"/>
    </row>
    <row r="2">
      <c r="A2" s="66" t="str" xml:space="preserve">
        <v> 活动时间：</v>
      </c>
      <c r="B2" s="14">
        <v>2024.4</v>
      </c>
      <c r="C2" s="14" t="str">
        <v>VIP人数：</v>
      </c>
      <c r="D2" s="14" t="str">
        <v>80-120</v>
      </c>
      <c r="E2" s="66" t="str">
        <v>城市</v>
      </c>
      <c r="F2" s="66"/>
      <c r="G2" s="66"/>
      <c r="H2" s="14" t="str">
        <v>厦门</v>
      </c>
      <c r="I2" s="14"/>
      <c r="J2" s="14"/>
      <c r="K2" s="80"/>
      <c r="L2" s="2"/>
      <c r="M2" s="2"/>
      <c r="N2" s="2" t="str">
        <v>learning</v>
      </c>
      <c r="O2" s="2"/>
      <c r="P2" s="2"/>
      <c r="Q2" s="2"/>
      <c r="R2" s="2"/>
      <c r="S2" s="2"/>
      <c r="T2" s="2"/>
    </row>
    <row r="3">
      <c r="A3" s="59" t="str" xml:space="preserve">
        <v>项目 </v>
      </c>
      <c r="B3" s="18" t="str">
        <v>项目明细</v>
      </c>
      <c r="C3" s="18" t="str" xml:space="preserve">
        <v> </v>
      </c>
      <c r="D3" s="18"/>
      <c r="E3" s="18" t="str" xml:space="preserve">
        <v> 数量 </v>
      </c>
      <c r="F3" s="18" t="str" xml:space="preserve">
        <v> 单位</v>
      </c>
      <c r="G3" s="18" t="str" xml:space="preserve">
        <v> 数量 </v>
      </c>
      <c r="H3" s="18" t="str" xml:space="preserve">
        <v> 单位</v>
      </c>
      <c r="I3" s="18" t="str">
        <v>单价</v>
      </c>
      <c r="J3" s="18" t="str">
        <v>单位</v>
      </c>
      <c r="K3" s="60" t="str">
        <v>小计</v>
      </c>
      <c r="L3" s="2"/>
      <c r="M3" s="2"/>
      <c r="N3" s="2"/>
      <c r="O3" s="2"/>
      <c r="P3" s="2"/>
      <c r="Q3" s="2"/>
      <c r="R3" s="2"/>
      <c r="S3" s="2"/>
      <c r="T3" s="2"/>
    </row>
    <row r="4">
      <c r="A4" s="16" t="str">
        <v>1-机票</v>
      </c>
      <c r="B4" s="1" t="str">
        <v>往返城市</v>
      </c>
      <c r="C4" s="1" t="str">
        <v>航班</v>
      </c>
      <c r="D4" s="1" t="str">
        <v>舱等</v>
      </c>
      <c r="E4" s="63" t="str" xml:space="preserve">
        <v> </v>
      </c>
      <c r="F4" s="63"/>
      <c r="G4" s="63"/>
      <c r="H4" s="63"/>
      <c r="I4" s="63"/>
      <c r="J4" s="63"/>
      <c r="K4" s="64"/>
      <c r="L4" s="2"/>
      <c r="M4" s="2"/>
      <c r="N4" s="2"/>
      <c r="O4" s="2"/>
      <c r="P4" s="2"/>
      <c r="Q4" s="2"/>
      <c r="R4" s="2"/>
      <c r="S4" s="2"/>
      <c r="T4" s="2"/>
    </row>
    <row r="5">
      <c r="A5" s="16"/>
      <c r="B5" s="31" t="str">
        <v>机票</v>
      </c>
      <c r="C5" s="31" t="str">
        <v>各地往返厦门</v>
      </c>
      <c r="D5" s="31" t="str">
        <v>商务舱</v>
      </c>
      <c r="E5" s="31">
        <v>1</v>
      </c>
      <c r="F5" s="31" t="str">
        <v>项</v>
      </c>
      <c r="G5" s="31">
        <v>1</v>
      </c>
      <c r="H5" s="31" t="str">
        <v>次</v>
      </c>
      <c r="I5" s="31">
        <v>301643</v>
      </c>
      <c r="J5" s="31" t="str">
        <v>元</v>
      </c>
      <c r="K5" s="32">
        <f>E5*G5*I5</f>
      </c>
      <c r="L5" s="2"/>
      <c r="M5" s="2" t="str">
        <v>p1</v>
      </c>
      <c r="N5" s="2"/>
      <c r="O5" s="2"/>
      <c r="P5" s="2"/>
      <c r="Q5" s="2"/>
      <c r="R5" s="2"/>
      <c r="S5" s="2"/>
      <c r="T5" s="2"/>
    </row>
    <row customHeight="true" ht="22" r="6">
      <c r="A6" s="16"/>
      <c r="B6" s="31" t="str">
        <v>火车票</v>
      </c>
      <c r="C6" s="31" t="str">
        <v>各地往返厦门</v>
      </c>
      <c r="D6" s="31" t="str">
        <v>商务座</v>
      </c>
      <c r="E6" s="31">
        <v>1</v>
      </c>
      <c r="F6" s="31" t="str">
        <v>项</v>
      </c>
      <c r="G6" s="31">
        <v>1</v>
      </c>
      <c r="H6" s="31" t="str">
        <v>次</v>
      </c>
      <c r="I6" s="31">
        <f>39811-17584</f>
      </c>
      <c r="J6" s="31" t="str">
        <v>元</v>
      </c>
      <c r="K6" s="32">
        <f>E6*G6*I6</f>
      </c>
      <c r="L6" s="2"/>
      <c r="M6" s="2"/>
      <c r="N6" s="2"/>
      <c r="O6" s="2"/>
      <c r="P6" s="2"/>
      <c r="Q6" s="2"/>
      <c r="R6" s="2"/>
      <c r="S6" s="2"/>
      <c r="T6" s="2"/>
    </row>
    <row r="7">
      <c r="A7" s="95" t="str">
        <v>机票费用合计</v>
      </c>
      <c r="B7" s="95"/>
      <c r="C7" s="95"/>
      <c r="D7" s="95"/>
      <c r="E7" s="95"/>
      <c r="F7" s="95"/>
      <c r="G7" s="95"/>
      <c r="H7" s="95"/>
      <c r="I7" s="95"/>
      <c r="J7" s="95"/>
      <c r="K7" s="94">
        <f>SUM(K5:K6)</f>
      </c>
      <c r="L7" s="2"/>
      <c r="M7" s="2"/>
      <c r="N7" s="2"/>
      <c r="O7" s="2"/>
      <c r="P7" s="2"/>
      <c r="Q7" s="2"/>
      <c r="R7" s="2"/>
      <c r="S7" s="2"/>
      <c r="T7" s="2"/>
    </row>
    <row r="8">
      <c r="A8" s="3" t="str">
        <v>2-酒店</v>
      </c>
      <c r="B8" s="1" t="str">
        <v>酒店名称</v>
      </c>
      <c r="C8" s="1" t="str">
        <v>酒店房间类型</v>
      </c>
      <c r="D8" s="1" t="str">
        <v>是否含早（每间房间早餐最大量）</v>
      </c>
      <c r="E8" s="1" t="str">
        <v>房间数</v>
      </c>
      <c r="F8" s="1" t="str">
        <v>间夜</v>
      </c>
      <c r="G8" s="1" t="str">
        <v>入住天数</v>
      </c>
      <c r="H8" s="1" t="str">
        <v>晚</v>
      </c>
      <c r="I8" s="1" t="str">
        <v>单价</v>
      </c>
      <c r="J8" s="1" t="str">
        <v>单位</v>
      </c>
      <c r="K8" s="4" t="str" xml:space="preserve">
        <v> </v>
      </c>
      <c r="L8" s="2"/>
      <c r="M8" s="2"/>
      <c r="N8" s="2"/>
      <c r="O8" s="2"/>
      <c r="P8" s="2"/>
      <c r="Q8" s="2"/>
      <c r="R8" s="2"/>
      <c r="S8" s="2"/>
      <c r="T8" s="2"/>
    </row>
    <row customHeight="true" ht="22" r="9">
      <c r="A9" s="3"/>
      <c r="B9" s="33" t="str">
        <v>酒店</v>
      </c>
      <c r="C9" s="31" t="str">
        <v>9日大床房-员工</v>
      </c>
      <c r="D9" s="31" t="str">
        <v>含双早</v>
      </c>
      <c r="E9" s="31">
        <v>3</v>
      </c>
      <c r="F9" s="31" t="str">
        <v>间夜</v>
      </c>
      <c r="G9" s="31">
        <v>1</v>
      </c>
      <c r="H9" s="31" t="str">
        <v>晚</v>
      </c>
      <c r="I9" s="31">
        <v>900</v>
      </c>
      <c r="J9" s="31" t="str">
        <v>元</v>
      </c>
      <c r="K9" s="32">
        <f>E9*G9*I9</f>
      </c>
      <c r="L9" s="2"/>
      <c r="M9" s="2" t="str">
        <v>p9</v>
      </c>
      <c r="N9" s="2"/>
      <c r="O9" s="2"/>
      <c r="P9" s="2"/>
      <c r="Q9" s="2"/>
      <c r="R9" s="2"/>
      <c r="S9" s="2"/>
      <c r="T9" s="2"/>
    </row>
    <row customHeight="true" ht="22" r="10">
      <c r="A10" s="3"/>
      <c r="B10" s="33"/>
      <c r="C10" s="31" t="str">
        <v>10日大床房-员工</v>
      </c>
      <c r="D10" s="31" t="str">
        <v>含双早</v>
      </c>
      <c r="E10" s="31">
        <v>6</v>
      </c>
      <c r="F10" s="31" t="str">
        <v>间夜</v>
      </c>
      <c r="G10" s="31">
        <v>1</v>
      </c>
      <c r="H10" s="31" t="str">
        <v>晚</v>
      </c>
      <c r="I10" s="31">
        <v>900</v>
      </c>
      <c r="J10" s="31" t="str">
        <v>元</v>
      </c>
      <c r="K10" s="32">
        <f>E10*G10*I10</f>
      </c>
      <c r="L10" s="2"/>
      <c r="M10" s="2" t="str">
        <v>p9</v>
      </c>
      <c r="N10" s="2"/>
      <c r="O10" s="2"/>
      <c r="P10" s="2"/>
      <c r="Q10" s="2"/>
      <c r="R10" s="2"/>
      <c r="S10" s="2"/>
      <c r="T10" s="2"/>
    </row>
    <row customHeight="true" ht="22" r="11">
      <c r="A11" s="3"/>
      <c r="B11" s="33"/>
      <c r="C11" s="31" t="str">
        <v>11日大床房-员工</v>
      </c>
      <c r="D11" s="31" t="str">
        <v>含双早</v>
      </c>
      <c r="E11" s="31">
        <v>14</v>
      </c>
      <c r="F11" s="31" t="str">
        <v>间夜</v>
      </c>
      <c r="G11" s="31">
        <v>1</v>
      </c>
      <c r="H11" s="31" t="str">
        <v>晚</v>
      </c>
      <c r="I11" s="31">
        <v>900</v>
      </c>
      <c r="J11" s="31" t="str">
        <v>元</v>
      </c>
      <c r="K11" s="32">
        <f>E11*G11*I11</f>
      </c>
      <c r="L11" s="2"/>
      <c r="M11" s="2" t="str">
        <v>p9</v>
      </c>
      <c r="N11" s="2"/>
      <c r="O11" s="2"/>
      <c r="P11" s="2"/>
      <c r="Q11" s="2"/>
      <c r="R11" s="2"/>
      <c r="S11" s="2"/>
      <c r="T11" s="2"/>
    </row>
    <row customHeight="true" ht="22" r="12">
      <c r="A12" s="3"/>
      <c r="B12" s="33"/>
      <c r="C12" s="31" t="str">
        <v>12日大床房-员工</v>
      </c>
      <c r="D12" s="31" t="str">
        <v>含双早</v>
      </c>
      <c r="E12" s="31">
        <v>14</v>
      </c>
      <c r="F12" s="31" t="str">
        <v>间夜</v>
      </c>
      <c r="G12" s="31">
        <v>1</v>
      </c>
      <c r="H12" s="31" t="str">
        <v>晚</v>
      </c>
      <c r="I12" s="31">
        <v>900</v>
      </c>
      <c r="J12" s="31" t="str">
        <v>元</v>
      </c>
      <c r="K12" s="32">
        <f>E12*G12*I12</f>
      </c>
      <c r="L12" s="2"/>
      <c r="M12" s="2" t="str">
        <v>p9</v>
      </c>
      <c r="N12" s="2"/>
      <c r="O12" s="2"/>
      <c r="P12" s="2"/>
      <c r="Q12" s="2"/>
      <c r="R12" s="2"/>
      <c r="S12" s="2"/>
      <c r="T12" s="2"/>
    </row>
    <row customHeight="true" ht="22" r="13">
      <c r="A13" s="3"/>
      <c r="B13" s="33"/>
      <c r="C13" s="31" t="str">
        <v>12日大床房-嘉宾入住</v>
      </c>
      <c r="D13" s="31" t="str">
        <v>含双早</v>
      </c>
      <c r="E13" s="31">
        <v>20</v>
      </c>
      <c r="F13" s="31" t="str">
        <v>间夜</v>
      </c>
      <c r="G13" s="31">
        <v>1</v>
      </c>
      <c r="H13" s="31" t="str">
        <v>晚</v>
      </c>
      <c r="I13" s="31">
        <v>1300</v>
      </c>
      <c r="J13" s="31" t="str">
        <v>元</v>
      </c>
      <c r="K13" s="32">
        <f>E13*G13*I13</f>
      </c>
      <c r="L13" s="2"/>
      <c r="M13" s="2" t="str">
        <v>p9</v>
      </c>
      <c r="N13" s="2"/>
      <c r="O13" s="2"/>
      <c r="P13" s="2"/>
      <c r="Q13" s="2"/>
      <c r="R13" s="2"/>
      <c r="S13" s="2"/>
      <c r="T13" s="2"/>
    </row>
    <row r="14">
      <c r="A14" s="3"/>
      <c r="B14" s="33"/>
      <c r="C14" s="31" t="str">
        <v>12日尊荣大床房-嘉宾入住</v>
      </c>
      <c r="D14" s="31" t="str">
        <v>含双早</v>
      </c>
      <c r="E14" s="31">
        <v>1</v>
      </c>
      <c r="F14" s="31" t="str">
        <v>间夜</v>
      </c>
      <c r="G14" s="31">
        <v>1</v>
      </c>
      <c r="H14" s="31" t="str">
        <v>晚</v>
      </c>
      <c r="I14" s="31">
        <v>1800</v>
      </c>
      <c r="J14" s="31" t="str">
        <v>元</v>
      </c>
      <c r="K14" s="32">
        <f>E14*G14*I14</f>
      </c>
      <c r="L14" s="2"/>
      <c r="M14" s="2" t="str">
        <v>p9</v>
      </c>
      <c r="N14" s="2"/>
      <c r="O14" s="2"/>
      <c r="P14" s="2"/>
      <c r="Q14" s="2"/>
      <c r="R14" s="2"/>
      <c r="S14" s="2"/>
      <c r="T14" s="2"/>
    </row>
    <row customHeight="true" ht="22" r="15">
      <c r="A15" s="3"/>
      <c r="B15" s="33"/>
      <c r="C15" s="31" t="str">
        <v>13日大床房-员工</v>
      </c>
      <c r="D15" s="31" t="str">
        <v>含双早</v>
      </c>
      <c r="E15" s="31">
        <v>14</v>
      </c>
      <c r="F15" s="31" t="str">
        <v>间夜</v>
      </c>
      <c r="G15" s="31">
        <v>1</v>
      </c>
      <c r="H15" s="31" t="str">
        <v>晚</v>
      </c>
      <c r="I15" s="31">
        <v>900</v>
      </c>
      <c r="J15" s="31" t="str">
        <v>元</v>
      </c>
      <c r="K15" s="32">
        <f>E15*G15*I15</f>
      </c>
      <c r="L15" s="2"/>
      <c r="M15" s="2" t="str">
        <v>p9</v>
      </c>
      <c r="N15" s="2"/>
      <c r="O15" s="2"/>
      <c r="P15" s="2"/>
      <c r="Q15" s="2"/>
      <c r="R15" s="2"/>
      <c r="S15" s="2"/>
      <c r="T15" s="2"/>
    </row>
    <row customHeight="true" ht="22" r="16">
      <c r="A16" s="3"/>
      <c r="B16" s="33"/>
      <c r="C16" s="31" t="str">
        <v>13日大床房-嘉宾入住</v>
      </c>
      <c r="D16" s="31" t="str">
        <v>含双早</v>
      </c>
      <c r="E16" s="31">
        <v>82</v>
      </c>
      <c r="F16" s="31" t="str">
        <v>间夜</v>
      </c>
      <c r="G16" s="31">
        <v>1</v>
      </c>
      <c r="H16" s="31" t="str">
        <v>晚</v>
      </c>
      <c r="I16" s="31">
        <v>1300</v>
      </c>
      <c r="J16" s="31" t="str">
        <v>元</v>
      </c>
      <c r="K16" s="32">
        <f>E16*G16*I16</f>
      </c>
      <c r="L16" s="2"/>
      <c r="M16" s="2" t="str">
        <v>p9</v>
      </c>
      <c r="N16" s="2"/>
      <c r="O16" s="2"/>
      <c r="P16" s="2"/>
      <c r="Q16" s="2"/>
      <c r="R16" s="2"/>
      <c r="S16" s="2"/>
      <c r="T16" s="2"/>
    </row>
    <row customHeight="true" ht="22" r="17">
      <c r="A17" s="3"/>
      <c r="B17" s="33"/>
      <c r="C17" s="31" t="str">
        <v>13日尊荣大床房-嘉宾入住</v>
      </c>
      <c r="D17" s="31" t="str">
        <v>含双早</v>
      </c>
      <c r="E17" s="31">
        <v>1</v>
      </c>
      <c r="F17" s="31" t="str">
        <v>间夜</v>
      </c>
      <c r="G17" s="31">
        <v>1</v>
      </c>
      <c r="H17" s="31" t="str">
        <v>晚</v>
      </c>
      <c r="I17" s="31">
        <v>1800</v>
      </c>
      <c r="J17" s="31" t="str">
        <v>元</v>
      </c>
      <c r="K17" s="32">
        <f>E17*G17*I17</f>
      </c>
      <c r="L17" s="2"/>
      <c r="M17" s="2" t="str">
        <v>p9</v>
      </c>
      <c r="N17" s="2"/>
      <c r="O17" s="2"/>
      <c r="P17" s="2"/>
      <c r="Q17" s="2"/>
      <c r="R17" s="2"/>
      <c r="S17" s="2"/>
      <c r="T17" s="2"/>
    </row>
    <row customHeight="true" ht="22" r="18">
      <c r="A18" s="3"/>
      <c r="B18" s="33"/>
      <c r="C18" s="31" t="str">
        <v>14日大床房-员工</v>
      </c>
      <c r="D18" s="31" t="str">
        <v>含双早</v>
      </c>
      <c r="E18" s="31">
        <v>14</v>
      </c>
      <c r="F18" s="31" t="str">
        <v>间夜</v>
      </c>
      <c r="G18" s="31">
        <v>1</v>
      </c>
      <c r="H18" s="31" t="str">
        <v>晚</v>
      </c>
      <c r="I18" s="31">
        <v>900</v>
      </c>
      <c r="J18" s="31" t="str">
        <v>元</v>
      </c>
      <c r="K18" s="32">
        <f>E18*G18*I18</f>
      </c>
      <c r="L18" s="2"/>
      <c r="M18" s="2" t="str">
        <v>p9</v>
      </c>
      <c r="N18" s="2"/>
      <c r="O18" s="2"/>
      <c r="P18" s="2"/>
      <c r="Q18" s="2"/>
      <c r="R18" s="2"/>
      <c r="S18" s="2"/>
      <c r="T18" s="2"/>
    </row>
    <row customHeight="true" ht="22" r="19">
      <c r="A19" s="3"/>
      <c r="B19" s="33"/>
      <c r="C19" s="31" t="str">
        <v>14日大床房-嘉宾入住</v>
      </c>
      <c r="D19" s="31" t="str">
        <v>含双早</v>
      </c>
      <c r="E19" s="31">
        <v>72</v>
      </c>
      <c r="F19" s="31" t="str">
        <v>间夜</v>
      </c>
      <c r="G19" s="31">
        <v>1</v>
      </c>
      <c r="H19" s="31" t="str">
        <v>晚</v>
      </c>
      <c r="I19" s="31">
        <v>1300</v>
      </c>
      <c r="J19" s="31" t="str">
        <v>元</v>
      </c>
      <c r="K19" s="32">
        <f>E19*G19*I19</f>
      </c>
      <c r="L19" s="2"/>
      <c r="M19" s="2" t="str">
        <v>p9</v>
      </c>
      <c r="N19" s="2"/>
      <c r="O19" s="2"/>
      <c r="P19" s="2"/>
      <c r="Q19" s="2"/>
      <c r="R19" s="2"/>
      <c r="S19" s="2"/>
      <c r="T19" s="2"/>
    </row>
    <row customHeight="true" ht="22" r="20">
      <c r="A20" s="3"/>
      <c r="B20" s="33"/>
      <c r="C20" s="31" t="str">
        <v>14日尊荣大床房-嘉宾入住</v>
      </c>
      <c r="D20" s="31" t="str">
        <v>含双早</v>
      </c>
      <c r="E20" s="31">
        <v>1</v>
      </c>
      <c r="F20" s="31" t="str">
        <v>间夜</v>
      </c>
      <c r="G20" s="31">
        <v>1</v>
      </c>
      <c r="H20" s="31" t="str">
        <v>晚</v>
      </c>
      <c r="I20" s="31">
        <v>1800</v>
      </c>
      <c r="J20" s="31" t="str">
        <v>元</v>
      </c>
      <c r="K20" s="32">
        <f>E20*G20*I20</f>
      </c>
      <c r="L20" s="2"/>
      <c r="M20" s="2" t="str">
        <v>p9</v>
      </c>
      <c r="N20" s="2"/>
      <c r="O20" s="2"/>
      <c r="P20" s="2"/>
      <c r="Q20" s="2"/>
      <c r="R20" s="2"/>
      <c r="S20" s="2"/>
      <c r="T20" s="2"/>
    </row>
    <row customHeight="true" ht="22" r="21">
      <c r="A21" s="3"/>
      <c r="B21" s="33"/>
      <c r="C21" s="31" t="str">
        <v>15日延迟退房（6:00）</v>
      </c>
      <c r="D21" s="31" t="str">
        <v>含双早</v>
      </c>
      <c r="E21" s="31">
        <v>1.5</v>
      </c>
      <c r="F21" s="31" t="str">
        <v>间夜</v>
      </c>
      <c r="G21" s="31">
        <v>1</v>
      </c>
      <c r="H21" s="31" t="str">
        <v>晚</v>
      </c>
      <c r="I21" s="31">
        <v>1300</v>
      </c>
      <c r="J21" s="31" t="str">
        <v>元</v>
      </c>
      <c r="K21" s="32">
        <f>E21*G21*I21</f>
      </c>
      <c r="L21" s="2"/>
      <c r="M21" s="2" t="str">
        <v>p9</v>
      </c>
      <c r="N21" s="2"/>
      <c r="O21" s="2"/>
      <c r="P21" s="2"/>
      <c r="Q21" s="2"/>
      <c r="R21" s="2"/>
      <c r="S21" s="2"/>
      <c r="T21" s="2"/>
    </row>
    <row r="22">
      <c r="A22" s="3"/>
      <c r="B22" s="33"/>
      <c r="C22" s="34" t="str">
        <v>康辉工作人员房间11-14日</v>
      </c>
      <c r="D22" s="34" t="str">
        <v>含双早</v>
      </c>
      <c r="E22" s="34">
        <v>2</v>
      </c>
      <c r="F22" s="34" t="str">
        <v>间</v>
      </c>
      <c r="G22" s="34">
        <v>4</v>
      </c>
      <c r="H22" s="34" t="str">
        <v>晚</v>
      </c>
      <c r="I22" s="34">
        <v>400</v>
      </c>
      <c r="J22" s="34" t="str">
        <v>元</v>
      </c>
      <c r="K22" s="36">
        <f>E22*G22*I22</f>
      </c>
      <c r="L22" s="2"/>
      <c r="M22" s="2" t="str">
        <v>p9</v>
      </c>
      <c r="N22" s="2"/>
      <c r="O22" s="2"/>
      <c r="P22" s="2"/>
      <c r="Q22" s="2"/>
      <c r="R22" s="2"/>
      <c r="S22" s="2"/>
      <c r="T22" s="2"/>
    </row>
    <row customHeight="true" ht="22" r="23">
      <c r="A23" s="3"/>
      <c r="B23" s="33"/>
      <c r="C23" s="34" t="str">
        <v>康辉工作人员房间15日</v>
      </c>
      <c r="D23" s="34" t="str">
        <v>含双早</v>
      </c>
      <c r="E23" s="34">
        <v>1</v>
      </c>
      <c r="F23" s="34" t="str">
        <v>间</v>
      </c>
      <c r="G23" s="34">
        <v>1</v>
      </c>
      <c r="H23" s="34" t="str">
        <v>晚</v>
      </c>
      <c r="I23" s="34">
        <v>400</v>
      </c>
      <c r="J23" s="34" t="str">
        <v>元</v>
      </c>
      <c r="K23" s="36">
        <f>E23*G23*I23</f>
      </c>
      <c r="L23" s="2"/>
      <c r="M23" s="2" t="str">
        <v>p9</v>
      </c>
      <c r="N23" s="2"/>
      <c r="O23" s="2"/>
      <c r="P23" s="2"/>
      <c r="Q23" s="2"/>
      <c r="R23" s="2"/>
      <c r="S23" s="2"/>
      <c r="T23" s="2"/>
    </row>
    <row r="24">
      <c r="A24" s="3"/>
      <c r="B24" s="33"/>
      <c r="C24" s="48" t="str">
        <v>12日商务餐 午餐</v>
      </c>
      <c r="D24" s="48"/>
      <c r="E24" s="48">
        <v>20</v>
      </c>
      <c r="F24" s="31" t="str">
        <v>人</v>
      </c>
      <c r="G24" s="48">
        <v>1</v>
      </c>
      <c r="H24" s="31" t="str">
        <v>餐</v>
      </c>
      <c r="I24" s="48">
        <v>228</v>
      </c>
      <c r="J24" s="31" t="str">
        <v>元</v>
      </c>
      <c r="K24" s="32">
        <f>E24*G24*I24</f>
      </c>
      <c r="L24" s="9">
        <f>K24*1.06</f>
      </c>
      <c r="M24" s="2" t="str">
        <v>p6-7</v>
      </c>
      <c r="N24" s="2"/>
      <c r="O24" s="2"/>
      <c r="P24" s="2"/>
      <c r="Q24" s="2"/>
      <c r="R24" s="2"/>
      <c r="S24" s="2"/>
      <c r="T24" s="2"/>
    </row>
    <row customHeight="true" ht="20" r="25">
      <c r="A25" s="3"/>
      <c r="B25" s="33"/>
      <c r="C25" s="48" t="str">
        <v>12日商务餐 晚餐</v>
      </c>
      <c r="D25" s="48"/>
      <c r="E25" s="48">
        <v>30</v>
      </c>
      <c r="F25" s="31" t="str">
        <v>人</v>
      </c>
      <c r="G25" s="48">
        <v>1</v>
      </c>
      <c r="H25" s="31" t="str">
        <v>餐</v>
      </c>
      <c r="I25" s="48">
        <v>228</v>
      </c>
      <c r="J25" s="31" t="str">
        <v>元</v>
      </c>
      <c r="K25" s="32">
        <f>E25*G25*I25</f>
      </c>
      <c r="L25" s="9">
        <f>K25*1.06</f>
      </c>
      <c r="M25" s="2" t="str">
        <v>p6-7</v>
      </c>
      <c r="N25" s="2"/>
      <c r="O25" s="2"/>
      <c r="P25" s="2"/>
      <c r="Q25" s="2"/>
      <c r="R25" s="2"/>
      <c r="S25" s="2"/>
      <c r="T25" s="2"/>
    </row>
    <row r="26">
      <c r="A26" s="3"/>
      <c r="B26" s="33"/>
      <c r="C26" s="48" t="str">
        <v>13日嘉宾自助午餐</v>
      </c>
      <c r="D26" s="48" t="str">
        <v>开餐量50</v>
      </c>
      <c r="E26" s="48">
        <v>50</v>
      </c>
      <c r="F26" s="48" t="str">
        <v>人</v>
      </c>
      <c r="G26" s="48">
        <v>1</v>
      </c>
      <c r="H26" s="31" t="str">
        <v>晚</v>
      </c>
      <c r="I26" s="48">
        <v>298</v>
      </c>
      <c r="J26" s="31" t="str">
        <v>元</v>
      </c>
      <c r="K26" s="32">
        <f>E26*G26*I26</f>
      </c>
      <c r="L26" s="9">
        <f>K26*1.06</f>
      </c>
      <c r="M26" s="2" t="str">
        <v>p6-7</v>
      </c>
      <c r="N26" s="2"/>
      <c r="O26" s="2"/>
      <c r="P26" s="2"/>
      <c r="Q26" s="2"/>
      <c r="R26" s="2"/>
      <c r="S26" s="2"/>
      <c r="T26" s="2"/>
    </row>
    <row r="27">
      <c r="A27" s="3"/>
      <c r="B27" s="33"/>
      <c r="C27" s="47" t="str">
        <v>13日嘉宾自助晚餐</v>
      </c>
      <c r="D27" s="48" t="str">
        <v>开餐量50</v>
      </c>
      <c r="E27" s="48">
        <v>50</v>
      </c>
      <c r="F27" s="47" t="str">
        <v>人</v>
      </c>
      <c r="G27" s="48">
        <v>1</v>
      </c>
      <c r="H27" s="47" t="str">
        <v>餐</v>
      </c>
      <c r="I27" s="47">
        <v>398</v>
      </c>
      <c r="J27" s="47" t="str">
        <v>元</v>
      </c>
      <c r="K27" s="32">
        <f>E27*G27*I27</f>
      </c>
      <c r="L27" s="9">
        <f>K27*1.06</f>
      </c>
      <c r="M27" s="2" t="str">
        <v>p6-7</v>
      </c>
      <c r="N27" s="2"/>
      <c r="O27" s="2"/>
      <c r="P27" s="2"/>
      <c r="Q27" s="2"/>
      <c r="R27" s="2"/>
      <c r="S27" s="2"/>
      <c r="T27" s="2"/>
    </row>
    <row r="28">
      <c r="A28" s="3"/>
      <c r="B28" s="33"/>
      <c r="C28" s="48" t="str">
        <v>14日嘉宾自助午餐</v>
      </c>
      <c r="D28" s="48" t="str">
        <v>开餐量50</v>
      </c>
      <c r="E28" s="48">
        <v>50</v>
      </c>
      <c r="F28" s="47" t="str">
        <v>人</v>
      </c>
      <c r="G28" s="48">
        <v>1</v>
      </c>
      <c r="H28" s="47" t="str">
        <v>餐</v>
      </c>
      <c r="I28" s="48">
        <v>298</v>
      </c>
      <c r="J28" s="47" t="str">
        <v>元</v>
      </c>
      <c r="K28" s="32">
        <f>E28*G28*I28</f>
      </c>
      <c r="L28" s="9">
        <f>K28*1.06</f>
      </c>
      <c r="M28" s="2" t="str">
        <v>p6-7</v>
      </c>
      <c r="N28" s="2"/>
      <c r="O28" s="2"/>
      <c r="P28" s="2"/>
      <c r="Q28" s="2"/>
      <c r="R28" s="2"/>
      <c r="S28" s="2"/>
      <c r="T28" s="2"/>
    </row>
    <row r="29">
      <c r="A29" s="3"/>
      <c r="B29" s="33"/>
      <c r="C29" s="47" t="str">
        <v>14日嘉宾自助晚餐</v>
      </c>
      <c r="D29" s="48" t="str">
        <v>开餐量50</v>
      </c>
      <c r="E29" s="48">
        <v>50</v>
      </c>
      <c r="F29" s="47" t="str">
        <v>人</v>
      </c>
      <c r="G29" s="48">
        <v>1</v>
      </c>
      <c r="H29" s="47" t="str">
        <v>餐</v>
      </c>
      <c r="I29" s="47">
        <v>398</v>
      </c>
      <c r="J29" s="47" t="str">
        <v>元</v>
      </c>
      <c r="K29" s="32">
        <f>E29*G29*I29</f>
      </c>
      <c r="L29" s="9">
        <f>K29*1.06</f>
      </c>
      <c r="M29" s="2" t="str">
        <v>p6-7</v>
      </c>
      <c r="N29" s="2"/>
      <c r="O29" s="2"/>
      <c r="P29" s="2"/>
      <c r="Q29" s="2"/>
      <c r="R29" s="2"/>
      <c r="S29" s="2"/>
      <c r="T29" s="2"/>
    </row>
    <row customHeight="true" ht="22" r="30">
      <c r="A30" s="3"/>
      <c r="B30" s="33"/>
      <c r="C30" s="48" t="str">
        <v>15日嘉宾自助午餐</v>
      </c>
      <c r="D30" s="48" t="str">
        <v>开餐量50</v>
      </c>
      <c r="E30" s="48">
        <v>50</v>
      </c>
      <c r="F30" s="47" t="str">
        <v>人</v>
      </c>
      <c r="G30" s="48">
        <v>1</v>
      </c>
      <c r="H30" s="47" t="str">
        <v>餐</v>
      </c>
      <c r="I30" s="48">
        <v>298</v>
      </c>
      <c r="J30" s="47" t="str">
        <v>元</v>
      </c>
      <c r="K30" s="32">
        <f>E30*G30*I30</f>
      </c>
      <c r="L30" s="9">
        <f>K30*1.06</f>
      </c>
      <c r="M30" s="2" t="str">
        <v>p6-7</v>
      </c>
      <c r="N30" s="2"/>
      <c r="O30" s="2"/>
      <c r="P30" s="2"/>
      <c r="Q30" s="2"/>
      <c r="R30" s="2"/>
      <c r="S30" s="2"/>
      <c r="T30" s="2"/>
    </row>
    <row r="31">
      <c r="A31" s="3"/>
      <c r="B31" s="33"/>
      <c r="C31" s="48" t="str">
        <v>房间欢迎小套餐</v>
      </c>
      <c r="D31" s="48" t="str">
        <v>饮品+红酒+水果</v>
      </c>
      <c r="E31" s="47">
        <v>83</v>
      </c>
      <c r="F31" s="47" t="str">
        <v>人</v>
      </c>
      <c r="G31" s="48">
        <v>1</v>
      </c>
      <c r="H31" s="47" t="str">
        <v>项</v>
      </c>
      <c r="I31" s="47">
        <v>268</v>
      </c>
      <c r="J31" s="47" t="str">
        <v>元</v>
      </c>
      <c r="K31" s="32">
        <f>E31*G31*I31</f>
      </c>
      <c r="L31" s="9">
        <f>K31*1.06</f>
      </c>
      <c r="M31" s="2" t="str">
        <v>p6-7</v>
      </c>
      <c r="N31" s="2"/>
      <c r="O31" s="2"/>
      <c r="P31" s="2"/>
      <c r="Q31" s="2"/>
      <c r="R31" s="2"/>
      <c r="S31" s="2"/>
      <c r="T31" s="2"/>
    </row>
    <row customHeight="true" ht="19" r="32">
      <c r="A32" s="3"/>
      <c r="B32" s="33"/>
      <c r="C32" s="48" t="str">
        <v>小炖品</v>
      </c>
      <c r="D32" s="48" t="str">
        <v>13日晚</v>
      </c>
      <c r="E32" s="47">
        <v>83</v>
      </c>
      <c r="F32" s="47" t="str">
        <v>人</v>
      </c>
      <c r="G32" s="48">
        <v>1</v>
      </c>
      <c r="H32" s="47" t="str">
        <v>次</v>
      </c>
      <c r="I32" s="47">
        <v>100</v>
      </c>
      <c r="J32" s="47" t="str">
        <v>元</v>
      </c>
      <c r="K32" s="32">
        <f>E32*G32*I32</f>
      </c>
      <c r="L32" s="9">
        <f>K32*1.06</f>
      </c>
      <c r="M32" s="2" t="str">
        <v>p6-7</v>
      </c>
      <c r="N32" s="2"/>
      <c r="O32" s="2"/>
      <c r="P32" s="2"/>
      <c r="Q32" s="2"/>
      <c r="R32" s="2"/>
      <c r="S32" s="2"/>
      <c r="T32" s="2"/>
    </row>
    <row customHeight="true" ht="19" r="33">
      <c r="A33" s="3"/>
      <c r="B33" s="33"/>
      <c r="C33" s="48" t="str">
        <v>磐藤使用</v>
      </c>
      <c r="D33" s="48" t="str">
        <v>12/14日</v>
      </c>
      <c r="E33" s="47">
        <v>2</v>
      </c>
      <c r="F33" s="47" t="str">
        <v>天</v>
      </c>
      <c r="G33" s="48">
        <v>1</v>
      </c>
      <c r="H33" s="47" t="str">
        <v>次</v>
      </c>
      <c r="I33" s="47">
        <v>20000</v>
      </c>
      <c r="J33" s="47" t="str">
        <v>元</v>
      </c>
      <c r="K33" s="32">
        <f>E33*G33*I33</f>
      </c>
      <c r="L33" s="9"/>
      <c r="M33" s="2" t="str">
        <v>p6-7</v>
      </c>
      <c r="N33" s="2"/>
      <c r="O33" s="2"/>
      <c r="P33" s="2"/>
      <c r="Q33" s="2"/>
      <c r="R33" s="2"/>
      <c r="S33" s="2"/>
      <c r="T33" s="2"/>
    </row>
    <row customHeight="true" ht="19" r="34">
      <c r="A34" s="3"/>
      <c r="B34" s="33"/>
      <c r="C34" s="48" t="str">
        <v>磐藤使用</v>
      </c>
      <c r="D34" s="48" t="str">
        <v>咖啡+甜点</v>
      </c>
      <c r="E34" s="47">
        <v>1</v>
      </c>
      <c r="F34" s="47" t="str">
        <v>项</v>
      </c>
      <c r="G34" s="48">
        <v>1</v>
      </c>
      <c r="H34" s="47" t="str">
        <v>次</v>
      </c>
      <c r="I34" s="47">
        <v>604.9</v>
      </c>
      <c r="J34" s="47" t="str">
        <v>元</v>
      </c>
      <c r="K34" s="32">
        <f>E34*G34*I34</f>
      </c>
      <c r="L34" s="9">
        <f>K34*1.06</f>
      </c>
      <c r="M34" s="2" t="str">
        <v>p6-7</v>
      </c>
      <c r="N34" s="2"/>
      <c r="O34" s="2"/>
      <c r="P34" s="2"/>
      <c r="Q34" s="2"/>
      <c r="R34" s="2"/>
      <c r="S34" s="2"/>
      <c r="T34" s="2"/>
    </row>
    <row customHeight="true" ht="19" r="35">
      <c r="A35" s="3"/>
      <c r="B35" s="33"/>
      <c r="C35" s="48" t="str">
        <v>SPA</v>
      </c>
      <c r="D35" s="48" t="str">
        <v>嘉宾SPA费用</v>
      </c>
      <c r="E35" s="47">
        <v>28</v>
      </c>
      <c r="F35" s="47" t="str">
        <v>项</v>
      </c>
      <c r="G35" s="48">
        <v>1</v>
      </c>
      <c r="H35" s="47" t="str">
        <v>次</v>
      </c>
      <c r="I35" s="47">
        <v>1029</v>
      </c>
      <c r="J35" s="47" t="str">
        <v>元</v>
      </c>
      <c r="K35" s="32">
        <f>E35*G35*I35</f>
      </c>
      <c r="L35" s="9">
        <f>K35*1.06</f>
      </c>
      <c r="M35" s="2" t="str">
        <v>p8</v>
      </c>
      <c r="N35" s="2" t="str">
        <v>sheet明细单</v>
      </c>
      <c r="O35" s="2"/>
      <c r="P35" s="2"/>
      <c r="Q35" s="2"/>
      <c r="R35" s="2"/>
      <c r="S35" s="2"/>
      <c r="T35" s="2"/>
    </row>
    <row customHeight="true" ht="19" r="36">
      <c r="A36" s="3"/>
      <c r="B36" s="33"/>
      <c r="C36" s="48" t="str">
        <v>SPA</v>
      </c>
      <c r="D36" s="48" t="str">
        <v>嘉宾SPA费用</v>
      </c>
      <c r="E36" s="47">
        <v>1</v>
      </c>
      <c r="F36" s="47" t="str">
        <v>项</v>
      </c>
      <c r="G36" s="48">
        <v>1</v>
      </c>
      <c r="H36" s="47" t="str">
        <v>次</v>
      </c>
      <c r="I36" s="47">
        <v>1026</v>
      </c>
      <c r="J36" s="47" t="str">
        <v>元</v>
      </c>
      <c r="K36" s="32">
        <f>E36*G36*I36</f>
      </c>
      <c r="L36" s="9">
        <f>K36*1.06</f>
      </c>
      <c r="M36" s="2" t="str">
        <v>p8</v>
      </c>
      <c r="N36" s="2" t="str">
        <v>sheet明细单</v>
      </c>
      <c r="O36" s="2"/>
      <c r="P36" s="2"/>
      <c r="Q36" s="2"/>
      <c r="R36" s="2"/>
      <c r="S36" s="2"/>
      <c r="T36" s="2"/>
    </row>
    <row customHeight="true" ht="19" r="37">
      <c r="A37" s="3"/>
      <c r="B37" s="33"/>
      <c r="C37" s="78" t="str">
        <v>洗衣费</v>
      </c>
      <c r="D37" s="78" t="str">
        <v>嘉宾房间洗衣费</v>
      </c>
      <c r="E37" s="77">
        <v>1</v>
      </c>
      <c r="F37" s="77" t="str">
        <v>项</v>
      </c>
      <c r="G37" s="78">
        <v>1</v>
      </c>
      <c r="H37" s="77" t="str">
        <v>次</v>
      </c>
      <c r="I37" s="77">
        <v>2691</v>
      </c>
      <c r="J37" s="77" t="str">
        <v>元</v>
      </c>
      <c r="K37" s="79">
        <f>E37*G37*I37</f>
      </c>
      <c r="L37" s="9">
        <f>K37*1.06</f>
      </c>
      <c r="M37" s="2" t="str">
        <v>p8</v>
      </c>
      <c r="N37" s="2" t="str">
        <v>sheet明细单</v>
      </c>
      <c r="O37" s="2"/>
      <c r="P37" s="2"/>
      <c r="Q37" s="2"/>
      <c r="R37" s="2"/>
      <c r="S37" s="2"/>
      <c r="T37" s="2"/>
    </row>
    <row customHeight="true" ht="19" r="38">
      <c r="A38" s="3"/>
      <c r="B38" s="83"/>
      <c r="C38" s="81" t="str">
        <v>房间挂帐消费</v>
      </c>
      <c r="D38" s="81" t="str">
        <v>房间点餐费用</v>
      </c>
      <c r="E38" s="81">
        <v>1</v>
      </c>
      <c r="F38" s="81" t="str">
        <v>人</v>
      </c>
      <c r="G38" s="81">
        <v>1</v>
      </c>
      <c r="H38" s="81" t="str">
        <v>项</v>
      </c>
      <c r="I38" s="82">
        <v>6666.45</v>
      </c>
      <c r="J38" s="81" t="str">
        <v>元</v>
      </c>
      <c r="K38" s="82">
        <v>6666.45</v>
      </c>
      <c r="L38" s="9">
        <f>K38*1.06</f>
      </c>
      <c r="M38" s="2" t="str">
        <v>p6-7</v>
      </c>
      <c r="N38" s="2" t="str">
        <v>sheet明细单</v>
      </c>
      <c r="O38" s="2"/>
      <c r="P38" s="2"/>
      <c r="Q38" s="2"/>
      <c r="R38" s="2"/>
      <c r="S38" s="2"/>
      <c r="T38" s="2"/>
    </row>
    <row customHeight="true" ht="19" r="39">
      <c r="A39" s="8"/>
      <c r="B39" s="7" t="str">
        <v>海景洲际酒店</v>
      </c>
      <c r="C39" s="5" t="str">
        <v>海景洲际费用</v>
      </c>
      <c r="D39" s="5" t="str">
        <v>海景洲际费用房间费用</v>
      </c>
      <c r="E39" s="5">
        <v>1</v>
      </c>
      <c r="F39" s="5" t="str">
        <v>项</v>
      </c>
      <c r="G39" s="5">
        <v>1</v>
      </c>
      <c r="H39" s="5" t="str">
        <v>次</v>
      </c>
      <c r="I39" s="5">
        <v>122850</v>
      </c>
      <c r="J39" s="7" t="str">
        <v>元</v>
      </c>
      <c r="K39" s="6">
        <f>E39*G39*I39</f>
      </c>
      <c r="L39" s="9">
        <f>K39*1.06</f>
      </c>
      <c r="M39" s="2" t="str">
        <v>p4</v>
      </c>
      <c r="N39" s="2"/>
      <c r="O39" s="2"/>
      <c r="P39" s="2"/>
      <c r="Q39" s="2"/>
      <c r="R39" s="2"/>
      <c r="S39" s="2"/>
      <c r="T39" s="2"/>
    </row>
    <row customHeight="true" ht="19" r="40">
      <c r="A40" s="8"/>
      <c r="B40" s="7"/>
      <c r="C40" s="5" t="str">
        <v>海景洲际餐饮费用</v>
      </c>
      <c r="D40" s="5" t="str">
        <v>海景洲际餐饮费用</v>
      </c>
      <c r="E40" s="5">
        <v>1</v>
      </c>
      <c r="F40" s="5" t="str">
        <v>项</v>
      </c>
      <c r="G40" s="5">
        <v>1</v>
      </c>
      <c r="H40" s="5" t="str">
        <v>次</v>
      </c>
      <c r="I40" s="5">
        <v>4530</v>
      </c>
      <c r="J40" s="7" t="str">
        <v>元</v>
      </c>
      <c r="K40" s="6">
        <f>E40*G40*I40</f>
      </c>
      <c r="L40" s="9">
        <f>K40*1.06</f>
      </c>
      <c r="M40" s="2" t="str">
        <v>p4</v>
      </c>
      <c r="N40" s="2"/>
      <c r="O40" s="2"/>
      <c r="P40" s="2"/>
      <c r="Q40" s="2"/>
      <c r="R40" s="2"/>
      <c r="S40" s="2"/>
      <c r="T40" s="2"/>
    </row>
    <row customHeight="true" ht="19" r="41">
      <c r="A41" s="8"/>
      <c r="B41" s="7" t="str">
        <v>厦门W酒店</v>
      </c>
      <c r="C41" s="5" t="str">
        <v>W酒店房间费用</v>
      </c>
      <c r="D41" s="5" t="str">
        <v>w酒店房间费用</v>
      </c>
      <c r="E41" s="5">
        <v>1</v>
      </c>
      <c r="F41" s="5" t="str">
        <v>项</v>
      </c>
      <c r="G41" s="5">
        <v>1</v>
      </c>
      <c r="H41" s="5" t="str">
        <v>次</v>
      </c>
      <c r="I41" s="5">
        <v>61800</v>
      </c>
      <c r="J41" s="7" t="str">
        <v>元</v>
      </c>
      <c r="K41" s="6">
        <f>E41*G41*I41</f>
      </c>
      <c r="L41" s="9"/>
      <c r="M41" s="2" t="str">
        <v>p5</v>
      </c>
      <c r="N41" s="2"/>
      <c r="O41" s="2"/>
      <c r="P41" s="2"/>
      <c r="Q41" s="2"/>
      <c r="R41" s="2"/>
      <c r="S41" s="2"/>
      <c r="T41" s="2"/>
    </row>
    <row customHeight="true" ht="19" r="42">
      <c r="A42" s="8"/>
      <c r="B42" s="7"/>
      <c r="C42" s="5" t="str">
        <v>W酒店餐费用</v>
      </c>
      <c r="D42" s="5" t="str">
        <v>W酒店餐饮费用</v>
      </c>
      <c r="E42" s="5">
        <v>1</v>
      </c>
      <c r="F42" s="5" t="str">
        <v>项</v>
      </c>
      <c r="G42" s="5">
        <v>1</v>
      </c>
      <c r="H42" s="5" t="str">
        <v>次</v>
      </c>
      <c r="I42" s="5">
        <v>3341</v>
      </c>
      <c r="J42" s="7" t="str">
        <v>元</v>
      </c>
      <c r="K42" s="6">
        <f>E42*G42*I42</f>
      </c>
      <c r="L42" s="9">
        <f>K42*1.06</f>
      </c>
      <c r="M42" s="2" t="str">
        <v>p5</v>
      </c>
      <c r="N42" s="2"/>
      <c r="O42" s="2"/>
      <c r="P42" s="2"/>
      <c r="Q42" s="2"/>
      <c r="R42" s="2"/>
      <c r="S42" s="2"/>
      <c r="T42" s="2"/>
    </row>
    <row r="43">
      <c r="A43" s="89" t="str">
        <v>餐饮费用合计</v>
      </c>
      <c r="B43" s="88"/>
      <c r="C43" s="88"/>
      <c r="D43" s="88"/>
      <c r="E43" s="88"/>
      <c r="F43" s="88"/>
      <c r="G43" s="88"/>
      <c r="H43" s="88"/>
      <c r="I43" s="88"/>
      <c r="J43" s="88"/>
      <c r="K43" s="90">
        <f>SUM(K9:K42)</f>
      </c>
      <c r="L43" s="2"/>
      <c r="M43" s="2"/>
      <c r="N43" s="2"/>
      <c r="O43" s="2"/>
      <c r="P43" s="2"/>
      <c r="Q43" s="2"/>
      <c r="R43" s="2"/>
      <c r="S43" s="2"/>
      <c r="T43" s="2"/>
    </row>
    <row r="44">
      <c r="A44" s="11" t="str">
        <v>3-用车</v>
      </c>
      <c r="B44" s="51" t="str">
        <v>车辆用途</v>
      </c>
      <c r="C44" s="50" t="str">
        <v>车型</v>
      </c>
      <c r="D44" s="50"/>
      <c r="E44" s="50" t="str">
        <v>数量</v>
      </c>
      <c r="F44" s="50" t="str">
        <v>辆</v>
      </c>
      <c r="G44" s="50" t="str">
        <v>数量</v>
      </c>
      <c r="H44" s="50" t="str">
        <v>单位</v>
      </c>
      <c r="I44" s="50" t="str">
        <v>单价</v>
      </c>
      <c r="J44" s="50" t="str">
        <v>单位</v>
      </c>
      <c r="K44" s="49" t="str" xml:space="preserve">
        <v> </v>
      </c>
      <c r="L44" s="2"/>
      <c r="M44" s="2" t="str">
        <v>8小时100公里</v>
      </c>
      <c r="N44" s="2"/>
      <c r="O44" s="2"/>
      <c r="P44" s="2"/>
      <c r="Q44" s="2"/>
      <c r="R44" s="2"/>
      <c r="S44" s="2"/>
      <c r="T44" s="2"/>
    </row>
    <row r="45">
      <c r="A45" s="11"/>
      <c r="B45" s="10" t="str" xml:space="preserve">
        <v> VIP用车</v>
      </c>
      <c r="C45" s="7" t="str">
        <v>阿尔法</v>
      </c>
      <c r="D45" s="7"/>
      <c r="E45" s="21">
        <v>3</v>
      </c>
      <c r="F45" s="21" t="str">
        <v>天</v>
      </c>
      <c r="G45" s="21">
        <v>7</v>
      </c>
      <c r="H45" s="7" t="str">
        <v>辆</v>
      </c>
      <c r="I45" s="7">
        <v>3500</v>
      </c>
      <c r="J45" s="7" t="str">
        <v>元</v>
      </c>
      <c r="K45" s="46">
        <f>E45*G45*I45</f>
      </c>
      <c r="L45" s="2">
        <f>K45*1.06</f>
      </c>
      <c r="M45" s="2" t="str">
        <v>请查看明细表</v>
      </c>
      <c r="N45" s="2"/>
      <c r="O45" s="2"/>
      <c r="P45" s="2"/>
      <c r="Q45" s="2"/>
      <c r="R45" s="2"/>
      <c r="S45" s="2"/>
      <c r="T45" s="2"/>
    </row>
    <row customHeight="true" ht="22" r="46">
      <c r="A46" s="11"/>
      <c r="B46" s="10"/>
      <c r="C46" s="7" t="str">
        <v>阿尔法</v>
      </c>
      <c r="D46" s="7"/>
      <c r="E46" s="7">
        <v>4</v>
      </c>
      <c r="F46" s="7" t="str">
        <v>天</v>
      </c>
      <c r="G46" s="7">
        <v>11</v>
      </c>
      <c r="H46" s="7" t="str">
        <v>辆</v>
      </c>
      <c r="I46" s="7">
        <v>3500</v>
      </c>
      <c r="J46" s="7" t="str">
        <v>元</v>
      </c>
      <c r="K46" s="46">
        <f>E46*G46*I46</f>
      </c>
      <c r="L46" s="2">
        <f>K46*1.06</f>
      </c>
      <c r="M46" s="2" t="str">
        <v>请查看明细表</v>
      </c>
      <c r="N46" s="2"/>
      <c r="O46" s="2"/>
      <c r="P46" s="2"/>
      <c r="Q46" s="2"/>
      <c r="R46" s="2"/>
      <c r="S46" s="2"/>
      <c r="T46" s="2"/>
    </row>
    <row customHeight="true" ht="22" r="47">
      <c r="A47" s="11"/>
      <c r="B47" s="10"/>
      <c r="C47" s="7" t="str">
        <v>阿尔法</v>
      </c>
      <c r="D47" s="7"/>
      <c r="E47" s="21">
        <v>5</v>
      </c>
      <c r="F47" s="7" t="str">
        <v>天</v>
      </c>
      <c r="G47" s="21">
        <v>1</v>
      </c>
      <c r="H47" s="7" t="str">
        <v>辆</v>
      </c>
      <c r="I47" s="7">
        <v>3500</v>
      </c>
      <c r="J47" s="7" t="str">
        <v>元</v>
      </c>
      <c r="K47" s="46">
        <f>E47*G47*I47</f>
      </c>
      <c r="L47" s="2">
        <f>K47*1.06</f>
      </c>
      <c r="M47" s="2" t="str">
        <v>请查看明细表</v>
      </c>
      <c r="N47" s="2"/>
      <c r="O47" s="2"/>
      <c r="P47" s="2"/>
      <c r="Q47" s="2"/>
      <c r="R47" s="2"/>
      <c r="S47" s="2"/>
      <c r="T47" s="2"/>
    </row>
    <row customHeight="true" ht="22" r="48">
      <c r="A48" s="11"/>
      <c r="B48" s="10"/>
      <c r="C48" s="7" t="str">
        <v>阿尔法</v>
      </c>
      <c r="D48" s="7"/>
      <c r="E48" s="21">
        <v>5</v>
      </c>
      <c r="F48" s="7" t="str">
        <v>天</v>
      </c>
      <c r="G48" s="21">
        <v>1</v>
      </c>
      <c r="H48" s="7" t="str">
        <v>辆</v>
      </c>
      <c r="I48" s="7">
        <v>3500</v>
      </c>
      <c r="J48" s="7" t="str">
        <v>元</v>
      </c>
      <c r="K48" s="46">
        <f>E48*G48*I48</f>
      </c>
      <c r="L48" s="2">
        <f>K48*1.06</f>
      </c>
      <c r="M48" s="2" t="str">
        <v>请查看明细表</v>
      </c>
      <c r="N48" s="2"/>
      <c r="O48" s="2"/>
      <c r="P48" s="2"/>
      <c r="Q48" s="2"/>
      <c r="R48" s="2"/>
      <c r="S48" s="2"/>
      <c r="T48" s="2"/>
    </row>
    <row customHeight="true" ht="22" r="49">
      <c r="A49" s="11"/>
      <c r="B49" s="10"/>
      <c r="C49" s="25" t="str">
        <v>阿尔法超时</v>
      </c>
      <c r="D49" s="25"/>
      <c r="E49" s="25">
        <v>211.5</v>
      </c>
      <c r="F49" s="25" t="str">
        <v>小时</v>
      </c>
      <c r="G49" s="25">
        <v>1</v>
      </c>
      <c r="H49" s="26" t="str">
        <v>项</v>
      </c>
      <c r="I49" s="25">
        <v>280</v>
      </c>
      <c r="J49" s="7" t="str">
        <v>元</v>
      </c>
      <c r="K49" s="46">
        <f>E49*G49*I49</f>
      </c>
      <c r="L49" s="2">
        <f>K49*1.06</f>
      </c>
      <c r="M49" s="2" t="str">
        <v>请查看明细表</v>
      </c>
      <c r="N49" s="2"/>
      <c r="O49" s="2"/>
      <c r="P49" s="2"/>
      <c r="Q49" s="2"/>
      <c r="R49" s="2"/>
      <c r="S49" s="2"/>
      <c r="T49" s="2"/>
    </row>
    <row customHeight="true" ht="22" r="50">
      <c r="A50" s="11"/>
      <c r="B50" s="10"/>
      <c r="C50" s="25" t="str">
        <v>阿尔法超公里</v>
      </c>
      <c r="D50" s="25"/>
      <c r="E50" s="25">
        <v>171</v>
      </c>
      <c r="F50" s="25" t="str">
        <v>公里</v>
      </c>
      <c r="G50" s="25">
        <v>1</v>
      </c>
      <c r="H50" s="26" t="str">
        <v>项</v>
      </c>
      <c r="I50" s="25">
        <v>20</v>
      </c>
      <c r="J50" s="7" t="str">
        <v>元</v>
      </c>
      <c r="K50" s="46">
        <f>E50*G50*I50</f>
      </c>
      <c r="L50" s="2">
        <f>K50*1.06</f>
      </c>
      <c r="M50" s="2" t="str">
        <v>请查看明细表</v>
      </c>
      <c r="N50" s="2"/>
      <c r="O50" s="2"/>
      <c r="P50" s="2"/>
      <c r="Q50" s="2"/>
      <c r="R50" s="2"/>
      <c r="S50" s="2"/>
      <c r="T50" s="2"/>
    </row>
    <row customHeight="true" ht="22" r="51">
      <c r="A51" s="11"/>
      <c r="B51" s="10"/>
      <c r="C51" s="25" t="str">
        <v>阿尔法停车费</v>
      </c>
      <c r="D51" s="25"/>
      <c r="E51" s="25">
        <v>1</v>
      </c>
      <c r="F51" s="25" t="str">
        <v>项</v>
      </c>
      <c r="G51" s="25">
        <v>1</v>
      </c>
      <c r="H51" s="26" t="str">
        <v>次</v>
      </c>
      <c r="I51" s="25">
        <v>448</v>
      </c>
      <c r="J51" s="7" t="str">
        <v>元</v>
      </c>
      <c r="K51" s="46">
        <f>E51*G51*I51</f>
      </c>
      <c r="L51" s="2">
        <f>K51*1.06</f>
      </c>
      <c r="M51" s="2" t="str">
        <v>请查看明细表</v>
      </c>
      <c r="N51" s="2"/>
      <c r="O51" s="2"/>
      <c r="P51" s="2"/>
      <c r="Q51" s="2"/>
      <c r="R51" s="2"/>
      <c r="S51" s="2"/>
      <c r="T51" s="2"/>
    </row>
    <row r="52">
      <c r="A52" s="11"/>
      <c r="B52" s="10"/>
      <c r="C52" s="25" t="str">
        <v>奔驰商务</v>
      </c>
      <c r="D52" s="25"/>
      <c r="E52" s="25">
        <v>2</v>
      </c>
      <c r="F52" s="25" t="str">
        <v>天</v>
      </c>
      <c r="G52" s="25">
        <v>3</v>
      </c>
      <c r="H52" s="26" t="str">
        <v>辆</v>
      </c>
      <c r="I52" s="25">
        <v>2000</v>
      </c>
      <c r="J52" s="26" t="str">
        <v>元</v>
      </c>
      <c r="K52" s="27">
        <f>E52*G52*I52</f>
      </c>
      <c r="L52" s="2">
        <f>K52*1.06</f>
      </c>
      <c r="M52" s="2" t="str">
        <v>请查看明细表</v>
      </c>
      <c r="N52" s="2"/>
      <c r="O52" s="2"/>
      <c r="P52" s="2"/>
      <c r="Q52" s="2"/>
      <c r="R52" s="2"/>
      <c r="S52" s="2"/>
      <c r="T52" s="2"/>
    </row>
    <row customHeight="true" ht="22" r="53">
      <c r="A53" s="11"/>
      <c r="B53" s="10"/>
      <c r="C53" s="25" t="str">
        <v>奔驰商务</v>
      </c>
      <c r="D53" s="25"/>
      <c r="E53" s="25">
        <v>3</v>
      </c>
      <c r="F53" s="25" t="str">
        <v>天</v>
      </c>
      <c r="G53" s="25">
        <v>25</v>
      </c>
      <c r="H53" s="26" t="str">
        <v>辆</v>
      </c>
      <c r="I53" s="25">
        <v>2000</v>
      </c>
      <c r="J53" s="26" t="str">
        <v>元</v>
      </c>
      <c r="K53" s="27">
        <f>E53*G53*I53</f>
      </c>
      <c r="L53" s="2">
        <f>K53*1.06</f>
      </c>
      <c r="M53" s="2" t="str">
        <v>请查看明细表</v>
      </c>
      <c r="N53" s="2"/>
      <c r="O53" s="2"/>
      <c r="P53" s="2"/>
      <c r="Q53" s="2"/>
      <c r="R53" s="2"/>
      <c r="S53" s="2"/>
      <c r="T53" s="2"/>
    </row>
    <row customHeight="true" ht="22" r="54">
      <c r="A54" s="11"/>
      <c r="B54" s="10"/>
      <c r="C54" s="25" t="str">
        <v>奔驰商务</v>
      </c>
      <c r="D54" s="25"/>
      <c r="E54" s="25">
        <v>4</v>
      </c>
      <c r="F54" s="25" t="str">
        <v>天</v>
      </c>
      <c r="G54" s="25">
        <v>12</v>
      </c>
      <c r="H54" s="26" t="str">
        <v>辆</v>
      </c>
      <c r="I54" s="25">
        <v>2000</v>
      </c>
      <c r="J54" s="26" t="str">
        <v>元</v>
      </c>
      <c r="K54" s="27">
        <f>E54*G54*I54</f>
      </c>
      <c r="L54" s="2">
        <f>K54*1.06</f>
      </c>
      <c r="M54" s="2" t="str">
        <v>请查看明细表</v>
      </c>
      <c r="N54" s="2"/>
      <c r="O54" s="2"/>
      <c r="P54" s="2"/>
      <c r="Q54" s="2"/>
      <c r="R54" s="2"/>
      <c r="S54" s="2"/>
      <c r="T54" s="2"/>
    </row>
    <row customHeight="true" ht="22" r="55">
      <c r="A55" s="11"/>
      <c r="B55" s="10"/>
      <c r="C55" s="25" t="str">
        <v>奔驰商务超时</v>
      </c>
      <c r="D55" s="25"/>
      <c r="E55" s="25">
        <v>305</v>
      </c>
      <c r="F55" s="25" t="str">
        <v>小时</v>
      </c>
      <c r="G55" s="25">
        <v>1</v>
      </c>
      <c r="H55" s="26" t="str">
        <v>项</v>
      </c>
      <c r="I55" s="25">
        <v>200</v>
      </c>
      <c r="J55" s="7" t="str">
        <v>元</v>
      </c>
      <c r="K55" s="46">
        <f>E55*G55*I55</f>
      </c>
      <c r="L55" s="2">
        <f>K55*1.06</f>
      </c>
      <c r="M55" s="2" t="str">
        <v>请查看明细表</v>
      </c>
      <c r="N55" s="2"/>
      <c r="O55" s="2"/>
      <c r="P55" s="2"/>
      <c r="Q55" s="2"/>
      <c r="R55" s="2"/>
      <c r="S55" s="2"/>
      <c r="T55" s="2"/>
    </row>
    <row customHeight="true" ht="22" r="56">
      <c r="A56" s="11"/>
      <c r="B56" s="10"/>
      <c r="C56" s="25" t="str">
        <v>奔驰商务超公里</v>
      </c>
      <c r="D56" s="25"/>
      <c r="E56" s="25">
        <v>382</v>
      </c>
      <c r="F56" s="25" t="str">
        <v>公里</v>
      </c>
      <c r="G56" s="25">
        <v>1</v>
      </c>
      <c r="H56" s="26" t="str">
        <v>项</v>
      </c>
      <c r="I56" s="25">
        <v>15</v>
      </c>
      <c r="J56" s="7" t="str">
        <v>元</v>
      </c>
      <c r="K56" s="46">
        <f>E56*G56*I56</f>
      </c>
      <c r="L56" s="2">
        <f>K56*1.06</f>
      </c>
      <c r="M56" s="2" t="str">
        <v>请查看明细表</v>
      </c>
      <c r="N56" s="2"/>
      <c r="O56" s="2"/>
      <c r="P56" s="2"/>
      <c r="Q56" s="2"/>
      <c r="R56" s="2"/>
      <c r="S56" s="2"/>
      <c r="T56" s="2"/>
    </row>
    <row customHeight="true" ht="22" r="57">
      <c r="A57" s="11"/>
      <c r="B57" s="10"/>
      <c r="C57" s="25" t="str">
        <v>奔驰商务停车费</v>
      </c>
      <c r="D57" s="25"/>
      <c r="E57" s="25">
        <v>1</v>
      </c>
      <c r="F57" s="25" t="str">
        <v>项</v>
      </c>
      <c r="G57" s="25">
        <v>1</v>
      </c>
      <c r="H57" s="26" t="str">
        <v>次</v>
      </c>
      <c r="I57" s="25">
        <v>361</v>
      </c>
      <c r="J57" s="7" t="str">
        <v>元</v>
      </c>
      <c r="K57" s="46">
        <f>E57*G57*I57</f>
      </c>
      <c r="L57" s="2">
        <f>K57*1.06</f>
      </c>
      <c r="M57" s="2" t="str">
        <v>请查看明细表</v>
      </c>
      <c r="N57" s="2"/>
      <c r="O57" s="2"/>
      <c r="P57" s="2"/>
      <c r="Q57" s="2"/>
      <c r="R57" s="2"/>
      <c r="S57" s="2"/>
      <c r="T57" s="2"/>
    </row>
    <row customHeight="true" ht="22" r="58">
      <c r="A58" s="11"/>
      <c r="B58" s="10"/>
      <c r="C58" s="21" t="str">
        <v>GL8ES</v>
      </c>
      <c r="D58" s="21"/>
      <c r="E58" s="25">
        <v>1</v>
      </c>
      <c r="F58" s="25" t="str">
        <v>天</v>
      </c>
      <c r="G58" s="25">
        <v>2</v>
      </c>
      <c r="H58" s="26" t="str">
        <v>辆</v>
      </c>
      <c r="I58" s="25">
        <v>1000</v>
      </c>
      <c r="J58" s="26" t="str">
        <v>元</v>
      </c>
      <c r="K58" s="27">
        <f>E58*G58*I58</f>
      </c>
      <c r="L58" s="2">
        <f>K58*1.06</f>
      </c>
      <c r="M58" s="2" t="str">
        <v>请查看明细表</v>
      </c>
      <c r="N58" s="2"/>
      <c r="O58" s="2">
        <f>E58*G58</f>
      </c>
      <c r="P58" s="2"/>
      <c r="Q58" s="2"/>
      <c r="R58" s="2"/>
      <c r="S58" s="2"/>
      <c r="T58" s="2"/>
    </row>
    <row customHeight="true" ht="22" r="59">
      <c r="A59" s="11"/>
      <c r="B59" s="10"/>
      <c r="C59" s="21" t="str">
        <v>GL8ES</v>
      </c>
      <c r="D59" s="21"/>
      <c r="E59" s="25">
        <v>2</v>
      </c>
      <c r="F59" s="25" t="str">
        <v>天</v>
      </c>
      <c r="G59" s="25">
        <v>2</v>
      </c>
      <c r="H59" s="26" t="str">
        <v>辆</v>
      </c>
      <c r="I59" s="25">
        <v>1000</v>
      </c>
      <c r="J59" s="26" t="str">
        <v>元</v>
      </c>
      <c r="K59" s="27">
        <f>E59*G59*I59</f>
      </c>
      <c r="L59" s="2">
        <f>K59*1.06</f>
      </c>
      <c r="M59" s="2" t="str">
        <v>请查看明细表</v>
      </c>
      <c r="N59" s="2"/>
      <c r="O59" s="2">
        <f>E59*G59</f>
      </c>
      <c r="P59" s="2"/>
      <c r="Q59" s="2"/>
      <c r="R59" s="2"/>
      <c r="S59" s="2"/>
      <c r="T59" s="2"/>
    </row>
    <row customHeight="true" ht="22" r="60">
      <c r="A60" s="11"/>
      <c r="B60" s="10"/>
      <c r="C60" s="21" t="str">
        <v>GL8ES</v>
      </c>
      <c r="D60" s="21"/>
      <c r="E60" s="25">
        <v>3</v>
      </c>
      <c r="F60" s="25" t="str">
        <v>天</v>
      </c>
      <c r="G60" s="25">
        <v>9</v>
      </c>
      <c r="H60" s="26" t="str">
        <v>辆</v>
      </c>
      <c r="I60" s="25">
        <v>1000</v>
      </c>
      <c r="J60" s="26" t="str">
        <v>元</v>
      </c>
      <c r="K60" s="27">
        <f>E60*G60*I60</f>
      </c>
      <c r="L60" s="2">
        <f>K60*1.06</f>
      </c>
      <c r="M60" s="2" t="str">
        <v>请查看明细表</v>
      </c>
      <c r="N60" s="2"/>
      <c r="O60" s="2">
        <f>E60*G60</f>
      </c>
      <c r="P60" s="2"/>
      <c r="Q60" s="2"/>
      <c r="R60" s="2"/>
      <c r="S60" s="2"/>
      <c r="T60" s="2"/>
    </row>
    <row customHeight="true" ht="22" r="61">
      <c r="A61" s="11"/>
      <c r="B61" s="10"/>
      <c r="C61" s="21" t="str">
        <v>GL8ES</v>
      </c>
      <c r="D61" s="21"/>
      <c r="E61" s="21">
        <v>4</v>
      </c>
      <c r="F61" s="21" t="str">
        <v>天</v>
      </c>
      <c r="G61" s="21">
        <v>10</v>
      </c>
      <c r="H61" s="26" t="str">
        <v>辆</v>
      </c>
      <c r="I61" s="25">
        <v>1000</v>
      </c>
      <c r="J61" s="26" t="str">
        <v>元</v>
      </c>
      <c r="K61" s="27">
        <f>E61*G61*I61</f>
      </c>
      <c r="L61" s="2">
        <f>K61*1.06</f>
      </c>
      <c r="M61" s="2" t="str">
        <v>请查看明细表</v>
      </c>
      <c r="N61" s="2"/>
      <c r="O61" s="2">
        <f>E61*G61</f>
      </c>
      <c r="P61" s="2"/>
      <c r="Q61" s="2"/>
      <c r="R61" s="2"/>
      <c r="S61" s="2"/>
      <c r="T61" s="2"/>
    </row>
    <row customHeight="true" ht="22" r="62">
      <c r="A62" s="11"/>
      <c r="B62" s="10"/>
      <c r="C62" s="21" t="str">
        <v>GL8ES</v>
      </c>
      <c r="D62" s="21"/>
      <c r="E62" s="21">
        <v>5</v>
      </c>
      <c r="F62" s="21" t="str">
        <v>天</v>
      </c>
      <c r="G62" s="21">
        <v>1</v>
      </c>
      <c r="H62" s="26" t="str">
        <v>辆</v>
      </c>
      <c r="I62" s="25">
        <v>1000</v>
      </c>
      <c r="J62" s="26" t="str">
        <v>元</v>
      </c>
      <c r="K62" s="27">
        <f>E62*G62*I62</f>
      </c>
      <c r="L62" s="2">
        <f>K62*1.06</f>
      </c>
      <c r="M62" s="2" t="str">
        <v>请查看明细表</v>
      </c>
      <c r="N62" s="2"/>
      <c r="O62" s="2">
        <f>E62*G62</f>
      </c>
      <c r="P62" s="2"/>
      <c r="Q62" s="2"/>
      <c r="R62" s="2"/>
      <c r="S62" s="2"/>
      <c r="T62" s="2"/>
    </row>
    <row customHeight="true" ht="22" r="63">
      <c r="A63" s="11"/>
      <c r="B63" s="10"/>
      <c r="C63" s="21" t="str">
        <v>GL8</v>
      </c>
      <c r="D63" s="21"/>
      <c r="E63" s="21">
        <v>1</v>
      </c>
      <c r="F63" s="21" t="str">
        <v>天</v>
      </c>
      <c r="G63" s="21">
        <v>1</v>
      </c>
      <c r="H63" s="26" t="str">
        <v>辆</v>
      </c>
      <c r="I63" s="21">
        <v>1000</v>
      </c>
      <c r="J63" s="26" t="str">
        <v>元</v>
      </c>
      <c r="K63" s="27">
        <f>E63*G63*I63</f>
      </c>
      <c r="L63" s="2">
        <f>K63*1.06</f>
      </c>
      <c r="M63" s="2" t="str">
        <v>请查看明细表</v>
      </c>
      <c r="N63" s="2"/>
      <c r="O63" s="2">
        <f>E63*G63</f>
      </c>
      <c r="P63" s="2"/>
      <c r="Q63" s="2"/>
      <c r="R63" s="2"/>
      <c r="S63" s="2"/>
      <c r="T63" s="2"/>
    </row>
    <row customHeight="true" ht="19" r="64">
      <c r="A64" s="11"/>
      <c r="B64" s="10"/>
      <c r="C64" s="21" t="str">
        <v>GL8</v>
      </c>
      <c r="D64" s="21"/>
      <c r="E64" s="21">
        <v>2</v>
      </c>
      <c r="F64" s="21" t="str">
        <v>天</v>
      </c>
      <c r="G64" s="21">
        <v>3</v>
      </c>
      <c r="H64" s="26" t="str">
        <v>辆</v>
      </c>
      <c r="I64" s="21">
        <v>1000</v>
      </c>
      <c r="J64" s="26" t="str">
        <v>元</v>
      </c>
      <c r="K64" s="27">
        <f>E64*G64*I64</f>
      </c>
      <c r="L64" s="2">
        <f>K64*1.06</f>
      </c>
      <c r="M64" s="2" t="str">
        <v>请查看明细表</v>
      </c>
      <c r="N64" s="2"/>
      <c r="O64" s="2">
        <f>E64*G64</f>
      </c>
      <c r="P64" s="2"/>
      <c r="Q64" s="2"/>
      <c r="R64" s="2"/>
      <c r="S64" s="2"/>
      <c r="T64" s="2"/>
    </row>
    <row customHeight="true" ht="19" r="65">
      <c r="A65" s="11"/>
      <c r="B65" s="10"/>
      <c r="C65" s="21" t="str">
        <v>GL8</v>
      </c>
      <c r="D65" s="21"/>
      <c r="E65" s="21">
        <v>3</v>
      </c>
      <c r="F65" s="21" t="str">
        <v>天</v>
      </c>
      <c r="G65" s="21">
        <v>4</v>
      </c>
      <c r="H65" s="26" t="str">
        <v>辆</v>
      </c>
      <c r="I65" s="21">
        <v>1000</v>
      </c>
      <c r="J65" s="26" t="str">
        <v>元</v>
      </c>
      <c r="K65" s="27">
        <f>E65*G65*I65</f>
      </c>
      <c r="L65" s="2">
        <f>K65*1.06</f>
      </c>
      <c r="M65" s="2" t="str">
        <v>请查看明细表</v>
      </c>
      <c r="N65" s="2"/>
      <c r="O65" s="2">
        <f>E65*G65</f>
      </c>
      <c r="P65" s="2"/>
      <c r="Q65" s="2"/>
      <c r="R65" s="2"/>
      <c r="S65" s="2"/>
      <c r="T65" s="2"/>
    </row>
    <row customHeight="true" ht="19" r="66">
      <c r="A66" s="11"/>
      <c r="B66" s="10"/>
      <c r="C66" s="21" t="str">
        <v>GL8</v>
      </c>
      <c r="D66" s="21"/>
      <c r="E66" s="21">
        <v>4</v>
      </c>
      <c r="F66" s="21" t="str">
        <v>天</v>
      </c>
      <c r="G66" s="21">
        <v>1</v>
      </c>
      <c r="H66" s="26" t="str">
        <v>辆</v>
      </c>
      <c r="I66" s="21">
        <v>1000</v>
      </c>
      <c r="J66" s="26" t="str">
        <v>元</v>
      </c>
      <c r="K66" s="27">
        <f>E66*G66*I66</f>
      </c>
      <c r="L66" s="2">
        <f>K66*1.06</f>
      </c>
      <c r="M66" s="2" t="str">
        <v>请查看明细表</v>
      </c>
      <c r="N66" s="2"/>
      <c r="O66" s="2">
        <f>E66*G66</f>
      </c>
      <c r="P66" s="2"/>
      <c r="Q66" s="2"/>
      <c r="R66" s="2"/>
      <c r="S66" s="2"/>
      <c r="T66" s="2"/>
    </row>
    <row r="67">
      <c r="A67" s="11"/>
      <c r="B67" s="10"/>
      <c r="C67" s="21" t="str">
        <v>GL8</v>
      </c>
      <c r="D67" s="21"/>
      <c r="E67" s="21">
        <v>6</v>
      </c>
      <c r="F67" s="21" t="str">
        <v>天</v>
      </c>
      <c r="G67" s="21">
        <v>1</v>
      </c>
      <c r="H67" s="26" t="str">
        <v>辆</v>
      </c>
      <c r="I67" s="21">
        <v>1000</v>
      </c>
      <c r="J67" s="26" t="str">
        <v>元</v>
      </c>
      <c r="K67" s="27">
        <f>E67*G67*I67</f>
      </c>
      <c r="L67" s="2">
        <f>K67*1.06</f>
      </c>
      <c r="M67" s="2" t="str">
        <v>请查看明细表</v>
      </c>
      <c r="N67" s="2"/>
      <c r="O67" s="2">
        <f>E67*G67</f>
      </c>
      <c r="P67" s="2"/>
      <c r="Q67" s="2"/>
      <c r="R67" s="2"/>
      <c r="S67" s="2"/>
      <c r="T67" s="2"/>
    </row>
    <row r="68">
      <c r="A68" s="11"/>
      <c r="B68" s="10"/>
      <c r="C68" s="84" t="str">
        <v>GL8</v>
      </c>
      <c r="D68" s="84"/>
      <c r="E68" s="84">
        <v>7</v>
      </c>
      <c r="F68" s="84" t="str">
        <v>天</v>
      </c>
      <c r="G68" s="84">
        <v>1</v>
      </c>
      <c r="H68" s="86" t="str">
        <v>辆</v>
      </c>
      <c r="I68" s="84">
        <v>1000</v>
      </c>
      <c r="J68" s="86" t="str">
        <v>元</v>
      </c>
      <c r="K68" s="85">
        <f>E68*G68*I68</f>
      </c>
      <c r="L68" s="2">
        <f>K68*1.06</f>
      </c>
      <c r="M68" s="2" t="str">
        <v>请查看明细表</v>
      </c>
      <c r="N68" s="2"/>
      <c r="O68" s="2">
        <f>E68*G68</f>
      </c>
      <c r="P68" s="2"/>
      <c r="Q68" s="2"/>
      <c r="R68" s="2"/>
      <c r="S68" s="2"/>
      <c r="T68" s="2"/>
    </row>
    <row customHeight="true" ht="20" r="69">
      <c r="A69" s="11"/>
      <c r="B69" s="10"/>
      <c r="C69" s="7" t="str">
        <v>24小时备车（12/13/14日24小时备车，3个司机轮值）</v>
      </c>
      <c r="D69" s="7"/>
      <c r="E69" s="7">
        <v>3</v>
      </c>
      <c r="F69" s="21" t="str">
        <v>天</v>
      </c>
      <c r="G69" s="7">
        <v>1</v>
      </c>
      <c r="H69" s="7" t="str">
        <v>辆</v>
      </c>
      <c r="I69" s="7">
        <v>3000</v>
      </c>
      <c r="J69" s="7" t="str">
        <v>元</v>
      </c>
      <c r="K69" s="6">
        <f>E69*G69*I69</f>
      </c>
      <c r="L69" s="2">
        <f>K69*1.06</f>
      </c>
      <c r="M69" s="2" t="str">
        <v>请查看明细表</v>
      </c>
      <c r="N69" s="2"/>
      <c r="O69" s="2">
        <f>E69*G69</f>
      </c>
      <c r="P69" s="2"/>
      <c r="Q69" s="2"/>
      <c r="R69" s="2"/>
      <c r="S69" s="2"/>
      <c r="T69" s="2"/>
    </row>
    <row customHeight="true" ht="20" r="70">
      <c r="A70" s="11"/>
      <c r="B70" s="10"/>
      <c r="C70" s="7" t="str">
        <v>夜间备车14日晚</v>
      </c>
      <c r="D70" s="7"/>
      <c r="E70" s="7">
        <v>1</v>
      </c>
      <c r="F70" s="21" t="str">
        <v>天</v>
      </c>
      <c r="G70" s="7">
        <v>1</v>
      </c>
      <c r="H70" s="7" t="str">
        <v>辆</v>
      </c>
      <c r="I70" s="7">
        <v>1000</v>
      </c>
      <c r="J70" s="7" t="str">
        <v>元</v>
      </c>
      <c r="K70" s="6">
        <f>E70*G70*I70</f>
      </c>
      <c r="L70" s="2">
        <f>K70*1.06</f>
      </c>
      <c r="M70" s="2" t="str">
        <v>请查看明细表</v>
      </c>
      <c r="N70" s="2"/>
      <c r="O70" s="2">
        <f>E70*G70</f>
      </c>
      <c r="P70" s="2"/>
      <c r="Q70" s="2"/>
      <c r="R70" s="2"/>
      <c r="S70" s="2"/>
      <c r="T70" s="2"/>
    </row>
    <row customHeight="true" ht="22" r="71">
      <c r="A71" s="11"/>
      <c r="B71" s="10"/>
      <c r="C71" s="7" t="str">
        <v>GL8超时费用</v>
      </c>
      <c r="D71" s="7"/>
      <c r="E71" s="7">
        <v>301</v>
      </c>
      <c r="F71" s="7" t="str">
        <v>小时</v>
      </c>
      <c r="G71" s="7">
        <v>1</v>
      </c>
      <c r="H71" s="7" t="str">
        <v>次</v>
      </c>
      <c r="I71" s="7">
        <v>70</v>
      </c>
      <c r="J71" s="7" t="str">
        <v>元</v>
      </c>
      <c r="K71" s="6">
        <f>E71*G71*I71</f>
      </c>
      <c r="L71" s="2">
        <f>K71*1.06</f>
      </c>
      <c r="M71" s="2" t="str">
        <v>请查看明细表</v>
      </c>
      <c r="N71" s="2"/>
      <c r="O71" s="2"/>
      <c r="P71" s="2"/>
      <c r="Q71" s="2"/>
      <c r="R71" s="2"/>
      <c r="S71" s="2"/>
      <c r="T71" s="2"/>
    </row>
    <row customHeight="true" ht="22" r="72">
      <c r="A72" s="11"/>
      <c r="B72" s="10"/>
      <c r="C72" s="7" t="str">
        <v>GL8超公里费用</v>
      </c>
      <c r="D72" s="7"/>
      <c r="E72" s="7">
        <v>141</v>
      </c>
      <c r="F72" s="7" t="str">
        <v>公里</v>
      </c>
      <c r="G72" s="7">
        <v>1</v>
      </c>
      <c r="H72" s="7" t="str">
        <v>次</v>
      </c>
      <c r="I72" s="7">
        <v>10</v>
      </c>
      <c r="J72" s="7" t="str">
        <v>元</v>
      </c>
      <c r="K72" s="6">
        <f>E72*G72*I72</f>
      </c>
      <c r="L72" s="2">
        <v>1410</v>
      </c>
      <c r="M72" s="2" t="str">
        <v>请查看明细表</v>
      </c>
      <c r="N72" s="2"/>
      <c r="O72" s="2"/>
      <c r="P72" s="2"/>
      <c r="Q72" s="2"/>
      <c r="R72" s="2"/>
      <c r="S72" s="2"/>
      <c r="T72" s="2"/>
    </row>
    <row customHeight="true" ht="22" r="73">
      <c r="A73" s="11"/>
      <c r="B73" s="10"/>
      <c r="C73" s="7" t="str">
        <v>GL8停车费</v>
      </c>
      <c r="D73" s="7"/>
      <c r="E73" s="52">
        <v>1</v>
      </c>
      <c r="F73" s="7" t="str">
        <v>项</v>
      </c>
      <c r="G73" s="7">
        <v>1</v>
      </c>
      <c r="H73" s="7" t="str">
        <v>次</v>
      </c>
      <c r="I73" s="7">
        <v>397</v>
      </c>
      <c r="J73" s="7" t="str">
        <v>元</v>
      </c>
      <c r="K73" s="6">
        <f>E73*G73*I73</f>
      </c>
      <c r="L73" s="2">
        <f>K73*1.06</f>
      </c>
      <c r="M73" s="2" t="str">
        <v>请查看明细表</v>
      </c>
      <c r="N73" s="2"/>
      <c r="O73" s="2"/>
      <c r="P73" s="2"/>
      <c r="Q73" s="2"/>
      <c r="R73" s="2"/>
      <c r="S73" s="2"/>
      <c r="T73" s="2"/>
    </row>
    <row r="74">
      <c r="A74" s="11"/>
      <c r="B74" s="10"/>
      <c r="C74" s="19" t="str">
        <v>司机在华尔道夫酒店培训10日39个司机，11日21个司机
培训+踩线</v>
      </c>
      <c r="D74" s="19"/>
      <c r="E74" s="19">
        <v>60</v>
      </c>
      <c r="F74" s="19" t="str">
        <v>人</v>
      </c>
      <c r="G74" s="19">
        <v>1</v>
      </c>
      <c r="H74" s="19" t="str">
        <v>天</v>
      </c>
      <c r="I74" s="19">
        <v>500</v>
      </c>
      <c r="J74" s="19" t="str">
        <v>元</v>
      </c>
      <c r="K74" s="20">
        <f>E74*G74*I74</f>
      </c>
      <c r="L74" s="2">
        <f>K74*1.06</f>
      </c>
      <c r="M74" s="2" t="str">
        <v>请查看明细表</v>
      </c>
      <c r="N74" s="2"/>
      <c r="O74" s="2"/>
      <c r="P74" s="2"/>
      <c r="Q74" s="2"/>
      <c r="R74" s="2"/>
      <c r="S74" s="2"/>
      <c r="T74" s="2"/>
    </row>
    <row customHeight="true" ht="22" r="75">
      <c r="A75" s="11"/>
      <c r="B75" s="10"/>
      <c r="C75" s="7" t="str">
        <v>司机培训结束踩线大巴车（海峡大剧院，游园会车线）</v>
      </c>
      <c r="D75" s="7"/>
      <c r="E75" s="7">
        <v>1</v>
      </c>
      <c r="F75" s="7" t="str">
        <v>次</v>
      </c>
      <c r="G75" s="7">
        <v>1</v>
      </c>
      <c r="H75" s="7" t="str">
        <v>天</v>
      </c>
      <c r="I75" s="7">
        <v>881</v>
      </c>
      <c r="J75" s="7" t="str">
        <v>元</v>
      </c>
      <c r="K75" s="6">
        <v>881</v>
      </c>
      <c r="L75" s="2">
        <f>K75*1.06</f>
      </c>
      <c r="M75" s="2" t="str">
        <v>请查看明细表</v>
      </c>
      <c r="N75" s="2"/>
      <c r="O75" s="2"/>
      <c r="P75" s="2"/>
      <c r="Q75" s="2"/>
      <c r="R75" s="2"/>
      <c r="S75" s="2"/>
      <c r="T75" s="2"/>
    </row>
    <row r="76">
      <c r="A76" s="11"/>
      <c r="B76" s="10"/>
      <c r="C76" s="7" t="str">
        <v>嘉宾包车司机餐补（埃尔法司机75人次，奔驰司机129人次，埃尔法司机115人次</v>
      </c>
      <c r="D76" s="7"/>
      <c r="E76" s="7">
        <v>319</v>
      </c>
      <c r="F76" s="7" t="str">
        <v>人次</v>
      </c>
      <c r="G76" s="7">
        <v>1</v>
      </c>
      <c r="H76" s="7" t="str">
        <v>天</v>
      </c>
      <c r="I76" s="7">
        <v>60</v>
      </c>
      <c r="J76" s="7" t="str">
        <v>元</v>
      </c>
      <c r="K76" s="6">
        <f>E76*G76*I76</f>
      </c>
      <c r="L76" s="2">
        <f>K76*1.06</f>
      </c>
      <c r="M76" s="2" t="str">
        <v>请查看明细表</v>
      </c>
      <c r="N76" s="2"/>
      <c r="O76" s="2"/>
      <c r="P76" s="2"/>
      <c r="Q76" s="2"/>
      <c r="R76" s="2"/>
      <c r="S76" s="2"/>
      <c r="T76" s="2"/>
    </row>
    <row customHeight="true" ht="22" r="77">
      <c r="A77" s="11"/>
      <c r="B77" s="10"/>
      <c r="C77" s="7" t="str">
        <v>4月8日踩线用车 大巴车</v>
      </c>
      <c r="D77" s="7"/>
      <c r="E77" s="7">
        <v>1</v>
      </c>
      <c r="F77" s="7" t="str">
        <v>项</v>
      </c>
      <c r="G77" s="7">
        <v>1</v>
      </c>
      <c r="H77" s="7" t="str">
        <v>次</v>
      </c>
      <c r="I77" s="7">
        <v>1800</v>
      </c>
      <c r="J77" s="7" t="str">
        <v>元</v>
      </c>
      <c r="K77" s="6">
        <f>E77*G77*I77</f>
      </c>
      <c r="L77" s="2">
        <v>1866.67</v>
      </c>
      <c r="M77" s="2" t="str">
        <v>请查看明细表</v>
      </c>
      <c r="N77" s="2"/>
      <c r="O77" s="2"/>
      <c r="P77" s="2"/>
      <c r="Q77" s="2"/>
      <c r="R77" s="2"/>
      <c r="S77" s="2"/>
      <c r="T77" s="2"/>
    </row>
    <row customHeight="true" ht="22" r="78">
      <c r="A78" s="11"/>
      <c r="B78" s="10"/>
      <c r="C78" s="7" t="str">
        <v>13日晚会散场华尔道夫 员工用车 考斯特</v>
      </c>
      <c r="D78" s="7"/>
      <c r="E78" s="7">
        <v>1</v>
      </c>
      <c r="F78" s="7" t="str">
        <v>项</v>
      </c>
      <c r="G78" s="7">
        <v>1</v>
      </c>
      <c r="H78" s="7" t="str">
        <v>次</v>
      </c>
      <c r="I78" s="7">
        <v>1500</v>
      </c>
      <c r="J78" s="7" t="str">
        <v>元</v>
      </c>
      <c r="K78" s="6">
        <f>E78*G78*I78</f>
      </c>
      <c r="L78" s="2">
        <v>1500</v>
      </c>
      <c r="M78" s="2" t="str">
        <v>请查看明细表</v>
      </c>
      <c r="N78" s="2"/>
      <c r="O78" s="2"/>
      <c r="P78" s="2"/>
      <c r="Q78" s="2"/>
      <c r="R78" s="2"/>
      <c r="S78" s="2"/>
      <c r="T78" s="2"/>
    </row>
    <row customHeight="true" ht="22" r="79">
      <c r="A79" s="11"/>
      <c r="B79" s="10"/>
      <c r="C79" s="7" t="str">
        <v>13日晚会散场W酒店 员工用车 考斯特</v>
      </c>
      <c r="D79" s="7"/>
      <c r="E79" s="7">
        <v>1</v>
      </c>
      <c r="F79" s="7" t="str">
        <v>项</v>
      </c>
      <c r="G79" s="7">
        <v>1</v>
      </c>
      <c r="H79" s="7" t="str">
        <v>次</v>
      </c>
      <c r="I79" s="7">
        <v>1500</v>
      </c>
      <c r="J79" s="7" t="str">
        <v>元</v>
      </c>
      <c r="K79" s="6">
        <f>E79*G79*I79</f>
      </c>
      <c r="L79" s="2">
        <v>1500</v>
      </c>
      <c r="M79" s="2" t="str">
        <v>请查看明细表</v>
      </c>
      <c r="N79" s="2"/>
      <c r="O79" s="2"/>
      <c r="P79" s="2"/>
      <c r="Q79" s="2"/>
      <c r="R79" s="2"/>
      <c r="S79" s="2"/>
      <c r="T79" s="2"/>
    </row>
    <row customHeight="true" ht="22" r="80">
      <c r="A80" s="11"/>
      <c r="B80" s="10"/>
      <c r="C80" s="7" t="str">
        <v>13日晚会散场循环4家班车 员工用车 50座</v>
      </c>
      <c r="D80" s="7"/>
      <c r="E80" s="7">
        <v>1</v>
      </c>
      <c r="F80" s="7" t="str">
        <v>项</v>
      </c>
      <c r="G80" s="7">
        <v>1</v>
      </c>
      <c r="H80" s="7" t="str">
        <v>次</v>
      </c>
      <c r="I80" s="7">
        <v>1800</v>
      </c>
      <c r="J80" s="7" t="str">
        <v>元</v>
      </c>
      <c r="K80" s="6">
        <f>E80*G80*I80</f>
      </c>
      <c r="L80" s="2">
        <v>1866.67</v>
      </c>
      <c r="M80" s="2" t="str">
        <v>请查看明细表</v>
      </c>
      <c r="N80" s="2"/>
      <c r="O80" s="2"/>
      <c r="P80" s="2"/>
      <c r="Q80" s="2"/>
      <c r="R80" s="2"/>
      <c r="S80" s="2"/>
      <c r="T80" s="2"/>
    </row>
    <row r="81">
      <c r="A81" s="95" t="str">
        <v>用车费用合计</v>
      </c>
      <c r="B81" s="95"/>
      <c r="C81" s="88"/>
      <c r="D81" s="88"/>
      <c r="E81" s="88"/>
      <c r="F81" s="88"/>
      <c r="G81" s="88"/>
      <c r="H81" s="88"/>
      <c r="I81" s="88"/>
      <c r="J81" s="88"/>
      <c r="K81" s="90">
        <f>SUM(K45:K80)</f>
      </c>
      <c r="L81" s="2">
        <f>K81*1.06</f>
      </c>
      <c r="M81" s="96"/>
      <c r="N81" s="2"/>
      <c r="O81" s="2"/>
      <c r="P81" s="2"/>
      <c r="Q81" s="2"/>
      <c r="R81" s="2"/>
      <c r="S81" s="2"/>
      <c r="T81" s="2"/>
    </row>
    <row r="82">
      <c r="A82" s="66" t="str">
        <v>制作物</v>
      </c>
      <c r="B82" s="71" t="str">
        <v>使用位置</v>
      </c>
      <c r="C82" s="70" t="str">
        <v>费用类别</v>
      </c>
      <c r="D82" s="70"/>
      <c r="E82" s="70" t="str">
        <v>数量</v>
      </c>
      <c r="F82" s="70" t="str">
        <v>个</v>
      </c>
      <c r="G82" s="70" t="str">
        <v>数量</v>
      </c>
      <c r="H82" s="70" t="str">
        <v>单位</v>
      </c>
      <c r="I82" s="70" t="str">
        <v>单价</v>
      </c>
      <c r="J82" s="70" t="str">
        <v>单位</v>
      </c>
      <c r="K82" s="72"/>
      <c r="L82" s="2">
        <f>K82*1.06</f>
      </c>
      <c r="M82" s="2"/>
      <c r="N82" s="2"/>
      <c r="O82" s="2"/>
      <c r="P82" s="2"/>
      <c r="Q82" s="2"/>
      <c r="R82" s="2"/>
      <c r="S82" s="2"/>
      <c r="T82" s="2"/>
    </row>
    <row customHeight="true" ht="22" r="83">
      <c r="A83" s="66"/>
      <c r="B83" s="65" t="str">
        <v>全场</v>
      </c>
      <c r="C83" s="14" t="str">
        <v>定制百岁山24瓶*20箱</v>
      </c>
      <c r="D83" s="14"/>
      <c r="E83" s="12">
        <f>24*20</f>
      </c>
      <c r="F83" s="12" t="str">
        <v>瓶</v>
      </c>
      <c r="G83" s="14">
        <v>1</v>
      </c>
      <c r="H83" s="14" t="str">
        <v>次</v>
      </c>
      <c r="I83" s="12">
        <v>3.7</v>
      </c>
      <c r="J83" s="12" t="str">
        <v>元</v>
      </c>
      <c r="K83" s="15">
        <f>E83*G83*I83</f>
      </c>
      <c r="L83" s="2">
        <f>K83*1.06</f>
      </c>
      <c r="M83" s="2" t="str">
        <v>p76</v>
      </c>
      <c r="N83" s="2"/>
      <c r="O83" s="2"/>
      <c r="P83" s="2"/>
      <c r="Q83" s="2"/>
      <c r="R83" s="2"/>
      <c r="S83" s="2"/>
      <c r="T83" s="2"/>
    </row>
    <row customHeight="true" ht="22" r="84">
      <c r="A84" s="13"/>
      <c r="B84" s="14" t="str">
        <v>车内物料</v>
      </c>
      <c r="C84" s="14" t="str">
        <v>定制四线充电宝</v>
      </c>
      <c r="D84" s="14"/>
      <c r="E84" s="74">
        <v>120</v>
      </c>
      <c r="F84" s="12" t="str">
        <v>个</v>
      </c>
      <c r="G84" s="14">
        <v>1</v>
      </c>
      <c r="H84" s="35" t="str">
        <v>次</v>
      </c>
      <c r="I84" s="12">
        <v>168</v>
      </c>
      <c r="J84" s="73" t="str">
        <v>元</v>
      </c>
      <c r="K84" s="15">
        <f>E84*G84*I84</f>
      </c>
      <c r="L84" s="2">
        <f>K84*1.06</f>
      </c>
      <c r="M84" s="2" t="str">
        <v>p20</v>
      </c>
      <c r="N84" s="2"/>
      <c r="O84" s="2"/>
      <c r="P84" s="2"/>
      <c r="Q84" s="2"/>
      <c r="R84" s="2"/>
      <c r="S84" s="2"/>
      <c r="T84" s="2"/>
    </row>
    <row customHeight="true" ht="22" r="85">
      <c r="A85" s="13"/>
      <c r="B85" s="14" t="str">
        <v>签到台物料</v>
      </c>
      <c r="C85" s="14" t="str">
        <v>酒店签到背板</v>
      </c>
      <c r="D85" s="14"/>
      <c r="E85" s="74">
        <v>15</v>
      </c>
      <c r="F85" s="12" t="str">
        <v>平米</v>
      </c>
      <c r="G85" s="14">
        <v>1</v>
      </c>
      <c r="H85" s="14" t="str">
        <v>项</v>
      </c>
      <c r="I85" s="12">
        <v>240</v>
      </c>
      <c r="J85" s="73" t="str">
        <v>元</v>
      </c>
      <c r="K85" s="15">
        <f>E85*G85*I85</f>
      </c>
      <c r="L85" s="2">
        <f>K85*1.06</f>
      </c>
      <c r="M85" s="2" t="str">
        <v>p12</v>
      </c>
      <c r="N85" s="2"/>
      <c r="O85" s="2"/>
      <c r="P85" s="2"/>
      <c r="Q85" s="2"/>
      <c r="R85" s="2"/>
      <c r="S85" s="2"/>
      <c r="T85" s="2"/>
    </row>
    <row customHeight="true" ht="22" r="86">
      <c r="A86" s="13"/>
      <c r="B86" s="14" t="str">
        <v>签到台物料</v>
      </c>
      <c r="C86" s="14" t="str">
        <v>酒店签到背板射灯</v>
      </c>
      <c r="D86" s="14"/>
      <c r="E86" s="56">
        <v>5</v>
      </c>
      <c r="F86" s="54" t="str">
        <v>个</v>
      </c>
      <c r="G86" s="56">
        <v>1</v>
      </c>
      <c r="H86" s="54" t="str">
        <v>项</v>
      </c>
      <c r="I86" s="55">
        <v>44</v>
      </c>
      <c r="J86" s="73" t="str">
        <v>元</v>
      </c>
      <c r="K86" s="15">
        <f>E86*G86*I86</f>
      </c>
      <c r="L86" s="2">
        <f>K86*1.06</f>
      </c>
      <c r="M86" s="2" t="str">
        <v>p12</v>
      </c>
      <c r="N86" s="2"/>
      <c r="O86" s="2"/>
      <c r="P86" s="2"/>
      <c r="Q86" s="2"/>
      <c r="R86" s="2"/>
      <c r="S86" s="2"/>
      <c r="T86" s="2"/>
    </row>
    <row customHeight="true" ht="22" r="87">
      <c r="A87" s="13"/>
      <c r="B87" s="14" t="str">
        <v>签到台物料</v>
      </c>
      <c r="C87" s="14" t="str">
        <v>异形烤漆台（5.2*1.2）</v>
      </c>
      <c r="D87" s="14"/>
      <c r="E87" s="56">
        <v>6.24</v>
      </c>
      <c r="F87" s="54" t="str">
        <v>延米</v>
      </c>
      <c r="G87" s="56">
        <v>1</v>
      </c>
      <c r="H87" s="54" t="str">
        <v>次</v>
      </c>
      <c r="I87" s="55">
        <v>2500</v>
      </c>
      <c r="J87" s="54" t="str">
        <v>元</v>
      </c>
      <c r="K87" s="57">
        <f>E87*G87*I87</f>
      </c>
      <c r="L87" s="2">
        <f>K87*1.06</f>
      </c>
      <c r="M87" s="2" t="str">
        <v>p12</v>
      </c>
      <c r="N87" s="2"/>
      <c r="O87" s="2"/>
      <c r="P87" s="2"/>
      <c r="Q87" s="2"/>
      <c r="R87" s="2"/>
      <c r="S87" s="2"/>
      <c r="T87" s="2"/>
    </row>
    <row customHeight="true" ht="22" r="88">
      <c r="A88" s="13"/>
      <c r="B88" s="14" t="str">
        <v>签到台物料</v>
      </c>
      <c r="C88" s="87" t="str">
        <v>烤漆台logo镶嵌</v>
      </c>
      <c r="D88" s="87"/>
      <c r="E88" s="56">
        <v>1</v>
      </c>
      <c r="F88" s="54" t="str">
        <v>延米</v>
      </c>
      <c r="G88" s="56">
        <v>1</v>
      </c>
      <c r="H88" s="54" t="str">
        <v>次</v>
      </c>
      <c r="I88" s="55">
        <v>116.6</v>
      </c>
      <c r="J88" s="54" t="str">
        <v>元</v>
      </c>
      <c r="K88" s="57">
        <f>E88*G88*I88</f>
      </c>
      <c r="L88" s="2">
        <f>K88*1.06</f>
      </c>
      <c r="M88" s="2" t="str">
        <v>p12</v>
      </c>
      <c r="N88" s="2"/>
      <c r="O88" s="2"/>
      <c r="P88" s="2"/>
      <c r="Q88" s="2"/>
      <c r="R88" s="2"/>
      <c r="S88" s="2"/>
      <c r="T88" s="2"/>
    </row>
    <row customHeight="true" ht="22" r="89">
      <c r="A89" s="13"/>
      <c r="B89" s="14" t="str">
        <v>签到台物料</v>
      </c>
      <c r="C89" s="56" t="str">
        <v>吧椅</v>
      </c>
      <c r="D89" s="56"/>
      <c r="E89" s="56">
        <v>6</v>
      </c>
      <c r="F89" s="54" t="str">
        <v>把</v>
      </c>
      <c r="G89" s="56">
        <v>1</v>
      </c>
      <c r="H89" s="54" t="str">
        <v>次</v>
      </c>
      <c r="I89" s="55">
        <v>69</v>
      </c>
      <c r="J89" s="54" t="str">
        <v>元</v>
      </c>
      <c r="K89" s="57">
        <f>E89*G89*I89</f>
      </c>
      <c r="L89" s="2">
        <f>K89*1.06</f>
      </c>
      <c r="M89" s="2" t="str">
        <v>p12</v>
      </c>
      <c r="N89" s="2"/>
      <c r="O89" s="2"/>
      <c r="P89" s="2"/>
      <c r="Q89" s="2"/>
      <c r="R89" s="2"/>
      <c r="S89" s="2"/>
      <c r="T89" s="2"/>
    </row>
    <row customHeight="true" ht="22" r="90">
      <c r="A90" s="13"/>
      <c r="B90" s="33" t="str">
        <v>酒店内</v>
      </c>
      <c r="C90" s="35" t="str">
        <v>嘉宾落客处、停车场、乘车处</v>
      </c>
      <c r="D90" s="35"/>
      <c r="E90" s="12">
        <v>3</v>
      </c>
      <c r="F90" s="12" t="str">
        <v>个</v>
      </c>
      <c r="G90" s="14">
        <v>1</v>
      </c>
      <c r="H90" s="14" t="str">
        <v>项</v>
      </c>
      <c r="I90" s="68">
        <v>700</v>
      </c>
      <c r="J90" s="12" t="str">
        <v>元</v>
      </c>
      <c r="K90" s="15">
        <f>E90*G90*I90</f>
      </c>
      <c r="L90" s="2">
        <f>K90*1.06</f>
      </c>
      <c r="M90" s="2" t="str">
        <v>p12</v>
      </c>
      <c r="N90" s="2"/>
      <c r="O90" s="2"/>
      <c r="P90" s="2"/>
      <c r="Q90" s="2"/>
      <c r="R90" s="2"/>
      <c r="S90" s="2"/>
      <c r="T90" s="2"/>
    </row>
    <row customHeight="true" ht="22" r="91">
      <c r="A91" s="13"/>
      <c r="B91" s="14" t="str">
        <v>搭建人员</v>
      </c>
      <c r="C91" s="14" t="str">
        <v>5人*2次（11日搭建，14日撤场）</v>
      </c>
      <c r="D91" s="14"/>
      <c r="E91" s="14">
        <v>5</v>
      </c>
      <c r="F91" s="14" t="str">
        <v>人</v>
      </c>
      <c r="G91" s="14">
        <v>2</v>
      </c>
      <c r="H91" s="14" t="str">
        <v>次</v>
      </c>
      <c r="I91" s="14">
        <v>300</v>
      </c>
      <c r="J91" s="12" t="str">
        <v>元</v>
      </c>
      <c r="K91" s="15">
        <f>E91*G91*I91</f>
      </c>
      <c r="L91" s="2">
        <f>K91*1.06</f>
      </c>
      <c r="M91" s="2" t="str">
        <v>p12</v>
      </c>
      <c r="N91" s="2"/>
      <c r="O91" s="2"/>
      <c r="P91" s="2"/>
      <c r="Q91" s="2"/>
      <c r="R91" s="2"/>
      <c r="S91" s="2"/>
      <c r="T91" s="2"/>
    </row>
    <row customHeight="true" ht="22" r="92">
      <c r="A92" s="13"/>
      <c r="B92" s="14" t="str">
        <v>搭建车辆</v>
      </c>
      <c r="C92" s="14" t="str">
        <v>4月11日 搭建签到台，14日晚拆除</v>
      </c>
      <c r="D92" s="14"/>
      <c r="E92" s="14">
        <v>1</v>
      </c>
      <c r="F92" s="14" t="str">
        <v>车</v>
      </c>
      <c r="G92" s="14">
        <v>2</v>
      </c>
      <c r="H92" s="14" t="str">
        <v>次</v>
      </c>
      <c r="I92" s="14">
        <v>1450</v>
      </c>
      <c r="J92" s="12" t="str">
        <v>元</v>
      </c>
      <c r="K92" s="15">
        <f>E92*G92*I92</f>
      </c>
      <c r="L92" s="2">
        <f>K92*1.06</f>
      </c>
      <c r="M92" s="2" t="str">
        <v>p12</v>
      </c>
      <c r="N92" s="2"/>
      <c r="O92" s="2"/>
      <c r="P92" s="2"/>
      <c r="Q92" s="2"/>
      <c r="R92" s="2"/>
      <c r="S92" s="2"/>
      <c r="T92" s="2"/>
    </row>
    <row customHeight="true" ht="22" r="93">
      <c r="A93" s="13"/>
      <c r="B93" s="40" t="str">
        <v>机场</v>
      </c>
      <c r="C93" s="38" t="str">
        <v>接机牌（雪弗板），机场t3/4 火车站</v>
      </c>
      <c r="D93" s="38"/>
      <c r="E93" s="37">
        <v>6</v>
      </c>
      <c r="F93" s="37" t="str">
        <v>个</v>
      </c>
      <c r="G93" s="38">
        <v>1</v>
      </c>
      <c r="H93" s="38" t="str">
        <v>次</v>
      </c>
      <c r="I93" s="37">
        <v>25</v>
      </c>
      <c r="J93" s="37" t="str">
        <v>元</v>
      </c>
      <c r="K93" s="41">
        <f>E93*G93*I93</f>
      </c>
      <c r="L93" s="2">
        <f>K93*1.06</f>
      </c>
      <c r="M93" s="39" t="str">
        <v>p14</v>
      </c>
      <c r="N93" s="2"/>
      <c r="O93" s="2"/>
      <c r="P93" s="2"/>
      <c r="Q93" s="2"/>
      <c r="R93" s="2"/>
      <c r="S93" s="2"/>
      <c r="T93" s="2"/>
    </row>
    <row customHeight="true" ht="22" r="94">
      <c r="A94" s="13"/>
      <c r="B94" s="14" t="str">
        <v>全场</v>
      </c>
      <c r="C94" s="12" t="str">
        <v>定制画面湿巾独立包装（1000片起做）定制包装80g</v>
      </c>
      <c r="D94" s="12"/>
      <c r="E94" s="14">
        <v>500</v>
      </c>
      <c r="F94" s="14" t="str">
        <v>片</v>
      </c>
      <c r="G94" s="14">
        <v>1</v>
      </c>
      <c r="H94" s="14" t="str">
        <v>次</v>
      </c>
      <c r="I94" s="14">
        <v>5</v>
      </c>
      <c r="J94" s="14" t="str">
        <v>元</v>
      </c>
      <c r="K94" s="15">
        <f>E94*G94*I94</f>
      </c>
      <c r="L94" s="2">
        <f>K94*1.06</f>
      </c>
      <c r="M94" s="39" t="str">
        <v>p14</v>
      </c>
      <c r="N94" s="2"/>
      <c r="O94" s="2"/>
      <c r="P94" s="2"/>
      <c r="Q94" s="2"/>
      <c r="R94" s="2"/>
      <c r="S94" s="2"/>
      <c r="T94" s="2"/>
    </row>
    <row r="95">
      <c r="A95" s="13"/>
      <c r="B95" s="14" t="str">
        <v>全场</v>
      </c>
      <c r="C95" s="12" t="str">
        <v>定制纸巾纸巾盒 300克白卡纸、覆膜、模切 纸巾印灰色抖音直播LOGO
120*120*30mm</v>
      </c>
      <c r="D95" s="12"/>
      <c r="E95" s="14">
        <v>500</v>
      </c>
      <c r="F95" s="14" t="str">
        <v>个</v>
      </c>
      <c r="G95" s="12">
        <v>1</v>
      </c>
      <c r="H95" s="14" t="str">
        <v>次</v>
      </c>
      <c r="I95" s="14">
        <v>3.5</v>
      </c>
      <c r="J95" s="14" t="str">
        <v>元</v>
      </c>
      <c r="K95" s="15">
        <f>E95*G95*I95</f>
      </c>
      <c r="L95" s="2">
        <f>K95*1.06</f>
      </c>
      <c r="M95" s="39" t="str">
        <v>p14</v>
      </c>
      <c r="N95" s="2"/>
      <c r="O95" s="2"/>
      <c r="P95" s="2"/>
      <c r="Q95" s="2"/>
      <c r="R95" s="2"/>
      <c r="S95" s="2"/>
      <c r="T95" s="2"/>
    </row>
    <row r="96">
      <c r="A96" s="13"/>
      <c r="B96" s="14" t="str">
        <v>全场</v>
      </c>
      <c r="C96" s="14" t="str">
        <v>定制纸巾打样（纸巾盒+纸巾）300克白卡纸、覆膜、四色印刷、模切、粘糊330*210mm</v>
      </c>
      <c r="D96" s="14"/>
      <c r="E96" s="14">
        <v>1</v>
      </c>
      <c r="F96" s="14" t="str">
        <v>个</v>
      </c>
      <c r="G96" s="14">
        <v>1</v>
      </c>
      <c r="H96" s="14" t="str">
        <v>次</v>
      </c>
      <c r="I96" s="14">
        <v>200</v>
      </c>
      <c r="J96" s="14" t="str">
        <v>元</v>
      </c>
      <c r="K96" s="15">
        <f>E96*G96*I96</f>
      </c>
      <c r="L96" s="2">
        <f>K96*1.06</f>
      </c>
      <c r="M96" s="39" t="str">
        <v>p14</v>
      </c>
      <c r="N96" s="2"/>
      <c r="O96" s="2"/>
      <c r="P96" s="2"/>
      <c r="Q96" s="2"/>
      <c r="R96" s="2"/>
      <c r="S96" s="2"/>
      <c r="T96" s="2"/>
    </row>
    <row r="97">
      <c r="A97" s="13"/>
      <c r="B97" s="14" t="str">
        <v>车内物料</v>
      </c>
      <c r="C97" s="14" t="str">
        <v>手提袋打样2个尺寸
300克白卡纸、覆膜、模切、粘糊320*230*200mm
300克白卡纸、覆膜、模切、粘糊300*280*85mm</v>
      </c>
      <c r="D97" s="14"/>
      <c r="E97" s="12">
        <v>2</v>
      </c>
      <c r="F97" s="12" t="str">
        <v>种</v>
      </c>
      <c r="G97" s="14">
        <v>1</v>
      </c>
      <c r="H97" s="14" t="str">
        <v>次</v>
      </c>
      <c r="I97" s="12">
        <v>250</v>
      </c>
      <c r="J97" s="14" t="str">
        <v>元</v>
      </c>
      <c r="K97" s="15">
        <f>E97*G97*I97</f>
      </c>
      <c r="L97" s="2">
        <f>K97*1.06</f>
      </c>
      <c r="M97" s="39" t="str">
        <v>p14</v>
      </c>
      <c r="N97" s="2"/>
      <c r="O97" s="2"/>
      <c r="P97" s="2"/>
      <c r="Q97" s="2"/>
      <c r="R97" s="2"/>
      <c r="S97" s="2"/>
      <c r="T97" s="2"/>
    </row>
    <row r="98">
      <c r="A98" s="13"/>
      <c r="B98" s="14" t="str">
        <v>车内物料</v>
      </c>
      <c r="C98" s="14" t="str">
        <v>定制礼品袋（车内+送别礼）300克白卡纸、覆膜、模切、咖啡色丝带绳、打气眼
车内320*230*200mm
送别礼300*280*85mm</v>
      </c>
      <c r="D98" s="14"/>
      <c r="E98" s="12">
        <v>240</v>
      </c>
      <c r="F98" s="12" t="str">
        <v>个</v>
      </c>
      <c r="G98" s="14">
        <v>1</v>
      </c>
      <c r="H98" s="14" t="str">
        <v>次</v>
      </c>
      <c r="I98" s="12">
        <v>18</v>
      </c>
      <c r="J98" s="14" t="str">
        <v>元</v>
      </c>
      <c r="K98" s="15">
        <f>E98*G98*I98</f>
      </c>
      <c r="L98" s="2">
        <f>K98*1.06</f>
      </c>
      <c r="M98" s="39" t="str">
        <v>p14</v>
      </c>
      <c r="N98" s="2"/>
      <c r="O98" s="2"/>
      <c r="P98" s="2"/>
      <c r="Q98" s="2"/>
      <c r="R98" s="2"/>
      <c r="S98" s="2"/>
      <c r="T98" s="2"/>
    </row>
    <row customHeight="true" ht="22" r="99">
      <c r="A99" s="13"/>
      <c r="B99" s="14" t="str">
        <v>签到台物料</v>
      </c>
      <c r="C99" s="14" t="str">
        <v>亚克力牌画面（签到处）</v>
      </c>
      <c r="D99" s="14"/>
      <c r="E99" s="12">
        <v>1</v>
      </c>
      <c r="F99" s="12" t="str">
        <v>个</v>
      </c>
      <c r="G99" s="14">
        <v>1</v>
      </c>
      <c r="H99" s="14" t="str">
        <v>项</v>
      </c>
      <c r="I99" s="12">
        <v>2</v>
      </c>
      <c r="J99" s="12" t="str">
        <v>元</v>
      </c>
      <c r="K99" s="15">
        <f>E99*G99*I99</f>
      </c>
      <c r="L99" s="2">
        <f>K99*1.06</f>
      </c>
      <c r="M99" s="39" t="str">
        <v>p14</v>
      </c>
      <c r="N99" s="2"/>
      <c r="O99" s="2"/>
      <c r="P99" s="2"/>
      <c r="Q99" s="2"/>
      <c r="R99" s="2"/>
      <c r="S99" s="2"/>
      <c r="T99" s="2"/>
    </row>
    <row r="100">
      <c r="A100" s="13"/>
      <c r="B100" s="14" t="str">
        <v>签到台物料</v>
      </c>
      <c r="C100" s="14" t="str">
        <v>牙签旗不干胶、覆膜、贴牙签100*60mm</v>
      </c>
      <c r="D100" s="14"/>
      <c r="E100" s="12">
        <v>200</v>
      </c>
      <c r="F100" s="12" t="str">
        <v>个</v>
      </c>
      <c r="G100" s="14">
        <v>1</v>
      </c>
      <c r="H100" s="14" t="str">
        <v>项</v>
      </c>
      <c r="I100" s="12">
        <v>1.5</v>
      </c>
      <c r="J100" s="12" t="str">
        <v>元</v>
      </c>
      <c r="K100" s="15">
        <f>E100*G100*I100</f>
      </c>
      <c r="L100" s="2">
        <f>K100*1.06</f>
      </c>
      <c r="M100" s="39" t="str">
        <v>p14</v>
      </c>
      <c r="N100" s="2"/>
      <c r="O100" s="2"/>
      <c r="P100" s="2"/>
      <c r="Q100" s="2"/>
      <c r="R100" s="2"/>
      <c r="S100" s="2"/>
      <c r="T100" s="2"/>
    </row>
    <row r="101">
      <c r="A101" s="13"/>
      <c r="B101" s="14" t="str">
        <v>房卡套</v>
      </c>
      <c r="C101" s="14" t="str">
        <v>房卡套打样300克白牛皮纸、300克采石纹纸、模切、粘糊200*180mm</v>
      </c>
      <c r="D101" s="14"/>
      <c r="E101" s="12">
        <v>2</v>
      </c>
      <c r="F101" s="12" t="str">
        <v>个</v>
      </c>
      <c r="G101" s="14">
        <v>1</v>
      </c>
      <c r="H101" s="14" t="str">
        <v>项</v>
      </c>
      <c r="I101" s="12">
        <v>8</v>
      </c>
      <c r="J101" s="12" t="str">
        <v>元</v>
      </c>
      <c r="K101" s="15">
        <f>E101*G101*I101</f>
      </c>
      <c r="L101" s="2">
        <f>K101*1.06</f>
      </c>
      <c r="M101" s="39" t="str">
        <v>p14</v>
      </c>
      <c r="N101" s="2"/>
      <c r="O101" s="2"/>
      <c r="P101" s="2"/>
      <c r="Q101" s="2"/>
      <c r="R101" s="2"/>
      <c r="S101" s="2"/>
      <c r="T101" s="2"/>
    </row>
    <row r="102">
      <c r="A102" s="13"/>
      <c r="B102" s="14" t="str">
        <v>房卡套</v>
      </c>
      <c r="C102" s="14" t="str">
        <v>房卡套300克白牛皮纸、300克采石纹纸、模切、粘糊200*180mm</v>
      </c>
      <c r="D102" s="14"/>
      <c r="E102" s="12">
        <v>120</v>
      </c>
      <c r="F102" s="12" t="str">
        <v>个</v>
      </c>
      <c r="G102" s="14">
        <v>1</v>
      </c>
      <c r="H102" s="14" t="str">
        <v>项</v>
      </c>
      <c r="I102" s="12">
        <v>8</v>
      </c>
      <c r="J102" s="12" t="str">
        <v>元</v>
      </c>
      <c r="K102" s="15">
        <f>E102*G102*I102</f>
      </c>
      <c r="L102" s="2">
        <f>K102*1.06</f>
      </c>
      <c r="M102" s="39" t="str">
        <v>p14</v>
      </c>
      <c r="N102" s="2"/>
      <c r="O102" s="2"/>
      <c r="P102" s="2"/>
      <c r="Q102" s="2"/>
      <c r="R102" s="2"/>
      <c r="S102" s="2"/>
      <c r="T102" s="2"/>
    </row>
    <row customHeight="true" ht="20" r="103">
      <c r="A103" s="13"/>
      <c r="B103" s="75" t="str">
        <v>餐券</v>
      </c>
      <c r="C103" s="75" t="str" xml:space="preserve">
        <v>餐券300克白牛皮纸、双面、打龙线 </v>
      </c>
      <c r="D103" s="75"/>
      <c r="E103" s="68">
        <v>120</v>
      </c>
      <c r="F103" s="68" t="str">
        <v>个</v>
      </c>
      <c r="G103" s="75">
        <v>1</v>
      </c>
      <c r="H103" s="75" t="str">
        <v>项</v>
      </c>
      <c r="I103" s="68">
        <v>6</v>
      </c>
      <c r="J103" s="68" t="str">
        <v>元</v>
      </c>
      <c r="K103" s="76">
        <f>E103*G103*I103</f>
      </c>
      <c r="L103" s="2">
        <f>K103*1.06</f>
      </c>
      <c r="M103" s="2" t="str">
        <v>p14</v>
      </c>
      <c r="N103" s="2"/>
      <c r="O103" s="2"/>
      <c r="P103" s="2"/>
      <c r="Q103" s="2"/>
      <c r="R103" s="2"/>
      <c r="S103" s="2"/>
      <c r="T103" s="2"/>
    </row>
    <row r="104">
      <c r="A104" s="13"/>
      <c r="B104" s="14" t="str">
        <v>餐券</v>
      </c>
      <c r="C104" s="14" t="str">
        <v>餐券打样300克牛皮纸/300克采石纹纸、双面、打龙线180*240mm</v>
      </c>
      <c r="D104" s="14"/>
      <c r="E104" s="12">
        <v>2</v>
      </c>
      <c r="F104" s="12" t="str">
        <v>个</v>
      </c>
      <c r="G104" s="14">
        <v>1</v>
      </c>
      <c r="H104" s="14" t="str">
        <v>项</v>
      </c>
      <c r="I104" s="12">
        <v>14</v>
      </c>
      <c r="J104" s="12" t="str">
        <v>元</v>
      </c>
      <c r="K104" s="15">
        <f>E104*G104*I104</f>
      </c>
      <c r="L104" s="2">
        <f>K104*1.06</f>
      </c>
      <c r="M104" s="2" t="str">
        <v>p14</v>
      </c>
      <c r="N104" s="2"/>
      <c r="O104" s="2"/>
      <c r="P104" s="2"/>
      <c r="Q104" s="2"/>
      <c r="R104" s="2"/>
      <c r="S104" s="2"/>
      <c r="T104" s="2"/>
    </row>
    <row r="105">
      <c r="A105" s="13"/>
      <c r="B105" s="14" t="str">
        <v>minibar 卡片</v>
      </c>
      <c r="C105" s="14" t="str">
        <v>VIPminibar 卡片 300克白牛皮纸、压线、粘双面胶
210*148mm</v>
      </c>
      <c r="D105" s="14"/>
      <c r="E105" s="12">
        <v>120</v>
      </c>
      <c r="F105" s="12" t="str">
        <v>个</v>
      </c>
      <c r="G105" s="14">
        <v>1</v>
      </c>
      <c r="H105" s="14" t="str">
        <v>项</v>
      </c>
      <c r="I105" s="12">
        <v>5</v>
      </c>
      <c r="J105" s="12" t="str">
        <v>元</v>
      </c>
      <c r="K105" s="15">
        <f>E105*G105*I105</f>
      </c>
      <c r="L105" s="2">
        <f>K105*1.06</f>
      </c>
      <c r="M105" s="2" t="str">
        <v>p14</v>
      </c>
      <c r="N105" s="2"/>
      <c r="O105" s="2"/>
      <c r="P105" s="2"/>
      <c r="Q105" s="2"/>
      <c r="R105" s="2"/>
      <c r="S105" s="2"/>
      <c r="T105" s="2"/>
    </row>
    <row r="106">
      <c r="A106" s="13"/>
      <c r="B106" s="14" t="str">
        <v>晚安卡</v>
      </c>
      <c r="C106" s="14" t="str">
        <v>晚安卡打样300克牛皮纸/300克采石纹纸、双面、96*156mm</v>
      </c>
      <c r="D106" s="14"/>
      <c r="E106" s="12">
        <v>2</v>
      </c>
      <c r="F106" s="12" t="str">
        <v>个</v>
      </c>
      <c r="G106" s="14">
        <v>1</v>
      </c>
      <c r="H106" s="14" t="str">
        <v>项</v>
      </c>
      <c r="I106" s="12">
        <v>14</v>
      </c>
      <c r="J106" s="12" t="str">
        <v>元</v>
      </c>
      <c r="K106" s="15">
        <f>E106*G106*I106</f>
      </c>
      <c r="L106" s="2">
        <f>K106*1.06</f>
      </c>
      <c r="M106" s="2" t="str">
        <v>p14</v>
      </c>
      <c r="N106" s="2"/>
      <c r="O106" s="2"/>
      <c r="P106" s="2"/>
      <c r="Q106" s="2"/>
      <c r="R106" s="2"/>
      <c r="S106" s="2"/>
      <c r="T106" s="2"/>
    </row>
    <row r="107">
      <c r="A107" s="13"/>
      <c r="B107" s="14" t="str">
        <v>晚安卡</v>
      </c>
      <c r="C107" s="14" t="str">
        <v>晚安卡300克白牛皮纸、双面、正面LOGO烫亚金90*150mm</v>
      </c>
      <c r="D107" s="14"/>
      <c r="E107" s="12">
        <v>120</v>
      </c>
      <c r="F107" s="12" t="str">
        <v>个</v>
      </c>
      <c r="G107" s="14">
        <v>1</v>
      </c>
      <c r="H107" s="14" t="str">
        <v>项</v>
      </c>
      <c r="I107" s="12">
        <v>10</v>
      </c>
      <c r="J107" s="12" t="str">
        <v>元</v>
      </c>
      <c r="K107" s="15">
        <f>E107*G107*I107</f>
      </c>
      <c r="L107" s="2">
        <f>K107*1.06</f>
      </c>
      <c r="M107" s="2" t="str">
        <v>p14</v>
      </c>
      <c r="N107" s="2"/>
      <c r="O107" s="2"/>
      <c r="P107" s="2"/>
      <c r="Q107" s="2"/>
      <c r="R107" s="2"/>
      <c r="S107" s="2"/>
      <c r="T107" s="2"/>
    </row>
    <row customHeight="true" ht="38" r="108">
      <c r="A108" s="13"/>
      <c r="B108" s="14" t="str">
        <v>VIP酒水兑换券</v>
      </c>
      <c r="C108" s="14" t="str">
        <v>VIP 酒水兑换券 打样 300克牛皮纸/300克采石纹纸、双面、正面LOGO烫金、打龙线210*80mm</v>
      </c>
      <c r="D108" s="14"/>
      <c r="E108" s="14">
        <v>1</v>
      </c>
      <c r="F108" s="12" t="str">
        <v>个</v>
      </c>
      <c r="G108" s="14">
        <v>1</v>
      </c>
      <c r="H108" s="14" t="str">
        <v>项</v>
      </c>
      <c r="I108" s="14">
        <v>300</v>
      </c>
      <c r="J108" s="12" t="str">
        <v>元</v>
      </c>
      <c r="K108" s="15">
        <f>E108*G108*I108</f>
      </c>
      <c r="L108" s="2">
        <f>K108*1.06</f>
      </c>
      <c r="M108" s="2" t="str">
        <v>p14</v>
      </c>
      <c r="N108" s="2"/>
      <c r="O108" s="2"/>
      <c r="P108" s="2"/>
      <c r="Q108" s="2"/>
      <c r="R108" s="2"/>
      <c r="S108" s="2"/>
      <c r="T108" s="2"/>
    </row>
    <row customHeight="true" ht="38" r="109">
      <c r="A109" s="13"/>
      <c r="B109" s="14" t="str">
        <v>VIP酒水兑换券</v>
      </c>
      <c r="C109" s="14" t="str">
        <v>VIP 酒水兑换券300克白牛皮纸、双面、正面LOGO烫亚金、打龙线、模切圆角</v>
      </c>
      <c r="D109" s="14"/>
      <c r="E109" s="12">
        <v>120</v>
      </c>
      <c r="F109" s="12" t="str">
        <v>个</v>
      </c>
      <c r="G109" s="14">
        <v>1</v>
      </c>
      <c r="H109" s="14" t="str">
        <v>项</v>
      </c>
      <c r="I109" s="12">
        <v>10</v>
      </c>
      <c r="J109" s="12" t="str">
        <v>元</v>
      </c>
      <c r="K109" s="15">
        <f>E109*G109*I109</f>
      </c>
      <c r="L109" s="2">
        <f>K109*1.06</f>
      </c>
      <c r="M109" s="2" t="str">
        <v>p14</v>
      </c>
      <c r="N109" s="2"/>
      <c r="O109" s="2"/>
      <c r="P109" s="2"/>
      <c r="Q109" s="2"/>
      <c r="R109" s="2"/>
      <c r="S109" s="2"/>
      <c r="T109" s="2"/>
    </row>
    <row r="110">
      <c r="A110" s="13"/>
      <c r="B110" s="14" t="str">
        <v>SPA券</v>
      </c>
      <c r="C110" s="14" t="str">
        <v>VIP SPA尊享券 打样300克牛皮纸/300克采石纹纸、双面、90*150mm</v>
      </c>
      <c r="D110" s="14"/>
      <c r="E110" s="12">
        <v>3</v>
      </c>
      <c r="F110" s="12" t="str">
        <v>个</v>
      </c>
      <c r="G110" s="14">
        <v>1</v>
      </c>
      <c r="H110" s="14" t="str">
        <v>项</v>
      </c>
      <c r="I110" s="12">
        <v>14</v>
      </c>
      <c r="J110" s="12" t="str">
        <v>元</v>
      </c>
      <c r="K110" s="15">
        <f>E110*G110*I110</f>
      </c>
      <c r="L110" s="2">
        <f>K110*1.06</f>
      </c>
      <c r="M110" s="2" t="str">
        <v>p14</v>
      </c>
      <c r="N110" s="2"/>
      <c r="O110" s="2"/>
      <c r="P110" s="2"/>
      <c r="Q110" s="2"/>
      <c r="R110" s="2"/>
      <c r="S110" s="2"/>
      <c r="T110" s="2"/>
    </row>
    <row customHeight="true" ht="55" r="111">
      <c r="A111" s="13"/>
      <c r="B111" s="14" t="str">
        <v>SPA券</v>
      </c>
      <c r="C111" s="14" t="str">
        <v>VIP  SPA尊享券300克白牛皮纸、双面、正面LOGO烫亚金90*150mm</v>
      </c>
      <c r="D111" s="14"/>
      <c r="E111" s="14">
        <v>120</v>
      </c>
      <c r="F111" s="12" t="str">
        <v>个</v>
      </c>
      <c r="G111" s="14">
        <v>1</v>
      </c>
      <c r="H111" s="14" t="str">
        <v>项</v>
      </c>
      <c r="I111" s="14">
        <v>10</v>
      </c>
      <c r="J111" s="12" t="str">
        <v>元</v>
      </c>
      <c r="K111" s="15">
        <f>E111*G111*I111</f>
      </c>
      <c r="L111" s="2">
        <f>K111*1.06</f>
      </c>
      <c r="M111" s="2" t="str">
        <v>p14</v>
      </c>
      <c r="N111" s="2"/>
      <c r="O111" s="2"/>
      <c r="P111" s="2"/>
      <c r="Q111" s="2"/>
      <c r="R111" s="2"/>
      <c r="S111" s="2"/>
      <c r="T111" s="2"/>
    </row>
    <row r="112">
      <c r="A112" s="13"/>
      <c r="B112" s="14" t="str">
        <v>欢迎信+卡托</v>
      </c>
      <c r="C112" s="12" t="str">
        <v>VIP 纸质欢迎信+欢迎信卡托
300克白牛皮纸、双面、正面LOGO烫亚金
300克黑卡纸、模切</v>
      </c>
      <c r="D112" s="12"/>
      <c r="E112" s="12">
        <v>120</v>
      </c>
      <c r="F112" s="12" t="str">
        <v>个</v>
      </c>
      <c r="G112" s="14">
        <v>2</v>
      </c>
      <c r="H112" s="14" t="str">
        <v>项</v>
      </c>
      <c r="I112" s="12">
        <v>10</v>
      </c>
      <c r="J112" s="12" t="str">
        <v>元</v>
      </c>
      <c r="K112" s="15">
        <f>E112*G112*I112</f>
      </c>
      <c r="L112" s="2">
        <f>K112*1.06</f>
      </c>
      <c r="M112" s="2" t="str">
        <v>p14</v>
      </c>
      <c r="N112" s="2"/>
      <c r="O112" s="2"/>
      <c r="P112" s="2"/>
      <c r="Q112" s="2"/>
      <c r="R112" s="2"/>
      <c r="S112" s="2"/>
      <c r="T112" s="2"/>
    </row>
    <row r="113">
      <c r="A113" s="13"/>
      <c r="B113" s="14" t="str">
        <v>VIP商务餐菜单</v>
      </c>
      <c r="C113" s="14" t="str">
        <v>VIP商务餐菜单打样300克牛皮纸/300克采石纹纸、双面、压线、折页180*150mm</v>
      </c>
      <c r="D113" s="14"/>
      <c r="E113" s="14">
        <v>2</v>
      </c>
      <c r="F113" s="12" t="str">
        <v>个</v>
      </c>
      <c r="G113" s="14">
        <v>1</v>
      </c>
      <c r="H113" s="14" t="str">
        <v>项</v>
      </c>
      <c r="I113" s="14">
        <v>14</v>
      </c>
      <c r="J113" s="12" t="str">
        <v>元</v>
      </c>
      <c r="K113" s="15">
        <f>E113*G113*I113</f>
      </c>
      <c r="L113" s="2">
        <f>K113*1.06</f>
      </c>
      <c r="M113" s="2" t="str">
        <v>p14</v>
      </c>
      <c r="N113" s="2"/>
      <c r="O113" s="2"/>
      <c r="P113" s="2"/>
      <c r="Q113" s="2"/>
      <c r="R113" s="2"/>
      <c r="S113" s="2"/>
      <c r="T113" s="2"/>
    </row>
    <row r="114">
      <c r="A114" s="13"/>
      <c r="B114" s="14" t="str">
        <v>VIP商务餐菜单</v>
      </c>
      <c r="C114" s="14" t="str">
        <v>VIP 商务餐菜单打样 打样300克牛皮纸/300克采石纹纸、双面、压线、粘双面胶210*297mm</v>
      </c>
      <c r="D114" s="14"/>
      <c r="E114" s="14">
        <v>2</v>
      </c>
      <c r="F114" s="12" t="str">
        <v>个</v>
      </c>
      <c r="G114" s="14">
        <v>1</v>
      </c>
      <c r="H114" s="14" t="str">
        <v>项</v>
      </c>
      <c r="I114" s="14">
        <v>14</v>
      </c>
      <c r="J114" s="12" t="str">
        <v>元</v>
      </c>
      <c r="K114" s="15">
        <f>E114*G114*I114</f>
      </c>
      <c r="L114" s="2">
        <f>K114*1.06</f>
      </c>
      <c r="M114" s="2" t="str">
        <v>p14</v>
      </c>
      <c r="N114" s="2"/>
      <c r="O114" s="2"/>
      <c r="P114" s="2"/>
      <c r="Q114" s="2"/>
      <c r="R114" s="2"/>
      <c r="S114" s="2"/>
      <c r="T114" s="2"/>
    </row>
    <row customHeight="true" ht="38" r="115">
      <c r="A115" s="13"/>
      <c r="B115" s="14" t="str">
        <v>VIP商务餐菜单</v>
      </c>
      <c r="C115" s="14" t="str">
        <v>VIP  商务套餐桌牌 三折300克白牛皮纸、三个logo烫亚金、压线、粘双面胶210*297mm</v>
      </c>
      <c r="D115" s="14"/>
      <c r="E115" s="14">
        <v>10</v>
      </c>
      <c r="F115" s="12" t="str">
        <v>个</v>
      </c>
      <c r="G115" s="14">
        <v>1</v>
      </c>
      <c r="H115" s="14" t="str">
        <v>项</v>
      </c>
      <c r="I115" s="14">
        <v>40</v>
      </c>
      <c r="J115" s="12" t="str">
        <v>元</v>
      </c>
      <c r="K115" s="15">
        <f>E115*G115*I115</f>
      </c>
      <c r="L115" s="2">
        <f>K115*1.06</f>
      </c>
      <c r="M115" s="2" t="str">
        <v>p14</v>
      </c>
      <c r="N115" s="2"/>
      <c r="O115" s="2"/>
      <c r="P115" s="2"/>
      <c r="Q115" s="2"/>
      <c r="R115" s="2"/>
      <c r="S115" s="2"/>
      <c r="T115" s="2"/>
    </row>
    <row customHeight="true" ht="38" r="116">
      <c r="A116" s="13"/>
      <c r="B116" s="14" t="str">
        <v>VIP商务餐菜单</v>
      </c>
      <c r="C116" s="14" t="str">
        <v>VIP商务餐菜单
300克白牛皮纸、双面、正面LOGO烫亚金</v>
      </c>
      <c r="D116" s="14"/>
      <c r="E116" s="14">
        <v>70</v>
      </c>
      <c r="F116" s="12" t="str">
        <v>个</v>
      </c>
      <c r="G116" s="14">
        <v>1</v>
      </c>
      <c r="H116" s="14" t="str">
        <v>项</v>
      </c>
      <c r="I116" s="14">
        <v>10</v>
      </c>
      <c r="J116" s="12" t="str">
        <v>元</v>
      </c>
      <c r="K116" s="15">
        <f>E116*G116*I116</f>
      </c>
      <c r="L116" s="2">
        <f>K116*1.06</f>
      </c>
      <c r="M116" s="2" t="str">
        <v>p14</v>
      </c>
      <c r="N116" s="2"/>
      <c r="O116" s="2"/>
      <c r="P116" s="2"/>
      <c r="Q116" s="2"/>
      <c r="R116" s="2"/>
      <c r="S116" s="2"/>
      <c r="T116" s="2"/>
    </row>
    <row r="117">
      <c r="A117" s="13"/>
      <c r="B117" s="14" t="str">
        <v>茶叶腰封</v>
      </c>
      <c r="C117" s="14" t="str">
        <v>炖品卡打样 300克牛皮纸/300克采石纹纸、双面、压线、折页96*66mm</v>
      </c>
      <c r="D117" s="14"/>
      <c r="E117" s="14">
        <v>2</v>
      </c>
      <c r="F117" s="12" t="str">
        <v>张</v>
      </c>
      <c r="G117" s="14">
        <v>1</v>
      </c>
      <c r="H117" s="14" t="str">
        <v>项</v>
      </c>
      <c r="I117" s="14">
        <v>14</v>
      </c>
      <c r="J117" s="12" t="str">
        <v>元</v>
      </c>
      <c r="K117" s="15">
        <f>E117*G117*I117</f>
      </c>
      <c r="L117" s="2">
        <f>K117*1.06</f>
      </c>
      <c r="M117" s="2" t="str">
        <v>p14</v>
      </c>
      <c r="N117" s="2"/>
      <c r="O117" s="2"/>
      <c r="P117" s="2"/>
      <c r="Q117" s="2"/>
      <c r="R117" s="2"/>
      <c r="S117" s="2"/>
      <c r="T117" s="2"/>
    </row>
    <row customHeight="true" ht="38" r="118">
      <c r="A118" s="13"/>
      <c r="B118" s="14" t="str">
        <v>茶叶腰封</v>
      </c>
      <c r="C118" s="14" t="str">
        <v>300克白牛皮纸、双面、压线 、折页110*75mm</v>
      </c>
      <c r="D118" s="14"/>
      <c r="E118" s="14">
        <v>120</v>
      </c>
      <c r="F118" s="12" t="str">
        <v>张</v>
      </c>
      <c r="G118" s="14">
        <v>1</v>
      </c>
      <c r="H118" s="14" t="str">
        <v>项</v>
      </c>
      <c r="I118" s="14">
        <v>2</v>
      </c>
      <c r="J118" s="12" t="str">
        <v>元</v>
      </c>
      <c r="K118" s="15">
        <f>E118*G118*I118</f>
      </c>
      <c r="L118" s="2">
        <f>K118*1.06</f>
      </c>
      <c r="M118" s="2" t="str">
        <v>p14</v>
      </c>
      <c r="N118" s="2"/>
      <c r="O118" s="2"/>
      <c r="P118" s="2"/>
      <c r="Q118" s="2"/>
      <c r="R118" s="2"/>
      <c r="S118" s="2"/>
      <c r="T118" s="2"/>
    </row>
    <row r="119">
      <c r="A119" s="13"/>
      <c r="B119" s="14" t="str">
        <v>酒店内</v>
      </c>
      <c r="C119" s="14" t="str">
        <v>VIP 茶叶腰封 打样300克牛皮纸/300克采石纹纸、、压线、粘双面胶</v>
      </c>
      <c r="D119" s="14"/>
      <c r="E119" s="14">
        <v>2</v>
      </c>
      <c r="F119" s="12" t="str">
        <v>个</v>
      </c>
      <c r="G119" s="14">
        <v>1</v>
      </c>
      <c r="H119" s="14" t="str">
        <v>项</v>
      </c>
      <c r="I119" s="14">
        <v>14</v>
      </c>
      <c r="J119" s="12" t="str">
        <v>元</v>
      </c>
      <c r="K119" s="15">
        <f>E119*G119*I119</f>
      </c>
      <c r="L119" s="2">
        <f>K119*1.06</f>
      </c>
      <c r="M119" s="2" t="str">
        <v>p14</v>
      </c>
      <c r="N119" s="2"/>
      <c r="O119" s="2"/>
      <c r="P119" s="2"/>
      <c r="Q119" s="2"/>
      <c r="R119" s="2"/>
      <c r="S119" s="2"/>
      <c r="T119" s="2"/>
    </row>
    <row customHeight="true" ht="38" r="120">
      <c r="A120" s="13"/>
      <c r="B120" s="14" t="str">
        <v>酒店内</v>
      </c>
      <c r="C120" s="14" t="str">
        <v>VIP茶叶腰封300克白牛皮纸、正面LOGO烫亚金 压线 粘双面胶610*100mm</v>
      </c>
      <c r="D120" s="14"/>
      <c r="E120" s="14">
        <v>120</v>
      </c>
      <c r="F120" s="12" t="str">
        <v>个</v>
      </c>
      <c r="G120" s="14">
        <v>1</v>
      </c>
      <c r="H120" s="14" t="str">
        <v>项</v>
      </c>
      <c r="I120" s="14">
        <v>12</v>
      </c>
      <c r="J120" s="12" t="str">
        <v>元</v>
      </c>
      <c r="K120" s="15">
        <f>E120*G120*I120</f>
      </c>
      <c r="L120" s="2">
        <f>K120*1.06</f>
      </c>
      <c r="M120" s="2" t="str">
        <v>p14</v>
      </c>
      <c r="N120" s="2"/>
      <c r="O120" s="2"/>
      <c r="P120" s="2"/>
      <c r="Q120" s="2"/>
      <c r="R120" s="2"/>
      <c r="S120" s="2"/>
      <c r="T120" s="2"/>
    </row>
    <row r="121">
      <c r="A121" s="13"/>
      <c r="B121" s="14" t="str">
        <v>行李牌</v>
      </c>
      <c r="C121" s="14" t="str">
        <v>行李牌盒天地盖打样300克白卡纸、覆膜、模切
161*92*30mm</v>
      </c>
      <c r="D121" s="14"/>
      <c r="E121" s="14">
        <v>1</v>
      </c>
      <c r="F121" s="12" t="str">
        <v>个</v>
      </c>
      <c r="G121" s="14">
        <v>1</v>
      </c>
      <c r="H121" s="14" t="str">
        <v>项</v>
      </c>
      <c r="I121" s="14">
        <v>300</v>
      </c>
      <c r="J121" s="12" t="str">
        <v>元</v>
      </c>
      <c r="K121" s="15">
        <f>E121*G121*I121</f>
      </c>
      <c r="L121" s="2">
        <f>K121*1.06</f>
      </c>
      <c r="M121" s="2" t="str">
        <v>p14</v>
      </c>
      <c r="N121" s="2"/>
      <c r="O121" s="2"/>
      <c r="P121" s="2"/>
      <c r="Q121" s="2"/>
      <c r="R121" s="2"/>
      <c r="S121" s="2"/>
      <c r="T121" s="2"/>
    </row>
    <row r="122">
      <c r="A122" s="13"/>
      <c r="B122" s="14" t="str">
        <v>行李牌</v>
      </c>
      <c r="C122" s="14" t="str">
        <v>行李牌盒天地盖2.5mm荷兰版双面裱糊157克铜版纸、哑膜161*92*30mm</v>
      </c>
      <c r="D122" s="14"/>
      <c r="E122" s="14">
        <v>1</v>
      </c>
      <c r="F122" s="12" t="str">
        <v>个</v>
      </c>
      <c r="G122" s="14">
        <v>1</v>
      </c>
      <c r="H122" s="14" t="str">
        <v>项</v>
      </c>
      <c r="I122" s="14">
        <v>300</v>
      </c>
      <c r="J122" s="12" t="str">
        <v>元</v>
      </c>
      <c r="K122" s="15">
        <f>E122*G122*I122</f>
      </c>
      <c r="L122" s="2">
        <f>K122*1.06</f>
      </c>
      <c r="M122" s="2" t="str">
        <v>p14</v>
      </c>
      <c r="N122" s="2"/>
      <c r="O122" s="2"/>
      <c r="P122" s="2"/>
      <c r="Q122" s="2"/>
      <c r="R122" s="2"/>
      <c r="S122" s="2"/>
      <c r="T122" s="2"/>
    </row>
    <row customHeight="true" ht="38" r="123">
      <c r="A123" s="13"/>
      <c r="B123" s="14" t="str">
        <v>行李牌</v>
      </c>
      <c r="C123" s="14" t="str">
        <v>行李牌包装盒2.5mm荷兰版双面裱糊157克铜版纸、哑膜、抖音LOGO烫亚金161*92*30mm</v>
      </c>
      <c r="D123" s="14"/>
      <c r="E123" s="14">
        <v>120</v>
      </c>
      <c r="F123" s="12" t="str">
        <v>个</v>
      </c>
      <c r="G123" s="14">
        <v>1</v>
      </c>
      <c r="H123" s="14" t="str">
        <v>项</v>
      </c>
      <c r="I123" s="14">
        <v>28</v>
      </c>
      <c r="J123" s="12" t="str">
        <v>元</v>
      </c>
      <c r="K123" s="15">
        <f>E123*G123*I123</f>
      </c>
      <c r="L123" s="2">
        <f>K123*1.06</f>
      </c>
      <c r="M123" s="2" t="str">
        <v>p14</v>
      </c>
      <c r="N123" s="2"/>
      <c r="O123" s="2"/>
      <c r="P123" s="2"/>
      <c r="Q123" s="2"/>
      <c r="R123" s="2"/>
      <c r="S123" s="2"/>
      <c r="T123" s="2"/>
    </row>
    <row r="124">
      <c r="A124" s="13"/>
      <c r="B124" s="14" t="str">
        <v>欢迎信</v>
      </c>
      <c r="C124" s="14" t="str">
        <v>VIP 欢迎信、手写卡、生日卡 打样300克牛皮纸、双面90*150mm</v>
      </c>
      <c r="D124" s="14"/>
      <c r="E124" s="14">
        <v>3</v>
      </c>
      <c r="F124" s="12" t="str">
        <v>个</v>
      </c>
      <c r="G124" s="14">
        <v>1</v>
      </c>
      <c r="H124" s="14" t="str">
        <v>项</v>
      </c>
      <c r="I124" s="14">
        <v>14</v>
      </c>
      <c r="J124" s="12" t="str">
        <v>元</v>
      </c>
      <c r="K124" s="15">
        <f>E124*G124*I124</f>
      </c>
      <c r="L124" s="2">
        <f>K124*1.06</f>
      </c>
      <c r="M124" s="2" t="str">
        <v>p14</v>
      </c>
      <c r="N124" s="2"/>
      <c r="O124" s="2"/>
      <c r="P124" s="2"/>
      <c r="Q124" s="2"/>
      <c r="R124" s="2"/>
      <c r="S124" s="2"/>
      <c r="T124" s="2"/>
    </row>
    <row r="125">
      <c r="A125" s="13"/>
      <c r="B125" s="14" t="str">
        <v>嘉宾送别礼卡片</v>
      </c>
      <c r="C125" s="14" t="str">
        <v>VIP 送别卡 打样
信封：300克白牛皮纸、烫金、模切、粘糊317*243mm</v>
      </c>
      <c r="D125" s="14"/>
      <c r="E125" s="14">
        <v>1</v>
      </c>
      <c r="F125" s="12" t="str">
        <v>个</v>
      </c>
      <c r="G125" s="14">
        <v>1</v>
      </c>
      <c r="H125" s="14" t="str">
        <v>项</v>
      </c>
      <c r="I125" s="14">
        <v>200</v>
      </c>
      <c r="J125" s="12" t="str">
        <v>元</v>
      </c>
      <c r="K125" s="15">
        <f>E125*G125*I125</f>
      </c>
      <c r="L125" s="2">
        <f>K125*1.06</f>
      </c>
      <c r="M125" s="2" t="str">
        <v>p14</v>
      </c>
      <c r="N125" s="2"/>
      <c r="O125" s="2"/>
      <c r="P125" s="2"/>
      <c r="Q125" s="2"/>
      <c r="R125" s="2"/>
      <c r="S125" s="2"/>
      <c r="T125" s="2"/>
    </row>
    <row r="126">
      <c r="A126" s="13"/>
      <c r="B126" s="14"/>
      <c r="C126" s="14" t="str">
        <v>VIP 送别卡 打样
内页：300克白牛皮纸、正面烫亚金、背面文字压凹、对裱148*105mm</v>
      </c>
      <c r="D126" s="14"/>
      <c r="E126" s="14">
        <v>1</v>
      </c>
      <c r="F126" s="12" t="str">
        <v>个</v>
      </c>
      <c r="G126" s="14">
        <v>1</v>
      </c>
      <c r="H126" s="14" t="str">
        <v>项</v>
      </c>
      <c r="I126" s="14">
        <v>200</v>
      </c>
      <c r="J126" s="12" t="str">
        <v>元</v>
      </c>
      <c r="K126" s="15">
        <f>E126*G126*I126</f>
      </c>
      <c r="L126" s="2">
        <f>K126*1.06</f>
      </c>
      <c r="M126" s="2" t="str">
        <v>p14</v>
      </c>
      <c r="N126" s="2"/>
      <c r="O126" s="2"/>
      <c r="P126" s="2"/>
      <c r="Q126" s="2"/>
      <c r="R126" s="2"/>
      <c r="S126" s="2"/>
      <c r="T126" s="2"/>
    </row>
    <row r="127">
      <c r="A127" s="13"/>
      <c r="B127" s="14"/>
      <c r="C127" s="14" t="str">
        <v>VIP 送别卡 打样
圆贴：金箔不干胶、覆膜、LOGO烫亚金、起鼓、模切圆40mm圆</v>
      </c>
      <c r="D127" s="14"/>
      <c r="E127" s="14">
        <v>1</v>
      </c>
      <c r="F127" s="12" t="str">
        <v>个</v>
      </c>
      <c r="G127" s="14">
        <v>1</v>
      </c>
      <c r="H127" s="14" t="str">
        <v>项</v>
      </c>
      <c r="I127" s="14">
        <v>250</v>
      </c>
      <c r="J127" s="12" t="str">
        <v>元</v>
      </c>
      <c r="K127" s="15">
        <f>E127*G127*I127</f>
      </c>
      <c r="L127" s="2">
        <f>K127*1.06</f>
      </c>
      <c r="M127" s="2" t="str">
        <v>p14</v>
      </c>
      <c r="N127" s="2"/>
      <c r="O127" s="2"/>
      <c r="P127" s="2"/>
      <c r="Q127" s="2"/>
      <c r="R127" s="2"/>
      <c r="S127" s="2"/>
      <c r="T127" s="2"/>
    </row>
    <row r="128">
      <c r="A128" s="13"/>
      <c r="B128" s="14" t="str">
        <v>VIP送别卡</v>
      </c>
      <c r="C128" s="14" t="str">
        <v>VIP  送别卡
信封：300克白牛皮纸、烫金、模切、粘糊317*243mm
内页：300克白牛皮纸、正面烫亚金、背面文字压凹、对裱148*105mm
圆贴：金箔不干胶、覆膜、LOGO烫亚金、起鼓、模切圆40mm圆</v>
      </c>
      <c r="D128" s="14"/>
      <c r="E128" s="14">
        <v>120</v>
      </c>
      <c r="F128" s="12" t="str">
        <v>个</v>
      </c>
      <c r="G128" s="14">
        <v>1</v>
      </c>
      <c r="H128" s="14" t="str">
        <v>项</v>
      </c>
      <c r="I128" s="14">
        <v>35</v>
      </c>
      <c r="J128" s="12" t="str">
        <v>元</v>
      </c>
      <c r="K128" s="15">
        <f>E128*G128*I128</f>
      </c>
      <c r="L128" s="2">
        <f>K128*1.06</f>
      </c>
      <c r="M128" s="2" t="str">
        <v>p14</v>
      </c>
      <c r="N128" s="2"/>
      <c r="O128" s="2"/>
      <c r="P128" s="2"/>
      <c r="Q128" s="2"/>
      <c r="R128" s="2"/>
      <c r="S128" s="2"/>
      <c r="T128" s="2"/>
    </row>
    <row r="129">
      <c r="A129" s="13"/>
      <c r="B129" s="14" t="str">
        <v>VIP手册</v>
      </c>
      <c r="C129" s="14" t="str">
        <v>VIP 手册 打样300克牛皮纸、双面、封面对裱520*230mm</v>
      </c>
      <c r="D129" s="14"/>
      <c r="E129" s="14">
        <v>1</v>
      </c>
      <c r="F129" s="12" t="str">
        <v>个</v>
      </c>
      <c r="G129" s="14">
        <v>1</v>
      </c>
      <c r="H129" s="14" t="str">
        <v>项</v>
      </c>
      <c r="I129" s="14">
        <v>500</v>
      </c>
      <c r="J129" s="12" t="str">
        <v>元</v>
      </c>
      <c r="K129" s="15">
        <f>E129*G129*I129</f>
      </c>
      <c r="L129" s="2">
        <f>K129*1.06</f>
      </c>
      <c r="M129" s="2" t="str">
        <v>p14</v>
      </c>
      <c r="N129" s="2"/>
      <c r="O129" s="2"/>
      <c r="P129" s="2"/>
      <c r="Q129" s="2"/>
      <c r="R129" s="2"/>
      <c r="S129" s="2"/>
      <c r="T129" s="2"/>
    </row>
    <row customHeight="true" ht="38" r="130">
      <c r="A130" s="13"/>
      <c r="B130" s="14" t="str">
        <v>VIP手册</v>
      </c>
      <c r="C130" s="14" t="str">
        <v>VIP手册300克牛皮纸、双面、封面对裱、封面正面文字烫亚金520*230mm</v>
      </c>
      <c r="D130" s="14"/>
      <c r="E130" s="14">
        <v>120</v>
      </c>
      <c r="F130" s="12" t="str">
        <v>个</v>
      </c>
      <c r="G130" s="14">
        <v>1</v>
      </c>
      <c r="H130" s="14" t="str">
        <v>项</v>
      </c>
      <c r="I130" s="14">
        <v>29</v>
      </c>
      <c r="J130" s="12" t="str">
        <v>元</v>
      </c>
      <c r="K130" s="15">
        <f>E130*G130*I130</f>
      </c>
      <c r="L130" s="2">
        <f>K130*1.06</f>
      </c>
      <c r="M130" s="2" t="str">
        <v>p14</v>
      </c>
      <c r="N130" s="2"/>
      <c r="O130" s="2"/>
      <c r="P130" s="2"/>
      <c r="Q130" s="2"/>
      <c r="R130" s="2"/>
      <c r="S130" s="2"/>
      <c r="T130" s="2"/>
    </row>
    <row customHeight="true" ht="38" r="131">
      <c r="A131" s="13"/>
      <c r="B131" s="14" t="str">
        <v>充电宝腰封</v>
      </c>
      <c r="C131" s="14" t="str">
        <v>VIP 充电宝腰封300克牛皮纸、正面抖音LOGO烫亚金 压线 粘双面胶386*92mm</v>
      </c>
      <c r="D131" s="14"/>
      <c r="E131" s="14">
        <v>120</v>
      </c>
      <c r="F131" s="12" t="str">
        <v>个</v>
      </c>
      <c r="G131" s="14">
        <v>1</v>
      </c>
      <c r="H131" s="14" t="str">
        <v>项</v>
      </c>
      <c r="I131" s="14">
        <v>15</v>
      </c>
      <c r="J131" s="12" t="str">
        <v>元</v>
      </c>
      <c r="K131" s="15">
        <f>E131*G131*I131</f>
      </c>
      <c r="L131" s="2">
        <f>K131*1.06</f>
      </c>
      <c r="M131" s="2" t="str">
        <v>p14</v>
      </c>
      <c r="N131" s="2"/>
      <c r="O131" s="2"/>
      <c r="P131" s="2"/>
      <c r="Q131" s="2"/>
      <c r="R131" s="2"/>
      <c r="S131" s="2"/>
      <c r="T131" s="2"/>
    </row>
    <row r="132">
      <c r="A132" s="13"/>
      <c r="B132" s="14" t="str">
        <v>空白手写卡</v>
      </c>
      <c r="C132" s="14" t="str">
        <v>VIP 空白 手写卡300克牛皮纸、双面、正面抖音LOGO烫亚金100*150mm</v>
      </c>
      <c r="D132" s="14"/>
      <c r="E132" s="14">
        <v>110</v>
      </c>
      <c r="F132" s="12" t="str">
        <v>个</v>
      </c>
      <c r="G132" s="14">
        <v>1</v>
      </c>
      <c r="H132" s="14" t="str">
        <v>项</v>
      </c>
      <c r="I132" s="14">
        <v>7</v>
      </c>
      <c r="J132" s="12" t="str">
        <v>元</v>
      </c>
      <c r="K132" s="15">
        <f>E132*G132*I132</f>
      </c>
      <c r="L132" s="2">
        <f>K132*1.06</f>
      </c>
      <c r="M132" s="2" t="str">
        <v>p14</v>
      </c>
      <c r="N132" s="2"/>
      <c r="O132" s="2"/>
      <c r="P132" s="2"/>
      <c r="Q132" s="2"/>
      <c r="R132" s="2"/>
      <c r="S132" s="2"/>
      <c r="T132" s="2"/>
    </row>
    <row customHeight="true" ht="22" r="133">
      <c r="A133" s="13"/>
      <c r="B133" s="14" t="str">
        <v>司机名卡</v>
      </c>
      <c r="C133" s="14" t="str">
        <v>司机名卡300克白牛皮纸、双面90*55mm</v>
      </c>
      <c r="D133" s="14"/>
      <c r="E133" s="14">
        <v>110</v>
      </c>
      <c r="F133" s="12" t="str">
        <v>个</v>
      </c>
      <c r="G133" s="14">
        <v>1</v>
      </c>
      <c r="H133" s="14" t="str">
        <v>项</v>
      </c>
      <c r="I133" s="14">
        <v>0.8</v>
      </c>
      <c r="J133" s="12" t="str">
        <v>元</v>
      </c>
      <c r="K133" s="15">
        <f>E133*G133*I133</f>
      </c>
      <c r="L133" s="2">
        <f>K133*1.06</f>
      </c>
      <c r="M133" s="2" t="str">
        <v>p14</v>
      </c>
      <c r="N133" s="2"/>
      <c r="O133" s="2"/>
      <c r="P133" s="2"/>
      <c r="Q133" s="2"/>
      <c r="R133" s="2"/>
      <c r="S133" s="2"/>
      <c r="T133" s="2"/>
    </row>
    <row r="134">
      <c r="A134" s="13"/>
      <c r="B134" s="14" t="str">
        <v>林秉记腰封</v>
      </c>
      <c r="C134" s="14" t="str">
        <v>VIP  林秉记酥饼礼盒腰封664*120mm
300克白牛皮纸、正面LOGO烫亚金 压线 粘双面胶</v>
      </c>
      <c r="D134" s="14"/>
      <c r="E134" s="14">
        <v>120</v>
      </c>
      <c r="F134" s="12" t="str">
        <v>个</v>
      </c>
      <c r="G134" s="14">
        <v>1</v>
      </c>
      <c r="H134" s="14" t="str">
        <v>项</v>
      </c>
      <c r="I134" s="14">
        <v>12</v>
      </c>
      <c r="J134" s="12" t="str">
        <v>元</v>
      </c>
      <c r="K134" s="15">
        <f>E134*G134*I134</f>
      </c>
      <c r="L134" s="2">
        <f>K134*1.06</f>
      </c>
      <c r="M134" s="2" t="str">
        <v>p14</v>
      </c>
      <c r="N134" s="2"/>
      <c r="O134" s="2"/>
      <c r="P134" s="2"/>
      <c r="Q134" s="2"/>
      <c r="R134" s="2"/>
      <c r="S134" s="2"/>
      <c r="T134" s="2"/>
    </row>
    <row r="135">
      <c r="A135" s="13"/>
      <c r="B135" s="14" t="str">
        <v>VIP生日卡</v>
      </c>
      <c r="C135" s="14" t="str">
        <v>VIP  生日卡 300克白牛皮纸、双面、正面LOGO烫亚金90*150mm</v>
      </c>
      <c r="D135" s="14"/>
      <c r="E135" s="14">
        <v>7</v>
      </c>
      <c r="F135" s="12" t="str">
        <v>个</v>
      </c>
      <c r="G135" s="14">
        <v>1</v>
      </c>
      <c r="H135" s="14" t="str">
        <v>项</v>
      </c>
      <c r="I135" s="14">
        <v>10</v>
      </c>
      <c r="J135" s="12" t="str">
        <v>元</v>
      </c>
      <c r="K135" s="15">
        <f>E135*G135*I135</f>
      </c>
      <c r="L135" s="2">
        <f>K135*1.06</f>
      </c>
      <c r="M135" s="2" t="str">
        <v>p14</v>
      </c>
      <c r="N135" s="2"/>
      <c r="O135" s="2"/>
      <c r="P135" s="2"/>
      <c r="Q135" s="2"/>
      <c r="R135" s="2"/>
      <c r="S135" s="2"/>
      <c r="T135" s="2"/>
    </row>
    <row r="136">
      <c r="A136" s="13"/>
      <c r="B136" s="14" t="str">
        <v>洗漱包吊牌</v>
      </c>
      <c r="C136" s="14" t="str">
        <v>VIP 洗漱包吊牌350克白卡纸、双面、压线、折页、两张纸重叠、打孔
145*80mm</v>
      </c>
      <c r="D136" s="14"/>
      <c r="E136" s="14">
        <v>120</v>
      </c>
      <c r="F136" s="12" t="str">
        <v>个</v>
      </c>
      <c r="G136" s="14">
        <v>1</v>
      </c>
      <c r="H136" s="14" t="str">
        <v>项</v>
      </c>
      <c r="I136" s="14">
        <v>4</v>
      </c>
      <c r="J136" s="12" t="str">
        <v>元</v>
      </c>
      <c r="K136" s="15">
        <f>E136*G136*I136</f>
      </c>
      <c r="L136" s="2">
        <f>K136*1.06</f>
      </c>
      <c r="M136" s="2" t="str">
        <v>p14</v>
      </c>
      <c r="N136" s="2"/>
      <c r="O136" s="2"/>
      <c r="P136" s="2"/>
      <c r="Q136" s="2"/>
      <c r="R136" s="2"/>
      <c r="S136" s="2"/>
      <c r="T136" s="2"/>
    </row>
    <row r="137">
      <c r="A137" s="13"/>
      <c r="B137" s="14" t="str">
        <v>鲜花包装纸</v>
      </c>
      <c r="C137" s="14" t="str">
        <v>鲜花包装纸定制300克白牛皮纸、双面、烫亚金</v>
      </c>
      <c r="D137" s="14"/>
      <c r="E137" s="14">
        <v>360</v>
      </c>
      <c r="F137" s="14" t="str">
        <v>张</v>
      </c>
      <c r="G137" s="12">
        <v>1</v>
      </c>
      <c r="H137" s="14" t="str">
        <v>次</v>
      </c>
      <c r="I137" s="53">
        <v>10</v>
      </c>
      <c r="J137" s="14" t="str">
        <v>元</v>
      </c>
      <c r="K137" s="15">
        <f>E137*G137*I137</f>
      </c>
      <c r="L137" s="2">
        <f>K137*1.06</f>
      </c>
      <c r="M137" s="2" t="str">
        <v>p14</v>
      </c>
      <c r="N137" s="2"/>
      <c r="O137" s="2"/>
      <c r="P137" s="2"/>
      <c r="Q137" s="2"/>
      <c r="R137" s="2"/>
      <c r="S137" s="2"/>
      <c r="T137" s="2"/>
    </row>
    <row r="138">
      <c r="A138" s="13"/>
      <c r="B138" s="14" t="str">
        <v>鲜花包装纸</v>
      </c>
      <c r="C138" s="14" t="str">
        <v>鲜花包装纸烫金版300克白皮纸、双面、四色印刷、烫金，380*500mm</v>
      </c>
      <c r="D138" s="14"/>
      <c r="E138" s="14">
        <v>1</v>
      </c>
      <c r="F138" s="14" t="str">
        <v>版</v>
      </c>
      <c r="G138" s="12">
        <v>1</v>
      </c>
      <c r="H138" s="14" t="str">
        <v>次</v>
      </c>
      <c r="I138" s="53">
        <v>900</v>
      </c>
      <c r="J138" s="14" t="str">
        <v>元</v>
      </c>
      <c r="K138" s="15">
        <f>E138*G138*I138</f>
      </c>
      <c r="L138" s="2">
        <f>K138*1.06</f>
      </c>
      <c r="M138" s="2" t="str">
        <v>p14</v>
      </c>
      <c r="N138" s="2"/>
      <c r="O138" s="2"/>
      <c r="P138" s="2"/>
      <c r="Q138" s="2"/>
      <c r="R138" s="2"/>
      <c r="S138" s="2"/>
      <c r="T138" s="2"/>
    </row>
    <row customHeight="true" ht="22" r="139">
      <c r="A139" s="13"/>
      <c r="B139" s="14" t="str">
        <v>鲜花包装纸</v>
      </c>
      <c r="C139" s="12" t="str">
        <v>鲜花卡片300克白卡纸、双面90*90mm</v>
      </c>
      <c r="D139" s="12"/>
      <c r="E139" s="14">
        <v>1</v>
      </c>
      <c r="F139" s="14" t="str">
        <v>次</v>
      </c>
      <c r="G139" s="12">
        <v>1</v>
      </c>
      <c r="H139" s="14" t="str">
        <v>次</v>
      </c>
      <c r="I139" s="53">
        <v>14</v>
      </c>
      <c r="J139" s="14" t="str">
        <v>元</v>
      </c>
      <c r="K139" s="15">
        <f>E139*G139*I139</f>
      </c>
      <c r="L139" s="2">
        <f>K139*1.06</f>
      </c>
      <c r="M139" s="2" t="str">
        <v>p14</v>
      </c>
      <c r="N139" s="2"/>
      <c r="O139" s="2"/>
      <c r="P139" s="2"/>
      <c r="Q139" s="2"/>
      <c r="R139" s="2"/>
      <c r="S139" s="2"/>
      <c r="T139" s="2"/>
    </row>
    <row customHeight="true" ht="22" r="140">
      <c r="A140" s="13"/>
      <c r="B140" s="14" t="str">
        <v>鲜花包装纸</v>
      </c>
      <c r="C140" s="12" t="str">
        <v>鲜花卡300克白牛皮纸、双面</v>
      </c>
      <c r="D140" s="12"/>
      <c r="E140" s="14">
        <v>120</v>
      </c>
      <c r="F140" s="14" t="str">
        <v>次</v>
      </c>
      <c r="G140" s="12">
        <v>1</v>
      </c>
      <c r="H140" s="14" t="str">
        <v>次</v>
      </c>
      <c r="I140" s="53">
        <v>2</v>
      </c>
      <c r="J140" s="14" t="str">
        <v>元</v>
      </c>
      <c r="K140" s="15">
        <f>E140*G140*I140</f>
      </c>
      <c r="L140" s="2">
        <f>K140*1.06</f>
      </c>
      <c r="M140" s="2" t="str">
        <v>p14</v>
      </c>
      <c r="N140" s="2"/>
      <c r="O140" s="2"/>
      <c r="P140" s="2"/>
      <c r="Q140" s="2"/>
      <c r="R140" s="2"/>
      <c r="S140" s="2"/>
      <c r="T140" s="2"/>
    </row>
    <row customHeight="true" ht="22" r="141">
      <c r="A141" s="13"/>
      <c r="B141" s="14" t="str">
        <v>伴手礼邮寄</v>
      </c>
      <c r="C141" s="14" t="str">
        <v>VIP活动结束伴手礼邮寄预估，含保价费用</v>
      </c>
      <c r="D141" s="14"/>
      <c r="E141" s="14">
        <v>1</v>
      </c>
      <c r="F141" s="14" t="str">
        <v>项</v>
      </c>
      <c r="G141" s="14">
        <v>1</v>
      </c>
      <c r="H141" s="14" t="str">
        <v>次</v>
      </c>
      <c r="I141" s="14">
        <f>5512+1591</f>
      </c>
      <c r="J141" s="12" t="str">
        <v>元</v>
      </c>
      <c r="K141" s="15">
        <f>E141*G141*I141</f>
      </c>
      <c r="L141" s="2">
        <f>K141*1.06</f>
      </c>
      <c r="M141" s="2" t="str">
        <v>p73-p74</v>
      </c>
      <c r="N141" s="2"/>
      <c r="O141" s="2"/>
      <c r="P141" s="2"/>
      <c r="Q141" s="2"/>
      <c r="R141" s="2"/>
      <c r="S141" s="2"/>
      <c r="T141" s="2"/>
    </row>
    <row r="142">
      <c r="A142" s="30" t="str">
        <v>搭建制作类费用小计</v>
      </c>
      <c r="B142" s="28"/>
      <c r="C142" s="28"/>
      <c r="D142" s="28"/>
      <c r="E142" s="28"/>
      <c r="F142" s="28"/>
      <c r="G142" s="28"/>
      <c r="H142" s="28"/>
      <c r="I142" s="28"/>
      <c r="J142" s="28"/>
      <c r="K142" s="29">
        <f>SUM(K83:K141)</f>
      </c>
      <c r="L142" s="2">
        <f>K142*1.06</f>
      </c>
      <c r="M142" s="2"/>
      <c r="N142" s="2"/>
      <c r="O142" s="2"/>
      <c r="P142" s="2"/>
      <c r="Q142" s="2"/>
      <c r="R142" s="2"/>
      <c r="S142" s="2"/>
      <c r="T142" s="2"/>
    </row>
    <row r="143">
      <c r="A143" s="22" t="str">
        <v>采买类</v>
      </c>
      <c r="B143" s="7" t="str">
        <v>全程使用（机场+酒店）</v>
      </c>
      <c r="C143" s="21" t="str">
        <v>晕车贴</v>
      </c>
      <c r="D143" s="21"/>
      <c r="E143" s="7">
        <v>120</v>
      </c>
      <c r="F143" s="7" t="str">
        <v>个</v>
      </c>
      <c r="G143" s="7">
        <v>1</v>
      </c>
      <c r="H143" s="7" t="str">
        <v>次</v>
      </c>
      <c r="I143" s="7">
        <v>8.3</v>
      </c>
      <c r="J143" s="7" t="str">
        <v>元</v>
      </c>
      <c r="K143" s="6">
        <f>E143*G143*I143</f>
      </c>
      <c r="L143" s="2">
        <f>K143*1.06</f>
      </c>
      <c r="M143" s="2" t="str">
        <v>p21</v>
      </c>
      <c r="N143" s="2"/>
      <c r="O143" s="2"/>
      <c r="P143" s="2"/>
      <c r="Q143" s="2"/>
      <c r="R143" s="2"/>
      <c r="S143" s="2"/>
      <c r="T143" s="2"/>
    </row>
    <row r="144">
      <c r="A144" s="22"/>
      <c r="B144" s="7" t="str">
        <v>房间洗漱包内</v>
      </c>
      <c r="C144" s="7" t="str">
        <v>施丹兰泡澡球每人两个</v>
      </c>
      <c r="D144" s="7"/>
      <c r="E144" s="7">
        <v>240</v>
      </c>
      <c r="F144" s="7" t="str">
        <v>个</v>
      </c>
      <c r="G144" s="7">
        <v>1</v>
      </c>
      <c r="H144" s="7" t="str">
        <v>次</v>
      </c>
      <c r="I144" s="7">
        <v>65</v>
      </c>
      <c r="J144" s="7" t="str">
        <v>元</v>
      </c>
      <c r="K144" s="6">
        <f>E144*G144*I144</f>
      </c>
      <c r="L144" s="2">
        <f>K144*1.06</f>
      </c>
      <c r="M144" s="2" t="str">
        <v>p61</v>
      </c>
      <c r="N144" s="2"/>
      <c r="O144" s="2"/>
      <c r="P144" s="2"/>
      <c r="Q144" s="2"/>
      <c r="R144" s="2"/>
      <c r="S144" s="2"/>
      <c r="T144" s="2"/>
    </row>
    <row r="145">
      <c r="A145" s="22"/>
      <c r="B145" s="7" t="str">
        <v>房间洗漱包内</v>
      </c>
      <c r="C145" s="21" t="str">
        <v>洗脸巾全棉时代</v>
      </c>
      <c r="D145" s="21"/>
      <c r="E145" s="7">
        <v>1</v>
      </c>
      <c r="F145" s="7" t="str">
        <v>个</v>
      </c>
      <c r="G145" s="7">
        <v>1</v>
      </c>
      <c r="H145" s="7" t="str">
        <v>次</v>
      </c>
      <c r="I145" s="7">
        <v>1584.6</v>
      </c>
      <c r="J145" s="7" t="str">
        <v>元</v>
      </c>
      <c r="K145" s="6">
        <f>E145*G145*I145</f>
      </c>
      <c r="L145" s="2">
        <f>K145*1.06</f>
      </c>
      <c r="M145" s="2" t="str">
        <v>p27</v>
      </c>
      <c r="N145" s="2"/>
      <c r="O145" s="2"/>
      <c r="P145" s="2"/>
      <c r="Q145" s="2"/>
      <c r="R145" s="2"/>
      <c r="S145" s="2"/>
      <c r="T145" s="2"/>
    </row>
    <row customHeight="true" ht="22" r="146">
      <c r="A146" s="22"/>
      <c r="B146" s="7" t="str">
        <v>房间洗漱包内</v>
      </c>
      <c r="C146" s="21" t="str">
        <v>休足贴</v>
      </c>
      <c r="D146" s="21"/>
      <c r="E146" s="7">
        <v>120</v>
      </c>
      <c r="F146" s="7" t="str">
        <v>个</v>
      </c>
      <c r="G146" s="21">
        <v>1</v>
      </c>
      <c r="H146" s="7" t="str">
        <v>次</v>
      </c>
      <c r="I146" s="7">
        <v>20.47</v>
      </c>
      <c r="J146" s="7" t="str">
        <v>元</v>
      </c>
      <c r="K146" s="6">
        <v>2457</v>
      </c>
      <c r="L146" s="2">
        <f>K146*1.06</f>
      </c>
      <c r="M146" s="2" t="str">
        <v>p59</v>
      </c>
      <c r="N146" s="2"/>
      <c r="O146" s="2"/>
      <c r="P146" s="2"/>
      <c r="Q146" s="2"/>
      <c r="R146" s="2"/>
      <c r="S146" s="2"/>
      <c r="T146" s="2"/>
    </row>
    <row customHeight="true" ht="22" r="147">
      <c r="A147" s="22"/>
      <c r="B147" s="21" t="str">
        <v>车内</v>
      </c>
      <c r="C147" s="21" t="str">
        <v>一次性口罩每盒100个</v>
      </c>
      <c r="D147" s="21"/>
      <c r="E147" s="7">
        <v>1</v>
      </c>
      <c r="F147" s="7" t="str">
        <v>次</v>
      </c>
      <c r="G147" s="7">
        <v>1</v>
      </c>
      <c r="H147" s="7" t="str">
        <v>项</v>
      </c>
      <c r="I147" s="7">
        <v>105.6</v>
      </c>
      <c r="J147" s="7" t="str">
        <v>元</v>
      </c>
      <c r="K147" s="6">
        <f>E147*G147*I147</f>
      </c>
      <c r="L147" s="2">
        <f>K147*1.06</f>
      </c>
      <c r="M147" s="2" t="str">
        <v>p23</v>
      </c>
      <c r="N147" s="2"/>
      <c r="O147" s="2"/>
      <c r="P147" s="2"/>
      <c r="Q147" s="2"/>
      <c r="R147" s="2"/>
      <c r="S147" s="2"/>
      <c r="T147" s="2"/>
    </row>
    <row r="148">
      <c r="A148" s="22"/>
      <c r="B148" s="7" t="str">
        <v>车内</v>
      </c>
      <c r="C148" s="7" t="str">
        <v>欢迎花</v>
      </c>
      <c r="D148" s="7"/>
      <c r="E148" s="7">
        <v>97</v>
      </c>
      <c r="F148" s="7" t="str">
        <v>个</v>
      </c>
      <c r="G148" s="21">
        <v>1</v>
      </c>
      <c r="H148" s="7" t="str">
        <v>次</v>
      </c>
      <c r="I148" s="7">
        <v>200</v>
      </c>
      <c r="J148" s="7" t="str">
        <v>元</v>
      </c>
      <c r="K148" s="6">
        <f>E148*G148*I148</f>
      </c>
      <c r="L148" s="2">
        <f>K148*1.06</f>
      </c>
      <c r="M148" s="2" t="str">
        <v>p13</v>
      </c>
      <c r="N148" s="2"/>
      <c r="O148" s="2"/>
      <c r="P148" s="2"/>
      <c r="Q148" s="2"/>
      <c r="R148" s="2"/>
      <c r="S148" s="2"/>
      <c r="T148" s="2"/>
    </row>
    <row customHeight="true" ht="20" r="149">
      <c r="A149" s="22"/>
      <c r="B149" s="7" t="str">
        <v>车内</v>
      </c>
      <c r="C149" s="7" t="str">
        <v>VIP生日花（卢林方）</v>
      </c>
      <c r="D149" s="7"/>
      <c r="E149" s="7">
        <v>1</v>
      </c>
      <c r="F149" s="7" t="str">
        <v>束</v>
      </c>
      <c r="G149" s="21">
        <v>1</v>
      </c>
      <c r="H149" s="7" t="str">
        <v>次</v>
      </c>
      <c r="I149" s="58">
        <v>350</v>
      </c>
      <c r="J149" s="7" t="str">
        <v>元</v>
      </c>
      <c r="K149" s="6">
        <f>E149*G149*I149</f>
      </c>
      <c r="L149" s="2">
        <f>K149*1.06</f>
      </c>
      <c r="M149" s="2" t="str">
        <v>p13</v>
      </c>
      <c r="N149" s="2"/>
      <c r="O149" s="2"/>
      <c r="P149" s="2"/>
      <c r="Q149" s="2"/>
      <c r="R149" s="2"/>
      <c r="S149" s="2"/>
      <c r="T149" s="2"/>
    </row>
    <row customHeight="true" ht="20" r="150">
      <c r="A150" s="22"/>
      <c r="B150" s="7" t="str">
        <v>车内备品</v>
      </c>
      <c r="C150" s="21" t="str">
        <v>voss矿泉水车内使用（每车两瓶）</v>
      </c>
      <c r="D150" s="21"/>
      <c r="E150" s="7">
        <v>1</v>
      </c>
      <c r="F150" s="7" t="str">
        <v>项</v>
      </c>
      <c r="G150" s="21">
        <v>1</v>
      </c>
      <c r="H150" s="7" t="str">
        <v>次</v>
      </c>
      <c r="I150" s="58">
        <v>1812.21</v>
      </c>
      <c r="J150" s="7" t="str">
        <v>元</v>
      </c>
      <c r="K150" s="6">
        <v>1812.21</v>
      </c>
      <c r="L150" s="2">
        <f>K150*1.06</f>
      </c>
      <c r="M150" s="2" t="str">
        <v>p48京东采买+现场外卖</v>
      </c>
      <c r="N150" s="2"/>
      <c r="O150" s="2"/>
      <c r="P150" s="2"/>
      <c r="Q150" s="2"/>
      <c r="R150" s="2"/>
      <c r="S150" s="2"/>
      <c r="T150" s="2"/>
    </row>
    <row customHeight="true" ht="20" r="151">
      <c r="A151" s="22"/>
      <c r="B151" s="21" t="str">
        <v>车内</v>
      </c>
      <c r="C151" s="21" t="str">
        <v>雨伞</v>
      </c>
      <c r="D151" s="21"/>
      <c r="E151" s="7">
        <v>90</v>
      </c>
      <c r="F151" s="7" t="str">
        <v>个</v>
      </c>
      <c r="G151" s="7">
        <v>1</v>
      </c>
      <c r="H151" s="7" t="str">
        <v>次</v>
      </c>
      <c r="I151" s="7">
        <v>35.9</v>
      </c>
      <c r="J151" s="7" t="str">
        <v>元</v>
      </c>
      <c r="K151" s="6">
        <f>E151*G151*I151</f>
      </c>
      <c r="L151" s="2">
        <f>K151*1.06</f>
      </c>
      <c r="M151" s="2" t="str">
        <v>p37</v>
      </c>
      <c r="N151" s="2"/>
      <c r="O151" s="2"/>
      <c r="P151" s="2"/>
      <c r="Q151" s="2"/>
      <c r="R151" s="2"/>
      <c r="S151" s="2"/>
      <c r="T151" s="2"/>
    </row>
    <row customHeight="true" ht="20" r="152">
      <c r="A152" s="22"/>
      <c r="B152" s="14" t="str">
        <v>晚安夜床礼收纳袋</v>
      </c>
      <c r="C152" s="14" t="str">
        <v>晚安夜床礼收纳袋</v>
      </c>
      <c r="D152" s="12"/>
      <c r="E152" s="14">
        <v>120</v>
      </c>
      <c r="F152" s="14" t="str">
        <v>个</v>
      </c>
      <c r="G152" s="12">
        <v>1</v>
      </c>
      <c r="H152" s="14" t="str">
        <v>次</v>
      </c>
      <c r="I152" s="53">
        <v>8</v>
      </c>
      <c r="J152" s="14" t="str">
        <v>元</v>
      </c>
      <c r="K152" s="15">
        <f>E152*G152*I152</f>
      </c>
      <c r="L152" s="2">
        <f>K152*1.06</f>
      </c>
      <c r="M152" s="2"/>
      <c r="N152" s="2"/>
      <c r="O152" s="2"/>
      <c r="P152" s="2"/>
      <c r="Q152" s="2"/>
      <c r="R152" s="2"/>
      <c r="S152" s="2"/>
      <c r="T152" s="2"/>
    </row>
    <row customHeight="true" ht="20" r="153">
      <c r="A153" s="22"/>
      <c r="B153" s="7" t="str">
        <v>晚安夜床礼</v>
      </c>
      <c r="C153" s="21" t="str">
        <v>3M隔音耳塞（120盒）</v>
      </c>
      <c r="D153" s="21"/>
      <c r="E153" s="7">
        <v>1</v>
      </c>
      <c r="F153" s="7" t="str">
        <v>项</v>
      </c>
      <c r="G153" s="21">
        <v>1</v>
      </c>
      <c r="H153" s="7" t="str">
        <v>次</v>
      </c>
      <c r="I153" s="58">
        <f>558+2987</f>
      </c>
      <c r="J153" s="7" t="str">
        <v>元</v>
      </c>
      <c r="K153" s="6">
        <f>E153*G153*I153</f>
      </c>
      <c r="L153" s="2">
        <f>K153*1.06</f>
      </c>
      <c r="M153" s="2" t="str">
        <v>p26</v>
      </c>
      <c r="N153" s="2"/>
      <c r="O153" s="2"/>
      <c r="P153" s="2"/>
      <c r="Q153" s="2"/>
      <c r="R153" s="2"/>
      <c r="S153" s="2"/>
      <c r="T153" s="2"/>
    </row>
    <row r="154">
      <c r="A154" s="22"/>
      <c r="B154" s="7" t="str">
        <v>晚安礼品袋</v>
      </c>
      <c r="C154" s="21" t="str">
        <v>安睡喷雾</v>
      </c>
      <c r="D154" s="21"/>
      <c r="E154" s="7">
        <v>120</v>
      </c>
      <c r="F154" s="7" t="str">
        <v>个</v>
      </c>
      <c r="G154" s="21">
        <v>1</v>
      </c>
      <c r="H154" s="7" t="str">
        <v>次</v>
      </c>
      <c r="I154" s="58">
        <v>189</v>
      </c>
      <c r="J154" s="7" t="str">
        <v>元</v>
      </c>
      <c r="K154" s="6">
        <f>E154*G154*I154</f>
      </c>
      <c r="L154" s="2">
        <f>K154*1.06</f>
      </c>
      <c r="M154" s="2" t="str">
        <v>p52</v>
      </c>
      <c r="N154" s="2"/>
      <c r="O154" s="2"/>
      <c r="P154" s="2"/>
      <c r="Q154" s="2"/>
      <c r="R154" s="2"/>
      <c r="S154" s="2"/>
      <c r="T154" s="2"/>
    </row>
    <row r="155">
      <c r="A155" s="22"/>
      <c r="B155" s="7" t="str">
        <v>晚安礼品袋</v>
      </c>
      <c r="C155" s="21" t="str">
        <v>花王蒸汽眼罩</v>
      </c>
      <c r="D155" s="21"/>
      <c r="E155" s="7">
        <v>120</v>
      </c>
      <c r="F155" s="7" t="str">
        <v>盒</v>
      </c>
      <c r="G155" s="21">
        <v>1</v>
      </c>
      <c r="H155" s="7" t="str">
        <v>次</v>
      </c>
      <c r="I155" s="58">
        <v>39</v>
      </c>
      <c r="J155" s="7" t="str">
        <v>元</v>
      </c>
      <c r="K155" s="6">
        <f>E155*G155*I155</f>
      </c>
      <c r="L155" s="2">
        <f>K155*1.06</f>
      </c>
      <c r="M155" s="2" t="str">
        <v>p50</v>
      </c>
      <c r="N155" s="2"/>
      <c r="O155" s="2"/>
      <c r="P155" s="2"/>
      <c r="Q155" s="2"/>
      <c r="R155" s="2"/>
      <c r="S155" s="2"/>
      <c r="T155" s="2"/>
    </row>
    <row r="156">
      <c r="A156" s="22"/>
      <c r="B156" s="14" t="str">
        <v>酒店房间内洗漱包</v>
      </c>
      <c r="C156" s="12" t="str">
        <v>软木洗漱包</v>
      </c>
      <c r="D156" s="12"/>
      <c r="E156" s="14">
        <v>120</v>
      </c>
      <c r="F156" s="14" t="str">
        <v>个</v>
      </c>
      <c r="G156" s="12">
        <v>1</v>
      </c>
      <c r="H156" s="14" t="str">
        <v>次</v>
      </c>
      <c r="I156" s="53">
        <v>80</v>
      </c>
      <c r="J156" s="14" t="str">
        <v>元</v>
      </c>
      <c r="K156" s="15">
        <f>E156*G156*I156</f>
      </c>
      <c r="L156" s="2">
        <f>K156*1.06</f>
      </c>
      <c r="M156" s="2" t="str">
        <v>p65</v>
      </c>
      <c r="N156" s="2"/>
      <c r="O156" s="2"/>
      <c r="P156" s="2"/>
      <c r="Q156" s="2"/>
      <c r="R156" s="2"/>
      <c r="S156" s="2"/>
      <c r="T156" s="2"/>
    </row>
    <row customHeight="true" ht="20" r="157">
      <c r="A157" s="22"/>
      <c r="B157" s="7" t="str">
        <v>送别礼</v>
      </c>
      <c r="C157" s="21" t="str">
        <v>林秉记酥饼礼盒</v>
      </c>
      <c r="D157" s="21"/>
      <c r="E157" s="7">
        <v>120</v>
      </c>
      <c r="F157" s="7" t="str">
        <v>盒</v>
      </c>
      <c r="G157" s="21">
        <v>1</v>
      </c>
      <c r="H157" s="7" t="str">
        <v>次</v>
      </c>
      <c r="I157" s="58">
        <v>148</v>
      </c>
      <c r="J157" s="7" t="str">
        <v>元</v>
      </c>
      <c r="K157" s="6">
        <f>E157*G157*I157</f>
      </c>
      <c r="L157" s="2">
        <f>K157*1.06</f>
      </c>
      <c r="M157" s="2" t="str">
        <v>p57</v>
      </c>
      <c r="N157" s="2"/>
      <c r="O157" s="2"/>
      <c r="P157" s="2"/>
      <c r="Q157" s="2"/>
      <c r="R157" s="2"/>
      <c r="S157" s="2"/>
      <c r="T157" s="2"/>
    </row>
    <row customHeight="true" ht="22" r="158">
      <c r="A158" s="22"/>
      <c r="B158" s="7" t="str">
        <v>送别礼</v>
      </c>
      <c r="C158" s="21" t="str">
        <v>茶叶BASAO</v>
      </c>
      <c r="D158" s="21"/>
      <c r="E158" s="7">
        <v>220</v>
      </c>
      <c r="F158" s="7" t="str">
        <v>盒</v>
      </c>
      <c r="G158" s="21">
        <v>1</v>
      </c>
      <c r="H158" s="7" t="str">
        <v>次</v>
      </c>
      <c r="I158" s="58">
        <v>59</v>
      </c>
      <c r="J158" s="7" t="str">
        <v>元</v>
      </c>
      <c r="K158" s="6">
        <f>E158*G158*I158</f>
      </c>
      <c r="L158" s="2">
        <f>K158*1.06</f>
      </c>
      <c r="M158" s="2" t="str">
        <v>p62</v>
      </c>
      <c r="N158" s="2"/>
      <c r="O158" s="2"/>
      <c r="P158" s="2"/>
      <c r="Q158" s="2"/>
      <c r="R158" s="2"/>
      <c r="S158" s="2"/>
      <c r="T158" s="2"/>
    </row>
    <row customHeight="true" ht="22" r="159">
      <c r="A159" s="22"/>
      <c r="B159" s="7" t="str">
        <v>送别礼</v>
      </c>
      <c r="C159" s="21" t="str">
        <v>茶叶BASAO</v>
      </c>
      <c r="D159" s="21"/>
      <c r="E159" s="7">
        <v>20</v>
      </c>
      <c r="F159" s="7" t="str">
        <v>盒</v>
      </c>
      <c r="G159" s="21">
        <v>1</v>
      </c>
      <c r="H159" s="7" t="str">
        <v>次</v>
      </c>
      <c r="I159" s="58">
        <v>59</v>
      </c>
      <c r="J159" s="7" t="str">
        <v>元</v>
      </c>
      <c r="K159" s="6">
        <f>E159*G159*I159</f>
      </c>
      <c r="L159" s="2">
        <f>K159*1.06</f>
      </c>
      <c r="M159" s="2" t="str">
        <v>p62</v>
      </c>
      <c r="N159" s="2"/>
      <c r="O159" s="2"/>
      <c r="P159" s="2"/>
      <c r="Q159" s="2"/>
      <c r="R159" s="2"/>
      <c r="S159" s="2"/>
      <c r="T159" s="2"/>
    </row>
    <row r="160">
      <c r="A160" s="22"/>
      <c r="B160" s="14" t="str">
        <v>送别礼</v>
      </c>
      <c r="C160" s="12" t="str">
        <v>定制皮质行李牌</v>
      </c>
      <c r="D160" s="12"/>
      <c r="E160" s="14">
        <v>120</v>
      </c>
      <c r="F160" s="14" t="str">
        <v>个</v>
      </c>
      <c r="G160" s="12">
        <v>1</v>
      </c>
      <c r="H160" s="14" t="str">
        <v>次</v>
      </c>
      <c r="I160" s="53">
        <v>35</v>
      </c>
      <c r="J160" s="14" t="str">
        <v>元</v>
      </c>
      <c r="K160" s="15">
        <f>E160*G160*I160</f>
      </c>
      <c r="L160" s="2">
        <f>K160*1.06</f>
      </c>
      <c r="M160" s="2" t="str">
        <v>p64</v>
      </c>
      <c r="N160" s="2"/>
      <c r="O160" s="2"/>
      <c r="P160" s="2"/>
      <c r="Q160" s="2"/>
      <c r="R160" s="2"/>
      <c r="S160" s="2"/>
      <c r="T160" s="2"/>
    </row>
    <row customHeight="true" ht="22" r="161">
      <c r="A161" s="22"/>
      <c r="B161" s="7" t="str">
        <v>机场备品</v>
      </c>
      <c r="C161" s="21" t="str">
        <v>比克打火机</v>
      </c>
      <c r="D161" s="21"/>
      <c r="E161" s="7">
        <v>100</v>
      </c>
      <c r="F161" s="7" t="str">
        <v>个</v>
      </c>
      <c r="G161" s="21">
        <v>1</v>
      </c>
      <c r="H161" s="7" t="str">
        <v>次</v>
      </c>
      <c r="I161" s="7">
        <v>3.78</v>
      </c>
      <c r="J161" s="7" t="str">
        <v>元</v>
      </c>
      <c r="K161" s="6">
        <f>E161*G161*I161</f>
      </c>
      <c r="L161" s="2">
        <f>K161*1.06</f>
      </c>
      <c r="M161" s="2" t="str">
        <v>p56</v>
      </c>
      <c r="N161" s="2"/>
      <c r="O161" s="2"/>
      <c r="P161" s="2"/>
      <c r="Q161" s="2"/>
      <c r="R161" s="2"/>
      <c r="S161" s="2"/>
      <c r="T161" s="2"/>
    </row>
    <row customHeight="true" ht="22" r="162">
      <c r="A162" s="22"/>
      <c r="B162" s="7" t="str">
        <v>机场备品</v>
      </c>
      <c r="C162" s="21" t="str">
        <v>比克打火机</v>
      </c>
      <c r="D162" s="21"/>
      <c r="E162" s="7">
        <v>1</v>
      </c>
      <c r="F162" s="7" t="str">
        <v>个</v>
      </c>
      <c r="G162" s="21">
        <v>1</v>
      </c>
      <c r="H162" s="7" t="str">
        <v>次</v>
      </c>
      <c r="I162" s="69">
        <v>106.69</v>
      </c>
      <c r="J162" s="7" t="str">
        <v>元</v>
      </c>
      <c r="K162" s="6">
        <f>E162*G162*I162</f>
      </c>
      <c r="L162" s="2">
        <f>K162*1.06</f>
      </c>
      <c r="M162" s="2" t="str">
        <v>p56</v>
      </c>
      <c r="N162" s="2"/>
      <c r="O162" s="2"/>
      <c r="P162" s="2"/>
      <c r="Q162" s="2"/>
      <c r="R162" s="2"/>
      <c r="S162" s="2"/>
      <c r="T162" s="2"/>
    </row>
    <row customHeight="true" ht="22" r="163">
      <c r="A163" s="22"/>
      <c r="B163" s="7" t="str">
        <v>机场</v>
      </c>
      <c r="C163" s="21" t="str">
        <v>打火机现场采购</v>
      </c>
      <c r="D163" s="21"/>
      <c r="E163" s="7">
        <v>20</v>
      </c>
      <c r="F163" s="7" t="str">
        <v>个</v>
      </c>
      <c r="G163" s="21">
        <v>1</v>
      </c>
      <c r="H163" s="7" t="str">
        <v>次</v>
      </c>
      <c r="I163" s="69">
        <v>5</v>
      </c>
      <c r="J163" s="7" t="str">
        <v>元</v>
      </c>
      <c r="K163" s="6">
        <f>E163*G163*I163</f>
      </c>
      <c r="L163" s="2">
        <f>K163*1.06</f>
      </c>
      <c r="M163" s="2"/>
      <c r="N163" s="2"/>
      <c r="O163" s="2"/>
      <c r="P163" s="2"/>
      <c r="Q163" s="2"/>
      <c r="R163" s="2"/>
      <c r="S163" s="2"/>
      <c r="T163" s="2"/>
    </row>
    <row customHeight="true" ht="22" r="164">
      <c r="A164" s="22"/>
      <c r="B164" s="14" t="str">
        <v>机场备品</v>
      </c>
      <c r="C164" s="12" t="str">
        <v>voss水现场采购</v>
      </c>
      <c r="D164" s="12"/>
      <c r="E164" s="14">
        <v>1</v>
      </c>
      <c r="F164" s="14" t="str">
        <v>箱</v>
      </c>
      <c r="G164" s="12">
        <v>1</v>
      </c>
      <c r="H164" s="14" t="str">
        <v>次</v>
      </c>
      <c r="I164" s="67">
        <v>198</v>
      </c>
      <c r="J164" s="14" t="str">
        <v>元</v>
      </c>
      <c r="K164" s="15">
        <f>E164*G164*I164</f>
      </c>
      <c r="L164" s="2">
        <f>K164*1.06</f>
      </c>
      <c r="M164" s="2"/>
      <c r="N164" s="2"/>
      <c r="O164" s="2"/>
      <c r="P164" s="2"/>
      <c r="Q164" s="2"/>
      <c r="R164" s="2"/>
      <c r="S164" s="2"/>
      <c r="T164" s="2"/>
    </row>
    <row customHeight="true" ht="22" r="165">
      <c r="A165" s="22"/>
      <c r="B165" s="12" t="str">
        <v>华尔道夫酒店</v>
      </c>
      <c r="C165" s="12" t="str">
        <v>voss水现场采购</v>
      </c>
      <c r="D165" s="12"/>
      <c r="E165" s="14">
        <v>2</v>
      </c>
      <c r="F165" s="14" t="str">
        <v>箱</v>
      </c>
      <c r="G165" s="12">
        <v>1</v>
      </c>
      <c r="H165" s="14" t="str">
        <v>次</v>
      </c>
      <c r="I165" s="67">
        <v>151.35</v>
      </c>
      <c r="J165" s="14" t="str">
        <v>元</v>
      </c>
      <c r="K165" s="15">
        <f>E165*G165*I165</f>
      </c>
      <c r="L165" s="2">
        <f>K165*1.06</f>
      </c>
      <c r="M165" s="2" t="str">
        <v>厦门工作人员支付</v>
      </c>
      <c r="N165" s="2"/>
      <c r="O165" s="2"/>
      <c r="P165" s="2"/>
      <c r="Q165" s="2"/>
      <c r="R165" s="2"/>
      <c r="S165" s="2"/>
      <c r="T165" s="2"/>
    </row>
    <row r="166">
      <c r="A166" s="22"/>
      <c r="B166" s="21" t="str">
        <v>签到台</v>
      </c>
      <c r="C166" s="7" t="str">
        <v>签到桌花</v>
      </c>
      <c r="D166" s="7"/>
      <c r="E166" s="7">
        <v>1</v>
      </c>
      <c r="F166" s="7" t="str">
        <v>个</v>
      </c>
      <c r="G166" s="7">
        <v>1</v>
      </c>
      <c r="H166" s="7" t="str">
        <v>次</v>
      </c>
      <c r="I166" s="7">
        <v>400</v>
      </c>
      <c r="J166" s="7" t="str">
        <v>元</v>
      </c>
      <c r="K166" s="6">
        <f>E166*G166*I166</f>
      </c>
      <c r="L166" s="9">
        <f>K166*1.06</f>
      </c>
      <c r="M166" s="2" t="str">
        <v>p13</v>
      </c>
      <c r="N166" s="2"/>
      <c r="O166" s="2"/>
      <c r="P166" s="2"/>
      <c r="Q166" s="2"/>
      <c r="R166" s="2"/>
      <c r="S166" s="2"/>
      <c r="T166" s="2"/>
    </row>
    <row r="167">
      <c r="A167" s="22"/>
      <c r="B167" s="12" t="str">
        <v>签到台</v>
      </c>
      <c r="C167" s="12" t="str">
        <v>医药箱</v>
      </c>
      <c r="D167" s="12"/>
      <c r="E167" s="14">
        <v>1</v>
      </c>
      <c r="F167" s="14" t="str">
        <v>个</v>
      </c>
      <c r="G167" s="14">
        <v>1</v>
      </c>
      <c r="H167" s="14" t="str">
        <v>次</v>
      </c>
      <c r="I167" s="14">
        <v>159.9</v>
      </c>
      <c r="J167" s="14" t="str">
        <v>元</v>
      </c>
      <c r="K167" s="15">
        <f>E167*G167*I167</f>
      </c>
      <c r="L167" s="2">
        <f>K167*1.06</f>
      </c>
      <c r="M167" s="2" t="str">
        <v>p22</v>
      </c>
      <c r="N167" s="2"/>
      <c r="O167" s="2"/>
      <c r="P167" s="2"/>
      <c r="Q167" s="2"/>
      <c r="R167" s="2"/>
      <c r="S167" s="2"/>
      <c r="T167" s="2"/>
    </row>
    <row customHeight="true" ht="22" r="168">
      <c r="A168" s="22"/>
      <c r="B168" s="12" t="str">
        <v>签到台</v>
      </c>
      <c r="C168" s="14" t="str">
        <v>手持风扇</v>
      </c>
      <c r="D168" s="14"/>
      <c r="E168" s="12">
        <v>1</v>
      </c>
      <c r="F168" s="14" t="str">
        <v>个</v>
      </c>
      <c r="G168" s="14">
        <v>20</v>
      </c>
      <c r="H168" s="14" t="str">
        <v>根</v>
      </c>
      <c r="I168" s="12">
        <v>22.99</v>
      </c>
      <c r="J168" s="14" t="str">
        <v>元</v>
      </c>
      <c r="K168" s="15">
        <f>E168*G168*I168</f>
      </c>
      <c r="L168" s="2">
        <f>K168*1.06</f>
      </c>
      <c r="M168" s="2" t="str">
        <v>p44</v>
      </c>
      <c r="N168" s="2"/>
      <c r="O168" s="2"/>
      <c r="P168" s="2"/>
      <c r="Q168" s="2"/>
      <c r="R168" s="2"/>
      <c r="S168" s="2"/>
      <c r="T168" s="2"/>
    </row>
    <row customHeight="true" ht="22" r="169">
      <c r="A169" s="22"/>
      <c r="B169" s="12" t="str">
        <v>签到台</v>
      </c>
      <c r="C169" s="14" t="str">
        <v>挂脖风扇</v>
      </c>
      <c r="D169" s="14"/>
      <c r="E169" s="12">
        <v>1</v>
      </c>
      <c r="F169" s="14" t="str">
        <v>项</v>
      </c>
      <c r="G169" s="14">
        <v>30</v>
      </c>
      <c r="H169" s="14" t="str">
        <v>个</v>
      </c>
      <c r="I169" s="12">
        <v>60.56</v>
      </c>
      <c r="J169" s="14" t="str">
        <v>元</v>
      </c>
      <c r="K169" s="15">
        <f>1817</f>
      </c>
      <c r="L169" s="2">
        <f>K169*1.06</f>
      </c>
      <c r="M169" s="2" t="str">
        <v>p45</v>
      </c>
      <c r="N169" s="2"/>
      <c r="O169" s="2"/>
      <c r="P169" s="2"/>
      <c r="Q169" s="2"/>
      <c r="R169" s="2"/>
      <c r="S169" s="2"/>
      <c r="T169" s="2"/>
    </row>
    <row customHeight="true" ht="22" r="170">
      <c r="A170" s="22"/>
      <c r="B170" s="14" t="str">
        <v>全程使用</v>
      </c>
      <c r="C170" s="14" t="str">
        <v>工作人员服装 260g新疆棉 正面logo</v>
      </c>
      <c r="D170" s="14"/>
      <c r="E170" s="12">
        <v>150</v>
      </c>
      <c r="F170" s="12" t="str">
        <v>件</v>
      </c>
      <c r="G170" s="14">
        <v>1</v>
      </c>
      <c r="H170" s="14" t="str">
        <v>次</v>
      </c>
      <c r="I170" s="12">
        <v>65</v>
      </c>
      <c r="J170" s="14" t="str">
        <v>元</v>
      </c>
      <c r="K170" s="15">
        <f>E170*G170*I170</f>
      </c>
      <c r="L170" s="2">
        <f>K170*1.06</f>
      </c>
      <c r="M170" s="2" t="str">
        <v>p76</v>
      </c>
      <c r="N170" s="2"/>
      <c r="O170" s="2"/>
      <c r="P170" s="2"/>
      <c r="Q170" s="2"/>
      <c r="R170" s="2"/>
      <c r="S170" s="2"/>
      <c r="T170" s="2"/>
    </row>
    <row customHeight="true" ht="22" r="171">
      <c r="A171" s="22"/>
      <c r="B171" s="14" t="str">
        <v>全程使用</v>
      </c>
      <c r="C171" s="14" t="str">
        <v>第三方工作人员服装260g新疆棉 正反面logo</v>
      </c>
      <c r="D171" s="14"/>
      <c r="E171" s="12">
        <v>60</v>
      </c>
      <c r="F171" s="12" t="str">
        <v>件</v>
      </c>
      <c r="G171" s="14">
        <v>1</v>
      </c>
      <c r="H171" s="14" t="str">
        <v>次</v>
      </c>
      <c r="I171" s="12">
        <v>65</v>
      </c>
      <c r="J171" s="14" t="str">
        <v>元</v>
      </c>
      <c r="K171" s="15">
        <f>E171*G171*I171</f>
      </c>
      <c r="L171" s="2">
        <f>K171*1.06</f>
      </c>
      <c r="M171" s="2" t="str">
        <v>p76</v>
      </c>
      <c r="N171" s="2"/>
      <c r="O171" s="2"/>
      <c r="P171" s="2"/>
      <c r="Q171" s="2"/>
      <c r="R171" s="2"/>
      <c r="S171" s="2"/>
      <c r="T171" s="2"/>
    </row>
    <row customHeight="true" ht="22" r="172">
      <c r="A172" s="22"/>
      <c r="B172" s="14" t="str">
        <v>短信</v>
      </c>
      <c r="C172" s="14" t="str">
        <v>短信</v>
      </c>
      <c r="D172" s="14"/>
      <c r="E172" s="12">
        <v>1715</v>
      </c>
      <c r="F172" s="12" t="str">
        <v>条</v>
      </c>
      <c r="G172" s="14">
        <v>1</v>
      </c>
      <c r="H172" s="14">
        <v>1</v>
      </c>
      <c r="I172" s="12">
        <v>0.1</v>
      </c>
      <c r="J172" s="14" t="str">
        <v>元</v>
      </c>
      <c r="K172" s="15">
        <f>E172*G172*I172</f>
      </c>
      <c r="L172" s="2">
        <f>K172*1.06</f>
      </c>
      <c r="M172" s="2"/>
      <c r="N172" s="2"/>
      <c r="O172" s="2"/>
      <c r="P172" s="2"/>
      <c r="Q172" s="2"/>
      <c r="R172" s="2"/>
      <c r="S172" s="2"/>
      <c r="T172" s="2"/>
    </row>
    <row r="173">
      <c r="A173" s="22"/>
      <c r="B173" s="14" t="str">
        <v>全程使用</v>
      </c>
      <c r="C173" s="14" t="str">
        <v>旅游意外险(用户+运营）</v>
      </c>
      <c r="D173" s="14"/>
      <c r="E173" s="12">
        <v>93</v>
      </c>
      <c r="F173" s="12" t="str">
        <v>个</v>
      </c>
      <c r="G173" s="14">
        <v>1</v>
      </c>
      <c r="H173" s="14" t="str">
        <v>次</v>
      </c>
      <c r="I173" s="12">
        <v>45</v>
      </c>
      <c r="J173" s="14" t="str">
        <v>元</v>
      </c>
      <c r="K173" s="15">
        <f>E173*G173*I173</f>
      </c>
      <c r="L173" s="2">
        <f>K173*1.06</f>
      </c>
      <c r="M173" s="2"/>
      <c r="N173" s="2"/>
      <c r="O173" s="2"/>
      <c r="P173" s="2"/>
      <c r="Q173" s="2"/>
      <c r="R173" s="2"/>
      <c r="S173" s="2"/>
      <c r="T173" s="2"/>
    </row>
    <row r="174">
      <c r="A174" s="44" t="str">
        <v>出行支持费用合计</v>
      </c>
      <c r="B174" s="44"/>
      <c r="C174" s="44"/>
      <c r="D174" s="44"/>
      <c r="E174" s="44"/>
      <c r="F174" s="44"/>
      <c r="G174" s="44"/>
      <c r="H174" s="44"/>
      <c r="I174" s="44"/>
      <c r="J174" s="44"/>
      <c r="K174" s="45">
        <f>SUM(K143:K173)</f>
      </c>
      <c r="L174" s="2">
        <f>K174*1.06</f>
      </c>
      <c r="M174" s="23"/>
      <c r="N174" s="2"/>
      <c r="O174" s="2"/>
      <c r="P174" s="2"/>
      <c r="Q174" s="2"/>
      <c r="R174" s="2"/>
      <c r="S174" s="2"/>
      <c r="T174" s="2"/>
    </row>
    <row r="175">
      <c r="A175" s="16" t="str">
        <v>7-第三方人员</v>
      </c>
      <c r="B175" s="18" t="str">
        <v>人员类别</v>
      </c>
      <c r="C175" s="18" t="str">
        <v>工作内容（本次活动所负责的内容）</v>
      </c>
      <c r="D175" s="18"/>
      <c r="E175" s="1" t="str" xml:space="preserve">
        <v> </v>
      </c>
      <c r="F175" s="1"/>
      <c r="G175" s="1"/>
      <c r="H175" s="1"/>
      <c r="I175" s="1"/>
      <c r="J175" s="1"/>
      <c r="K175" s="17"/>
      <c r="L175" s="2">
        <f>K175*1.06</f>
      </c>
      <c r="M175" s="2"/>
      <c r="N175" s="2"/>
      <c r="O175" s="2"/>
      <c r="P175" s="2"/>
      <c r="Q175" s="2"/>
      <c r="R175" s="2"/>
      <c r="S175" s="2"/>
      <c r="T175" s="2"/>
    </row>
    <row r="176">
      <c r="A176" s="16"/>
      <c r="B176" s="34" t="str">
        <v>项目经理</v>
      </c>
      <c r="C176" s="35" t="str">
        <v>4月8日-4月15日</v>
      </c>
      <c r="D176" s="35"/>
      <c r="E176" s="34">
        <v>1</v>
      </c>
      <c r="F176" s="34" t="str">
        <v>人</v>
      </c>
      <c r="G176" s="34">
        <v>8</v>
      </c>
      <c r="H176" s="34" t="str">
        <v>天</v>
      </c>
      <c r="I176" s="34">
        <v>800</v>
      </c>
      <c r="J176" s="34" t="str">
        <v>元</v>
      </c>
      <c r="K176" s="36">
        <f>E176*G176*I176</f>
      </c>
      <c r="L176" s="2">
        <f>K176*1.06</f>
      </c>
      <c r="M176" s="2"/>
      <c r="N176" s="2"/>
      <c r="O176" s="2"/>
      <c r="P176" s="2"/>
      <c r="Q176" s="2"/>
      <c r="R176" s="2"/>
      <c r="S176" s="2"/>
      <c r="T176" s="2"/>
    </row>
    <row customHeight="true" ht="22" r="177">
      <c r="A177" s="16"/>
      <c r="B177" s="34" t="str">
        <v>康辉项目人员</v>
      </c>
      <c r="C177" s="35" t="str">
        <v>康辉项目人员（杨苗苗，高郅，范范，刘涛）</v>
      </c>
      <c r="D177" s="35"/>
      <c r="E177" s="34">
        <v>4</v>
      </c>
      <c r="F177" s="34" t="str">
        <v>人</v>
      </c>
      <c r="G177" s="34">
        <v>8</v>
      </c>
      <c r="H177" s="34" t="str">
        <v>天</v>
      </c>
      <c r="I177" s="34">
        <v>500</v>
      </c>
      <c r="J177" s="34" t="str">
        <v>元</v>
      </c>
      <c r="K177" s="36">
        <f>E177*G177*I177</f>
      </c>
      <c r="L177" s="2">
        <f>K177*1.06</f>
      </c>
      <c r="M177" s="2"/>
      <c r="N177" s="2"/>
      <c r="O177" s="2"/>
      <c r="P177" s="2"/>
      <c r="Q177" s="2"/>
      <c r="R177" s="2"/>
      <c r="S177" s="2"/>
      <c r="T177" s="2"/>
    </row>
    <row r="178">
      <c r="A178" s="16"/>
      <c r="B178" s="34" t="str">
        <v>地接工作人员</v>
      </c>
      <c r="C178" s="35" t="str">
        <v>4月8日-4月16日</v>
      </c>
      <c r="D178" s="35"/>
      <c r="E178" s="34">
        <v>26</v>
      </c>
      <c r="F178" s="34" t="str">
        <v>人次</v>
      </c>
      <c r="G178" s="34">
        <v>1</v>
      </c>
      <c r="H178" s="34" t="str">
        <v>项</v>
      </c>
      <c r="I178" s="34">
        <v>500</v>
      </c>
      <c r="J178" s="34" t="str">
        <v>元</v>
      </c>
      <c r="K178" s="36">
        <f>E178*G178*I178</f>
      </c>
      <c r="L178" s="2">
        <f>K178*1.06</f>
      </c>
      <c r="M178" s="2"/>
      <c r="N178" s="2"/>
      <c r="O178" s="2"/>
      <c r="P178" s="2"/>
      <c r="Q178" s="2"/>
      <c r="R178" s="2"/>
      <c r="S178" s="2"/>
      <c r="T178" s="2"/>
    </row>
    <row customHeight="true" ht="19" r="179">
      <c r="A179" s="16"/>
      <c r="B179" s="34" t="str">
        <v>地接工作人员</v>
      </c>
      <c r="C179" s="35" t="str">
        <v>超时费用</v>
      </c>
      <c r="D179" s="35"/>
      <c r="E179" s="34">
        <v>123</v>
      </c>
      <c r="F179" s="34" t="str">
        <v>小时</v>
      </c>
      <c r="G179" s="34">
        <v>1</v>
      </c>
      <c r="H179" s="34" t="str">
        <v>项</v>
      </c>
      <c r="I179" s="34">
        <v>40</v>
      </c>
      <c r="J179" s="34" t="str">
        <v>元</v>
      </c>
      <c r="K179" s="36">
        <f>E179*G179*I179</f>
      </c>
      <c r="L179" s="2">
        <f>K179*1.06</f>
      </c>
      <c r="M179" s="2"/>
      <c r="N179" s="2"/>
      <c r="O179" s="2"/>
      <c r="P179" s="2"/>
      <c r="Q179" s="2"/>
      <c r="R179" s="2"/>
      <c r="S179" s="2"/>
      <c r="T179" s="2"/>
    </row>
    <row customHeight="true" ht="19" r="180">
      <c r="A180" s="16"/>
      <c r="B180" s="34" t="str">
        <v>地接工作人员</v>
      </c>
      <c r="C180" s="35" t="str">
        <v>交通费用</v>
      </c>
      <c r="D180" s="35"/>
      <c r="E180" s="34">
        <v>1</v>
      </c>
      <c r="F180" s="34" t="str">
        <v>次</v>
      </c>
      <c r="G180" s="34">
        <v>1</v>
      </c>
      <c r="H180" s="34" t="str">
        <v>项</v>
      </c>
      <c r="I180" s="34">
        <v>258.43</v>
      </c>
      <c r="J180" s="34" t="str">
        <v>元</v>
      </c>
      <c r="K180" s="36">
        <f>E180*G180*I180</f>
      </c>
      <c r="L180" s="2">
        <f>K180*1.06</f>
      </c>
      <c r="M180" s="2"/>
      <c r="N180" s="2"/>
      <c r="O180" s="2"/>
      <c r="P180" s="2"/>
      <c r="Q180" s="2"/>
      <c r="R180" s="2"/>
      <c r="S180" s="2"/>
      <c r="T180" s="2"/>
    </row>
    <row customHeight="true" ht="22" r="181">
      <c r="A181" s="16"/>
      <c r="B181" s="34" t="str">
        <v>地接工作人员</v>
      </c>
      <c r="C181" s="35" t="str">
        <v>工作人员餐费4月8-16日</v>
      </c>
      <c r="D181" s="35"/>
      <c r="E181" s="34">
        <v>26</v>
      </c>
      <c r="F181" s="34" t="str">
        <v>人次</v>
      </c>
      <c r="G181" s="34">
        <v>1</v>
      </c>
      <c r="H181" s="34" t="str">
        <v>天</v>
      </c>
      <c r="I181" s="34">
        <v>60</v>
      </c>
      <c r="J181" s="34" t="str">
        <v>元</v>
      </c>
      <c r="K181" s="36">
        <f>E181*G181*I181</f>
      </c>
      <c r="L181" s="2">
        <f>K181*1.06</f>
      </c>
      <c r="M181" s="2" t="str">
        <v>每人每餐30元</v>
      </c>
      <c r="N181" s="2"/>
      <c r="O181" s="2"/>
      <c r="P181" s="2"/>
      <c r="Q181" s="2"/>
      <c r="R181" s="2"/>
      <c r="S181" s="2"/>
      <c r="T181" s="2"/>
    </row>
    <row r="182">
      <c r="A182" s="16"/>
      <c r="B182" s="34" t="str">
        <v>酒店礼仪</v>
      </c>
      <c r="C182" s="35" t="str">
        <v>华尔道夫酒店12-14日，2位，6人次</v>
      </c>
      <c r="D182" s="35"/>
      <c r="E182" s="34">
        <v>6</v>
      </c>
      <c r="F182" s="34" t="str">
        <v>人次</v>
      </c>
      <c r="G182" s="34">
        <v>1</v>
      </c>
      <c r="H182" s="34" t="str">
        <v>项</v>
      </c>
      <c r="I182" s="34">
        <v>900</v>
      </c>
      <c r="J182" s="34" t="str">
        <v>元</v>
      </c>
      <c r="K182" s="36">
        <f>E182*G182*I182</f>
      </c>
      <c r="L182" s="2">
        <f>K182*1.06</f>
      </c>
      <c r="M182" s="2"/>
      <c r="N182" s="2"/>
      <c r="O182" s="2"/>
      <c r="P182" s="2"/>
      <c r="Q182" s="2"/>
      <c r="R182" s="2"/>
      <c r="S182" s="2"/>
      <c r="T182" s="2"/>
    </row>
    <row r="183">
      <c r="A183" s="16"/>
      <c r="B183" s="34" t="str">
        <v>酒店礼仪</v>
      </c>
      <c r="C183" s="35" t="str">
        <v>礼仪超时费用</v>
      </c>
      <c r="D183" s="35"/>
      <c r="E183" s="34">
        <v>10</v>
      </c>
      <c r="F183" s="34" t="str">
        <v>小时</v>
      </c>
      <c r="G183" s="34">
        <v>1</v>
      </c>
      <c r="H183" s="34" t="str">
        <v>项</v>
      </c>
      <c r="I183" s="34">
        <v>150</v>
      </c>
      <c r="J183" s="34" t="str">
        <v>元</v>
      </c>
      <c r="K183" s="36">
        <f>E183*G183*I183</f>
      </c>
      <c r="L183" s="2">
        <f>K183*1.06</f>
      </c>
      <c r="M183" s="2"/>
      <c r="N183" s="2"/>
      <c r="O183" s="2"/>
      <c r="P183" s="2"/>
      <c r="Q183" s="2"/>
      <c r="R183" s="2"/>
      <c r="S183" s="2"/>
      <c r="T183" s="2"/>
    </row>
    <row r="184">
      <c r="A184" s="16"/>
      <c r="B184" s="34" t="str">
        <v>酒店兼职</v>
      </c>
      <c r="C184" s="91" t="str">
        <v>9日兼职2人次
10日物料整理3人次
11日 物料整理5人次=5人次
12日 物料摆放3组，每组3人次, 酒店门口迎宾1组*2人，机动人员1位=12人次
13日 物料摆放3组，每组3人次, 酒店门口迎宾1组*2人，机动人员1位=12人次
14日  4人次
15日 剩余物料整理 3人次</v>
      </c>
      <c r="D184" s="91"/>
      <c r="E184" s="34">
        <v>41</v>
      </c>
      <c r="F184" s="34" t="str">
        <v>人次</v>
      </c>
      <c r="G184" s="34">
        <v>1</v>
      </c>
      <c r="H184" s="34" t="str">
        <v>项</v>
      </c>
      <c r="I184" s="34">
        <v>300</v>
      </c>
      <c r="J184" s="34" t="str">
        <v>元</v>
      </c>
      <c r="K184" s="36">
        <f>E184*G184*I184</f>
      </c>
      <c r="L184" s="2">
        <f>K184*1.06</f>
      </c>
      <c r="M184" s="2"/>
      <c r="N184" s="2"/>
      <c r="O184" s="2"/>
      <c r="P184" s="2"/>
      <c r="Q184" s="2"/>
      <c r="R184" s="2"/>
      <c r="S184" s="2"/>
      <c r="T184" s="2"/>
    </row>
    <row customHeight="true" ht="22" r="185">
      <c r="A185" s="16"/>
      <c r="B185" s="34" t="str">
        <v>酒店兼职</v>
      </c>
      <c r="C185" s="35" t="str">
        <v>兼职加班费用</v>
      </c>
      <c r="D185" s="35"/>
      <c r="E185" s="34">
        <v>127</v>
      </c>
      <c r="F185" s="34" t="str">
        <v>小时</v>
      </c>
      <c r="G185" s="34">
        <v>1</v>
      </c>
      <c r="H185" s="34" t="str">
        <v>项</v>
      </c>
      <c r="I185" s="34">
        <v>30</v>
      </c>
      <c r="J185" s="34" t="str">
        <v>元</v>
      </c>
      <c r="K185" s="36">
        <f>E185*G185*I185</f>
      </c>
      <c r="L185" s="2">
        <f>K185*1.06</f>
      </c>
      <c r="M185" s="2"/>
      <c r="N185" s="2"/>
      <c r="O185" s="2"/>
      <c r="P185" s="2"/>
      <c r="Q185" s="2"/>
      <c r="R185" s="2"/>
      <c r="S185" s="2"/>
      <c r="T185" s="2"/>
    </row>
    <row customHeight="true" ht="22" r="186">
      <c r="A186" s="16"/>
      <c r="B186" s="34" t="str">
        <v>酒店兼职</v>
      </c>
      <c r="C186" s="35" t="str">
        <v>兼职加班打车费用</v>
      </c>
      <c r="D186" s="35"/>
      <c r="E186" s="34">
        <v>1</v>
      </c>
      <c r="F186" s="34" t="str">
        <v>项</v>
      </c>
      <c r="G186" s="34">
        <v>1</v>
      </c>
      <c r="H186" s="34" t="str">
        <v>项</v>
      </c>
      <c r="I186" s="34">
        <v>104.39</v>
      </c>
      <c r="J186" s="34" t="str">
        <v>元</v>
      </c>
      <c r="K186" s="36">
        <f>E186*G186*I186</f>
      </c>
      <c r="L186" s="2">
        <f>K186*1.06</f>
      </c>
      <c r="M186" s="2"/>
      <c r="N186" s="2"/>
      <c r="O186" s="2"/>
      <c r="P186" s="2"/>
      <c r="Q186" s="2"/>
      <c r="R186" s="2"/>
      <c r="S186" s="2"/>
      <c r="T186" s="2"/>
    </row>
    <row r="187">
      <c r="A187" s="16"/>
      <c r="B187" s="34" t="str">
        <v>兼职+礼仪餐补</v>
      </c>
      <c r="C187" s="35" t="str">
        <v>兼职41人次，礼仪6人次每人每餐30元 每天2餐</v>
      </c>
      <c r="D187" s="35"/>
      <c r="E187" s="34">
        <f>E184+E182</f>
      </c>
      <c r="F187" s="34" t="str">
        <v>人次</v>
      </c>
      <c r="G187" s="34">
        <v>1</v>
      </c>
      <c r="H187" s="34" t="str">
        <v>项</v>
      </c>
      <c r="I187" s="34">
        <v>60</v>
      </c>
      <c r="J187" s="34" t="str">
        <v>元</v>
      </c>
      <c r="K187" s="36">
        <f>E187*G187*I187</f>
      </c>
      <c r="L187" s="2">
        <f>K187*1.06</f>
      </c>
      <c r="M187" s="2" t="str">
        <v>兼职+礼仪</v>
      </c>
      <c r="N187" s="2"/>
      <c r="O187" s="2"/>
      <c r="P187" s="2"/>
      <c r="Q187" s="2"/>
      <c r="R187" s="2"/>
      <c r="S187" s="2"/>
      <c r="T187" s="2"/>
    </row>
    <row customHeight="true" ht="22" r="188">
      <c r="A188" s="16"/>
      <c r="B188" s="33" t="str">
        <v>会场车辆调度</v>
      </c>
      <c r="C188" s="33" t="str">
        <v>10-14日 1位总负责，2位车调，14日增加一位</v>
      </c>
      <c r="D188" s="33"/>
      <c r="E188" s="33">
        <v>16</v>
      </c>
      <c r="F188" s="33" t="str">
        <v>人次</v>
      </c>
      <c r="G188" s="33">
        <v>1</v>
      </c>
      <c r="H188" s="33" t="str">
        <v>天</v>
      </c>
      <c r="I188" s="33">
        <v>500</v>
      </c>
      <c r="J188" s="34" t="str">
        <v>元</v>
      </c>
      <c r="K188" s="36">
        <f>E188*G188*I188</f>
      </c>
      <c r="L188" s="2">
        <f>K188*1.06</f>
      </c>
      <c r="M188" s="2"/>
      <c r="N188" s="2"/>
      <c r="O188" s="2"/>
      <c r="P188" s="2"/>
      <c r="Q188" s="2"/>
      <c r="R188" s="2"/>
      <c r="S188" s="2"/>
      <c r="T188" s="2"/>
    </row>
    <row r="189">
      <c r="A189" s="16"/>
      <c r="B189" s="33" t="str">
        <v>会场兼职</v>
      </c>
      <c r="C189" s="33" t="str">
        <v>12日4人踩线培训
13日海峡大剧院车辆指引兼职10位
14日游园会车辆指引兼职10位
24人次</v>
      </c>
      <c r="D189" s="33"/>
      <c r="E189" s="33">
        <v>24</v>
      </c>
      <c r="F189" s="33" t="str">
        <v>人次</v>
      </c>
      <c r="G189" s="33">
        <v>1</v>
      </c>
      <c r="H189" s="33" t="str">
        <v>天</v>
      </c>
      <c r="I189" s="33">
        <v>300</v>
      </c>
      <c r="J189" s="34" t="str">
        <v>元</v>
      </c>
      <c r="K189" s="36">
        <f>E189*G189*I189</f>
      </c>
      <c r="L189" s="2">
        <f>K189*1.06</f>
      </c>
      <c r="M189" s="2"/>
      <c r="N189" s="2"/>
      <c r="O189" s="2"/>
      <c r="P189" s="2"/>
      <c r="Q189" s="2"/>
      <c r="R189" s="2"/>
      <c r="S189" s="2"/>
      <c r="T189" s="2"/>
    </row>
    <row customHeight="true" ht="22" r="190">
      <c r="A190" s="16"/>
      <c r="B190" s="33" t="str">
        <v>会场兼职</v>
      </c>
      <c r="C190" s="33" t="str">
        <v>会场兼职超时费用</v>
      </c>
      <c r="D190" s="33"/>
      <c r="E190" s="33">
        <v>52</v>
      </c>
      <c r="F190" s="33" t="str">
        <v>小时</v>
      </c>
      <c r="G190" s="33">
        <v>1</v>
      </c>
      <c r="H190" s="33" t="str">
        <v>次</v>
      </c>
      <c r="I190" s="33">
        <v>30</v>
      </c>
      <c r="J190" s="34" t="str">
        <v>元</v>
      </c>
      <c r="K190" s="36">
        <f>E190*G190*I190</f>
      </c>
      <c r="L190" s="2">
        <f>K190*1.06</f>
      </c>
      <c r="M190" s="2"/>
      <c r="N190" s="2"/>
      <c r="O190" s="2"/>
      <c r="P190" s="2"/>
      <c r="Q190" s="2"/>
      <c r="R190" s="2"/>
      <c r="S190" s="2"/>
      <c r="T190" s="2"/>
    </row>
    <row customHeight="true" ht="22" r="191">
      <c r="A191" s="16"/>
      <c r="B191" s="33" t="str">
        <v>会场工作人员餐补</v>
      </c>
      <c r="C191" s="33" t="str">
        <v>会场工作人员餐费（兼职24人次，调度16人次）</v>
      </c>
      <c r="D191" s="33"/>
      <c r="E191" s="33">
        <v>40</v>
      </c>
      <c r="F191" s="33" t="str">
        <v>人次</v>
      </c>
      <c r="G191" s="33">
        <v>1</v>
      </c>
      <c r="H191" s="33" t="str">
        <v>天</v>
      </c>
      <c r="I191" s="33">
        <v>60</v>
      </c>
      <c r="J191" s="34" t="str">
        <v>元</v>
      </c>
      <c r="K191" s="36">
        <f>E191*G191*I191</f>
      </c>
      <c r="L191" s="2">
        <f>K191*1.06</f>
      </c>
      <c r="M191" s="2"/>
      <c r="N191" s="2"/>
      <c r="O191" s="2"/>
      <c r="P191" s="2"/>
      <c r="Q191" s="2"/>
      <c r="R191" s="2"/>
      <c r="S191" s="2"/>
      <c r="T191" s="2"/>
    </row>
    <row customHeight="true" ht="22" r="192">
      <c r="A192" s="16"/>
      <c r="B192" s="33" t="str">
        <v>会场兼职</v>
      </c>
      <c r="C192" s="33" t="str">
        <v>会场工作人员加班打车费用</v>
      </c>
      <c r="D192" s="33"/>
      <c r="E192" s="33">
        <v>1</v>
      </c>
      <c r="F192" s="33" t="str">
        <v>项</v>
      </c>
      <c r="G192" s="33">
        <v>1</v>
      </c>
      <c r="H192" s="33" t="str">
        <v>天</v>
      </c>
      <c r="I192" s="33">
        <v>111.78</v>
      </c>
      <c r="J192" s="34" t="str">
        <v>元</v>
      </c>
      <c r="K192" s="36">
        <f>E192*G192*I192</f>
      </c>
      <c r="L192" s="2">
        <f>K192*1.06</f>
      </c>
      <c r="M192" s="2"/>
      <c r="N192" s="2"/>
      <c r="O192" s="2"/>
      <c r="P192" s="2"/>
      <c r="Q192" s="2"/>
      <c r="R192" s="2"/>
      <c r="S192" s="2"/>
      <c r="T192" s="2"/>
    </row>
    <row customHeight="true" ht="22" r="193">
      <c r="A193" s="16"/>
      <c r="B193" s="33" t="str">
        <v>酒店安保人员</v>
      </c>
      <c r="C193" s="33" t="str">
        <v>餐补</v>
      </c>
      <c r="D193" s="33"/>
      <c r="E193" s="33">
        <v>27</v>
      </c>
      <c r="F193" s="33" t="str">
        <v>人次</v>
      </c>
      <c r="G193" s="33">
        <v>1</v>
      </c>
      <c r="H193" s="33" t="str">
        <v>项</v>
      </c>
      <c r="I193" s="33">
        <v>30</v>
      </c>
      <c r="J193" s="34" t="str">
        <v>元</v>
      </c>
      <c r="K193" s="36">
        <f>E193*G193*I193</f>
      </c>
      <c r="L193" s="2">
        <f>K193*1.06</f>
      </c>
      <c r="M193" s="2" t="str">
        <v>P63</v>
      </c>
      <c r="N193" s="2"/>
      <c r="O193" s="2"/>
      <c r="P193" s="2"/>
      <c r="Q193" s="2"/>
      <c r="R193" s="2"/>
      <c r="S193" s="2"/>
      <c r="T193" s="2"/>
    </row>
    <row customHeight="true" ht="22" r="194">
      <c r="A194" s="16"/>
      <c r="B194" s="33" t="str">
        <v>酒店安保人员</v>
      </c>
      <c r="C194" s="33" t="str">
        <v>12-14日每日3位*3班=9人次*3天=27人次</v>
      </c>
      <c r="D194" s="33"/>
      <c r="E194" s="33">
        <v>27</v>
      </c>
      <c r="F194" s="33" t="str">
        <v>人次</v>
      </c>
      <c r="G194" s="33">
        <v>1</v>
      </c>
      <c r="H194" s="33" t="str">
        <v>项</v>
      </c>
      <c r="I194" s="33">
        <v>700</v>
      </c>
      <c r="J194" s="34" t="str">
        <v>元</v>
      </c>
      <c r="K194" s="36">
        <f>E194*G194*I194</f>
      </c>
      <c r="L194" s="2">
        <f>K194*1.06</f>
      </c>
      <c r="M194" s="2" t="str">
        <v>P63</v>
      </c>
      <c r="N194" s="2"/>
      <c r="O194" s="2"/>
      <c r="P194" s="2"/>
      <c r="Q194" s="2"/>
      <c r="R194" s="2"/>
      <c r="S194" s="2"/>
      <c r="T194" s="2"/>
    </row>
    <row r="195">
      <c r="A195" s="61" t="str">
        <v>第三方人员费用合计</v>
      </c>
      <c r="B195" s="61"/>
      <c r="C195" s="61"/>
      <c r="D195" s="61"/>
      <c r="E195" s="61"/>
      <c r="F195" s="61"/>
      <c r="G195" s="61"/>
      <c r="H195" s="61"/>
      <c r="I195" s="61"/>
      <c r="J195" s="61"/>
      <c r="K195" s="62">
        <f>SUM(K176:K194)</f>
      </c>
      <c r="L195" s="2">
        <f>K195*1.06</f>
      </c>
      <c r="M195" s="2"/>
      <c r="N195" s="2"/>
      <c r="O195" s="2"/>
      <c r="P195" s="2"/>
      <c r="Q195" s="2"/>
      <c r="R195" s="2"/>
      <c r="S195" s="2"/>
      <c r="T195" s="2"/>
    </row>
    <row r="196">
      <c r="A196" s="42" t="str">
        <v>项目合计</v>
      </c>
      <c r="B196" s="42"/>
      <c r="C196" s="42"/>
      <c r="D196" s="42"/>
      <c r="E196" s="42"/>
      <c r="F196" s="42"/>
      <c r="G196" s="42"/>
      <c r="H196" s="42"/>
      <c r="I196" s="42"/>
      <c r="J196" s="42"/>
      <c r="K196" s="43">
        <f>K195+K174+K142+K81+K43+K7</f>
      </c>
      <c r="L196" s="2">
        <f>K196*1.06</f>
      </c>
      <c r="M196" s="2"/>
      <c r="N196" s="2"/>
      <c r="O196" s="2"/>
      <c r="P196" s="2"/>
      <c r="Q196" s="2"/>
      <c r="R196" s="2"/>
      <c r="S196" s="2"/>
      <c r="T196" s="2"/>
    </row>
    <row r="197">
      <c r="A197" s="42" t="str">
        <v>6%服务费比例</v>
      </c>
      <c r="B197" s="42"/>
      <c r="C197" s="42"/>
      <c r="D197" s="42"/>
      <c r="E197" s="42"/>
      <c r="F197" s="42"/>
      <c r="G197" s="42"/>
      <c r="H197" s="42"/>
      <c r="I197" s="42"/>
      <c r="J197" s="42"/>
      <c r="K197" s="43">
        <f>(K174+K81+K43+K7)*0.06</f>
      </c>
      <c r="L197" s="2">
        <f>K197*1.06</f>
      </c>
      <c r="M197" s="2"/>
      <c r="N197" s="2"/>
      <c r="O197" s="2"/>
      <c r="P197" s="2"/>
      <c r="Q197" s="2"/>
      <c r="R197" s="2"/>
      <c r="S197" s="2"/>
      <c r="T197" s="2"/>
    </row>
    <row r="198">
      <c r="A198" s="42" t="str">
        <v>搭建制作类10%服务费比例</v>
      </c>
      <c r="B198" s="42"/>
      <c r="C198" s="42"/>
      <c r="D198" s="42"/>
      <c r="E198" s="42"/>
      <c r="F198" s="42"/>
      <c r="G198" s="42"/>
      <c r="H198" s="42"/>
      <c r="I198" s="42"/>
      <c r="J198" s="42"/>
      <c r="K198" s="43">
        <f>(K195+K142)*0.1</f>
      </c>
      <c r="L198" s="2">
        <f>K198*1.06</f>
      </c>
      <c r="M198" s="2"/>
      <c r="N198" s="2"/>
      <c r="O198" s="2"/>
      <c r="P198" s="2"/>
      <c r="Q198" s="2"/>
      <c r="R198" s="2"/>
      <c r="S198" s="2"/>
      <c r="T198" s="2"/>
    </row>
    <row r="199">
      <c r="A199" s="42" t="str">
        <v>发票类型（增值税普票/免税普票/增值税专票）</v>
      </c>
      <c r="B199" s="42"/>
      <c r="C199" s="42"/>
      <c r="D199" s="42"/>
      <c r="E199" s="42"/>
      <c r="F199" s="42"/>
      <c r="G199" s="42"/>
      <c r="H199" s="42"/>
      <c r="I199" s="42"/>
      <c r="J199" s="42"/>
      <c r="K199" s="43" t="str">
        <v>增值税专票</v>
      </c>
      <c r="L199" s="2">
        <f>K199*1.06</f>
      </c>
      <c r="M199" s="2"/>
      <c r="N199" s="2"/>
      <c r="O199" s="2"/>
      <c r="P199" s="2"/>
      <c r="Q199" s="2"/>
      <c r="R199" s="2"/>
      <c r="S199" s="2"/>
      <c r="T199" s="2"/>
    </row>
    <row r="200">
      <c r="A200" s="42" t="str">
        <v>6%发票税率（纸质发票税率）</v>
      </c>
      <c r="B200" s="42"/>
      <c r="C200" s="42"/>
      <c r="D200" s="42"/>
      <c r="E200" s="42"/>
      <c r="F200" s="42"/>
      <c r="G200" s="42"/>
      <c r="H200" s="42"/>
      <c r="I200" s="42"/>
      <c r="J200" s="42"/>
      <c r="K200" s="43">
        <f>((K196+K197+K198-K22)*0.06)</f>
      </c>
      <c r="L200" s="2">
        <f>K200*1.06</f>
      </c>
      <c r="M200" s="2"/>
      <c r="N200" s="2"/>
      <c r="O200" s="2"/>
      <c r="P200" s="2"/>
      <c r="Q200" s="2"/>
      <c r="R200" s="2"/>
      <c r="S200" s="2"/>
      <c r="T200" s="2"/>
    </row>
    <row r="201">
      <c r="A201" s="42" t="str">
        <v>总计</v>
      </c>
      <c r="B201" s="42"/>
      <c r="C201" s="42"/>
      <c r="D201" s="42"/>
      <c r="E201" s="42"/>
      <c r="F201" s="42"/>
      <c r="G201" s="42"/>
      <c r="H201" s="42"/>
      <c r="I201" s="42"/>
      <c r="J201" s="42"/>
      <c r="K201" s="43">
        <f>K196+K197+K200+K198</f>
      </c>
      <c r="L201" s="2">
        <f>K201*1.06</f>
      </c>
      <c r="M201" s="2"/>
      <c r="N201" s="2"/>
      <c r="O201" s="2"/>
      <c r="P201" s="2"/>
      <c r="Q201" s="2"/>
      <c r="R201" s="2"/>
      <c r="S201" s="2"/>
      <c r="T201" s="2"/>
    </row>
    <row r="202">
      <c r="A202" s="23"/>
      <c r="B202" s="2"/>
      <c r="C202" s="2"/>
      <c r="D202" s="2"/>
      <c r="E202" s="2"/>
      <c r="F202" s="2"/>
      <c r="G202" s="2"/>
      <c r="H202" s="2"/>
      <c r="I202" s="2"/>
      <c r="J202" s="2"/>
      <c r="K202" s="24"/>
      <c r="L202" s="2"/>
      <c r="M202" s="2"/>
      <c r="N202" s="2"/>
      <c r="O202" s="2"/>
      <c r="P202" s="2"/>
      <c r="Q202" s="2"/>
      <c r="R202" s="2"/>
      <c r="S202" s="2"/>
      <c r="T202" s="2"/>
    </row>
    <row r="203">
      <c r="A203" s="23"/>
      <c r="B203" s="2"/>
      <c r="C203" s="2"/>
      <c r="D203" s="2"/>
      <c r="E203" s="2"/>
      <c r="F203" s="2"/>
      <c r="G203" s="2"/>
      <c r="H203" s="2"/>
      <c r="I203" s="2"/>
      <c r="J203" s="2"/>
      <c r="K203" s="24"/>
      <c r="L203" s="2"/>
      <c r="M203" s="2"/>
      <c r="N203" s="2"/>
      <c r="O203" s="2"/>
      <c r="P203" s="2"/>
      <c r="Q203" s="2"/>
      <c r="R203" s="2"/>
      <c r="S203" s="2"/>
      <c r="T203" s="2"/>
    </row>
    <row r="204">
      <c r="A204" s="23"/>
      <c r="B204" s="2"/>
      <c r="C204" s="2"/>
      <c r="D204" s="2"/>
      <c r="E204" s="2"/>
      <c r="F204" s="2"/>
      <c r="G204" s="2"/>
      <c r="H204" s="2"/>
      <c r="I204" s="2"/>
      <c r="J204" s="2"/>
      <c r="K204" s="24"/>
      <c r="L204" s="2"/>
      <c r="M204" s="2"/>
      <c r="N204" s="2"/>
      <c r="O204" s="2"/>
      <c r="P204" s="2"/>
      <c r="Q204" s="2"/>
      <c r="R204" s="2"/>
      <c r="S204" s="2"/>
      <c r="T204" s="2"/>
    </row>
    <row r="205">
      <c r="A205" s="23"/>
      <c r="B205" s="2"/>
      <c r="C205" s="2"/>
      <c r="D205" s="2"/>
      <c r="E205" s="2"/>
      <c r="F205" s="2"/>
      <c r="G205" s="2"/>
      <c r="H205" s="2"/>
      <c r="I205" s="2"/>
      <c r="J205" s="2"/>
      <c r="K205" s="24"/>
      <c r="L205" s="2"/>
      <c r="M205" s="2"/>
      <c r="N205" s="2"/>
      <c r="O205" s="2"/>
      <c r="P205" s="2"/>
      <c r="Q205" s="2"/>
      <c r="R205" s="2"/>
      <c r="S205" s="2"/>
      <c r="T205" s="2"/>
    </row>
    <row r="206">
      <c r="A206" s="23"/>
      <c r="B206" s="2"/>
      <c r="C206" s="2"/>
      <c r="D206" s="2"/>
      <c r="E206" s="2"/>
      <c r="F206" s="2"/>
      <c r="G206" s="2"/>
      <c r="H206" s="2"/>
      <c r="I206" s="2"/>
      <c r="J206" s="2"/>
      <c r="K206" s="24"/>
      <c r="L206" s="2"/>
      <c r="M206" s="2"/>
      <c r="N206" s="2"/>
      <c r="O206" s="2"/>
      <c r="P206" s="2"/>
      <c r="Q206" s="2"/>
      <c r="R206" s="2"/>
      <c r="S206" s="2"/>
      <c r="T206" s="2"/>
    </row>
    <row r="207">
      <c r="A207" s="23"/>
      <c r="B207" s="2"/>
      <c r="C207" s="2"/>
      <c r="D207" s="2"/>
      <c r="E207" s="2"/>
      <c r="F207" s="2"/>
      <c r="G207" s="2"/>
      <c r="H207" s="2"/>
      <c r="I207" s="2"/>
      <c r="J207" s="2"/>
      <c r="K207" s="24"/>
      <c r="L207" s="2"/>
      <c r="M207" s="2"/>
      <c r="N207" s="2"/>
      <c r="O207" s="2"/>
      <c r="P207" s="2"/>
      <c r="Q207" s="2"/>
      <c r="R207" s="2"/>
      <c r="S207" s="2"/>
      <c r="T207" s="2"/>
    </row>
    <row r="208">
      <c r="A208" s="23"/>
      <c r="B208" s="2"/>
      <c r="C208" s="2"/>
      <c r="D208" s="2"/>
      <c r="E208" s="2"/>
      <c r="F208" s="2"/>
      <c r="G208" s="2"/>
      <c r="H208" s="2"/>
      <c r="I208" s="2"/>
      <c r="J208" s="2"/>
      <c r="K208" s="24"/>
      <c r="L208" s="2"/>
      <c r="M208" s="2"/>
      <c r="N208" s="2"/>
      <c r="O208" s="2"/>
      <c r="P208" s="2"/>
      <c r="Q208" s="2"/>
      <c r="R208" s="2"/>
      <c r="S208" s="2"/>
      <c r="T208" s="2"/>
    </row>
    <row r="209">
      <c r="A209" s="23"/>
      <c r="B209" s="2"/>
      <c r="C209" s="2"/>
      <c r="D209" s="2"/>
      <c r="E209" s="2"/>
      <c r="F209" s="2"/>
      <c r="G209" s="2"/>
      <c r="H209" s="2"/>
      <c r="I209" s="2"/>
      <c r="J209" s="2"/>
      <c r="K209" s="24"/>
      <c r="L209" s="2"/>
      <c r="M209" s="2"/>
      <c r="N209" s="2"/>
      <c r="O209" s="2"/>
      <c r="P209" s="2"/>
      <c r="Q209" s="2"/>
      <c r="R209" s="2"/>
      <c r="S209" s="2"/>
      <c r="T209" s="2"/>
    </row>
    <row r="210">
      <c r="A210" s="23"/>
      <c r="B210" s="2"/>
      <c r="C210" s="2"/>
      <c r="D210" s="2"/>
      <c r="E210" s="2"/>
      <c r="F210" s="2"/>
      <c r="G210" s="2"/>
      <c r="H210" s="2"/>
      <c r="I210" s="2"/>
      <c r="J210" s="2"/>
      <c r="K210" s="24"/>
      <c r="L210" s="2"/>
      <c r="M210" s="2"/>
      <c r="N210" s="2"/>
      <c r="O210" s="2"/>
      <c r="P210" s="2"/>
      <c r="Q210" s="2"/>
      <c r="R210" s="2"/>
      <c r="S210" s="2"/>
      <c r="T210" s="2"/>
    </row>
    <row r="211">
      <c r="A211" s="23"/>
      <c r="B211" s="2"/>
      <c r="C211" s="2"/>
      <c r="D211" s="2"/>
      <c r="E211" s="2"/>
      <c r="F211" s="2"/>
      <c r="G211" s="2"/>
      <c r="H211" s="2"/>
      <c r="I211" s="2"/>
      <c r="J211" s="2"/>
      <c r="K211" s="24"/>
      <c r="L211" s="2"/>
      <c r="M211" s="2"/>
      <c r="N211" s="2"/>
      <c r="O211" s="2"/>
      <c r="P211" s="2"/>
      <c r="Q211" s="2"/>
      <c r="R211" s="2"/>
      <c r="S211" s="2"/>
      <c r="T211" s="2"/>
    </row>
    <row r="212">
      <c r="A212" s="23"/>
      <c r="B212" s="2"/>
      <c r="C212" s="2"/>
      <c r="D212" s="2"/>
      <c r="E212" s="2"/>
      <c r="F212" s="2"/>
      <c r="G212" s="2"/>
      <c r="H212" s="2"/>
      <c r="I212" s="2"/>
      <c r="J212" s="2"/>
      <c r="K212" s="24"/>
      <c r="L212" s="2"/>
      <c r="M212" s="2"/>
      <c r="N212" s="2"/>
      <c r="O212" s="2"/>
      <c r="P212" s="2"/>
      <c r="Q212" s="2"/>
      <c r="R212" s="2"/>
      <c r="S212" s="2"/>
      <c r="T212" s="2"/>
    </row>
    <row r="213">
      <c r="A213" s="23"/>
      <c r="B213" s="2"/>
      <c r="C213" s="2"/>
      <c r="D213" s="2"/>
      <c r="E213" s="2"/>
      <c r="F213" s="2"/>
      <c r="G213" s="2"/>
      <c r="H213" s="2"/>
      <c r="I213" s="2"/>
      <c r="J213" s="2"/>
      <c r="K213" s="24"/>
      <c r="L213" s="2"/>
      <c r="M213" s="2"/>
      <c r="N213" s="2"/>
      <c r="O213" s="2"/>
      <c r="P213" s="2"/>
      <c r="Q213" s="2"/>
      <c r="R213" s="2"/>
      <c r="S213" s="2"/>
      <c r="T213" s="2"/>
    </row>
    <row r="214">
      <c r="A214" s="23"/>
      <c r="B214" s="2"/>
      <c r="C214" s="2"/>
      <c r="D214" s="2"/>
      <c r="E214" s="2"/>
      <c r="F214" s="2"/>
      <c r="G214" s="2"/>
      <c r="H214" s="2"/>
      <c r="I214" s="2"/>
      <c r="J214" s="2"/>
      <c r="K214" s="24"/>
      <c r="L214" s="2"/>
      <c r="M214" s="2"/>
      <c r="N214" s="2"/>
      <c r="O214" s="2"/>
      <c r="P214" s="2"/>
      <c r="Q214" s="2"/>
      <c r="R214" s="2"/>
      <c r="S214" s="2"/>
      <c r="T214" s="2"/>
    </row>
    <row r="215">
      <c r="A215" s="23"/>
      <c r="B215" s="2"/>
      <c r="C215" s="2"/>
      <c r="D215" s="2"/>
      <c r="E215" s="2"/>
      <c r="F215" s="2"/>
      <c r="G215" s="2"/>
      <c r="H215" s="2"/>
      <c r="I215" s="2"/>
      <c r="J215" s="2"/>
      <c r="K215" s="24"/>
      <c r="L215" s="2"/>
      <c r="M215" s="2"/>
      <c r="N215" s="2"/>
      <c r="O215" s="2"/>
      <c r="P215" s="2"/>
      <c r="Q215" s="2"/>
      <c r="R215" s="2"/>
      <c r="S215" s="2"/>
      <c r="T215" s="2"/>
    </row>
    <row r="216">
      <c r="A216" s="23"/>
      <c r="B216" s="2"/>
      <c r="C216" s="2"/>
      <c r="D216" s="2"/>
      <c r="E216" s="2"/>
      <c r="F216" s="2"/>
      <c r="G216" s="2"/>
      <c r="H216" s="2"/>
      <c r="I216" s="2"/>
      <c r="J216" s="2"/>
      <c r="K216" s="24"/>
      <c r="L216" s="2"/>
      <c r="M216" s="2"/>
      <c r="N216" s="2"/>
      <c r="O216" s="2"/>
      <c r="P216" s="2"/>
      <c r="Q216" s="2"/>
      <c r="R216" s="2"/>
      <c r="S216" s="2"/>
      <c r="T216" s="2"/>
    </row>
    <row r="217">
      <c r="A217" s="23"/>
      <c r="B217" s="2"/>
      <c r="C217" s="2"/>
      <c r="D217" s="2"/>
      <c r="E217" s="2"/>
      <c r="F217" s="2"/>
      <c r="G217" s="2"/>
      <c r="H217" s="2"/>
      <c r="I217" s="2"/>
      <c r="J217" s="2"/>
      <c r="K217" s="24"/>
      <c r="L217" s="2"/>
      <c r="M217" s="2"/>
      <c r="N217" s="2"/>
      <c r="O217" s="2"/>
      <c r="P217" s="2"/>
      <c r="Q217" s="2"/>
      <c r="R217" s="2"/>
      <c r="S217" s="2"/>
      <c r="T217" s="2"/>
    </row>
    <row r="218">
      <c r="A218" s="23"/>
      <c r="B218" s="2"/>
      <c r="C218" s="2"/>
      <c r="D218" s="2"/>
      <c r="E218" s="2"/>
      <c r="F218" s="2"/>
      <c r="G218" s="2"/>
      <c r="H218" s="2"/>
      <c r="I218" s="2"/>
      <c r="J218" s="2"/>
      <c r="K218" s="24"/>
      <c r="L218" s="2"/>
      <c r="M218" s="2"/>
      <c r="N218" s="2"/>
      <c r="O218" s="2"/>
      <c r="P218" s="2"/>
      <c r="Q218" s="2"/>
      <c r="R218" s="2"/>
      <c r="S218" s="2"/>
      <c r="T218" s="2"/>
    </row>
    <row r="219">
      <c r="A219" s="23"/>
      <c r="B219" s="2"/>
      <c r="C219" s="2"/>
      <c r="D219" s="2"/>
      <c r="E219" s="2"/>
      <c r="F219" s="2"/>
      <c r="G219" s="2"/>
      <c r="H219" s="2"/>
      <c r="I219" s="2"/>
      <c r="J219" s="2"/>
      <c r="K219" s="24"/>
      <c r="L219" s="2"/>
      <c r="M219" s="2"/>
      <c r="N219" s="2"/>
      <c r="O219" s="2"/>
      <c r="P219" s="2"/>
      <c r="Q219" s="2"/>
      <c r="R219" s="2"/>
      <c r="S219" s="2"/>
      <c r="T219" s="2"/>
    </row>
    <row r="220">
      <c r="A220" s="23"/>
      <c r="B220" s="2"/>
      <c r="C220" s="2"/>
      <c r="D220" s="2"/>
      <c r="E220" s="2"/>
      <c r="F220" s="2"/>
      <c r="G220" s="2"/>
      <c r="H220" s="2"/>
      <c r="I220" s="2"/>
      <c r="J220" s="2"/>
      <c r="K220" s="24"/>
      <c r="L220" s="2"/>
      <c r="M220" s="2"/>
      <c r="N220" s="2"/>
      <c r="O220" s="2"/>
      <c r="P220" s="2"/>
      <c r="Q220" s="2"/>
      <c r="R220" s="2"/>
      <c r="S220" s="2"/>
      <c r="T220" s="2"/>
    </row>
    <row r="221">
      <c r="A221" s="23"/>
      <c r="B221" s="2"/>
      <c r="C221" s="2"/>
      <c r="D221" s="2"/>
      <c r="E221" s="2"/>
      <c r="F221" s="2"/>
      <c r="G221" s="2"/>
      <c r="H221" s="2"/>
      <c r="I221" s="2"/>
      <c r="J221" s="2"/>
      <c r="K221" s="24"/>
      <c r="L221" s="2"/>
      <c r="M221" s="2"/>
      <c r="N221" s="2"/>
      <c r="O221" s="2"/>
      <c r="P221" s="2"/>
      <c r="Q221" s="2"/>
      <c r="R221" s="2"/>
      <c r="S221" s="2"/>
      <c r="T221" s="2"/>
    </row>
    <row r="222">
      <c r="A222" s="23"/>
      <c r="B222" s="2"/>
      <c r="C222" s="2"/>
      <c r="D222" s="2"/>
      <c r="E222" s="2"/>
      <c r="F222" s="2"/>
      <c r="G222" s="2"/>
      <c r="H222" s="2"/>
      <c r="I222" s="2"/>
      <c r="J222" s="2"/>
      <c r="K222" s="24"/>
      <c r="L222" s="2"/>
      <c r="M222" s="2"/>
      <c r="N222" s="2"/>
      <c r="O222" s="2"/>
      <c r="P222" s="2"/>
      <c r="Q222" s="2"/>
      <c r="R222" s="2"/>
      <c r="S222" s="2"/>
      <c r="T222" s="2"/>
    </row>
    <row r="223">
      <c r="A223" s="23"/>
      <c r="B223" s="2"/>
      <c r="C223" s="2"/>
      <c r="D223" s="2"/>
      <c r="E223" s="2"/>
      <c r="F223" s="2"/>
      <c r="G223" s="2"/>
      <c r="H223" s="2"/>
      <c r="I223" s="2"/>
      <c r="J223" s="2"/>
      <c r="K223" s="24"/>
      <c r="L223" s="2"/>
      <c r="M223" s="2"/>
      <c r="N223" s="2"/>
      <c r="O223" s="2"/>
      <c r="P223" s="2"/>
      <c r="Q223" s="2"/>
      <c r="R223" s="2"/>
      <c r="S223" s="2"/>
      <c r="T223" s="2"/>
    </row>
    <row r="224">
      <c r="A224" s="23"/>
      <c r="B224" s="2"/>
      <c r="C224" s="2"/>
      <c r="D224" s="2"/>
      <c r="E224" s="2"/>
      <c r="F224" s="2"/>
      <c r="G224" s="2"/>
      <c r="H224" s="2"/>
      <c r="I224" s="2"/>
      <c r="J224" s="2"/>
      <c r="K224" s="24"/>
      <c r="L224" s="2"/>
      <c r="M224" s="2"/>
      <c r="N224" s="2"/>
      <c r="O224" s="2"/>
      <c r="P224" s="2"/>
      <c r="Q224" s="2"/>
      <c r="R224" s="2"/>
      <c r="S224" s="2"/>
      <c r="T224" s="2"/>
    </row>
    <row r="225">
      <c r="A225" s="23"/>
      <c r="B225" s="2"/>
      <c r="C225" s="2"/>
      <c r="D225" s="2"/>
      <c r="E225" s="2"/>
      <c r="F225" s="2"/>
      <c r="G225" s="2"/>
      <c r="H225" s="2"/>
      <c r="I225" s="2"/>
      <c r="J225" s="2"/>
      <c r="K225" s="24"/>
      <c r="L225" s="2"/>
      <c r="M225" s="2"/>
      <c r="N225" s="2"/>
      <c r="O225" s="2"/>
      <c r="P225" s="2"/>
      <c r="Q225" s="2"/>
      <c r="R225" s="2"/>
      <c r="S225" s="2"/>
      <c r="T225" s="2"/>
    </row>
    <row r="226">
      <c r="A226" s="23"/>
      <c r="B226" s="2"/>
      <c r="C226" s="2"/>
      <c r="D226" s="2"/>
      <c r="E226" s="2"/>
      <c r="F226" s="2"/>
      <c r="G226" s="2"/>
      <c r="H226" s="2"/>
      <c r="I226" s="2"/>
      <c r="J226" s="2"/>
      <c r="K226" s="24"/>
      <c r="L226" s="2"/>
      <c r="M226" s="2"/>
      <c r="N226" s="2"/>
      <c r="O226" s="2"/>
      <c r="P226" s="2"/>
      <c r="Q226" s="2"/>
      <c r="R226" s="2"/>
      <c r="S226" s="2"/>
      <c r="T226" s="2"/>
    </row>
    <row r="227">
      <c r="A227" s="23"/>
      <c r="B227" s="2"/>
      <c r="C227" s="2"/>
      <c r="D227" s="2"/>
      <c r="E227" s="2"/>
      <c r="F227" s="2"/>
      <c r="G227" s="2"/>
      <c r="H227" s="2"/>
      <c r="I227" s="2"/>
      <c r="J227" s="2"/>
      <c r="K227" s="24"/>
      <c r="L227" s="2"/>
      <c r="M227" s="2"/>
      <c r="N227" s="2"/>
      <c r="O227" s="2"/>
      <c r="P227" s="2"/>
      <c r="Q227" s="2"/>
      <c r="R227" s="2"/>
      <c r="S227" s="2"/>
      <c r="T227" s="2"/>
    </row>
    <row r="228">
      <c r="A228" s="23"/>
      <c r="B228" s="2"/>
      <c r="C228" s="2"/>
      <c r="D228" s="2"/>
      <c r="E228" s="2"/>
      <c r="F228" s="2"/>
      <c r="G228" s="2"/>
      <c r="H228" s="2"/>
      <c r="I228" s="2"/>
      <c r="J228" s="2"/>
      <c r="K228" s="24"/>
      <c r="L228" s="2"/>
      <c r="M228" s="2"/>
      <c r="N228" s="2"/>
      <c r="O228" s="2"/>
      <c r="P228" s="2"/>
      <c r="Q228" s="2"/>
      <c r="R228" s="2"/>
      <c r="S228" s="2"/>
      <c r="T228" s="2"/>
    </row>
    <row r="229">
      <c r="A229" s="23"/>
      <c r="B229" s="2"/>
      <c r="C229" s="2"/>
      <c r="D229" s="2"/>
      <c r="E229" s="2"/>
      <c r="F229" s="2"/>
      <c r="G229" s="2"/>
      <c r="H229" s="2"/>
      <c r="I229" s="2"/>
      <c r="J229" s="2"/>
      <c r="K229" s="24"/>
      <c r="L229" s="2"/>
      <c r="M229" s="2"/>
      <c r="N229" s="2"/>
      <c r="O229" s="2"/>
      <c r="P229" s="2"/>
      <c r="Q229" s="2"/>
      <c r="R229" s="2"/>
      <c r="S229" s="2"/>
      <c r="T229" s="2"/>
    </row>
    <row r="230">
      <c r="A230" s="23"/>
      <c r="B230" s="2"/>
      <c r="C230" s="2"/>
      <c r="D230" s="2"/>
      <c r="E230" s="2"/>
      <c r="F230" s="2"/>
      <c r="G230" s="2"/>
      <c r="H230" s="2"/>
      <c r="I230" s="2"/>
      <c r="J230" s="2"/>
      <c r="K230" s="24"/>
      <c r="L230" s="2"/>
      <c r="M230" s="2"/>
      <c r="N230" s="2"/>
      <c r="O230" s="2"/>
      <c r="P230" s="2"/>
      <c r="Q230" s="2"/>
      <c r="R230" s="2"/>
      <c r="S230" s="2"/>
      <c r="T230" s="2"/>
    </row>
    <row r="231">
      <c r="A231" s="23"/>
      <c r="B231" s="2"/>
      <c r="C231" s="2"/>
      <c r="D231" s="2"/>
      <c r="E231" s="2"/>
      <c r="F231" s="2"/>
      <c r="G231" s="2"/>
      <c r="H231" s="2"/>
      <c r="I231" s="2"/>
      <c r="J231" s="2"/>
      <c r="K231" s="24"/>
      <c r="L231" s="2"/>
      <c r="M231" s="2"/>
      <c r="N231" s="2"/>
      <c r="O231" s="2"/>
      <c r="P231" s="2"/>
      <c r="Q231" s="2"/>
      <c r="R231" s="2"/>
      <c r="S231" s="2"/>
      <c r="T231" s="2"/>
    </row>
    <row r="232">
      <c r="A232" s="23"/>
      <c r="B232" s="2"/>
      <c r="C232" s="2"/>
      <c r="D232" s="2"/>
      <c r="E232" s="2"/>
      <c r="F232" s="2"/>
      <c r="G232" s="2"/>
      <c r="H232" s="2"/>
      <c r="I232" s="2"/>
      <c r="J232" s="2"/>
      <c r="K232" s="24"/>
      <c r="L232" s="2"/>
      <c r="M232" s="2"/>
      <c r="N232" s="2"/>
      <c r="O232" s="2"/>
      <c r="P232" s="2"/>
      <c r="Q232" s="2"/>
      <c r="R232" s="2"/>
      <c r="S232" s="2"/>
      <c r="T232" s="2"/>
    </row>
    <row r="233">
      <c r="A233" s="23"/>
      <c r="B233" s="2"/>
      <c r="C233" s="2"/>
      <c r="D233" s="2"/>
      <c r="E233" s="2"/>
      <c r="F233" s="2"/>
      <c r="G233" s="2"/>
      <c r="H233" s="2"/>
      <c r="I233" s="2"/>
      <c r="J233" s="2"/>
      <c r="K233" s="24"/>
      <c r="L233" s="2"/>
      <c r="M233" s="2"/>
      <c r="N233" s="2"/>
      <c r="O233" s="2"/>
      <c r="P233" s="2"/>
      <c r="Q233" s="2"/>
      <c r="R233" s="2"/>
      <c r="S233" s="2"/>
      <c r="T233" s="2"/>
    </row>
    <row r="234">
      <c r="A234" s="23"/>
      <c r="B234" s="2"/>
      <c r="C234" s="2"/>
      <c r="D234" s="2"/>
      <c r="E234" s="2"/>
      <c r="F234" s="2"/>
      <c r="G234" s="2"/>
      <c r="H234" s="2"/>
      <c r="I234" s="2"/>
      <c r="J234" s="2"/>
      <c r="K234" s="24"/>
      <c r="L234" s="2"/>
      <c r="M234" s="2"/>
      <c r="N234" s="2"/>
      <c r="O234" s="2"/>
      <c r="P234" s="2"/>
      <c r="Q234" s="2"/>
      <c r="R234" s="2"/>
      <c r="S234" s="2"/>
      <c r="T234" s="2"/>
    </row>
    <row r="235">
      <c r="A235" s="23"/>
      <c r="B235" s="2"/>
      <c r="C235" s="2"/>
      <c r="D235" s="2"/>
      <c r="E235" s="2"/>
      <c r="F235" s="2"/>
      <c r="G235" s="2"/>
      <c r="H235" s="2"/>
      <c r="I235" s="2"/>
      <c r="J235" s="2"/>
      <c r="K235" s="24"/>
      <c r="L235" s="2"/>
      <c r="M235" s="2"/>
      <c r="N235" s="2"/>
      <c r="O235" s="2"/>
      <c r="P235" s="2"/>
      <c r="Q235" s="2"/>
      <c r="R235" s="2"/>
      <c r="S235" s="2"/>
      <c r="T235" s="2"/>
    </row>
    <row r="236">
      <c r="A236" s="23"/>
      <c r="B236" s="2"/>
      <c r="C236" s="2"/>
      <c r="D236" s="2"/>
      <c r="E236" s="2"/>
      <c r="F236" s="2"/>
      <c r="G236" s="2"/>
      <c r="H236" s="2"/>
      <c r="I236" s="2"/>
      <c r="J236" s="2"/>
      <c r="K236" s="24"/>
      <c r="L236" s="2"/>
      <c r="M236" s="2"/>
      <c r="N236" s="2"/>
      <c r="O236" s="2"/>
      <c r="P236" s="2"/>
      <c r="Q236" s="2"/>
      <c r="R236" s="2"/>
      <c r="S236" s="2"/>
      <c r="T236" s="2"/>
    </row>
    <row r="237">
      <c r="A237" s="23"/>
      <c r="B237" s="2"/>
      <c r="C237" s="2"/>
      <c r="D237" s="2"/>
      <c r="E237" s="2"/>
      <c r="F237" s="2"/>
      <c r="G237" s="2"/>
      <c r="H237" s="2"/>
      <c r="I237" s="2"/>
      <c r="J237" s="2"/>
      <c r="K237" s="24"/>
      <c r="L237" s="2"/>
      <c r="M237" s="2"/>
      <c r="N237" s="2"/>
      <c r="O237" s="2"/>
      <c r="P237" s="2"/>
      <c r="Q237" s="2"/>
      <c r="R237" s="2"/>
      <c r="S237" s="2"/>
      <c r="T237" s="2"/>
    </row>
    <row r="238">
      <c r="A238" s="23"/>
      <c r="B238" s="2"/>
      <c r="C238" s="2"/>
      <c r="D238" s="2"/>
      <c r="E238" s="2"/>
      <c r="F238" s="2"/>
      <c r="G238" s="2"/>
      <c r="H238" s="2"/>
      <c r="I238" s="2"/>
      <c r="J238" s="2"/>
      <c r="K238" s="24"/>
      <c r="L238" s="2"/>
      <c r="M238" s="2"/>
      <c r="N238" s="2"/>
      <c r="O238" s="2"/>
      <c r="P238" s="2"/>
      <c r="Q238" s="2"/>
      <c r="R238" s="2"/>
      <c r="S238" s="2"/>
      <c r="T238" s="2"/>
    </row>
    <row r="239">
      <c r="A239" s="23"/>
      <c r="B239" s="2"/>
      <c r="C239" s="2"/>
      <c r="D239" s="2"/>
      <c r="E239" s="2"/>
      <c r="F239" s="2"/>
      <c r="G239" s="2"/>
      <c r="H239" s="2"/>
      <c r="I239" s="2"/>
      <c r="J239" s="2"/>
      <c r="K239" s="24"/>
      <c r="L239" s="2"/>
      <c r="M239" s="2"/>
      <c r="N239" s="2"/>
      <c r="O239" s="2"/>
      <c r="P239" s="2"/>
      <c r="Q239" s="2"/>
      <c r="R239" s="2"/>
      <c r="S239" s="2"/>
      <c r="T239" s="2"/>
    </row>
    <row r="240">
      <c r="A240" s="23"/>
      <c r="B240" s="2"/>
      <c r="C240" s="2"/>
      <c r="D240" s="2"/>
      <c r="E240" s="2"/>
      <c r="F240" s="2"/>
      <c r="G240" s="2"/>
      <c r="H240" s="2"/>
      <c r="I240" s="2"/>
      <c r="J240" s="2"/>
      <c r="K240" s="24"/>
      <c r="L240" s="2"/>
      <c r="M240" s="2"/>
      <c r="N240" s="2"/>
      <c r="O240" s="2"/>
      <c r="P240" s="2"/>
      <c r="Q240" s="2"/>
      <c r="R240" s="2"/>
      <c r="S240" s="2"/>
      <c r="T240" s="2"/>
    </row>
    <row r="241">
      <c r="A241" s="23"/>
      <c r="B241" s="2"/>
      <c r="C241" s="2"/>
      <c r="D241" s="2"/>
      <c r="E241" s="2"/>
      <c r="F241" s="2"/>
      <c r="G241" s="2"/>
      <c r="H241" s="2"/>
      <c r="I241" s="2"/>
      <c r="J241" s="2"/>
      <c r="K241" s="24"/>
      <c r="L241" s="2"/>
      <c r="M241" s="2"/>
      <c r="N241" s="2"/>
      <c r="O241" s="2"/>
      <c r="P241" s="2"/>
      <c r="Q241" s="2"/>
      <c r="R241" s="2"/>
      <c r="S241" s="2"/>
      <c r="T241" s="2"/>
    </row>
    <row r="242">
      <c r="A242" s="23"/>
      <c r="B242" s="2"/>
      <c r="C242" s="2"/>
      <c r="D242" s="2"/>
      <c r="E242" s="2"/>
      <c r="F242" s="2"/>
      <c r="G242" s="2"/>
      <c r="H242" s="2"/>
      <c r="I242" s="2"/>
      <c r="J242" s="2"/>
      <c r="K242" s="24"/>
      <c r="L242" s="2"/>
      <c r="M242" s="2"/>
      <c r="N242" s="2"/>
      <c r="O242" s="2"/>
      <c r="P242" s="2"/>
      <c r="Q242" s="2"/>
      <c r="R242" s="2"/>
      <c r="S242" s="2"/>
      <c r="T242" s="2"/>
    </row>
    <row r="243">
      <c r="A243" s="23"/>
      <c r="B243" s="2"/>
      <c r="C243" s="2"/>
      <c r="D243" s="2"/>
      <c r="E243" s="2"/>
      <c r="F243" s="2"/>
      <c r="G243" s="2"/>
      <c r="H243" s="2"/>
      <c r="I243" s="2"/>
      <c r="J243" s="2"/>
      <c r="K243" s="24"/>
      <c r="L243" s="2"/>
      <c r="M243" s="2"/>
      <c r="N243" s="2"/>
      <c r="O243" s="2"/>
      <c r="P243" s="2"/>
      <c r="Q243" s="2"/>
      <c r="R243" s="2"/>
      <c r="S243" s="2"/>
      <c r="T243" s="2"/>
    </row>
    <row r="244">
      <c r="A244" s="23"/>
      <c r="B244" s="2"/>
      <c r="C244" s="2"/>
      <c r="D244" s="2"/>
      <c r="E244" s="2"/>
      <c r="F244" s="2"/>
      <c r="G244" s="2"/>
      <c r="H244" s="2"/>
      <c r="I244" s="2"/>
      <c r="J244" s="2"/>
      <c r="K244" s="24"/>
      <c r="L244" s="2"/>
      <c r="M244" s="2"/>
      <c r="N244" s="2"/>
      <c r="O244" s="2"/>
      <c r="P244" s="2"/>
      <c r="Q244" s="2"/>
      <c r="R244" s="2"/>
      <c r="S244" s="2"/>
      <c r="T244" s="2"/>
    </row>
    <row r="245">
      <c r="A245" s="23"/>
      <c r="B245" s="2"/>
      <c r="C245" s="2"/>
      <c r="D245" s="2"/>
      <c r="E245" s="2"/>
      <c r="F245" s="2"/>
      <c r="G245" s="2"/>
      <c r="H245" s="2"/>
      <c r="I245" s="2"/>
      <c r="J245" s="2"/>
      <c r="K245" s="24"/>
      <c r="L245" s="2"/>
      <c r="M245" s="2"/>
      <c r="N245" s="2"/>
      <c r="O245" s="2"/>
      <c r="P245" s="2"/>
      <c r="Q245" s="2"/>
      <c r="R245" s="2"/>
      <c r="S245" s="2"/>
      <c r="T245" s="2"/>
    </row>
    <row r="246">
      <c r="A246" s="23"/>
      <c r="B246" s="2"/>
      <c r="C246" s="2"/>
      <c r="D246" s="2"/>
      <c r="E246" s="2"/>
      <c r="F246" s="2"/>
      <c r="G246" s="2"/>
      <c r="H246" s="2"/>
      <c r="I246" s="2"/>
      <c r="J246" s="2"/>
      <c r="K246" s="24"/>
      <c r="L246" s="2"/>
      <c r="M246" s="2"/>
      <c r="N246" s="2"/>
      <c r="O246" s="2"/>
      <c r="P246" s="2"/>
      <c r="Q246" s="2"/>
      <c r="R246" s="2"/>
      <c r="S246" s="2"/>
      <c r="T246" s="2"/>
    </row>
    <row r="247">
      <c r="A247" s="23"/>
      <c r="B247" s="2"/>
      <c r="C247" s="2"/>
      <c r="D247" s="2"/>
      <c r="E247" s="2"/>
      <c r="F247" s="2"/>
      <c r="G247" s="2"/>
      <c r="H247" s="2"/>
      <c r="I247" s="2"/>
      <c r="J247" s="2"/>
      <c r="K247" s="24"/>
      <c r="L247" s="2"/>
      <c r="M247" s="2"/>
      <c r="N247" s="2"/>
      <c r="O247" s="2"/>
      <c r="P247" s="2"/>
      <c r="Q247" s="2"/>
      <c r="R247" s="2"/>
      <c r="S247" s="2"/>
      <c r="T247" s="2"/>
    </row>
    <row r="248">
      <c r="A248" s="23"/>
      <c r="B248" s="2"/>
      <c r="C248" s="2"/>
      <c r="D248" s="2"/>
      <c r="E248" s="2"/>
      <c r="F248" s="2"/>
      <c r="G248" s="2"/>
      <c r="H248" s="2"/>
      <c r="I248" s="2"/>
      <c r="J248" s="2"/>
      <c r="K248" s="24"/>
      <c r="L248" s="2"/>
      <c r="M248" s="2"/>
      <c r="N248" s="2"/>
      <c r="O248" s="2"/>
      <c r="P248" s="2"/>
      <c r="Q248" s="2"/>
      <c r="R248" s="2"/>
      <c r="S248" s="2"/>
      <c r="T248" s="2"/>
    </row>
    <row r="249">
      <c r="A249" s="23"/>
      <c r="B249" s="2"/>
      <c r="C249" s="2"/>
      <c r="D249" s="2"/>
      <c r="E249" s="2"/>
      <c r="F249" s="2"/>
      <c r="G249" s="2"/>
      <c r="H249" s="2"/>
      <c r="I249" s="2"/>
      <c r="J249" s="2"/>
      <c r="K249" s="24"/>
      <c r="L249" s="2"/>
      <c r="M249" s="2"/>
      <c r="N249" s="2"/>
      <c r="O249" s="2"/>
      <c r="P249" s="2"/>
      <c r="Q249" s="2"/>
      <c r="R249" s="2"/>
      <c r="S249" s="2"/>
      <c r="T249" s="2"/>
    </row>
    <row r="250">
      <c r="A250" s="23"/>
      <c r="B250" s="2"/>
      <c r="C250" s="2"/>
      <c r="D250" s="2"/>
      <c r="E250" s="2"/>
      <c r="F250" s="2"/>
      <c r="G250" s="2"/>
      <c r="H250" s="2"/>
      <c r="I250" s="2"/>
      <c r="J250" s="2"/>
      <c r="K250" s="24"/>
      <c r="L250" s="2"/>
      <c r="M250" s="2"/>
      <c r="N250" s="2"/>
      <c r="O250" s="2"/>
      <c r="P250" s="2"/>
      <c r="Q250" s="2"/>
      <c r="R250" s="2"/>
      <c r="S250" s="2"/>
      <c r="T250" s="2"/>
    </row>
  </sheetData>
  <mergeCells>
    <mergeCell ref="C94:D94"/>
    <mergeCell ref="C95:D95"/>
    <mergeCell ref="C96:D96"/>
    <mergeCell ref="C98:D98"/>
    <mergeCell ref="C97:D97"/>
    <mergeCell ref="C123:D123"/>
    <mergeCell ref="C124:D124"/>
    <mergeCell ref="C125:D125"/>
    <mergeCell ref="C126:D126"/>
    <mergeCell ref="C127:D127"/>
    <mergeCell ref="B125:B127"/>
    <mergeCell ref="C120:D120"/>
    <mergeCell ref="C122:D122"/>
    <mergeCell ref="C121:D121"/>
    <mergeCell ref="C118:D118"/>
    <mergeCell ref="C119:D119"/>
    <mergeCell ref="C116:D116"/>
    <mergeCell ref="C117:D117"/>
    <mergeCell ref="C112:D112"/>
    <mergeCell ref="C115:D115"/>
    <mergeCell ref="C113:D113"/>
    <mergeCell ref="C114:D114"/>
    <mergeCell ref="C104:D104"/>
    <mergeCell ref="C101:D101"/>
    <mergeCell ref="C103:D103"/>
    <mergeCell ref="C102:D102"/>
    <mergeCell ref="C100:D100"/>
    <mergeCell ref="C99:D99"/>
    <mergeCell ref="C108:D108"/>
    <mergeCell ref="C110:D110"/>
    <mergeCell ref="C109:D109"/>
    <mergeCell ref="C106:D106"/>
    <mergeCell ref="C107:D107"/>
    <mergeCell ref="C105:D105"/>
    <mergeCell ref="C111:D111"/>
    <mergeCell ref="C140:D140"/>
    <mergeCell ref="C139:D139"/>
    <mergeCell ref="C138:D138"/>
    <mergeCell ref="C137:D137"/>
    <mergeCell ref="C151:D151"/>
    <mergeCell ref="C150:D150"/>
    <mergeCell ref="C141:D141"/>
    <mergeCell ref="C144:D144"/>
    <mergeCell ref="C143:D143"/>
    <mergeCell ref="A142:J142"/>
    <mergeCell ref="C148:D148"/>
    <mergeCell ref="C147:D147"/>
    <mergeCell ref="C146:D146"/>
    <mergeCell ref="C145:D145"/>
    <mergeCell ref="A83:A141"/>
    <mergeCell ref="C149:D149"/>
    <mergeCell ref="C134:D134"/>
    <mergeCell ref="C135:D135"/>
    <mergeCell ref="C136:D136"/>
    <mergeCell ref="C133:D133"/>
    <mergeCell ref="C131:D131"/>
    <mergeCell ref="C132:D132"/>
    <mergeCell ref="C130:D130"/>
    <mergeCell ref="C129:D129"/>
    <mergeCell ref="C128:D128"/>
    <mergeCell ref="C153:D153"/>
    <mergeCell ref="C154:D154"/>
    <mergeCell ref="C155:D155"/>
    <mergeCell ref="C156:D156"/>
    <mergeCell ref="C159:D159"/>
    <mergeCell ref="C160:D160"/>
    <mergeCell ref="C161:D161"/>
    <mergeCell ref="C157:D157"/>
    <mergeCell ref="C158:D158"/>
    <mergeCell ref="C169:D169"/>
    <mergeCell ref="C170:D170"/>
    <mergeCell ref="C171:D171"/>
    <mergeCell ref="A143:A173"/>
    <mergeCell ref="C176:D176"/>
    <mergeCell ref="E175:K175"/>
    <mergeCell ref="C175:D175"/>
    <mergeCell ref="A174:J174"/>
    <mergeCell ref="C173:D173"/>
    <mergeCell ref="C172:D172"/>
    <mergeCell ref="C168:D168"/>
    <mergeCell ref="C163:D163"/>
    <mergeCell ref="C164:D164"/>
    <mergeCell ref="C167:D167"/>
    <mergeCell ref="C166:D166"/>
    <mergeCell ref="C165:D165"/>
    <mergeCell ref="C162:D162"/>
    <mergeCell ref="C178:D178"/>
    <mergeCell ref="C179:D179"/>
    <mergeCell ref="C180:D180"/>
    <mergeCell ref="C192:D192"/>
    <mergeCell ref="C191:D191"/>
    <mergeCell ref="C190:D190"/>
    <mergeCell ref="C189:D189"/>
    <mergeCell ref="C188:D188"/>
    <mergeCell ref="C183:D183"/>
    <mergeCell ref="C186:D186"/>
    <mergeCell ref="C187:D187"/>
    <mergeCell ref="C185:D185"/>
    <mergeCell ref="C184:D184"/>
    <mergeCell ref="C182:D182"/>
    <mergeCell ref="C181:D181"/>
    <mergeCell ref="C177:D177"/>
    <mergeCell ref="C152:D152"/>
    <mergeCell ref="A175:A194"/>
    <mergeCell ref="A195:J195"/>
    <mergeCell ref="A196:J196"/>
    <mergeCell ref="A197:J197"/>
    <mergeCell ref="A198:J198"/>
    <mergeCell ref="A199:J199"/>
    <mergeCell ref="A200:J200"/>
    <mergeCell ref="A201:J201"/>
    <mergeCell ref="C194:D194"/>
    <mergeCell ref="C193:D193"/>
    <mergeCell ref="C91:D91"/>
    <mergeCell ref="C90:D90"/>
    <mergeCell ref="A8:A42"/>
    <mergeCell ref="B41:B42"/>
    <mergeCell ref="B39:B40"/>
    <mergeCell ref="B9:B38"/>
    <mergeCell ref="C89:D89"/>
    <mergeCell ref="C86:D86"/>
    <mergeCell ref="C87:D87"/>
    <mergeCell ref="C88:D88"/>
    <mergeCell ref="C85:D85"/>
    <mergeCell ref="C45:D45"/>
    <mergeCell ref="C44:D44"/>
    <mergeCell ref="A43:J43"/>
    <mergeCell ref="C46:D46"/>
    <mergeCell ref="C47:D47"/>
    <mergeCell ref="C48:D48"/>
    <mergeCell ref="C49:D49"/>
    <mergeCell ref="C50:D50"/>
    <mergeCell ref="C52:D52"/>
    <mergeCell ref="C51:D51"/>
    <mergeCell ref="C53:D53"/>
    <mergeCell ref="C54:D54"/>
    <mergeCell ref="C55:D55"/>
    <mergeCell ref="C56:D56"/>
    <mergeCell ref="C57:D57"/>
    <mergeCell ref="C58:D58"/>
    <mergeCell ref="C59:D59"/>
    <mergeCell ref="C60:D60"/>
    <mergeCell ref="C61:D61"/>
    <mergeCell ref="C62:D62"/>
    <mergeCell ref="C63:D63"/>
    <mergeCell ref="C70:D70"/>
    <mergeCell ref="C69:D69"/>
    <mergeCell ref="C64:D64"/>
    <mergeCell ref="C65:D65"/>
    <mergeCell ref="C66:D66"/>
    <mergeCell ref="C67:D67"/>
    <mergeCell ref="C68:D68"/>
    <mergeCell ref="C71:D71"/>
    <mergeCell ref="C72:D72"/>
    <mergeCell ref="C73:D73"/>
    <mergeCell ref="C74:D74"/>
    <mergeCell ref="C75:D75"/>
    <mergeCell ref="C76:D76"/>
    <mergeCell ref="C78:D78"/>
    <mergeCell ref="A44:A80"/>
    <mergeCell ref="B45:B80"/>
    <mergeCell ref="C83:D83"/>
    <mergeCell ref="C82:D82"/>
    <mergeCell ref="A81:J81"/>
    <mergeCell ref="C79:D79"/>
    <mergeCell ref="C80:D80"/>
    <mergeCell ref="C84:D84"/>
    <mergeCell ref="C77:D77"/>
    <mergeCell ref="A7:J7"/>
    <mergeCell ref="E4:K4"/>
    <mergeCell ref="A4:A5"/>
    <mergeCell ref="C3:D3"/>
    <mergeCell ref="H2:K2"/>
    <mergeCell ref="E2:G2"/>
    <mergeCell ref="A1:K1"/>
    <mergeCell ref="C92:D92"/>
    <mergeCell ref="C93:D93"/>
    <mergeCell ref="M5:M6"/>
  </mergeCells>
</worksheet>
</file>

<file path=xl/worksheets/sheet20.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sheetViews>
  <sheetFormatPr defaultColWidth="14" defaultRowHeight="19"/>
  <cols>
    <col collapsed="false" customWidth="true" hidden="false" max="1" min="1" style="0" width="14"/>
    <col collapsed="false" customWidth="true" hidden="false" max="2" min="2" style="0" width="15"/>
    <col collapsed="false" customWidth="true" hidden="false" max="3" min="3" style="0" width="14"/>
    <col collapsed="false" customWidth="true" hidden="false" max="4" min="4" style="0" width="28"/>
    <col collapsed="false" customWidth="true" hidden="false" max="5" min="5" style="0" width="14"/>
    <col collapsed="false" customWidth="true" hidden="false" max="6" min="6" style="0" width="28"/>
    <col collapsed="false" customWidth="true" hidden="false" max="7" min="7" style="0" width="14"/>
    <col collapsed="false" customWidth="true" hidden="false" max="8" min="8" style="0" width="14"/>
    <col collapsed="false" customWidth="true" hidden="false" max="9" min="9" style="0" width="14"/>
    <col collapsed="false" customWidth="true" hidden="false" max="10" min="10" style="0" width="14"/>
    <col collapsed="false" customWidth="true" hidden="false" max="11" min="11" style="0" width="14"/>
    <col collapsed="false" customWidth="true" hidden="false" max="12" min="12" style="0" width="14"/>
    <col collapsed="false" customWidth="true" hidden="false" max="13" min="13" style="0" width="14"/>
    <col collapsed="false" customWidth="true" hidden="false" max="14" min="14" style="0" width="14"/>
    <col collapsed="false" customWidth="true" hidden="false" max="15" min="15" style="0" width="14"/>
    <col collapsed="false" customWidth="true" hidden="false" max="16" min="16" style="0" width="14"/>
    <col collapsed="false" customWidth="true" hidden="false" max="17" min="17" style="0" width="14"/>
    <col collapsed="false" customWidth="true" hidden="false" max="18" min="18" style="0" width="14"/>
    <col collapsed="false" customWidth="true" hidden="false" max="19" min="19" style="0" width="14"/>
    <col collapsed="false" customWidth="true" hidden="false" max="20" min="20" style="0" width="14"/>
    <col collapsed="false" customWidth="true" hidden="false" max="21" min="21" style="0" width="14"/>
    <col collapsed="false" customWidth="true" hidden="false" max="22" min="22" style="0" width="14"/>
  </cols>
  <sheetData>
    <row r="1">
      <c r="A1" s="298" t="str">
        <v>序号</v>
      </c>
      <c r="B1" s="298" t="str">
        <v>嘉宾昵称</v>
      </c>
      <c r="C1" s="298" t="str">
        <v>报销项目</v>
      </c>
      <c r="D1" s="298" t="str">
        <v>明细</v>
      </c>
      <c r="E1" s="298" t="str">
        <v>金额</v>
      </c>
      <c r="F1" s="298" t="str">
        <v>收款账户</v>
      </c>
      <c r="G1" s="298" t="str">
        <v>截图</v>
      </c>
      <c r="H1" s="298"/>
      <c r="I1" s="284"/>
      <c r="J1" s="284"/>
      <c r="K1" s="284"/>
      <c r="L1" s="284"/>
      <c r="M1" s="284"/>
      <c r="N1" s="284"/>
      <c r="O1" s="284"/>
      <c r="P1" s="284"/>
      <c r="Q1" s="284"/>
      <c r="R1" s="284"/>
      <c r="S1" s="284"/>
      <c r="T1" s="284"/>
      <c r="U1" s="284"/>
      <c r="V1" s="284"/>
    </row>
    <row r="2">
      <c r="A2" s="298">
        <v>1</v>
      </c>
      <c r="B2" s="298" t="str">
        <v>沛县曹加班</v>
      </c>
      <c r="C2" s="298" t="str">
        <v>租车费</v>
      </c>
      <c r="D2" s="298"/>
      <c r="E2" s="298">
        <v>2000</v>
      </c>
      <c r="F2" s="298" t="str">
        <v>对公付款</v>
      </c>
      <c r="G2" s="298"/>
      <c r="H2" s="298"/>
      <c r="I2" s="284"/>
      <c r="J2" s="284"/>
      <c r="K2" s="284"/>
      <c r="L2" s="284"/>
      <c r="M2" s="284"/>
      <c r="N2" s="284"/>
      <c r="O2" s="284"/>
      <c r="P2" s="284"/>
      <c r="Q2" s="284"/>
      <c r="R2" s="284"/>
      <c r="S2" s="284"/>
      <c r="T2" s="284"/>
      <c r="U2" s="284"/>
      <c r="V2" s="284"/>
    </row>
    <row customHeight="true" ht="240.5578125" r="3">
      <c r="A3" s="298">
        <v>2</v>
      </c>
      <c r="B3" s="298" t="str">
        <v>李俊鹏</v>
      </c>
      <c r="C3" s="298" t="str">
        <v>高铁票</v>
      </c>
      <c r="D3" s="298"/>
      <c r="E3" s="298">
        <v>1434</v>
      </c>
      <c r="F3" s="298"/>
      <c r="G3" s="298"/>
      <c r="H3" s="298"/>
      <c r="I3" s="284"/>
      <c r="J3" s="284"/>
      <c r="K3" s="284"/>
      <c r="L3" s="284"/>
      <c r="M3" s="284"/>
      <c r="N3" s="284"/>
      <c r="O3" s="284"/>
      <c r="P3" s="284"/>
      <c r="Q3" s="284"/>
      <c r="R3" s="284"/>
      <c r="S3" s="284"/>
      <c r="T3" s="284"/>
      <c r="U3" s="284"/>
      <c r="V3" s="284"/>
    </row>
    <row customHeight="true" ht="98.13931034482759" r="4">
      <c r="A4" s="298">
        <v>3</v>
      </c>
      <c r="B4" s="298" t="str">
        <v>李胜龙</v>
      </c>
      <c r="C4" s="298" t="str">
        <v>飞机票</v>
      </c>
      <c r="D4" s="298" t="str">
        <v>去程：杭州萧山机场-厦门高崎机场</v>
      </c>
      <c r="E4" s="298">
        <v>1998</v>
      </c>
      <c r="F4" s="298" t="str">
        <v>银行卡号：6212261609022333618
开户行：菏泽牡丹支行</v>
      </c>
      <c r="G4" s="298"/>
      <c r="H4" s="298"/>
      <c r="I4" s="284"/>
      <c r="J4" s="284"/>
      <c r="K4" s="284"/>
      <c r="L4" s="284"/>
      <c r="M4" s="284"/>
      <c r="N4" s="284"/>
      <c r="O4" s="284"/>
      <c r="P4" s="284"/>
      <c r="Q4" s="284"/>
      <c r="R4" s="284"/>
      <c r="S4" s="284"/>
      <c r="T4" s="284"/>
      <c r="U4" s="284"/>
      <c r="V4" s="284"/>
    </row>
    <row r="5">
      <c r="A5" s="298">
        <v>4</v>
      </c>
      <c r="B5" s="298"/>
      <c r="C5" s="298"/>
      <c r="D5" s="298" t="str">
        <v>返程：厦门高崎机场=杭州萧山机场</v>
      </c>
      <c r="E5" s="298">
        <v>1640</v>
      </c>
      <c r="F5" s="298"/>
      <c r="G5" s="298"/>
      <c r="H5" s="298"/>
      <c r="I5" s="284"/>
      <c r="J5" s="284"/>
      <c r="K5" s="284"/>
      <c r="L5" s="284"/>
      <c r="M5" s="284"/>
      <c r="N5" s="284"/>
      <c r="O5" s="284"/>
      <c r="P5" s="284"/>
      <c r="Q5" s="284"/>
      <c r="R5" s="284"/>
      <c r="S5" s="284"/>
      <c r="T5" s="284"/>
      <c r="U5" s="284"/>
      <c r="V5" s="284"/>
    </row>
    <row customHeight="true" ht="104.7015475313191" r="6">
      <c r="A6" s="298">
        <v>5</v>
      </c>
      <c r="B6" s="298" t="str">
        <v>李胜龙（陈永鹏）</v>
      </c>
      <c r="C6" s="298" t="str">
        <v>飞机票</v>
      </c>
      <c r="D6" s="298" t="str">
        <v>去程：大连-厦门</v>
      </c>
      <c r="E6" s="298">
        <v>1550</v>
      </c>
      <c r="F6" s="298"/>
      <c r="G6" s="298"/>
      <c r="H6" s="298"/>
      <c r="I6" s="284"/>
      <c r="J6" s="284"/>
      <c r="K6" s="284"/>
      <c r="L6" s="284"/>
      <c r="M6" s="284"/>
      <c r="N6" s="284"/>
      <c r="O6" s="284"/>
      <c r="P6" s="284"/>
      <c r="Q6" s="284"/>
      <c r="R6" s="284"/>
      <c r="S6" s="284"/>
      <c r="T6" s="284"/>
      <c r="U6" s="284"/>
      <c r="V6" s="284"/>
    </row>
    <row r="7">
      <c r="A7" s="513">
        <v>6</v>
      </c>
      <c r="B7" s="513"/>
      <c r="C7" s="513"/>
      <c r="D7" s="513" t="str">
        <v>返程：厦门-大连</v>
      </c>
      <c r="E7" s="513">
        <v>1448</v>
      </c>
      <c r="F7" s="513"/>
      <c r="G7" s="513"/>
      <c r="H7" s="513"/>
      <c r="I7" s="284"/>
      <c r="J7" s="284"/>
      <c r="K7" s="284"/>
      <c r="L7" s="284"/>
      <c r="M7" s="284"/>
      <c r="N7" s="284"/>
      <c r="O7" s="284"/>
      <c r="P7" s="284"/>
      <c r="Q7" s="284"/>
      <c r="R7" s="284"/>
      <c r="S7" s="284"/>
      <c r="T7" s="284"/>
      <c r="U7" s="284"/>
      <c r="V7" s="284"/>
    </row>
    <row r="8">
      <c r="A8" s="298">
        <v>7</v>
      </c>
      <c r="B8" s="298" t="str">
        <v>余睿杰</v>
      </c>
      <c r="C8" s="298" t="str">
        <v>飞机票</v>
      </c>
      <c r="D8" s="298" t="str">
        <v>去程：长沙黄花机场-厦门高崎机场</v>
      </c>
      <c r="E8" s="298">
        <v>440</v>
      </c>
      <c r="F8" s="298" t="str">
        <v>银行卡号：6214685071116096
开户行：北京银行</v>
      </c>
      <c r="G8" s="298"/>
      <c r="H8" s="298"/>
      <c r="I8" s="284"/>
      <c r="J8" s="284"/>
      <c r="K8" s="284"/>
      <c r="L8" s="284"/>
      <c r="M8" s="284"/>
      <c r="N8" s="284"/>
      <c r="O8" s="284"/>
      <c r="P8" s="284"/>
      <c r="Q8" s="284"/>
      <c r="R8" s="284"/>
      <c r="S8" s="284"/>
      <c r="T8" s="284"/>
      <c r="U8" s="284"/>
      <c r="V8" s="284"/>
    </row>
    <row r="9">
      <c r="A9" s="298">
        <v>8</v>
      </c>
      <c r="B9" s="298"/>
      <c r="C9" s="298"/>
      <c r="D9" s="298" t="str">
        <v>返程：厦门高崎机场-长沙黄花机场</v>
      </c>
      <c r="E9" s="298">
        <v>730</v>
      </c>
      <c r="F9" s="298"/>
      <c r="G9" s="298"/>
      <c r="H9" s="298"/>
      <c r="I9" s="284"/>
      <c r="J9" s="284"/>
      <c r="K9" s="284"/>
      <c r="L9" s="284"/>
      <c r="M9" s="284"/>
      <c r="N9" s="284"/>
      <c r="O9" s="284"/>
      <c r="P9" s="284"/>
      <c r="Q9" s="284"/>
      <c r="R9" s="284"/>
      <c r="S9" s="284"/>
      <c r="T9" s="284"/>
      <c r="U9" s="284"/>
      <c r="V9" s="284"/>
    </row>
    <row r="10">
      <c r="A10" s="298">
        <v>9</v>
      </c>
      <c r="B10" s="298" t="str">
        <v>欧阳铭航</v>
      </c>
      <c r="C10" s="298" t="str">
        <v>飞机票</v>
      </c>
      <c r="D10" s="298" t="str">
        <v>去程：长沙黄花机场-厦门高崎机场</v>
      </c>
      <c r="E10" s="298">
        <v>440</v>
      </c>
      <c r="F10" s="298"/>
      <c r="G10" s="298"/>
      <c r="H10" s="298"/>
      <c r="I10" s="284"/>
      <c r="J10" s="284"/>
      <c r="K10" s="284"/>
      <c r="L10" s="284"/>
      <c r="M10" s="284"/>
      <c r="N10" s="284"/>
      <c r="O10" s="284"/>
      <c r="P10" s="284"/>
      <c r="Q10" s="284"/>
      <c r="R10" s="284"/>
      <c r="S10" s="284"/>
      <c r="T10" s="284"/>
      <c r="U10" s="284"/>
      <c r="V10" s="284"/>
    </row>
    <row r="11">
      <c r="A11" s="298">
        <v>10</v>
      </c>
      <c r="B11" s="298"/>
      <c r="C11" s="298"/>
      <c r="D11" s="298" t="str">
        <v>返程：厦门高崎机场-长沙黄花机场</v>
      </c>
      <c r="E11" s="298">
        <v>730</v>
      </c>
      <c r="F11" s="298"/>
      <c r="G11" s="298"/>
      <c r="H11" s="298"/>
      <c r="I11" s="284"/>
      <c r="J11" s="284"/>
      <c r="K11" s="284"/>
      <c r="L11" s="284"/>
      <c r="M11" s="284"/>
      <c r="N11" s="284"/>
      <c r="O11" s="284"/>
      <c r="P11" s="284"/>
      <c r="Q11" s="284"/>
      <c r="R11" s="284"/>
      <c r="S11" s="284"/>
      <c r="T11" s="284"/>
      <c r="U11" s="284"/>
      <c r="V11" s="284"/>
    </row>
    <row r="12">
      <c r="A12" s="298">
        <v>11</v>
      </c>
      <c r="B12" s="298" t="str">
        <v>廖健民</v>
      </c>
      <c r="C12" s="298" t="str">
        <v>飞机票</v>
      </c>
      <c r="D12" s="298" t="str">
        <v>去程：长沙黄花机场-厦门高崎机场</v>
      </c>
      <c r="E12" s="298">
        <v>440</v>
      </c>
      <c r="F12" s="298"/>
      <c r="G12" s="298"/>
      <c r="H12" s="298"/>
      <c r="I12" s="284"/>
      <c r="J12" s="284"/>
      <c r="K12" s="284"/>
      <c r="L12" s="284"/>
      <c r="M12" s="284"/>
      <c r="N12" s="284"/>
      <c r="O12" s="284"/>
      <c r="P12" s="284"/>
      <c r="Q12" s="284"/>
      <c r="R12" s="284"/>
      <c r="S12" s="284"/>
      <c r="T12" s="284"/>
      <c r="U12" s="284"/>
      <c r="V12" s="284"/>
    </row>
    <row r="13">
      <c r="A13" s="298">
        <v>12</v>
      </c>
      <c r="B13" s="298"/>
      <c r="C13" s="298"/>
      <c r="D13" s="298" t="str">
        <v>返程：厦门高崎机场-长沙黄花机场</v>
      </c>
      <c r="E13" s="298">
        <v>730</v>
      </c>
      <c r="F13" s="298"/>
      <c r="G13" s="298"/>
      <c r="H13" s="298"/>
      <c r="I13" s="284"/>
      <c r="J13" s="284"/>
      <c r="K13" s="284"/>
      <c r="L13" s="284"/>
      <c r="M13" s="284"/>
      <c r="N13" s="284"/>
      <c r="O13" s="284"/>
      <c r="P13" s="284"/>
      <c r="Q13" s="284"/>
      <c r="R13" s="284"/>
      <c r="S13" s="284"/>
      <c r="T13" s="284"/>
      <c r="U13" s="284"/>
      <c r="V13" s="284"/>
    </row>
    <row r="14">
      <c r="A14" s="298">
        <v>15</v>
      </c>
      <c r="B14" s="298" t="str">
        <v>殷俊杰</v>
      </c>
      <c r="C14" s="298" t="str">
        <v>飞机票</v>
      </c>
      <c r="D14" s="298" t="str">
        <v>去程：长沙黄花机场-厦门高崎机场</v>
      </c>
      <c r="E14" s="298">
        <v>440</v>
      </c>
      <c r="F14" s="298"/>
      <c r="G14" s="298"/>
      <c r="H14" s="298"/>
      <c r="I14" s="284"/>
      <c r="J14" s="284"/>
      <c r="K14" s="284"/>
      <c r="L14" s="284"/>
      <c r="M14" s="284"/>
      <c r="N14" s="284"/>
      <c r="O14" s="284"/>
      <c r="P14" s="284"/>
      <c r="Q14" s="284"/>
      <c r="R14" s="284"/>
      <c r="S14" s="284"/>
      <c r="T14" s="284"/>
      <c r="U14" s="284"/>
      <c r="V14" s="284"/>
    </row>
    <row r="15">
      <c r="A15" s="298">
        <v>16</v>
      </c>
      <c r="B15" s="298"/>
      <c r="C15" s="298"/>
      <c r="D15" s="298" t="str">
        <v>返程：厦门高崎机场-长沙黄花机场</v>
      </c>
      <c r="E15" s="298">
        <v>730</v>
      </c>
      <c r="F15" s="298"/>
      <c r="G15" s="298"/>
      <c r="H15" s="298"/>
      <c r="I15" s="284"/>
      <c r="J15" s="284"/>
      <c r="K15" s="284"/>
      <c r="L15" s="284"/>
      <c r="M15" s="284"/>
      <c r="N15" s="284"/>
      <c r="O15" s="284"/>
      <c r="P15" s="284"/>
      <c r="Q15" s="284"/>
      <c r="R15" s="284"/>
      <c r="S15" s="284"/>
      <c r="T15" s="284"/>
      <c r="U15" s="284"/>
      <c r="V15" s="284"/>
    </row>
    <row r="16">
      <c r="A16" s="298">
        <v>17</v>
      </c>
      <c r="B16" s="298" t="str">
        <v>任轩</v>
      </c>
      <c r="C16" s="298" t="str">
        <v>飞机票</v>
      </c>
      <c r="D16" s="298" t="str">
        <v>去程：长沙黄花机场-厦门高崎机场</v>
      </c>
      <c r="E16" s="298">
        <v>440</v>
      </c>
      <c r="F16" s="298"/>
      <c r="G16" s="298"/>
      <c r="H16" s="298"/>
      <c r="I16" s="284"/>
      <c r="J16" s="284"/>
      <c r="K16" s="284"/>
      <c r="L16" s="284"/>
      <c r="M16" s="284"/>
      <c r="N16" s="284"/>
      <c r="O16" s="284"/>
      <c r="P16" s="284"/>
      <c r="Q16" s="284"/>
      <c r="R16" s="284"/>
      <c r="S16" s="284"/>
      <c r="T16" s="284"/>
      <c r="U16" s="284"/>
      <c r="V16" s="284"/>
    </row>
    <row customHeight="true" ht="74.9505928853755" r="17">
      <c r="A17" s="298">
        <v>18</v>
      </c>
      <c r="B17" s="298" t="str">
        <v>李百灵</v>
      </c>
      <c r="C17" s="298"/>
      <c r="D17" s="298" t="str">
        <v>返程：厦门-上海</v>
      </c>
      <c r="E17" s="298">
        <v>1553</v>
      </c>
      <c r="F17" s="298"/>
      <c r="G17" s="298"/>
      <c r="H17" s="298"/>
      <c r="I17" s="284"/>
      <c r="J17" s="284"/>
      <c r="K17" s="284"/>
      <c r="L17" s="284"/>
      <c r="M17" s="284"/>
      <c r="N17" s="284"/>
      <c r="O17" s="284"/>
      <c r="P17" s="284"/>
      <c r="Q17" s="284"/>
      <c r="R17" s="284"/>
      <c r="S17" s="284"/>
      <c r="T17" s="284"/>
      <c r="U17" s="284"/>
      <c r="V17" s="284"/>
    </row>
    <row customHeight="true" ht="19" r="18">
      <c r="A18" s="298">
        <v>19</v>
      </c>
      <c r="B18" s="298" t="str">
        <v>麦楚华</v>
      </c>
      <c r="C18" s="298"/>
      <c r="D18" s="314"/>
      <c r="E18" s="314">
        <v>1165.5</v>
      </c>
      <c r="F18" s="314"/>
      <c r="G18" s="314"/>
      <c r="H18" s="314"/>
      <c r="I18" s="284"/>
      <c r="J18" s="284"/>
      <c r="K18" s="284"/>
      <c r="L18" s="284"/>
      <c r="M18" s="284"/>
      <c r="N18" s="284"/>
      <c r="O18" s="284"/>
      <c r="P18" s="284"/>
      <c r="Q18" s="284"/>
      <c r="R18" s="284"/>
      <c r="S18" s="284"/>
      <c r="T18" s="284"/>
      <c r="U18" s="284"/>
      <c r="V18" s="284"/>
    </row>
    <row r="19">
      <c r="A19" s="314"/>
      <c r="B19" s="314"/>
      <c r="C19" s="314"/>
      <c r="D19" s="314"/>
      <c r="E19" s="314">
        <f>SUM(E2:E18)</f>
      </c>
      <c r="F19" s="314"/>
      <c r="G19" s="314"/>
      <c r="H19" s="314"/>
      <c r="I19" s="284"/>
      <c r="J19" s="284"/>
      <c r="K19" s="284"/>
      <c r="L19" s="284"/>
      <c r="M19" s="284"/>
      <c r="N19" s="284"/>
      <c r="O19" s="284"/>
      <c r="P19" s="284"/>
      <c r="Q19" s="284"/>
      <c r="R19" s="284"/>
      <c r="S19" s="284"/>
      <c r="T19" s="284"/>
      <c r="U19" s="284"/>
      <c r="V19" s="284"/>
    </row>
    <row r="20">
      <c r="A20" s="284"/>
      <c r="B20" s="284"/>
      <c r="C20" s="284"/>
      <c r="D20" s="284"/>
      <c r="E20" s="284"/>
      <c r="F20" s="284"/>
      <c r="G20" s="284"/>
      <c r="H20" s="284"/>
      <c r="I20" s="284"/>
      <c r="J20" s="284"/>
      <c r="K20" s="284"/>
      <c r="L20" s="284"/>
      <c r="M20" s="284"/>
      <c r="N20" s="284"/>
      <c r="O20" s="284"/>
      <c r="P20" s="284"/>
      <c r="Q20" s="284"/>
      <c r="R20" s="284"/>
      <c r="S20" s="284"/>
      <c r="T20" s="284"/>
      <c r="U20" s="284"/>
      <c r="V20" s="284"/>
    </row>
    <row r="21">
      <c r="A21" s="284"/>
      <c r="B21" s="284"/>
      <c r="C21" s="284"/>
      <c r="D21" s="284"/>
      <c r="E21" s="284"/>
      <c r="F21" s="284"/>
      <c r="G21" s="284"/>
      <c r="H21" s="284"/>
      <c r="I21" s="284"/>
      <c r="J21" s="284"/>
      <c r="K21" s="284"/>
      <c r="L21" s="284"/>
      <c r="M21" s="284"/>
      <c r="N21" s="284"/>
      <c r="O21" s="284"/>
      <c r="P21" s="284"/>
      <c r="Q21" s="284"/>
      <c r="R21" s="284"/>
      <c r="S21" s="284"/>
      <c r="T21" s="284"/>
      <c r="U21" s="284"/>
      <c r="V21" s="284"/>
    </row>
    <row r="22">
      <c r="A22" s="284"/>
      <c r="B22" s="284"/>
      <c r="C22" s="284"/>
      <c r="D22" s="284"/>
      <c r="E22" s="284"/>
      <c r="F22" s="284"/>
      <c r="G22" s="284"/>
      <c r="H22" s="284"/>
      <c r="I22" s="284"/>
      <c r="J22" s="284"/>
      <c r="K22" s="284"/>
      <c r="L22" s="284"/>
      <c r="M22" s="284"/>
      <c r="N22" s="284"/>
      <c r="O22" s="284"/>
      <c r="P22" s="284"/>
      <c r="Q22" s="284"/>
      <c r="R22" s="284"/>
      <c r="S22" s="284"/>
      <c r="T22" s="284"/>
      <c r="U22" s="284"/>
      <c r="V22" s="284"/>
    </row>
    <row r="23">
      <c r="A23" s="284"/>
      <c r="B23" s="284"/>
      <c r="C23" s="284"/>
      <c r="D23" s="284"/>
      <c r="E23" s="284"/>
      <c r="F23" s="284"/>
      <c r="G23" s="284"/>
      <c r="H23" s="284"/>
      <c r="I23" s="284"/>
      <c r="J23" s="284"/>
      <c r="K23" s="284"/>
      <c r="L23" s="284"/>
      <c r="M23" s="284"/>
      <c r="N23" s="284"/>
      <c r="O23" s="284"/>
      <c r="P23" s="284"/>
      <c r="Q23" s="284"/>
      <c r="R23" s="284"/>
      <c r="S23" s="284"/>
      <c r="T23" s="284"/>
      <c r="U23" s="284"/>
      <c r="V23" s="284"/>
    </row>
    <row r="24">
      <c r="A24" s="284"/>
      <c r="B24" s="284"/>
      <c r="C24" s="284"/>
      <c r="D24" s="284"/>
      <c r="E24" s="284"/>
      <c r="F24" s="284"/>
      <c r="G24" s="284"/>
      <c r="H24" s="284"/>
      <c r="I24" s="284"/>
      <c r="J24" s="284"/>
      <c r="K24" s="284"/>
      <c r="L24" s="284"/>
      <c r="M24" s="284"/>
      <c r="N24" s="284"/>
      <c r="O24" s="284"/>
      <c r="P24" s="284"/>
      <c r="Q24" s="284"/>
      <c r="R24" s="284"/>
      <c r="S24" s="284"/>
      <c r="T24" s="284"/>
      <c r="U24" s="284"/>
      <c r="V24" s="284"/>
    </row>
    <row r="25">
      <c r="A25" s="284"/>
      <c r="B25" s="284"/>
      <c r="C25" s="284"/>
      <c r="D25" s="284"/>
      <c r="E25" s="284"/>
      <c r="F25" s="284"/>
      <c r="G25" s="284"/>
      <c r="H25" s="284"/>
      <c r="I25" s="284"/>
      <c r="J25" s="284"/>
      <c r="K25" s="284"/>
      <c r="L25" s="284"/>
      <c r="M25" s="284"/>
      <c r="N25" s="284"/>
      <c r="O25" s="284"/>
      <c r="P25" s="284"/>
      <c r="Q25" s="284"/>
      <c r="R25" s="284"/>
      <c r="S25" s="284"/>
      <c r="T25" s="284"/>
      <c r="U25" s="284"/>
      <c r="V25" s="284"/>
    </row>
    <row r="26">
      <c r="A26" s="284"/>
      <c r="B26" s="284"/>
      <c r="C26" s="284"/>
      <c r="D26" s="284"/>
      <c r="E26" s="284"/>
      <c r="F26" s="284"/>
      <c r="G26" s="284"/>
      <c r="H26" s="284"/>
      <c r="I26" s="284"/>
      <c r="J26" s="284"/>
      <c r="K26" s="284"/>
      <c r="L26" s="284"/>
      <c r="M26" s="284"/>
      <c r="N26" s="284"/>
      <c r="O26" s="284"/>
      <c r="P26" s="284"/>
      <c r="Q26" s="284"/>
      <c r="R26" s="284"/>
      <c r="S26" s="284"/>
      <c r="T26" s="284"/>
      <c r="U26" s="284"/>
      <c r="V26" s="284"/>
    </row>
    <row r="27">
      <c r="A27" s="284"/>
      <c r="B27" s="284"/>
      <c r="C27" s="284"/>
      <c r="D27" s="284"/>
      <c r="E27" s="284"/>
      <c r="F27" s="284"/>
      <c r="G27" s="284"/>
      <c r="H27" s="284"/>
      <c r="I27" s="284"/>
      <c r="J27" s="284"/>
      <c r="K27" s="284"/>
      <c r="L27" s="284"/>
      <c r="M27" s="284"/>
      <c r="N27" s="284"/>
      <c r="O27" s="284"/>
      <c r="P27" s="284"/>
      <c r="Q27" s="284"/>
      <c r="R27" s="284"/>
      <c r="S27" s="284"/>
      <c r="T27" s="284"/>
      <c r="U27" s="284"/>
      <c r="V27" s="284"/>
    </row>
    <row r="28">
      <c r="A28" s="284"/>
      <c r="B28" s="284"/>
      <c r="C28" s="284"/>
      <c r="D28" s="284"/>
      <c r="E28" s="284"/>
      <c r="F28" s="284"/>
      <c r="G28" s="284"/>
      <c r="H28" s="284"/>
      <c r="I28" s="284"/>
      <c r="J28" s="284"/>
      <c r="K28" s="284"/>
      <c r="L28" s="284"/>
      <c r="M28" s="284"/>
      <c r="N28" s="284"/>
      <c r="O28" s="284"/>
      <c r="P28" s="284"/>
      <c r="Q28" s="284"/>
      <c r="R28" s="284"/>
      <c r="S28" s="284"/>
      <c r="T28" s="284"/>
      <c r="U28" s="284"/>
      <c r="V28" s="284"/>
    </row>
    <row r="29">
      <c r="A29" s="284"/>
      <c r="B29" s="284"/>
      <c r="C29" s="284"/>
      <c r="D29" s="284"/>
      <c r="E29" s="284"/>
      <c r="F29" s="284"/>
      <c r="G29" s="284"/>
      <c r="H29" s="284"/>
      <c r="I29" s="284"/>
      <c r="J29" s="284"/>
      <c r="K29" s="284"/>
      <c r="L29" s="284"/>
      <c r="M29" s="284"/>
      <c r="N29" s="284"/>
      <c r="O29" s="284"/>
      <c r="P29" s="284"/>
      <c r="Q29" s="284"/>
      <c r="R29" s="284"/>
      <c r="S29" s="284"/>
      <c r="T29" s="284"/>
      <c r="U29" s="284"/>
      <c r="V29" s="284"/>
    </row>
    <row r="30">
      <c r="A30" s="284"/>
      <c r="B30" s="284"/>
      <c r="C30" s="284"/>
      <c r="D30" s="284"/>
      <c r="E30" s="284"/>
      <c r="F30" s="284"/>
      <c r="G30" s="284"/>
      <c r="H30" s="284"/>
      <c r="I30" s="284"/>
      <c r="J30" s="284"/>
      <c r="K30" s="284"/>
      <c r="L30" s="284"/>
      <c r="M30" s="284"/>
      <c r="N30" s="284"/>
      <c r="O30" s="284"/>
      <c r="P30" s="284"/>
      <c r="Q30" s="284"/>
      <c r="R30" s="284"/>
      <c r="S30" s="284"/>
      <c r="T30" s="284"/>
      <c r="U30" s="284"/>
      <c r="V30" s="284"/>
    </row>
    <row r="31">
      <c r="A31" s="284"/>
      <c r="B31" s="284"/>
      <c r="C31" s="284"/>
      <c r="D31" s="284"/>
      <c r="E31" s="284"/>
      <c r="F31" s="284"/>
      <c r="G31" s="284"/>
      <c r="H31" s="284"/>
      <c r="I31" s="284"/>
      <c r="J31" s="284"/>
      <c r="K31" s="284"/>
      <c r="L31" s="284"/>
      <c r="M31" s="284"/>
      <c r="N31" s="284"/>
      <c r="O31" s="284"/>
      <c r="P31" s="284"/>
      <c r="Q31" s="284"/>
      <c r="R31" s="284"/>
      <c r="S31" s="284"/>
      <c r="T31" s="284"/>
      <c r="U31" s="284"/>
      <c r="V31" s="284"/>
    </row>
    <row r="32">
      <c r="A32" s="284"/>
      <c r="B32" s="284"/>
      <c r="C32" s="284"/>
      <c r="D32" s="284"/>
      <c r="E32" s="284"/>
      <c r="F32" s="284"/>
      <c r="G32" s="284"/>
      <c r="H32" s="284"/>
      <c r="I32" s="284"/>
      <c r="J32" s="284"/>
      <c r="K32" s="284"/>
      <c r="L32" s="284"/>
      <c r="M32" s="284"/>
      <c r="N32" s="284"/>
      <c r="O32" s="284"/>
      <c r="P32" s="284"/>
      <c r="Q32" s="284"/>
      <c r="R32" s="284"/>
      <c r="S32" s="284"/>
      <c r="T32" s="284"/>
      <c r="U32" s="284"/>
      <c r="V32" s="284"/>
    </row>
    <row r="33">
      <c r="A33" s="284"/>
      <c r="B33" s="284"/>
      <c r="C33" s="284"/>
      <c r="D33" s="284"/>
      <c r="E33" s="284"/>
      <c r="F33" s="284"/>
      <c r="G33" s="284"/>
      <c r="H33" s="284"/>
      <c r="I33" s="284"/>
      <c r="J33" s="284"/>
      <c r="K33" s="284"/>
      <c r="L33" s="284"/>
      <c r="M33" s="284"/>
      <c r="N33" s="284"/>
      <c r="O33" s="284"/>
      <c r="P33" s="284"/>
      <c r="Q33" s="284"/>
      <c r="R33" s="284"/>
      <c r="S33" s="284"/>
      <c r="T33" s="284"/>
      <c r="U33" s="284"/>
      <c r="V33" s="284"/>
    </row>
    <row r="34">
      <c r="A34" s="284"/>
      <c r="B34" s="284"/>
      <c r="C34" s="284"/>
      <c r="D34" s="284"/>
      <c r="E34" s="284"/>
      <c r="F34" s="284"/>
      <c r="G34" s="284"/>
      <c r="H34" s="284"/>
      <c r="I34" s="284"/>
      <c r="J34" s="284"/>
      <c r="K34" s="284"/>
      <c r="L34" s="284"/>
      <c r="M34" s="284"/>
      <c r="N34" s="284"/>
      <c r="O34" s="284"/>
      <c r="P34" s="284"/>
      <c r="Q34" s="284"/>
      <c r="R34" s="284"/>
      <c r="S34" s="284"/>
      <c r="T34" s="284"/>
      <c r="U34" s="284"/>
      <c r="V34" s="284"/>
    </row>
    <row r="35">
      <c r="A35" s="284"/>
      <c r="B35" s="284"/>
      <c r="C35" s="284"/>
      <c r="D35" s="284"/>
      <c r="E35" s="284"/>
      <c r="F35" s="284"/>
      <c r="G35" s="284"/>
      <c r="H35" s="284"/>
      <c r="I35" s="284"/>
      <c r="J35" s="284"/>
      <c r="K35" s="284"/>
      <c r="L35" s="284"/>
      <c r="M35" s="284"/>
      <c r="N35" s="284"/>
      <c r="O35" s="284"/>
      <c r="P35" s="284"/>
      <c r="Q35" s="284"/>
      <c r="R35" s="284"/>
      <c r="S35" s="284"/>
      <c r="T35" s="284"/>
      <c r="U35" s="284"/>
      <c r="V35" s="284"/>
    </row>
    <row r="36">
      <c r="A36" s="284"/>
      <c r="B36" s="284"/>
      <c r="C36" s="284"/>
      <c r="D36" s="284"/>
      <c r="E36" s="284"/>
      <c r="F36" s="284"/>
      <c r="G36" s="284"/>
      <c r="H36" s="284"/>
      <c r="I36" s="284"/>
      <c r="J36" s="284"/>
      <c r="K36" s="284"/>
      <c r="L36" s="284"/>
      <c r="M36" s="284"/>
      <c r="N36" s="284"/>
      <c r="O36" s="284"/>
      <c r="P36" s="284"/>
      <c r="Q36" s="284"/>
      <c r="R36" s="284"/>
      <c r="S36" s="284"/>
      <c r="T36" s="284"/>
      <c r="U36" s="284"/>
      <c r="V36" s="284"/>
    </row>
    <row r="37">
      <c r="A37" s="284"/>
      <c r="B37" s="284"/>
      <c r="C37" s="284"/>
      <c r="D37" s="284"/>
      <c r="E37" s="284"/>
      <c r="F37" s="284"/>
      <c r="G37" s="284"/>
      <c r="H37" s="284"/>
      <c r="I37" s="284"/>
      <c r="J37" s="284"/>
      <c r="K37" s="284"/>
      <c r="L37" s="284"/>
      <c r="M37" s="284"/>
      <c r="N37" s="284"/>
      <c r="O37" s="284"/>
      <c r="P37" s="284"/>
      <c r="Q37" s="284"/>
      <c r="R37" s="284"/>
      <c r="S37" s="284"/>
      <c r="T37" s="284"/>
      <c r="U37" s="284"/>
      <c r="V37" s="284"/>
    </row>
    <row r="38">
      <c r="A38" s="284"/>
      <c r="B38" s="284"/>
      <c r="C38" s="284"/>
      <c r="D38" s="284"/>
      <c r="E38" s="284"/>
      <c r="F38" s="284"/>
      <c r="G38" s="284"/>
      <c r="H38" s="284"/>
      <c r="I38" s="284"/>
      <c r="J38" s="284"/>
      <c r="K38" s="284"/>
      <c r="L38" s="284"/>
      <c r="M38" s="284"/>
      <c r="N38" s="284"/>
      <c r="O38" s="284"/>
      <c r="P38" s="284"/>
      <c r="Q38" s="284"/>
      <c r="R38" s="284"/>
      <c r="S38" s="284"/>
      <c r="T38" s="284"/>
      <c r="U38" s="284"/>
      <c r="V38" s="284"/>
    </row>
    <row r="39">
      <c r="A39" s="284"/>
      <c r="B39" s="284"/>
      <c r="C39" s="284"/>
      <c r="D39" s="284"/>
      <c r="E39" s="284"/>
      <c r="F39" s="284"/>
      <c r="G39" s="284"/>
      <c r="H39" s="284"/>
      <c r="I39" s="284"/>
      <c r="J39" s="284"/>
      <c r="K39" s="284"/>
      <c r="L39" s="284"/>
      <c r="M39" s="284"/>
      <c r="N39" s="284"/>
      <c r="O39" s="284"/>
      <c r="P39" s="284"/>
      <c r="Q39" s="284"/>
      <c r="R39" s="284"/>
      <c r="S39" s="284"/>
      <c r="T39" s="284"/>
      <c r="U39" s="284"/>
      <c r="V39" s="284"/>
    </row>
    <row r="40">
      <c r="A40" s="284"/>
      <c r="B40" s="284"/>
      <c r="C40" s="284"/>
      <c r="D40" s="284"/>
      <c r="E40" s="284"/>
      <c r="F40" s="284"/>
      <c r="G40" s="284"/>
      <c r="H40" s="284"/>
      <c r="I40" s="284"/>
      <c r="J40" s="284"/>
      <c r="K40" s="284"/>
      <c r="L40" s="284"/>
      <c r="M40" s="284"/>
      <c r="N40" s="284"/>
      <c r="O40" s="284"/>
      <c r="P40" s="284"/>
      <c r="Q40" s="284"/>
      <c r="R40" s="284"/>
      <c r="S40" s="284"/>
      <c r="T40" s="284"/>
      <c r="U40" s="284"/>
      <c r="V40" s="284"/>
    </row>
    <row r="41">
      <c r="A41" s="284"/>
      <c r="B41" s="284"/>
      <c r="C41" s="284"/>
      <c r="D41" s="284"/>
      <c r="E41" s="284"/>
      <c r="F41" s="284"/>
      <c r="G41" s="284"/>
      <c r="H41" s="284"/>
      <c r="I41" s="284"/>
      <c r="J41" s="284"/>
      <c r="K41" s="284"/>
      <c r="L41" s="284"/>
      <c r="M41" s="284"/>
      <c r="N41" s="284"/>
      <c r="O41" s="284"/>
      <c r="P41" s="284"/>
      <c r="Q41" s="284"/>
      <c r="R41" s="284"/>
      <c r="S41" s="284"/>
      <c r="T41" s="284"/>
      <c r="U41" s="284"/>
      <c r="V41" s="284"/>
    </row>
    <row r="42">
      <c r="A42" s="284"/>
      <c r="B42" s="284"/>
      <c r="C42" s="284"/>
      <c r="D42" s="284"/>
      <c r="E42" s="284"/>
      <c r="F42" s="284"/>
      <c r="G42" s="284"/>
      <c r="H42" s="284"/>
      <c r="I42" s="284"/>
      <c r="J42" s="284"/>
      <c r="K42" s="284"/>
      <c r="L42" s="284"/>
      <c r="M42" s="284"/>
      <c r="N42" s="284"/>
      <c r="O42" s="284"/>
      <c r="P42" s="284"/>
      <c r="Q42" s="284"/>
      <c r="R42" s="284"/>
      <c r="S42" s="284"/>
      <c r="T42" s="284"/>
      <c r="U42" s="284"/>
      <c r="V42" s="284"/>
    </row>
    <row r="43">
      <c r="A43" s="284"/>
      <c r="B43" s="284"/>
      <c r="C43" s="284"/>
      <c r="D43" s="284"/>
      <c r="E43" s="284"/>
      <c r="F43" s="284"/>
      <c r="G43" s="284"/>
      <c r="H43" s="284"/>
      <c r="I43" s="284"/>
      <c r="J43" s="284"/>
      <c r="K43" s="284"/>
      <c r="L43" s="284"/>
      <c r="M43" s="284"/>
      <c r="N43" s="284"/>
      <c r="O43" s="284"/>
      <c r="P43" s="284"/>
      <c r="Q43" s="284"/>
      <c r="R43" s="284"/>
      <c r="S43" s="284"/>
      <c r="T43" s="284"/>
      <c r="U43" s="284"/>
      <c r="V43" s="284"/>
    </row>
    <row r="44">
      <c r="A44" s="284"/>
      <c r="B44" s="284"/>
      <c r="C44" s="284"/>
      <c r="D44" s="284"/>
      <c r="E44" s="284"/>
      <c r="F44" s="284"/>
      <c r="G44" s="284"/>
      <c r="H44" s="284"/>
      <c r="I44" s="284"/>
      <c r="J44" s="284"/>
      <c r="K44" s="284"/>
      <c r="L44" s="284"/>
      <c r="M44" s="284"/>
      <c r="N44" s="284"/>
      <c r="O44" s="284"/>
      <c r="P44" s="284"/>
      <c r="Q44" s="284"/>
      <c r="R44" s="284"/>
      <c r="S44" s="284"/>
      <c r="T44" s="284"/>
      <c r="U44" s="284"/>
      <c r="V44" s="284"/>
    </row>
    <row r="45">
      <c r="A45" s="284"/>
      <c r="B45" s="284"/>
      <c r="C45" s="284"/>
      <c r="D45" s="284"/>
      <c r="E45" s="284"/>
      <c r="F45" s="284"/>
      <c r="G45" s="284"/>
      <c r="H45" s="284"/>
      <c r="I45" s="284"/>
      <c r="J45" s="284"/>
      <c r="K45" s="284"/>
      <c r="L45" s="284"/>
      <c r="M45" s="284"/>
      <c r="N45" s="284"/>
      <c r="O45" s="284"/>
      <c r="P45" s="284"/>
      <c r="Q45" s="284"/>
      <c r="R45" s="284"/>
      <c r="S45" s="284"/>
      <c r="T45" s="284"/>
      <c r="U45" s="284"/>
      <c r="V45" s="284"/>
    </row>
    <row r="46">
      <c r="A46" s="284"/>
      <c r="B46" s="284"/>
      <c r="C46" s="284"/>
      <c r="D46" s="284"/>
      <c r="E46" s="284"/>
      <c r="F46" s="284"/>
      <c r="G46" s="284"/>
      <c r="H46" s="284"/>
      <c r="I46" s="284"/>
      <c r="J46" s="284"/>
      <c r="K46" s="284"/>
      <c r="L46" s="284"/>
      <c r="M46" s="284"/>
      <c r="N46" s="284"/>
      <c r="O46" s="284"/>
      <c r="P46" s="284"/>
      <c r="Q46" s="284"/>
      <c r="R46" s="284"/>
      <c r="S46" s="284"/>
      <c r="T46" s="284"/>
      <c r="U46" s="284"/>
      <c r="V46" s="284"/>
    </row>
    <row r="47">
      <c r="A47" s="284"/>
      <c r="B47" s="284"/>
      <c r="C47" s="284"/>
      <c r="D47" s="284"/>
      <c r="E47" s="284"/>
      <c r="F47" s="284"/>
      <c r="G47" s="284"/>
      <c r="H47" s="284"/>
      <c r="I47" s="284"/>
      <c r="J47" s="284"/>
      <c r="K47" s="284"/>
      <c r="L47" s="284"/>
      <c r="M47" s="284"/>
      <c r="N47" s="284"/>
      <c r="O47" s="284"/>
      <c r="P47" s="284"/>
      <c r="Q47" s="284"/>
      <c r="R47" s="284"/>
      <c r="S47" s="284"/>
      <c r="T47" s="284"/>
      <c r="U47" s="284"/>
      <c r="V47" s="284"/>
    </row>
    <row r="48">
      <c r="A48" s="284"/>
      <c r="B48" s="284"/>
      <c r="C48" s="284"/>
      <c r="D48" s="284"/>
      <c r="E48" s="284"/>
      <c r="F48" s="284"/>
      <c r="G48" s="284"/>
      <c r="H48" s="284"/>
      <c r="I48" s="284"/>
      <c r="J48" s="284"/>
      <c r="K48" s="284"/>
      <c r="L48" s="284"/>
      <c r="M48" s="284"/>
      <c r="N48" s="284"/>
      <c r="O48" s="284"/>
      <c r="P48" s="284"/>
      <c r="Q48" s="284"/>
      <c r="R48" s="284"/>
      <c r="S48" s="284"/>
      <c r="T48" s="284"/>
      <c r="U48" s="284"/>
      <c r="V48" s="284"/>
    </row>
    <row r="49">
      <c r="A49" s="284"/>
      <c r="B49" s="284"/>
      <c r="C49" s="284"/>
      <c r="D49" s="284"/>
      <c r="E49" s="284"/>
      <c r="F49" s="284"/>
      <c r="G49" s="284"/>
      <c r="H49" s="284"/>
      <c r="I49" s="284"/>
      <c r="J49" s="284"/>
      <c r="K49" s="284"/>
      <c r="L49" s="284"/>
      <c r="M49" s="284"/>
      <c r="N49" s="284"/>
      <c r="O49" s="284"/>
      <c r="P49" s="284"/>
      <c r="Q49" s="284"/>
      <c r="R49" s="284"/>
      <c r="S49" s="284"/>
      <c r="T49" s="284"/>
      <c r="U49" s="284"/>
      <c r="V49" s="284"/>
    </row>
    <row r="50">
      <c r="A50" s="284"/>
      <c r="B50" s="284"/>
      <c r="C50" s="284"/>
      <c r="D50" s="284"/>
      <c r="E50" s="284"/>
      <c r="F50" s="284"/>
      <c r="G50" s="284"/>
      <c r="H50" s="284"/>
      <c r="I50" s="284"/>
      <c r="J50" s="284"/>
      <c r="K50" s="284"/>
      <c r="L50" s="284"/>
      <c r="M50" s="284"/>
      <c r="N50" s="284"/>
      <c r="O50" s="284"/>
      <c r="P50" s="284"/>
      <c r="Q50" s="284"/>
      <c r="R50" s="284"/>
      <c r="S50" s="284"/>
      <c r="T50" s="284"/>
      <c r="U50" s="284"/>
      <c r="V50" s="284"/>
    </row>
    <row r="51">
      <c r="A51" s="284"/>
      <c r="B51" s="284"/>
      <c r="C51" s="284"/>
      <c r="D51" s="284"/>
      <c r="E51" s="284"/>
      <c r="F51" s="284"/>
      <c r="G51" s="284"/>
      <c r="H51" s="284"/>
      <c r="I51" s="284"/>
      <c r="J51" s="284"/>
      <c r="K51" s="284"/>
      <c r="L51" s="284"/>
      <c r="M51" s="284"/>
      <c r="N51" s="284"/>
      <c r="O51" s="284"/>
      <c r="P51" s="284"/>
      <c r="Q51" s="284"/>
      <c r="R51" s="284"/>
      <c r="S51" s="284"/>
      <c r="T51" s="284"/>
      <c r="U51" s="284"/>
      <c r="V51" s="284"/>
    </row>
    <row r="52">
      <c r="A52" s="284"/>
      <c r="B52" s="284"/>
      <c r="C52" s="284"/>
      <c r="D52" s="284"/>
      <c r="E52" s="284"/>
      <c r="F52" s="284"/>
      <c r="G52" s="284"/>
      <c r="H52" s="284"/>
      <c r="I52" s="284"/>
      <c r="J52" s="284"/>
      <c r="K52" s="284"/>
      <c r="L52" s="284"/>
      <c r="M52" s="284"/>
      <c r="N52" s="284"/>
      <c r="O52" s="284"/>
      <c r="P52" s="284"/>
      <c r="Q52" s="284"/>
      <c r="R52" s="284"/>
      <c r="S52" s="284"/>
      <c r="T52" s="284"/>
      <c r="U52" s="284"/>
      <c r="V52" s="284"/>
    </row>
    <row r="53">
      <c r="A53" s="284"/>
      <c r="B53" s="284"/>
      <c r="C53" s="284"/>
      <c r="D53" s="284"/>
      <c r="E53" s="284"/>
      <c r="F53" s="284"/>
      <c r="G53" s="284"/>
      <c r="H53" s="284"/>
      <c r="I53" s="284"/>
      <c r="J53" s="284"/>
      <c r="K53" s="284"/>
      <c r="L53" s="284"/>
      <c r="M53" s="284"/>
      <c r="N53" s="284"/>
      <c r="O53" s="284"/>
      <c r="P53" s="284"/>
      <c r="Q53" s="284"/>
      <c r="R53" s="284"/>
      <c r="S53" s="284"/>
      <c r="T53" s="284"/>
      <c r="U53" s="284"/>
      <c r="V53" s="284"/>
    </row>
    <row r="54">
      <c r="A54" s="284"/>
      <c r="B54" s="284"/>
      <c r="C54" s="284"/>
      <c r="D54" s="284"/>
      <c r="E54" s="284"/>
      <c r="F54" s="284"/>
      <c r="G54" s="284"/>
      <c r="H54" s="284"/>
      <c r="I54" s="284"/>
      <c r="J54" s="284"/>
      <c r="K54" s="284"/>
      <c r="L54" s="284"/>
      <c r="M54" s="284"/>
      <c r="N54" s="284"/>
      <c r="O54" s="284"/>
      <c r="P54" s="284"/>
      <c r="Q54" s="284"/>
      <c r="R54" s="284"/>
      <c r="S54" s="284"/>
      <c r="T54" s="284"/>
      <c r="U54" s="284"/>
      <c r="V54" s="284"/>
    </row>
    <row r="55">
      <c r="A55" s="284"/>
      <c r="B55" s="284"/>
      <c r="C55" s="284"/>
      <c r="D55" s="284"/>
      <c r="E55" s="284"/>
      <c r="F55" s="284"/>
      <c r="G55" s="284"/>
      <c r="H55" s="284"/>
      <c r="I55" s="284"/>
      <c r="J55" s="284"/>
      <c r="K55" s="284"/>
      <c r="L55" s="284"/>
      <c r="M55" s="284"/>
      <c r="N55" s="284"/>
      <c r="O55" s="284"/>
      <c r="P55" s="284"/>
      <c r="Q55" s="284"/>
      <c r="R55" s="284"/>
      <c r="S55" s="284"/>
      <c r="T55" s="284"/>
      <c r="U55" s="284"/>
      <c r="V55" s="284"/>
    </row>
    <row r="56">
      <c r="A56" s="284"/>
      <c r="B56" s="284"/>
      <c r="C56" s="284"/>
      <c r="D56" s="284"/>
      <c r="E56" s="284"/>
      <c r="F56" s="284"/>
      <c r="G56" s="284"/>
      <c r="H56" s="284"/>
      <c r="I56" s="284"/>
      <c r="J56" s="284"/>
      <c r="K56" s="284"/>
      <c r="L56" s="284"/>
      <c r="M56" s="284"/>
      <c r="N56" s="284"/>
      <c r="O56" s="284"/>
      <c r="P56" s="284"/>
      <c r="Q56" s="284"/>
      <c r="R56" s="284"/>
      <c r="S56" s="284"/>
      <c r="T56" s="284"/>
      <c r="U56" s="284"/>
      <c r="V56" s="284"/>
    </row>
    <row r="57">
      <c r="A57" s="284"/>
      <c r="B57" s="284"/>
      <c r="C57" s="284"/>
      <c r="D57" s="284"/>
      <c r="E57" s="284"/>
      <c r="F57" s="284"/>
      <c r="G57" s="284"/>
      <c r="H57" s="284"/>
      <c r="I57" s="284"/>
      <c r="J57" s="284"/>
      <c r="K57" s="284"/>
      <c r="L57" s="284"/>
      <c r="M57" s="284"/>
      <c r="N57" s="284"/>
      <c r="O57" s="284"/>
      <c r="P57" s="284"/>
      <c r="Q57" s="284"/>
      <c r="R57" s="284"/>
      <c r="S57" s="284"/>
      <c r="T57" s="284"/>
      <c r="U57" s="284"/>
      <c r="V57" s="284"/>
    </row>
    <row r="58">
      <c r="A58" s="284"/>
      <c r="B58" s="284"/>
      <c r="C58" s="284"/>
      <c r="D58" s="284"/>
      <c r="E58" s="284"/>
      <c r="F58" s="284"/>
      <c r="G58" s="284"/>
      <c r="H58" s="284"/>
      <c r="I58" s="284"/>
      <c r="J58" s="284"/>
      <c r="K58" s="284"/>
      <c r="L58" s="284"/>
      <c r="M58" s="284"/>
      <c r="N58" s="284"/>
      <c r="O58" s="284"/>
      <c r="P58" s="284"/>
      <c r="Q58" s="284"/>
      <c r="R58" s="284"/>
      <c r="S58" s="284"/>
      <c r="T58" s="284"/>
      <c r="U58" s="284"/>
      <c r="V58" s="284"/>
    </row>
    <row r="59">
      <c r="A59" s="284"/>
      <c r="B59" s="284"/>
      <c r="C59" s="284"/>
      <c r="D59" s="284"/>
      <c r="E59" s="284"/>
      <c r="F59" s="284"/>
      <c r="G59" s="284"/>
      <c r="H59" s="284"/>
      <c r="I59" s="284"/>
      <c r="J59" s="284"/>
      <c r="K59" s="284"/>
      <c r="L59" s="284"/>
      <c r="M59" s="284"/>
      <c r="N59" s="284"/>
      <c r="O59" s="284"/>
      <c r="P59" s="284"/>
      <c r="Q59" s="284"/>
      <c r="R59" s="284"/>
      <c r="S59" s="284"/>
      <c r="T59" s="284"/>
      <c r="U59" s="284"/>
      <c r="V59" s="284"/>
    </row>
    <row r="60">
      <c r="A60" s="284"/>
      <c r="B60" s="284"/>
      <c r="C60" s="284"/>
      <c r="D60" s="284"/>
      <c r="E60" s="284"/>
      <c r="F60" s="284"/>
      <c r="G60" s="284"/>
      <c r="H60" s="284"/>
      <c r="I60" s="284"/>
      <c r="J60" s="284"/>
      <c r="K60" s="284"/>
      <c r="L60" s="284"/>
      <c r="M60" s="284"/>
      <c r="N60" s="284"/>
      <c r="O60" s="284"/>
      <c r="P60" s="284"/>
      <c r="Q60" s="284"/>
      <c r="R60" s="284"/>
      <c r="S60" s="284"/>
      <c r="T60" s="284"/>
      <c r="U60" s="284"/>
      <c r="V60" s="284"/>
    </row>
    <row r="61">
      <c r="A61" s="284"/>
      <c r="B61" s="284"/>
      <c r="C61" s="284"/>
      <c r="D61" s="284"/>
      <c r="E61" s="284"/>
      <c r="F61" s="284"/>
      <c r="G61" s="284"/>
      <c r="H61" s="284"/>
      <c r="I61" s="284"/>
      <c r="J61" s="284"/>
      <c r="K61" s="284"/>
      <c r="L61" s="284"/>
      <c r="M61" s="284"/>
      <c r="N61" s="284"/>
      <c r="O61" s="284"/>
      <c r="P61" s="284"/>
      <c r="Q61" s="284"/>
      <c r="R61" s="284"/>
      <c r="S61" s="284"/>
      <c r="T61" s="284"/>
      <c r="U61" s="284"/>
      <c r="V61" s="284"/>
    </row>
    <row r="62">
      <c r="A62" s="284"/>
      <c r="B62" s="284"/>
      <c r="C62" s="284"/>
      <c r="D62" s="284"/>
      <c r="E62" s="284"/>
      <c r="F62" s="284"/>
      <c r="G62" s="284"/>
      <c r="H62" s="284"/>
      <c r="I62" s="284"/>
      <c r="J62" s="284"/>
      <c r="K62" s="284"/>
      <c r="L62" s="284"/>
      <c r="M62" s="284"/>
      <c r="N62" s="284"/>
      <c r="O62" s="284"/>
      <c r="P62" s="284"/>
      <c r="Q62" s="284"/>
      <c r="R62" s="284"/>
      <c r="S62" s="284"/>
      <c r="T62" s="284"/>
      <c r="U62" s="284"/>
      <c r="V62" s="284"/>
    </row>
    <row r="63">
      <c r="A63" s="284"/>
      <c r="B63" s="284"/>
      <c r="C63" s="284"/>
      <c r="D63" s="284"/>
      <c r="E63" s="284"/>
      <c r="F63" s="284"/>
      <c r="G63" s="284"/>
      <c r="H63" s="284"/>
      <c r="I63" s="284"/>
      <c r="J63" s="284"/>
      <c r="K63" s="284"/>
      <c r="L63" s="284"/>
      <c r="M63" s="284"/>
      <c r="N63" s="284"/>
      <c r="O63" s="284"/>
      <c r="P63" s="284"/>
      <c r="Q63" s="284"/>
      <c r="R63" s="284"/>
      <c r="S63" s="284"/>
      <c r="T63" s="284"/>
      <c r="U63" s="284"/>
      <c r="V63" s="284"/>
    </row>
    <row r="64">
      <c r="A64" s="284"/>
      <c r="B64" s="284"/>
      <c r="C64" s="284"/>
      <c r="D64" s="284"/>
      <c r="E64" s="284"/>
      <c r="F64" s="284"/>
      <c r="G64" s="284"/>
      <c r="H64" s="284"/>
      <c r="I64" s="284"/>
      <c r="J64" s="284"/>
      <c r="K64" s="284"/>
      <c r="L64" s="284"/>
      <c r="M64" s="284"/>
      <c r="N64" s="284"/>
      <c r="O64" s="284"/>
      <c r="P64" s="284"/>
      <c r="Q64" s="284"/>
      <c r="R64" s="284"/>
      <c r="S64" s="284"/>
      <c r="T64" s="284"/>
      <c r="U64" s="284"/>
      <c r="V64" s="284"/>
    </row>
    <row r="65">
      <c r="A65" s="284"/>
      <c r="B65" s="284"/>
      <c r="C65" s="284"/>
      <c r="D65" s="284"/>
      <c r="E65" s="284"/>
      <c r="F65" s="284"/>
      <c r="G65" s="284"/>
      <c r="H65" s="284"/>
      <c r="I65" s="284"/>
      <c r="J65" s="284"/>
      <c r="K65" s="284"/>
      <c r="L65" s="284"/>
      <c r="M65" s="284"/>
      <c r="N65" s="284"/>
      <c r="O65" s="284"/>
      <c r="P65" s="284"/>
      <c r="Q65" s="284"/>
      <c r="R65" s="284"/>
      <c r="S65" s="284"/>
      <c r="T65" s="284"/>
      <c r="U65" s="284"/>
      <c r="V65" s="284"/>
    </row>
    <row r="66">
      <c r="A66" s="284"/>
      <c r="B66" s="284"/>
      <c r="C66" s="284"/>
      <c r="D66" s="284"/>
      <c r="E66" s="284"/>
      <c r="F66" s="284"/>
      <c r="G66" s="284"/>
      <c r="H66" s="284"/>
      <c r="I66" s="284"/>
      <c r="J66" s="284"/>
      <c r="K66" s="284"/>
      <c r="L66" s="284"/>
      <c r="M66" s="284"/>
      <c r="N66" s="284"/>
      <c r="O66" s="284"/>
      <c r="P66" s="284"/>
      <c r="Q66" s="284"/>
      <c r="R66" s="284"/>
      <c r="S66" s="284"/>
      <c r="T66" s="284"/>
      <c r="U66" s="284"/>
      <c r="V66" s="284"/>
    </row>
    <row r="67">
      <c r="A67" s="284"/>
      <c r="B67" s="284"/>
      <c r="C67" s="284"/>
      <c r="D67" s="284"/>
      <c r="E67" s="284"/>
      <c r="F67" s="284"/>
      <c r="G67" s="284"/>
      <c r="H67" s="284"/>
      <c r="I67" s="284"/>
      <c r="J67" s="284"/>
      <c r="K67" s="284"/>
      <c r="L67" s="284"/>
      <c r="M67" s="284"/>
      <c r="N67" s="284"/>
      <c r="O67" s="284"/>
      <c r="P67" s="284"/>
      <c r="Q67" s="284"/>
      <c r="R67" s="284"/>
      <c r="S67" s="284"/>
      <c r="T67" s="284"/>
      <c r="U67" s="284"/>
      <c r="V67" s="284"/>
    </row>
    <row r="68">
      <c r="A68" s="284"/>
      <c r="B68" s="284"/>
      <c r="C68" s="284"/>
      <c r="D68" s="284"/>
      <c r="E68" s="284"/>
      <c r="F68" s="284"/>
      <c r="G68" s="284"/>
      <c r="H68" s="284"/>
      <c r="I68" s="284"/>
      <c r="J68" s="284"/>
      <c r="K68" s="284"/>
      <c r="L68" s="284"/>
      <c r="M68" s="284"/>
      <c r="N68" s="284"/>
      <c r="O68" s="284"/>
      <c r="P68" s="284"/>
      <c r="Q68" s="284"/>
      <c r="R68" s="284"/>
      <c r="S68" s="284"/>
      <c r="T68" s="284"/>
      <c r="U68" s="284"/>
      <c r="V68" s="284"/>
    </row>
    <row r="69">
      <c r="A69" s="284"/>
      <c r="B69" s="284"/>
      <c r="C69" s="284"/>
      <c r="D69" s="284"/>
      <c r="E69" s="284"/>
      <c r="F69" s="284"/>
      <c r="G69" s="284"/>
      <c r="H69" s="284"/>
      <c r="I69" s="284"/>
      <c r="J69" s="284"/>
      <c r="K69" s="284"/>
      <c r="L69" s="284"/>
      <c r="M69" s="284"/>
      <c r="N69" s="284"/>
      <c r="O69" s="284"/>
      <c r="P69" s="284"/>
      <c r="Q69" s="284"/>
      <c r="R69" s="284"/>
      <c r="S69" s="284"/>
      <c r="T69" s="284"/>
      <c r="U69" s="284"/>
      <c r="V69" s="284"/>
    </row>
    <row r="70">
      <c r="A70" s="284"/>
      <c r="B70" s="284"/>
      <c r="C70" s="284"/>
      <c r="D70" s="284"/>
      <c r="E70" s="284"/>
      <c r="F70" s="284"/>
      <c r="G70" s="284"/>
      <c r="H70" s="284"/>
      <c r="I70" s="284"/>
      <c r="J70" s="284"/>
      <c r="K70" s="284"/>
      <c r="L70" s="284"/>
      <c r="M70" s="284"/>
      <c r="N70" s="284"/>
      <c r="O70" s="284"/>
      <c r="P70" s="284"/>
      <c r="Q70" s="284"/>
      <c r="R70" s="284"/>
      <c r="S70" s="284"/>
      <c r="T70" s="284"/>
      <c r="U70" s="284"/>
      <c r="V70" s="284"/>
    </row>
    <row r="71">
      <c r="A71" s="284"/>
      <c r="B71" s="284"/>
      <c r="C71" s="284"/>
      <c r="D71" s="284"/>
      <c r="E71" s="284"/>
      <c r="F71" s="284"/>
      <c r="G71" s="284"/>
      <c r="H71" s="284"/>
      <c r="I71" s="284"/>
      <c r="J71" s="284"/>
      <c r="K71" s="284"/>
      <c r="L71" s="284"/>
      <c r="M71" s="284"/>
      <c r="N71" s="284"/>
      <c r="O71" s="284"/>
      <c r="P71" s="284"/>
      <c r="Q71" s="284"/>
      <c r="R71" s="284"/>
      <c r="S71" s="284"/>
      <c r="T71" s="284"/>
      <c r="U71" s="284"/>
      <c r="V71" s="284"/>
    </row>
    <row r="72">
      <c r="A72" s="284"/>
      <c r="B72" s="284"/>
      <c r="C72" s="284"/>
      <c r="D72" s="284"/>
      <c r="E72" s="284"/>
      <c r="F72" s="284"/>
      <c r="G72" s="284"/>
      <c r="H72" s="284"/>
      <c r="I72" s="284"/>
      <c r="J72" s="284"/>
      <c r="K72" s="284"/>
      <c r="L72" s="284"/>
      <c r="M72" s="284"/>
      <c r="N72" s="284"/>
      <c r="O72" s="284"/>
      <c r="P72" s="284"/>
      <c r="Q72" s="284"/>
      <c r="R72" s="284"/>
      <c r="S72" s="284"/>
      <c r="T72" s="284"/>
      <c r="U72" s="284"/>
      <c r="V72" s="284"/>
    </row>
    <row r="73">
      <c r="A73" s="284"/>
      <c r="B73" s="284"/>
      <c r="C73" s="284"/>
      <c r="D73" s="284"/>
      <c r="E73" s="284"/>
      <c r="F73" s="284"/>
      <c r="G73" s="284"/>
      <c r="H73" s="284"/>
      <c r="I73" s="284"/>
      <c r="J73" s="284"/>
      <c r="K73" s="284"/>
      <c r="L73" s="284"/>
      <c r="M73" s="284"/>
      <c r="N73" s="284"/>
      <c r="O73" s="284"/>
      <c r="P73" s="284"/>
      <c r="Q73" s="284"/>
      <c r="R73" s="284"/>
      <c r="S73" s="284"/>
      <c r="T73" s="284"/>
      <c r="U73" s="284"/>
      <c r="V73" s="284"/>
    </row>
    <row r="74">
      <c r="A74" s="284"/>
      <c r="B74" s="284"/>
      <c r="C74" s="284"/>
      <c r="D74" s="284"/>
      <c r="E74" s="284"/>
      <c r="F74" s="284"/>
      <c r="G74" s="284"/>
      <c r="H74" s="284"/>
      <c r="I74" s="284"/>
      <c r="J74" s="284"/>
      <c r="K74" s="284"/>
      <c r="L74" s="284"/>
      <c r="M74" s="284"/>
      <c r="N74" s="284"/>
      <c r="O74" s="284"/>
      <c r="P74" s="284"/>
      <c r="Q74" s="284"/>
      <c r="R74" s="284"/>
      <c r="S74" s="284"/>
      <c r="T74" s="284"/>
      <c r="U74" s="284"/>
      <c r="V74" s="284"/>
    </row>
    <row r="75">
      <c r="A75" s="284"/>
      <c r="B75" s="284"/>
      <c r="C75" s="284"/>
      <c r="D75" s="284"/>
      <c r="E75" s="284"/>
      <c r="F75" s="284"/>
      <c r="G75" s="284"/>
      <c r="H75" s="284"/>
      <c r="I75" s="284"/>
      <c r="J75" s="284"/>
      <c r="K75" s="284"/>
      <c r="L75" s="284"/>
      <c r="M75" s="284"/>
      <c r="N75" s="284"/>
      <c r="O75" s="284"/>
      <c r="P75" s="284"/>
      <c r="Q75" s="284"/>
      <c r="R75" s="284"/>
      <c r="S75" s="284"/>
      <c r="T75" s="284"/>
      <c r="U75" s="284"/>
      <c r="V75" s="284"/>
    </row>
    <row r="76">
      <c r="A76" s="284"/>
      <c r="B76" s="284"/>
      <c r="C76" s="284"/>
      <c r="D76" s="284"/>
      <c r="E76" s="284"/>
      <c r="F76" s="284"/>
      <c r="G76" s="284"/>
      <c r="H76" s="284"/>
      <c r="I76" s="284"/>
      <c r="J76" s="284"/>
      <c r="K76" s="284"/>
      <c r="L76" s="284"/>
      <c r="M76" s="284"/>
      <c r="N76" s="284"/>
      <c r="O76" s="284"/>
      <c r="P76" s="284"/>
      <c r="Q76" s="284"/>
      <c r="R76" s="284"/>
      <c r="S76" s="284"/>
      <c r="T76" s="284"/>
      <c r="U76" s="284"/>
      <c r="V76" s="284"/>
    </row>
    <row r="77">
      <c r="A77" s="284"/>
      <c r="B77" s="284"/>
      <c r="C77" s="284"/>
      <c r="D77" s="284"/>
      <c r="E77" s="284"/>
      <c r="F77" s="284"/>
      <c r="G77" s="284"/>
      <c r="H77" s="284"/>
      <c r="I77" s="284"/>
      <c r="J77" s="284"/>
      <c r="K77" s="284"/>
      <c r="L77" s="284"/>
      <c r="M77" s="284"/>
      <c r="N77" s="284"/>
      <c r="O77" s="284"/>
      <c r="P77" s="284"/>
      <c r="Q77" s="284"/>
      <c r="R77" s="284"/>
      <c r="S77" s="284"/>
      <c r="T77" s="284"/>
      <c r="U77" s="284"/>
      <c r="V77" s="284"/>
    </row>
    <row r="78">
      <c r="A78" s="284"/>
      <c r="B78" s="284"/>
      <c r="C78" s="284"/>
      <c r="D78" s="284"/>
      <c r="E78" s="284"/>
      <c r="F78" s="284"/>
      <c r="G78" s="284"/>
      <c r="H78" s="284"/>
      <c r="I78" s="284"/>
      <c r="J78" s="284"/>
      <c r="K78" s="284"/>
      <c r="L78" s="284"/>
      <c r="M78" s="284"/>
      <c r="N78" s="284"/>
      <c r="O78" s="284"/>
      <c r="P78" s="284"/>
      <c r="Q78" s="284"/>
      <c r="R78" s="284"/>
      <c r="S78" s="284"/>
      <c r="T78" s="284"/>
      <c r="U78" s="284"/>
      <c r="V78" s="284"/>
    </row>
    <row r="79">
      <c r="A79" s="284"/>
      <c r="B79" s="284"/>
      <c r="C79" s="284"/>
      <c r="D79" s="284"/>
      <c r="E79" s="284"/>
      <c r="F79" s="284"/>
      <c r="G79" s="284"/>
      <c r="H79" s="284"/>
      <c r="I79" s="284"/>
      <c r="J79" s="284"/>
      <c r="K79" s="284"/>
      <c r="L79" s="284"/>
      <c r="M79" s="284"/>
      <c r="N79" s="284"/>
      <c r="O79" s="284"/>
      <c r="P79" s="284"/>
      <c r="Q79" s="284"/>
      <c r="R79" s="284"/>
      <c r="S79" s="284"/>
      <c r="T79" s="284"/>
      <c r="U79" s="284"/>
      <c r="V79" s="284"/>
    </row>
    <row r="80">
      <c r="A80" s="284"/>
      <c r="B80" s="284"/>
      <c r="C80" s="284"/>
      <c r="D80" s="284"/>
      <c r="E80" s="284"/>
      <c r="F80" s="284"/>
      <c r="G80" s="284"/>
      <c r="H80" s="284"/>
      <c r="I80" s="284"/>
      <c r="J80" s="284"/>
      <c r="K80" s="284"/>
      <c r="L80" s="284"/>
      <c r="M80" s="284"/>
      <c r="N80" s="284"/>
      <c r="O80" s="284"/>
      <c r="P80" s="284"/>
      <c r="Q80" s="284"/>
      <c r="R80" s="284"/>
      <c r="S80" s="284"/>
      <c r="T80" s="284"/>
      <c r="U80" s="284"/>
      <c r="V80" s="284"/>
    </row>
    <row r="81">
      <c r="A81" s="284"/>
      <c r="B81" s="284"/>
      <c r="C81" s="284"/>
      <c r="D81" s="284"/>
      <c r="E81" s="284"/>
      <c r="F81" s="284"/>
      <c r="G81" s="284"/>
      <c r="H81" s="284"/>
      <c r="I81" s="284"/>
      <c r="J81" s="284"/>
      <c r="K81" s="284"/>
      <c r="L81" s="284"/>
      <c r="M81" s="284"/>
      <c r="N81" s="284"/>
      <c r="O81" s="284"/>
      <c r="P81" s="284"/>
      <c r="Q81" s="284"/>
      <c r="R81" s="284"/>
      <c r="S81" s="284"/>
      <c r="T81" s="284"/>
      <c r="U81" s="284"/>
      <c r="V81" s="284"/>
    </row>
    <row r="82">
      <c r="A82" s="284"/>
      <c r="B82" s="284"/>
      <c r="C82" s="284"/>
      <c r="D82" s="284"/>
      <c r="E82" s="284"/>
      <c r="F82" s="284"/>
      <c r="G82" s="284"/>
      <c r="H82" s="284"/>
      <c r="I82" s="284"/>
      <c r="J82" s="284"/>
      <c r="K82" s="284"/>
      <c r="L82" s="284"/>
      <c r="M82" s="284"/>
      <c r="N82" s="284"/>
      <c r="O82" s="284"/>
      <c r="P82" s="284"/>
      <c r="Q82" s="284"/>
      <c r="R82" s="284"/>
      <c r="S82" s="284"/>
      <c r="T82" s="284"/>
      <c r="U82" s="284"/>
      <c r="V82" s="284"/>
    </row>
    <row r="83">
      <c r="A83" s="284"/>
      <c r="B83" s="284"/>
      <c r="C83" s="284"/>
      <c r="D83" s="284"/>
      <c r="E83" s="284"/>
      <c r="F83" s="284"/>
      <c r="G83" s="284"/>
      <c r="H83" s="284"/>
      <c r="I83" s="284"/>
      <c r="J83" s="284"/>
      <c r="K83" s="284"/>
      <c r="L83" s="284"/>
      <c r="M83" s="284"/>
      <c r="N83" s="284"/>
      <c r="O83" s="284"/>
      <c r="P83" s="284"/>
      <c r="Q83" s="284"/>
      <c r="R83" s="284"/>
      <c r="S83" s="284"/>
      <c r="T83" s="284"/>
      <c r="U83" s="284"/>
      <c r="V83" s="284"/>
    </row>
    <row r="84">
      <c r="A84" s="284"/>
      <c r="B84" s="284"/>
      <c r="C84" s="284"/>
      <c r="D84" s="284"/>
      <c r="E84" s="284"/>
      <c r="F84" s="284"/>
      <c r="G84" s="284"/>
      <c r="H84" s="284"/>
      <c r="I84" s="284"/>
      <c r="J84" s="284"/>
      <c r="K84" s="284"/>
      <c r="L84" s="284"/>
      <c r="M84" s="284"/>
      <c r="N84" s="284"/>
      <c r="O84" s="284"/>
      <c r="P84" s="284"/>
      <c r="Q84" s="284"/>
      <c r="R84" s="284"/>
      <c r="S84" s="284"/>
      <c r="T84" s="284"/>
      <c r="U84" s="284"/>
      <c r="V84" s="284"/>
    </row>
    <row r="85">
      <c r="A85" s="284"/>
      <c r="B85" s="284"/>
      <c r="C85" s="284"/>
      <c r="D85" s="284"/>
      <c r="E85" s="284"/>
      <c r="F85" s="284"/>
      <c r="G85" s="284"/>
      <c r="H85" s="284"/>
      <c r="I85" s="284"/>
      <c r="J85" s="284"/>
      <c r="K85" s="284"/>
      <c r="L85" s="284"/>
      <c r="M85" s="284"/>
      <c r="N85" s="284"/>
      <c r="O85" s="284"/>
      <c r="P85" s="284"/>
      <c r="Q85" s="284"/>
      <c r="R85" s="284"/>
      <c r="S85" s="284"/>
      <c r="T85" s="284"/>
      <c r="U85" s="284"/>
      <c r="V85" s="284"/>
    </row>
    <row r="86">
      <c r="A86" s="284"/>
      <c r="B86" s="284"/>
      <c r="C86" s="284"/>
      <c r="D86" s="284"/>
      <c r="E86" s="284"/>
      <c r="F86" s="284"/>
      <c r="G86" s="284"/>
      <c r="H86" s="284"/>
      <c r="I86" s="284"/>
      <c r="J86" s="284"/>
      <c r="K86" s="284"/>
      <c r="L86" s="284"/>
      <c r="M86" s="284"/>
      <c r="N86" s="284"/>
      <c r="O86" s="284"/>
      <c r="P86" s="284"/>
      <c r="Q86" s="284"/>
      <c r="R86" s="284"/>
      <c r="S86" s="284"/>
      <c r="T86" s="284"/>
      <c r="U86" s="284"/>
      <c r="V86" s="284"/>
    </row>
    <row r="87">
      <c r="A87" s="284"/>
      <c r="B87" s="284"/>
      <c r="C87" s="284"/>
      <c r="D87" s="284"/>
      <c r="E87" s="284"/>
      <c r="F87" s="284"/>
      <c r="G87" s="284"/>
      <c r="H87" s="284"/>
      <c r="I87" s="284"/>
      <c r="J87" s="284"/>
      <c r="K87" s="284"/>
      <c r="L87" s="284"/>
      <c r="M87" s="284"/>
      <c r="N87" s="284"/>
      <c r="O87" s="284"/>
      <c r="P87" s="284"/>
      <c r="Q87" s="284"/>
      <c r="R87" s="284"/>
      <c r="S87" s="284"/>
      <c r="T87" s="284"/>
      <c r="U87" s="284"/>
      <c r="V87" s="284"/>
    </row>
    <row r="88">
      <c r="A88" s="284"/>
      <c r="B88" s="284"/>
      <c r="C88" s="284"/>
      <c r="D88" s="284"/>
      <c r="E88" s="284"/>
      <c r="F88" s="284"/>
      <c r="G88" s="284"/>
      <c r="H88" s="284"/>
      <c r="I88" s="284"/>
      <c r="J88" s="284"/>
      <c r="K88" s="284"/>
      <c r="L88" s="284"/>
      <c r="M88" s="284"/>
      <c r="N88" s="284"/>
      <c r="O88" s="284"/>
      <c r="P88" s="284"/>
      <c r="Q88" s="284"/>
      <c r="R88" s="284"/>
      <c r="S88" s="284"/>
      <c r="T88" s="284"/>
      <c r="U88" s="284"/>
      <c r="V88" s="284"/>
    </row>
    <row r="89">
      <c r="A89" s="284"/>
      <c r="B89" s="284"/>
      <c r="C89" s="284"/>
      <c r="D89" s="284"/>
      <c r="E89" s="284"/>
      <c r="F89" s="284"/>
      <c r="G89" s="284"/>
      <c r="H89" s="284"/>
      <c r="I89" s="284"/>
      <c r="J89" s="284"/>
      <c r="K89" s="284"/>
      <c r="L89" s="284"/>
      <c r="M89" s="284"/>
      <c r="N89" s="284"/>
      <c r="O89" s="284"/>
      <c r="P89" s="284"/>
      <c r="Q89" s="284"/>
      <c r="R89" s="284"/>
      <c r="S89" s="284"/>
      <c r="T89" s="284"/>
      <c r="U89" s="284"/>
      <c r="V89" s="284"/>
    </row>
    <row r="90">
      <c r="A90" s="284"/>
      <c r="B90" s="284"/>
      <c r="C90" s="284"/>
      <c r="D90" s="284"/>
      <c r="E90" s="284"/>
      <c r="F90" s="284"/>
      <c r="G90" s="284"/>
      <c r="H90" s="284"/>
      <c r="I90" s="284"/>
      <c r="J90" s="284"/>
      <c r="K90" s="284"/>
      <c r="L90" s="284"/>
      <c r="M90" s="284"/>
      <c r="N90" s="284"/>
      <c r="O90" s="284"/>
      <c r="P90" s="284"/>
      <c r="Q90" s="284"/>
      <c r="R90" s="284"/>
      <c r="S90" s="284"/>
      <c r="T90" s="284"/>
      <c r="U90" s="284"/>
      <c r="V90" s="284"/>
    </row>
    <row r="91">
      <c r="A91" s="284"/>
      <c r="B91" s="284"/>
      <c r="C91" s="284"/>
      <c r="D91" s="284"/>
      <c r="E91" s="284"/>
      <c r="F91" s="284"/>
      <c r="G91" s="284"/>
      <c r="H91" s="284"/>
      <c r="I91" s="284"/>
      <c r="J91" s="284"/>
      <c r="K91" s="284"/>
      <c r="L91" s="284"/>
      <c r="M91" s="284"/>
      <c r="N91" s="284"/>
      <c r="O91" s="284"/>
      <c r="P91" s="284"/>
      <c r="Q91" s="284"/>
      <c r="R91" s="284"/>
      <c r="S91" s="284"/>
      <c r="T91" s="284"/>
      <c r="U91" s="284"/>
      <c r="V91" s="284"/>
    </row>
    <row r="92">
      <c r="A92" s="284"/>
      <c r="B92" s="284"/>
      <c r="C92" s="284"/>
      <c r="D92" s="284"/>
      <c r="E92" s="284"/>
      <c r="F92" s="284"/>
      <c r="G92" s="284"/>
      <c r="H92" s="284"/>
      <c r="I92" s="284"/>
      <c r="J92" s="284"/>
      <c r="K92" s="284"/>
      <c r="L92" s="284"/>
      <c r="M92" s="284"/>
      <c r="N92" s="284"/>
      <c r="O92" s="284"/>
      <c r="P92" s="284"/>
      <c r="Q92" s="284"/>
      <c r="R92" s="284"/>
      <c r="S92" s="284"/>
      <c r="T92" s="284"/>
      <c r="U92" s="284"/>
      <c r="V92" s="284"/>
    </row>
    <row r="93">
      <c r="A93" s="284"/>
      <c r="B93" s="284"/>
      <c r="C93" s="284"/>
      <c r="D93" s="284"/>
      <c r="E93" s="284"/>
      <c r="F93" s="284"/>
      <c r="G93" s="284"/>
      <c r="H93" s="284"/>
      <c r="I93" s="284"/>
      <c r="J93" s="284"/>
      <c r="K93" s="284"/>
      <c r="L93" s="284"/>
      <c r="M93" s="284"/>
      <c r="N93" s="284"/>
      <c r="O93" s="284"/>
      <c r="P93" s="284"/>
      <c r="Q93" s="284"/>
      <c r="R93" s="284"/>
      <c r="S93" s="284"/>
      <c r="T93" s="284"/>
      <c r="U93" s="284"/>
      <c r="V93" s="284"/>
    </row>
    <row r="94">
      <c r="A94" s="284"/>
      <c r="B94" s="284"/>
      <c r="C94" s="284"/>
      <c r="D94" s="284"/>
      <c r="E94" s="284"/>
      <c r="F94" s="284"/>
      <c r="G94" s="284"/>
      <c r="H94" s="284"/>
      <c r="I94" s="284"/>
      <c r="J94" s="284"/>
      <c r="K94" s="284"/>
      <c r="L94" s="284"/>
      <c r="M94" s="284"/>
      <c r="N94" s="284"/>
      <c r="O94" s="284"/>
      <c r="P94" s="284"/>
      <c r="Q94" s="284"/>
      <c r="R94" s="284"/>
      <c r="S94" s="284"/>
      <c r="T94" s="284"/>
      <c r="U94" s="284"/>
      <c r="V94" s="284"/>
    </row>
    <row r="95">
      <c r="A95" s="284"/>
      <c r="B95" s="284"/>
      <c r="C95" s="284"/>
      <c r="D95" s="284"/>
      <c r="E95" s="284"/>
      <c r="F95" s="284"/>
      <c r="G95" s="284"/>
      <c r="H95" s="284"/>
      <c r="I95" s="284"/>
      <c r="J95" s="284"/>
      <c r="K95" s="284"/>
      <c r="L95" s="284"/>
      <c r="M95" s="284"/>
      <c r="N95" s="284"/>
      <c r="O95" s="284"/>
      <c r="P95" s="284"/>
      <c r="Q95" s="284"/>
      <c r="R95" s="284"/>
      <c r="S95" s="284"/>
      <c r="T95" s="284"/>
      <c r="U95" s="284"/>
      <c r="V95" s="284"/>
    </row>
    <row r="96">
      <c r="A96" s="284"/>
      <c r="B96" s="284"/>
      <c r="C96" s="284"/>
      <c r="D96" s="284"/>
      <c r="E96" s="284"/>
      <c r="F96" s="284"/>
      <c r="G96" s="284"/>
      <c r="H96" s="284"/>
      <c r="I96" s="284"/>
      <c r="J96" s="284"/>
      <c r="K96" s="284"/>
      <c r="L96" s="284"/>
      <c r="M96" s="284"/>
      <c r="N96" s="284"/>
      <c r="O96" s="284"/>
      <c r="P96" s="284"/>
      <c r="Q96" s="284"/>
      <c r="R96" s="284"/>
      <c r="S96" s="284"/>
      <c r="T96" s="284"/>
      <c r="U96" s="284"/>
      <c r="V96" s="284"/>
    </row>
    <row r="97">
      <c r="A97" s="284"/>
      <c r="B97" s="284"/>
      <c r="C97" s="284"/>
      <c r="D97" s="284"/>
      <c r="E97" s="284"/>
      <c r="F97" s="284"/>
      <c r="G97" s="284"/>
      <c r="H97" s="284"/>
      <c r="I97" s="284"/>
      <c r="J97" s="284"/>
      <c r="K97" s="284"/>
      <c r="L97" s="284"/>
      <c r="M97" s="284"/>
      <c r="N97" s="284"/>
      <c r="O97" s="284"/>
      <c r="P97" s="284"/>
      <c r="Q97" s="284"/>
      <c r="R97" s="284"/>
      <c r="S97" s="284"/>
      <c r="T97" s="284"/>
      <c r="U97" s="284"/>
      <c r="V97" s="284"/>
    </row>
    <row r="98">
      <c r="A98" s="284"/>
      <c r="B98" s="284"/>
      <c r="C98" s="284"/>
      <c r="D98" s="284"/>
      <c r="E98" s="284"/>
      <c r="F98" s="284"/>
      <c r="G98" s="284"/>
      <c r="H98" s="284"/>
      <c r="I98" s="284"/>
      <c r="J98" s="284"/>
      <c r="K98" s="284"/>
      <c r="L98" s="284"/>
      <c r="M98" s="284"/>
      <c r="N98" s="284"/>
      <c r="O98" s="284"/>
      <c r="P98" s="284"/>
      <c r="Q98" s="284"/>
      <c r="R98" s="284"/>
      <c r="S98" s="284"/>
      <c r="T98" s="284"/>
      <c r="U98" s="284"/>
      <c r="V98" s="284"/>
    </row>
    <row r="99">
      <c r="A99" s="284"/>
      <c r="B99" s="284"/>
      <c r="C99" s="284"/>
      <c r="D99" s="284"/>
      <c r="E99" s="284"/>
      <c r="F99" s="284"/>
      <c r="G99" s="284"/>
      <c r="H99" s="284"/>
      <c r="I99" s="284"/>
      <c r="J99" s="284"/>
      <c r="K99" s="284"/>
      <c r="L99" s="284"/>
      <c r="M99" s="284"/>
      <c r="N99" s="284"/>
      <c r="O99" s="284"/>
      <c r="P99" s="284"/>
      <c r="Q99" s="284"/>
      <c r="R99" s="284"/>
      <c r="S99" s="284"/>
      <c r="T99" s="284"/>
      <c r="U99" s="284"/>
      <c r="V99" s="284"/>
    </row>
    <row r="100">
      <c r="A100" s="284"/>
      <c r="B100" s="284"/>
      <c r="C100" s="284"/>
      <c r="D100" s="284"/>
      <c r="E100" s="284"/>
      <c r="F100" s="284"/>
      <c r="G100" s="284"/>
      <c r="H100" s="284"/>
      <c r="I100" s="284"/>
      <c r="J100" s="284"/>
      <c r="K100" s="284"/>
      <c r="L100" s="284"/>
      <c r="M100" s="284"/>
      <c r="N100" s="284"/>
      <c r="O100" s="284"/>
      <c r="P100" s="284"/>
      <c r="Q100" s="284"/>
      <c r="R100" s="284"/>
      <c r="S100" s="284"/>
      <c r="T100" s="284"/>
      <c r="U100" s="284"/>
      <c r="V100" s="284"/>
    </row>
    <row r="101">
      <c r="A101" s="284"/>
      <c r="B101" s="284"/>
      <c r="C101" s="284"/>
      <c r="D101" s="284"/>
      <c r="E101" s="284"/>
      <c r="F101" s="284"/>
      <c r="G101" s="284"/>
      <c r="H101" s="284"/>
      <c r="I101" s="284"/>
      <c r="J101" s="284"/>
      <c r="K101" s="284"/>
      <c r="L101" s="284"/>
      <c r="M101" s="284"/>
      <c r="N101" s="284"/>
      <c r="O101" s="284"/>
      <c r="P101" s="284"/>
      <c r="Q101" s="284"/>
      <c r="R101" s="284"/>
      <c r="S101" s="284"/>
      <c r="T101" s="284"/>
      <c r="U101" s="284"/>
      <c r="V101" s="284"/>
    </row>
    <row r="102">
      <c r="A102" s="284"/>
      <c r="B102" s="284"/>
      <c r="C102" s="284"/>
      <c r="D102" s="284"/>
      <c r="E102" s="284"/>
      <c r="F102" s="284"/>
      <c r="G102" s="284"/>
      <c r="H102" s="284"/>
      <c r="I102" s="284"/>
      <c r="J102" s="284"/>
      <c r="K102" s="284"/>
      <c r="L102" s="284"/>
      <c r="M102" s="284"/>
      <c r="N102" s="284"/>
      <c r="O102" s="284"/>
      <c r="P102" s="284"/>
      <c r="Q102" s="284"/>
      <c r="R102" s="284"/>
      <c r="S102" s="284"/>
      <c r="T102" s="284"/>
      <c r="U102" s="284"/>
      <c r="V102" s="284"/>
    </row>
    <row r="103">
      <c r="A103" s="284"/>
      <c r="B103" s="284"/>
      <c r="C103" s="284"/>
      <c r="D103" s="284"/>
      <c r="E103" s="284"/>
      <c r="F103" s="284"/>
      <c r="G103" s="284"/>
      <c r="H103" s="284"/>
      <c r="I103" s="284"/>
      <c r="J103" s="284"/>
      <c r="K103" s="284"/>
      <c r="L103" s="284"/>
      <c r="M103" s="284"/>
      <c r="N103" s="284"/>
      <c r="O103" s="284"/>
      <c r="P103" s="284"/>
      <c r="Q103" s="284"/>
      <c r="R103" s="284"/>
      <c r="S103" s="284"/>
      <c r="T103" s="284"/>
      <c r="U103" s="284"/>
      <c r="V103" s="284"/>
    </row>
    <row r="104">
      <c r="A104" s="284"/>
      <c r="B104" s="284"/>
      <c r="C104" s="284"/>
      <c r="D104" s="284"/>
      <c r="E104" s="284"/>
      <c r="F104" s="284"/>
      <c r="G104" s="284"/>
      <c r="H104" s="284"/>
      <c r="I104" s="284"/>
      <c r="J104" s="284"/>
      <c r="K104" s="284"/>
      <c r="L104" s="284"/>
      <c r="M104" s="284"/>
      <c r="N104" s="284"/>
      <c r="O104" s="284"/>
      <c r="P104" s="284"/>
      <c r="Q104" s="284"/>
      <c r="R104" s="284"/>
      <c r="S104" s="284"/>
      <c r="T104" s="284"/>
      <c r="U104" s="284"/>
      <c r="V104" s="284"/>
    </row>
    <row r="105">
      <c r="A105" s="284"/>
      <c r="B105" s="284"/>
      <c r="C105" s="284"/>
      <c r="D105" s="284"/>
      <c r="E105" s="284"/>
      <c r="F105" s="284"/>
      <c r="G105" s="284"/>
      <c r="H105" s="284"/>
      <c r="I105" s="284"/>
      <c r="J105" s="284"/>
      <c r="K105" s="284"/>
      <c r="L105" s="284"/>
      <c r="M105" s="284"/>
      <c r="N105" s="284"/>
      <c r="O105" s="284"/>
      <c r="P105" s="284"/>
      <c r="Q105" s="284"/>
      <c r="R105" s="284"/>
      <c r="S105" s="284"/>
      <c r="T105" s="284"/>
      <c r="U105" s="284"/>
      <c r="V105" s="284"/>
    </row>
    <row r="106">
      <c r="A106" s="284"/>
      <c r="B106" s="284"/>
      <c r="C106" s="284"/>
      <c r="D106" s="284"/>
      <c r="E106" s="284"/>
      <c r="F106" s="284"/>
      <c r="G106" s="284"/>
      <c r="H106" s="284"/>
      <c r="I106" s="284"/>
      <c r="J106" s="284"/>
      <c r="K106" s="284"/>
      <c r="L106" s="284"/>
      <c r="M106" s="284"/>
      <c r="N106" s="284"/>
      <c r="O106" s="284"/>
      <c r="P106" s="284"/>
      <c r="Q106" s="284"/>
      <c r="R106" s="284"/>
      <c r="S106" s="284"/>
      <c r="T106" s="284"/>
      <c r="U106" s="284"/>
      <c r="V106" s="284"/>
    </row>
    <row r="107">
      <c r="A107" s="284"/>
      <c r="B107" s="284"/>
      <c r="C107" s="284"/>
      <c r="D107" s="284"/>
      <c r="E107" s="284"/>
      <c r="F107" s="284"/>
      <c r="G107" s="284"/>
      <c r="H107" s="284"/>
      <c r="I107" s="284"/>
      <c r="J107" s="284"/>
      <c r="K107" s="284"/>
      <c r="L107" s="284"/>
      <c r="M107" s="284"/>
      <c r="N107" s="284"/>
      <c r="O107" s="284"/>
      <c r="P107" s="284"/>
      <c r="Q107" s="284"/>
      <c r="R107" s="284"/>
      <c r="S107" s="284"/>
      <c r="T107" s="284"/>
      <c r="U107" s="284"/>
      <c r="V107" s="284"/>
    </row>
    <row r="108">
      <c r="A108" s="284"/>
      <c r="B108" s="284"/>
      <c r="C108" s="284"/>
      <c r="D108" s="284"/>
      <c r="E108" s="284"/>
      <c r="F108" s="284"/>
      <c r="G108" s="284"/>
      <c r="H108" s="284"/>
      <c r="I108" s="284"/>
      <c r="J108" s="284"/>
      <c r="K108" s="284"/>
      <c r="L108" s="284"/>
      <c r="M108" s="284"/>
      <c r="N108" s="284"/>
      <c r="O108" s="284"/>
      <c r="P108" s="284"/>
      <c r="Q108" s="284"/>
      <c r="R108" s="284"/>
      <c r="S108" s="284"/>
      <c r="T108" s="284"/>
      <c r="U108" s="284"/>
      <c r="V108" s="284"/>
    </row>
    <row r="109">
      <c r="A109" s="284"/>
      <c r="B109" s="284"/>
      <c r="C109" s="284"/>
      <c r="D109" s="284"/>
      <c r="E109" s="284"/>
      <c r="F109" s="284"/>
      <c r="G109" s="284"/>
      <c r="H109" s="284"/>
      <c r="I109" s="284"/>
      <c r="J109" s="284"/>
      <c r="K109" s="284"/>
      <c r="L109" s="284"/>
      <c r="M109" s="284"/>
      <c r="N109" s="284"/>
      <c r="O109" s="284"/>
      <c r="P109" s="284"/>
      <c r="Q109" s="284"/>
      <c r="R109" s="284"/>
      <c r="S109" s="284"/>
      <c r="T109" s="284"/>
      <c r="U109" s="284"/>
      <c r="V109" s="284"/>
    </row>
    <row r="110">
      <c r="A110" s="284"/>
      <c r="B110" s="284"/>
      <c r="C110" s="284"/>
      <c r="D110" s="284"/>
      <c r="E110" s="284"/>
      <c r="F110" s="284"/>
      <c r="G110" s="284"/>
      <c r="H110" s="284"/>
      <c r="I110" s="284"/>
      <c r="J110" s="284"/>
      <c r="K110" s="284"/>
      <c r="L110" s="284"/>
      <c r="M110" s="284"/>
      <c r="N110" s="284"/>
      <c r="O110" s="284"/>
      <c r="P110" s="284"/>
      <c r="Q110" s="284"/>
      <c r="R110" s="284"/>
      <c r="S110" s="284"/>
      <c r="T110" s="284"/>
      <c r="U110" s="284"/>
      <c r="V110" s="284"/>
    </row>
    <row r="111">
      <c r="A111" s="284"/>
      <c r="B111" s="284"/>
      <c r="C111" s="284"/>
      <c r="D111" s="284"/>
      <c r="E111" s="284"/>
      <c r="F111" s="284"/>
      <c r="G111" s="284"/>
      <c r="H111" s="284"/>
      <c r="I111" s="284"/>
      <c r="J111" s="284"/>
      <c r="K111" s="284"/>
      <c r="L111" s="284"/>
      <c r="M111" s="284"/>
      <c r="N111" s="284"/>
      <c r="O111" s="284"/>
      <c r="P111" s="284"/>
      <c r="Q111" s="284"/>
      <c r="R111" s="284"/>
      <c r="S111" s="284"/>
      <c r="T111" s="284"/>
      <c r="U111" s="284"/>
      <c r="V111" s="284"/>
    </row>
    <row r="112">
      <c r="A112" s="284"/>
      <c r="B112" s="284"/>
      <c r="C112" s="284"/>
      <c r="D112" s="284"/>
      <c r="E112" s="284"/>
      <c r="F112" s="284"/>
      <c r="G112" s="284"/>
      <c r="H112" s="284"/>
      <c r="I112" s="284"/>
      <c r="J112" s="284"/>
      <c r="K112" s="284"/>
      <c r="L112" s="284"/>
      <c r="M112" s="284"/>
      <c r="N112" s="284"/>
      <c r="O112" s="284"/>
      <c r="P112" s="284"/>
      <c r="Q112" s="284"/>
      <c r="R112" s="284"/>
      <c r="S112" s="284"/>
      <c r="T112" s="284"/>
      <c r="U112" s="284"/>
      <c r="V112" s="284"/>
    </row>
    <row r="113">
      <c r="A113" s="284"/>
      <c r="B113" s="284"/>
      <c r="C113" s="284"/>
      <c r="D113" s="284"/>
      <c r="E113" s="284"/>
      <c r="F113" s="284"/>
      <c r="G113" s="284"/>
      <c r="H113" s="284"/>
      <c r="I113" s="284"/>
      <c r="J113" s="284"/>
      <c r="K113" s="284"/>
      <c r="L113" s="284"/>
      <c r="M113" s="284"/>
      <c r="N113" s="284"/>
      <c r="O113" s="284"/>
      <c r="P113" s="284"/>
      <c r="Q113" s="284"/>
      <c r="R113" s="284"/>
      <c r="S113" s="284"/>
      <c r="T113" s="284"/>
      <c r="U113" s="284"/>
      <c r="V113" s="284"/>
    </row>
    <row r="114">
      <c r="A114" s="284"/>
      <c r="B114" s="284"/>
      <c r="C114" s="284"/>
      <c r="D114" s="284"/>
      <c r="E114" s="284"/>
      <c r="F114" s="284"/>
      <c r="G114" s="284"/>
      <c r="H114" s="284"/>
      <c r="I114" s="284"/>
      <c r="J114" s="284"/>
      <c r="K114" s="284"/>
      <c r="L114" s="284"/>
      <c r="M114" s="284"/>
      <c r="N114" s="284"/>
      <c r="O114" s="284"/>
      <c r="P114" s="284"/>
      <c r="Q114" s="284"/>
      <c r="R114" s="284"/>
      <c r="S114" s="284"/>
      <c r="T114" s="284"/>
      <c r="U114" s="284"/>
      <c r="V114" s="284"/>
    </row>
    <row r="115">
      <c r="A115" s="284"/>
      <c r="B115" s="284"/>
      <c r="C115" s="284"/>
      <c r="D115" s="284"/>
      <c r="E115" s="284"/>
      <c r="F115" s="284"/>
      <c r="G115" s="284"/>
      <c r="H115" s="284"/>
      <c r="I115" s="284"/>
      <c r="J115" s="284"/>
      <c r="K115" s="284"/>
      <c r="L115" s="284"/>
      <c r="M115" s="284"/>
      <c r="N115" s="284"/>
      <c r="O115" s="284"/>
      <c r="P115" s="284"/>
      <c r="Q115" s="284"/>
      <c r="R115" s="284"/>
      <c r="S115" s="284"/>
      <c r="T115" s="284"/>
      <c r="U115" s="284"/>
      <c r="V115" s="284"/>
    </row>
    <row r="116">
      <c r="A116" s="284"/>
      <c r="B116" s="284"/>
      <c r="C116" s="284"/>
      <c r="D116" s="284"/>
      <c r="E116" s="284"/>
      <c r="F116" s="284"/>
      <c r="G116" s="284"/>
      <c r="H116" s="284"/>
      <c r="I116" s="284"/>
      <c r="J116" s="284"/>
      <c r="K116" s="284"/>
      <c r="L116" s="284"/>
      <c r="M116" s="284"/>
      <c r="N116" s="284"/>
      <c r="O116" s="284"/>
      <c r="P116" s="284"/>
      <c r="Q116" s="284"/>
      <c r="R116" s="284"/>
      <c r="S116" s="284"/>
      <c r="T116" s="284"/>
      <c r="U116" s="284"/>
      <c r="V116" s="284"/>
    </row>
    <row r="117">
      <c r="A117" s="284"/>
      <c r="B117" s="284"/>
      <c r="C117" s="284"/>
      <c r="D117" s="284"/>
      <c r="E117" s="284"/>
      <c r="F117" s="284"/>
      <c r="G117" s="284"/>
      <c r="H117" s="284"/>
      <c r="I117" s="284"/>
      <c r="J117" s="284"/>
      <c r="K117" s="284"/>
      <c r="L117" s="284"/>
      <c r="M117" s="284"/>
      <c r="N117" s="284"/>
      <c r="O117" s="284"/>
      <c r="P117" s="284"/>
      <c r="Q117" s="284"/>
      <c r="R117" s="284"/>
      <c r="S117" s="284"/>
      <c r="T117" s="284"/>
      <c r="U117" s="284"/>
      <c r="V117" s="284"/>
    </row>
    <row r="118">
      <c r="A118" s="284"/>
      <c r="B118" s="284"/>
      <c r="C118" s="284"/>
      <c r="D118" s="284"/>
      <c r="E118" s="284"/>
      <c r="F118" s="284"/>
      <c r="G118" s="284"/>
      <c r="H118" s="284"/>
      <c r="I118" s="284"/>
      <c r="J118" s="284"/>
      <c r="K118" s="284"/>
      <c r="L118" s="284"/>
      <c r="M118" s="284"/>
      <c r="N118" s="284"/>
      <c r="O118" s="284"/>
      <c r="P118" s="284"/>
      <c r="Q118" s="284"/>
      <c r="R118" s="284"/>
      <c r="S118" s="284"/>
      <c r="T118" s="284"/>
      <c r="U118" s="284"/>
      <c r="V118" s="284"/>
    </row>
    <row r="119">
      <c r="A119" s="284"/>
      <c r="B119" s="284"/>
      <c r="C119" s="284"/>
      <c r="D119" s="284"/>
      <c r="E119" s="284"/>
      <c r="F119" s="284"/>
      <c r="G119" s="284"/>
      <c r="H119" s="284"/>
      <c r="I119" s="284"/>
      <c r="J119" s="284"/>
      <c r="K119" s="284"/>
      <c r="L119" s="284"/>
      <c r="M119" s="284"/>
      <c r="N119" s="284"/>
      <c r="O119" s="284"/>
      <c r="P119" s="284"/>
      <c r="Q119" s="284"/>
      <c r="R119" s="284"/>
      <c r="S119" s="284"/>
      <c r="T119" s="284"/>
      <c r="U119" s="284"/>
      <c r="V119" s="284"/>
    </row>
    <row r="120">
      <c r="A120" s="284"/>
      <c r="B120" s="284"/>
      <c r="C120" s="284"/>
      <c r="D120" s="284"/>
      <c r="E120" s="284"/>
      <c r="F120" s="284"/>
      <c r="G120" s="284"/>
      <c r="H120" s="284"/>
      <c r="I120" s="284"/>
      <c r="J120" s="284"/>
      <c r="K120" s="284"/>
      <c r="L120" s="284"/>
      <c r="M120" s="284"/>
      <c r="N120" s="284"/>
      <c r="O120" s="284"/>
      <c r="P120" s="284"/>
      <c r="Q120" s="284"/>
      <c r="R120" s="284"/>
      <c r="S120" s="284"/>
      <c r="T120" s="284"/>
      <c r="U120" s="284"/>
      <c r="V120" s="284"/>
    </row>
    <row r="121">
      <c r="A121" s="284"/>
      <c r="B121" s="284"/>
      <c r="C121" s="284"/>
      <c r="D121" s="284"/>
      <c r="E121" s="284"/>
      <c r="F121" s="284"/>
      <c r="G121" s="284"/>
      <c r="H121" s="284"/>
      <c r="I121" s="284"/>
      <c r="J121" s="284"/>
      <c r="K121" s="284"/>
      <c r="L121" s="284"/>
      <c r="M121" s="284"/>
      <c r="N121" s="284"/>
      <c r="O121" s="284"/>
      <c r="P121" s="284"/>
      <c r="Q121" s="284"/>
      <c r="R121" s="284"/>
      <c r="S121" s="284"/>
      <c r="T121" s="284"/>
      <c r="U121" s="284"/>
      <c r="V121" s="284"/>
    </row>
    <row r="122">
      <c r="A122" s="284"/>
      <c r="B122" s="284"/>
      <c r="C122" s="284"/>
      <c r="D122" s="284"/>
      <c r="E122" s="284"/>
      <c r="F122" s="284"/>
      <c r="G122" s="284"/>
      <c r="H122" s="284"/>
      <c r="I122" s="284"/>
      <c r="J122" s="284"/>
      <c r="K122" s="284"/>
      <c r="L122" s="284"/>
      <c r="M122" s="284"/>
      <c r="N122" s="284"/>
      <c r="O122" s="284"/>
      <c r="P122" s="284"/>
      <c r="Q122" s="284"/>
      <c r="R122" s="284"/>
      <c r="S122" s="284"/>
      <c r="T122" s="284"/>
      <c r="U122" s="284"/>
      <c r="V122" s="284"/>
    </row>
    <row r="123">
      <c r="A123" s="284"/>
      <c r="B123" s="284"/>
      <c r="C123" s="284"/>
      <c r="D123" s="284"/>
      <c r="E123" s="284"/>
      <c r="F123" s="284"/>
      <c r="G123" s="284"/>
      <c r="H123" s="284"/>
      <c r="I123" s="284"/>
      <c r="J123" s="284"/>
      <c r="K123" s="284"/>
      <c r="L123" s="284"/>
      <c r="M123" s="284"/>
      <c r="N123" s="284"/>
      <c r="O123" s="284"/>
      <c r="P123" s="284"/>
      <c r="Q123" s="284"/>
      <c r="R123" s="284"/>
      <c r="S123" s="284"/>
      <c r="T123" s="284"/>
      <c r="U123" s="284"/>
      <c r="V123" s="284"/>
    </row>
    <row r="124">
      <c r="A124" s="284"/>
      <c r="B124" s="284"/>
      <c r="C124" s="284"/>
      <c r="D124" s="284"/>
      <c r="E124" s="284"/>
      <c r="F124" s="284"/>
      <c r="G124" s="284"/>
      <c r="H124" s="284"/>
      <c r="I124" s="284"/>
      <c r="J124" s="284"/>
      <c r="K124" s="284"/>
      <c r="L124" s="284"/>
      <c r="M124" s="284"/>
      <c r="N124" s="284"/>
      <c r="O124" s="284"/>
      <c r="P124" s="284"/>
      <c r="Q124" s="284"/>
      <c r="R124" s="284"/>
      <c r="S124" s="284"/>
      <c r="T124" s="284"/>
      <c r="U124" s="284"/>
      <c r="V124" s="284"/>
    </row>
    <row r="125">
      <c r="A125" s="284"/>
      <c r="B125" s="284"/>
      <c r="C125" s="284"/>
      <c r="D125" s="284"/>
      <c r="E125" s="284"/>
      <c r="F125" s="284"/>
      <c r="G125" s="284"/>
      <c r="H125" s="284"/>
      <c r="I125" s="284"/>
      <c r="J125" s="284"/>
      <c r="K125" s="284"/>
      <c r="L125" s="284"/>
      <c r="M125" s="284"/>
      <c r="N125" s="284"/>
      <c r="O125" s="284"/>
      <c r="P125" s="284"/>
      <c r="Q125" s="284"/>
      <c r="R125" s="284"/>
      <c r="S125" s="284"/>
      <c r="T125" s="284"/>
      <c r="U125" s="284"/>
      <c r="V125" s="284"/>
    </row>
    <row r="126">
      <c r="A126" s="284"/>
      <c r="B126" s="284"/>
      <c r="C126" s="284"/>
      <c r="D126" s="284"/>
      <c r="E126" s="284"/>
      <c r="F126" s="284"/>
      <c r="G126" s="284"/>
      <c r="H126" s="284"/>
      <c r="I126" s="284"/>
      <c r="J126" s="284"/>
      <c r="K126" s="284"/>
      <c r="L126" s="284"/>
      <c r="M126" s="284"/>
      <c r="N126" s="284"/>
      <c r="O126" s="284"/>
      <c r="P126" s="284"/>
      <c r="Q126" s="284"/>
      <c r="R126" s="284"/>
      <c r="S126" s="284"/>
      <c r="T126" s="284"/>
      <c r="U126" s="284"/>
      <c r="V126" s="284"/>
    </row>
    <row r="127">
      <c r="A127" s="284"/>
      <c r="B127" s="284"/>
      <c r="C127" s="284"/>
      <c r="D127" s="284"/>
      <c r="E127" s="284"/>
      <c r="F127" s="284"/>
      <c r="G127" s="284"/>
      <c r="H127" s="284"/>
      <c r="I127" s="284"/>
      <c r="J127" s="284"/>
      <c r="K127" s="284"/>
      <c r="L127" s="284"/>
      <c r="M127" s="284"/>
      <c r="N127" s="284"/>
      <c r="O127" s="284"/>
      <c r="P127" s="284"/>
      <c r="Q127" s="284"/>
      <c r="R127" s="284"/>
      <c r="S127" s="284"/>
      <c r="T127" s="284"/>
      <c r="U127" s="284"/>
      <c r="V127" s="284"/>
    </row>
    <row r="128">
      <c r="A128" s="284"/>
      <c r="B128" s="284"/>
      <c r="C128" s="284"/>
      <c r="D128" s="284"/>
      <c r="E128" s="284"/>
      <c r="F128" s="284"/>
      <c r="G128" s="284"/>
      <c r="H128" s="284"/>
      <c r="I128" s="284"/>
      <c r="J128" s="284"/>
      <c r="K128" s="284"/>
      <c r="L128" s="284"/>
      <c r="M128" s="284"/>
      <c r="N128" s="284"/>
      <c r="O128" s="284"/>
      <c r="P128" s="284"/>
      <c r="Q128" s="284"/>
      <c r="R128" s="284"/>
      <c r="S128" s="284"/>
      <c r="T128" s="284"/>
      <c r="U128" s="284"/>
      <c r="V128" s="284"/>
    </row>
    <row r="129">
      <c r="A129" s="284"/>
      <c r="B129" s="284"/>
      <c r="C129" s="284"/>
      <c r="D129" s="284"/>
      <c r="E129" s="284"/>
      <c r="F129" s="284"/>
      <c r="G129" s="284"/>
      <c r="H129" s="284"/>
      <c r="I129" s="284"/>
      <c r="J129" s="284"/>
      <c r="K129" s="284"/>
      <c r="L129" s="284"/>
      <c r="M129" s="284"/>
      <c r="N129" s="284"/>
      <c r="O129" s="284"/>
      <c r="P129" s="284"/>
      <c r="Q129" s="284"/>
      <c r="R129" s="284"/>
      <c r="S129" s="284"/>
      <c r="T129" s="284"/>
      <c r="U129" s="284"/>
      <c r="V129" s="284"/>
    </row>
    <row r="130">
      <c r="A130" s="284"/>
      <c r="B130" s="284"/>
      <c r="C130" s="284"/>
      <c r="D130" s="284"/>
      <c r="E130" s="284"/>
      <c r="F130" s="284"/>
      <c r="G130" s="284"/>
      <c r="H130" s="284"/>
      <c r="I130" s="284"/>
      <c r="J130" s="284"/>
      <c r="K130" s="284"/>
      <c r="L130" s="284"/>
      <c r="M130" s="284"/>
      <c r="N130" s="284"/>
      <c r="O130" s="284"/>
      <c r="P130" s="284"/>
      <c r="Q130" s="284"/>
      <c r="R130" s="284"/>
      <c r="S130" s="284"/>
      <c r="T130" s="284"/>
      <c r="U130" s="284"/>
      <c r="V130" s="284"/>
    </row>
    <row r="131">
      <c r="A131" s="284"/>
      <c r="B131" s="284"/>
      <c r="C131" s="284"/>
      <c r="D131" s="284"/>
      <c r="E131" s="284"/>
      <c r="F131" s="284"/>
      <c r="G131" s="284"/>
      <c r="H131" s="284"/>
      <c r="I131" s="284"/>
      <c r="J131" s="284"/>
      <c r="K131" s="284"/>
      <c r="L131" s="284"/>
      <c r="M131" s="284"/>
      <c r="N131" s="284"/>
      <c r="O131" s="284"/>
      <c r="P131" s="284"/>
      <c r="Q131" s="284"/>
      <c r="R131" s="284"/>
      <c r="S131" s="284"/>
      <c r="T131" s="284"/>
      <c r="U131" s="284"/>
      <c r="V131" s="284"/>
    </row>
    <row r="132">
      <c r="A132" s="284"/>
      <c r="B132" s="284"/>
      <c r="C132" s="284"/>
      <c r="D132" s="284"/>
      <c r="E132" s="284"/>
      <c r="F132" s="284"/>
      <c r="G132" s="284"/>
      <c r="H132" s="284"/>
      <c r="I132" s="284"/>
      <c r="J132" s="284"/>
      <c r="K132" s="284"/>
      <c r="L132" s="284"/>
      <c r="M132" s="284"/>
      <c r="N132" s="284"/>
      <c r="O132" s="284"/>
      <c r="P132" s="284"/>
      <c r="Q132" s="284"/>
      <c r="R132" s="284"/>
      <c r="S132" s="284"/>
      <c r="T132" s="284"/>
      <c r="U132" s="284"/>
      <c r="V132" s="284"/>
    </row>
    <row r="133">
      <c r="A133" s="284"/>
      <c r="B133" s="284"/>
      <c r="C133" s="284"/>
      <c r="D133" s="284"/>
      <c r="E133" s="284"/>
      <c r="F133" s="284"/>
      <c r="G133" s="284"/>
      <c r="H133" s="284"/>
      <c r="I133" s="284"/>
      <c r="J133" s="284"/>
      <c r="K133" s="284"/>
      <c r="L133" s="284"/>
      <c r="M133" s="284"/>
      <c r="N133" s="284"/>
      <c r="O133" s="284"/>
      <c r="P133" s="284"/>
      <c r="Q133" s="284"/>
      <c r="R133" s="284"/>
      <c r="S133" s="284"/>
      <c r="T133" s="284"/>
      <c r="U133" s="284"/>
      <c r="V133" s="284"/>
    </row>
    <row r="134">
      <c r="A134" s="284"/>
      <c r="B134" s="284"/>
      <c r="C134" s="284"/>
      <c r="D134" s="284"/>
      <c r="E134" s="284"/>
      <c r="F134" s="284"/>
      <c r="G134" s="284"/>
      <c r="H134" s="284"/>
      <c r="I134" s="284"/>
      <c r="J134" s="284"/>
      <c r="K134" s="284"/>
      <c r="L134" s="284"/>
      <c r="M134" s="284"/>
      <c r="N134" s="284"/>
      <c r="O134" s="284"/>
      <c r="P134" s="284"/>
      <c r="Q134" s="284"/>
      <c r="R134" s="284"/>
      <c r="S134" s="284"/>
      <c r="T134" s="284"/>
      <c r="U134" s="284"/>
      <c r="V134" s="284"/>
    </row>
    <row r="135">
      <c r="A135" s="284"/>
      <c r="B135" s="284"/>
      <c r="C135" s="284"/>
      <c r="D135" s="284"/>
      <c r="E135" s="284"/>
      <c r="F135" s="284"/>
      <c r="G135" s="284"/>
      <c r="H135" s="284"/>
      <c r="I135" s="284"/>
      <c r="J135" s="284"/>
      <c r="K135" s="284"/>
      <c r="L135" s="284"/>
      <c r="M135" s="284"/>
      <c r="N135" s="284"/>
      <c r="O135" s="284"/>
      <c r="P135" s="284"/>
      <c r="Q135" s="284"/>
      <c r="R135" s="284"/>
      <c r="S135" s="284"/>
      <c r="T135" s="284"/>
      <c r="U135" s="284"/>
      <c r="V135" s="284"/>
    </row>
    <row r="136">
      <c r="A136" s="284"/>
      <c r="B136" s="284"/>
      <c r="C136" s="284"/>
      <c r="D136" s="284"/>
      <c r="E136" s="284"/>
      <c r="F136" s="284"/>
      <c r="G136" s="284"/>
      <c r="H136" s="284"/>
      <c r="I136" s="284"/>
      <c r="J136" s="284"/>
      <c r="K136" s="284"/>
      <c r="L136" s="284"/>
      <c r="M136" s="284"/>
      <c r="N136" s="284"/>
      <c r="O136" s="284"/>
      <c r="P136" s="284"/>
      <c r="Q136" s="284"/>
      <c r="R136" s="284"/>
      <c r="S136" s="284"/>
      <c r="T136" s="284"/>
      <c r="U136" s="284"/>
      <c r="V136" s="284"/>
    </row>
    <row r="137">
      <c r="A137" s="284"/>
      <c r="B137" s="284"/>
      <c r="C137" s="284"/>
      <c r="D137" s="284"/>
      <c r="E137" s="284"/>
      <c r="F137" s="284"/>
      <c r="G137" s="284"/>
      <c r="H137" s="284"/>
      <c r="I137" s="284"/>
      <c r="J137" s="284"/>
      <c r="K137" s="284"/>
      <c r="L137" s="284"/>
      <c r="M137" s="284"/>
      <c r="N137" s="284"/>
      <c r="O137" s="284"/>
      <c r="P137" s="284"/>
      <c r="Q137" s="284"/>
      <c r="R137" s="284"/>
      <c r="S137" s="284"/>
      <c r="T137" s="284"/>
      <c r="U137" s="284"/>
      <c r="V137" s="284"/>
    </row>
    <row r="138">
      <c r="A138" s="284"/>
      <c r="B138" s="284"/>
      <c r="C138" s="284"/>
      <c r="D138" s="284"/>
      <c r="E138" s="284"/>
      <c r="F138" s="284"/>
      <c r="G138" s="284"/>
      <c r="H138" s="284"/>
      <c r="I138" s="284"/>
      <c r="J138" s="284"/>
      <c r="K138" s="284"/>
      <c r="L138" s="284"/>
      <c r="M138" s="284"/>
      <c r="N138" s="284"/>
      <c r="O138" s="284"/>
      <c r="P138" s="284"/>
      <c r="Q138" s="284"/>
      <c r="R138" s="284"/>
      <c r="S138" s="284"/>
      <c r="T138" s="284"/>
      <c r="U138" s="284"/>
      <c r="V138" s="284"/>
    </row>
    <row r="139">
      <c r="A139" s="284"/>
      <c r="B139" s="284"/>
      <c r="C139" s="284"/>
      <c r="D139" s="284"/>
      <c r="E139" s="284"/>
      <c r="F139" s="284"/>
      <c r="G139" s="284"/>
      <c r="H139" s="284"/>
      <c r="I139" s="284"/>
      <c r="J139" s="284"/>
      <c r="K139" s="284"/>
      <c r="L139" s="284"/>
      <c r="M139" s="284"/>
      <c r="N139" s="284"/>
      <c r="O139" s="284"/>
      <c r="P139" s="284"/>
      <c r="Q139" s="284"/>
      <c r="R139" s="284"/>
      <c r="S139" s="284"/>
      <c r="T139" s="284"/>
      <c r="U139" s="284"/>
      <c r="V139" s="284"/>
    </row>
    <row r="140">
      <c r="A140" s="284"/>
      <c r="B140" s="284"/>
      <c r="C140" s="284"/>
      <c r="D140" s="284"/>
      <c r="E140" s="284"/>
      <c r="F140" s="284"/>
      <c r="G140" s="284"/>
      <c r="H140" s="284"/>
      <c r="I140" s="284"/>
      <c r="J140" s="284"/>
      <c r="K140" s="284"/>
      <c r="L140" s="284"/>
      <c r="M140" s="284"/>
      <c r="N140" s="284"/>
      <c r="O140" s="284"/>
      <c r="P140" s="284"/>
      <c r="Q140" s="284"/>
      <c r="R140" s="284"/>
      <c r="S140" s="284"/>
      <c r="T140" s="284"/>
      <c r="U140" s="284"/>
      <c r="V140" s="284"/>
    </row>
    <row r="141">
      <c r="A141" s="284"/>
      <c r="B141" s="284"/>
      <c r="C141" s="284"/>
      <c r="D141" s="284"/>
      <c r="E141" s="284"/>
      <c r="F141" s="284"/>
      <c r="G141" s="284"/>
      <c r="H141" s="284"/>
      <c r="I141" s="284"/>
      <c r="J141" s="284"/>
      <c r="K141" s="284"/>
      <c r="L141" s="284"/>
      <c r="M141" s="284"/>
      <c r="N141" s="284"/>
      <c r="O141" s="284"/>
      <c r="P141" s="284"/>
      <c r="Q141" s="284"/>
      <c r="R141" s="284"/>
      <c r="S141" s="284"/>
      <c r="T141" s="284"/>
      <c r="U141" s="284"/>
      <c r="V141" s="284"/>
    </row>
    <row r="142">
      <c r="A142" s="284"/>
      <c r="B142" s="284"/>
      <c r="C142" s="284"/>
      <c r="D142" s="284"/>
      <c r="E142" s="284"/>
      <c r="F142" s="284"/>
      <c r="G142" s="284"/>
      <c r="H142" s="284"/>
      <c r="I142" s="284"/>
      <c r="J142" s="284"/>
      <c r="K142" s="284"/>
      <c r="L142" s="284"/>
      <c r="M142" s="284"/>
      <c r="N142" s="284"/>
      <c r="O142" s="284"/>
      <c r="P142" s="284"/>
      <c r="Q142" s="284"/>
      <c r="R142" s="284"/>
      <c r="S142" s="284"/>
      <c r="T142" s="284"/>
      <c r="U142" s="284"/>
      <c r="V142" s="284"/>
    </row>
    <row r="143">
      <c r="A143" s="284"/>
      <c r="B143" s="284"/>
      <c r="C143" s="284"/>
      <c r="D143" s="284"/>
      <c r="E143" s="284"/>
      <c r="F143" s="284"/>
      <c r="G143" s="284"/>
      <c r="H143" s="284"/>
      <c r="I143" s="284"/>
      <c r="J143" s="284"/>
      <c r="K143" s="284"/>
      <c r="L143" s="284"/>
      <c r="M143" s="284"/>
      <c r="N143" s="284"/>
      <c r="O143" s="284"/>
      <c r="P143" s="284"/>
      <c r="Q143" s="284"/>
      <c r="R143" s="284"/>
      <c r="S143" s="284"/>
      <c r="T143" s="284"/>
      <c r="U143" s="284"/>
      <c r="V143" s="284"/>
    </row>
    <row r="144">
      <c r="A144" s="284"/>
      <c r="B144" s="284"/>
      <c r="C144" s="284"/>
      <c r="D144" s="284"/>
      <c r="E144" s="284"/>
      <c r="F144" s="284"/>
      <c r="G144" s="284"/>
      <c r="H144" s="284"/>
      <c r="I144" s="284"/>
      <c r="J144" s="284"/>
      <c r="K144" s="284"/>
      <c r="L144" s="284"/>
      <c r="M144" s="284"/>
      <c r="N144" s="284"/>
      <c r="O144" s="284"/>
      <c r="P144" s="284"/>
      <c r="Q144" s="284"/>
      <c r="R144" s="284"/>
      <c r="S144" s="284"/>
      <c r="T144" s="284"/>
      <c r="U144" s="284"/>
      <c r="V144" s="284"/>
    </row>
    <row r="145">
      <c r="A145" s="284"/>
      <c r="B145" s="284"/>
      <c r="C145" s="284"/>
      <c r="D145" s="284"/>
      <c r="E145" s="284"/>
      <c r="F145" s="284"/>
      <c r="G145" s="284"/>
      <c r="H145" s="284"/>
      <c r="I145" s="284"/>
      <c r="J145" s="284"/>
      <c r="K145" s="284"/>
      <c r="L145" s="284"/>
      <c r="M145" s="284"/>
      <c r="N145" s="284"/>
      <c r="O145" s="284"/>
      <c r="P145" s="284"/>
      <c r="Q145" s="284"/>
      <c r="R145" s="284"/>
      <c r="S145" s="284"/>
      <c r="T145" s="284"/>
      <c r="U145" s="284"/>
      <c r="V145" s="284"/>
    </row>
    <row r="146">
      <c r="A146" s="284"/>
      <c r="B146" s="284"/>
      <c r="C146" s="284"/>
      <c r="D146" s="284"/>
      <c r="E146" s="284"/>
      <c r="F146" s="284"/>
      <c r="G146" s="284"/>
      <c r="H146" s="284"/>
      <c r="I146" s="284"/>
      <c r="J146" s="284"/>
      <c r="K146" s="284"/>
      <c r="L146" s="284"/>
      <c r="M146" s="284"/>
      <c r="N146" s="284"/>
      <c r="O146" s="284"/>
      <c r="P146" s="284"/>
      <c r="Q146" s="284"/>
      <c r="R146" s="284"/>
      <c r="S146" s="284"/>
      <c r="T146" s="284"/>
      <c r="U146" s="284"/>
      <c r="V146" s="284"/>
    </row>
    <row r="147">
      <c r="A147" s="284"/>
      <c r="B147" s="284"/>
      <c r="C147" s="284"/>
      <c r="D147" s="284"/>
      <c r="E147" s="284"/>
      <c r="F147" s="284"/>
      <c r="G147" s="284"/>
      <c r="H147" s="284"/>
      <c r="I147" s="284"/>
      <c r="J147" s="284"/>
      <c r="K147" s="284"/>
      <c r="L147" s="284"/>
      <c r="M147" s="284"/>
      <c r="N147" s="284"/>
      <c r="O147" s="284"/>
      <c r="P147" s="284"/>
      <c r="Q147" s="284"/>
      <c r="R147" s="284"/>
      <c r="S147" s="284"/>
      <c r="T147" s="284"/>
      <c r="U147" s="284"/>
      <c r="V147" s="284"/>
    </row>
    <row r="148">
      <c r="A148" s="284"/>
      <c r="B148" s="284"/>
      <c r="C148" s="284"/>
      <c r="D148" s="284"/>
      <c r="E148" s="284"/>
      <c r="F148" s="284"/>
      <c r="G148" s="284"/>
      <c r="H148" s="284"/>
      <c r="I148" s="284"/>
      <c r="J148" s="284"/>
      <c r="K148" s="284"/>
      <c r="L148" s="284"/>
      <c r="M148" s="284"/>
      <c r="N148" s="284"/>
      <c r="O148" s="284"/>
      <c r="P148" s="284"/>
      <c r="Q148" s="284"/>
      <c r="R148" s="284"/>
      <c r="S148" s="284"/>
      <c r="T148" s="284"/>
      <c r="U148" s="284"/>
      <c r="V148" s="284"/>
    </row>
    <row r="149">
      <c r="A149" s="284"/>
      <c r="B149" s="284"/>
      <c r="C149" s="284"/>
      <c r="D149" s="284"/>
      <c r="E149" s="284"/>
      <c r="F149" s="284"/>
      <c r="G149" s="284"/>
      <c r="H149" s="284"/>
      <c r="I149" s="284"/>
      <c r="J149" s="284"/>
      <c r="K149" s="284"/>
      <c r="L149" s="284"/>
      <c r="M149" s="284"/>
      <c r="N149" s="284"/>
      <c r="O149" s="284"/>
      <c r="P149" s="284"/>
      <c r="Q149" s="284"/>
      <c r="R149" s="284"/>
      <c r="S149" s="284"/>
      <c r="T149" s="284"/>
      <c r="U149" s="284"/>
      <c r="V149" s="284"/>
    </row>
    <row r="150">
      <c r="A150" s="284"/>
      <c r="B150" s="284"/>
      <c r="C150" s="284"/>
      <c r="D150" s="284"/>
      <c r="E150" s="284"/>
      <c r="F150" s="284"/>
      <c r="G150" s="284"/>
      <c r="H150" s="284"/>
      <c r="I150" s="284"/>
      <c r="J150" s="284"/>
      <c r="K150" s="284"/>
      <c r="L150" s="284"/>
      <c r="M150" s="284"/>
      <c r="N150" s="284"/>
      <c r="O150" s="284"/>
      <c r="P150" s="284"/>
      <c r="Q150" s="284"/>
      <c r="R150" s="284"/>
      <c r="S150" s="284"/>
      <c r="T150" s="284"/>
      <c r="U150" s="284"/>
      <c r="V150" s="284"/>
    </row>
    <row r="151">
      <c r="A151" s="284"/>
      <c r="B151" s="284"/>
      <c r="C151" s="284"/>
      <c r="D151" s="284"/>
      <c r="E151" s="284"/>
      <c r="F151" s="284"/>
      <c r="G151" s="284"/>
      <c r="H151" s="284"/>
      <c r="I151" s="284"/>
      <c r="J151" s="284"/>
      <c r="K151" s="284"/>
      <c r="L151" s="284"/>
      <c r="M151" s="284"/>
      <c r="N151" s="284"/>
      <c r="O151" s="284"/>
      <c r="P151" s="284"/>
      <c r="Q151" s="284"/>
      <c r="R151" s="284"/>
      <c r="S151" s="284"/>
      <c r="T151" s="284"/>
      <c r="U151" s="284"/>
      <c r="V151" s="284"/>
    </row>
    <row r="152">
      <c r="A152" s="284"/>
      <c r="B152" s="284"/>
      <c r="C152" s="284"/>
      <c r="D152" s="284"/>
      <c r="E152" s="284"/>
      <c r="F152" s="284"/>
      <c r="G152" s="284"/>
      <c r="H152" s="284"/>
      <c r="I152" s="284"/>
      <c r="J152" s="284"/>
      <c r="K152" s="284"/>
      <c r="L152" s="284"/>
      <c r="M152" s="284"/>
      <c r="N152" s="284"/>
      <c r="O152" s="284"/>
      <c r="P152" s="284"/>
      <c r="Q152" s="284"/>
      <c r="R152" s="284"/>
      <c r="S152" s="284"/>
      <c r="T152" s="284"/>
      <c r="U152" s="284"/>
      <c r="V152" s="284"/>
    </row>
    <row r="153">
      <c r="A153" s="284"/>
      <c r="B153" s="284"/>
      <c r="C153" s="284"/>
      <c r="D153" s="284"/>
      <c r="E153" s="284"/>
      <c r="F153" s="284"/>
      <c r="G153" s="284"/>
      <c r="H153" s="284"/>
      <c r="I153" s="284"/>
      <c r="J153" s="284"/>
      <c r="K153" s="284"/>
      <c r="L153" s="284"/>
      <c r="M153" s="284"/>
      <c r="N153" s="284"/>
      <c r="O153" s="284"/>
      <c r="P153" s="284"/>
      <c r="Q153" s="284"/>
      <c r="R153" s="284"/>
      <c r="S153" s="284"/>
      <c r="T153" s="284"/>
      <c r="U153" s="284"/>
      <c r="V153" s="284"/>
    </row>
    <row r="154">
      <c r="A154" s="284"/>
      <c r="B154" s="284"/>
      <c r="C154" s="284"/>
      <c r="D154" s="284"/>
      <c r="E154" s="284"/>
      <c r="F154" s="284"/>
      <c r="G154" s="284"/>
      <c r="H154" s="284"/>
      <c r="I154" s="284"/>
      <c r="J154" s="284"/>
      <c r="K154" s="284"/>
      <c r="L154" s="284"/>
      <c r="M154" s="284"/>
      <c r="N154" s="284"/>
      <c r="O154" s="284"/>
      <c r="P154" s="284"/>
      <c r="Q154" s="284"/>
      <c r="R154" s="284"/>
      <c r="S154" s="284"/>
      <c r="T154" s="284"/>
      <c r="U154" s="284"/>
      <c r="V154" s="284"/>
    </row>
    <row r="155">
      <c r="A155" s="284"/>
      <c r="B155" s="284"/>
      <c r="C155" s="284"/>
      <c r="D155" s="284"/>
      <c r="E155" s="284"/>
      <c r="F155" s="284"/>
      <c r="G155" s="284"/>
      <c r="H155" s="284"/>
      <c r="I155" s="284"/>
      <c r="J155" s="284"/>
      <c r="K155" s="284"/>
      <c r="L155" s="284"/>
      <c r="M155" s="284"/>
      <c r="N155" s="284"/>
      <c r="O155" s="284"/>
      <c r="P155" s="284"/>
      <c r="Q155" s="284"/>
      <c r="R155" s="284"/>
      <c r="S155" s="284"/>
      <c r="T155" s="284"/>
      <c r="U155" s="284"/>
      <c r="V155" s="284"/>
    </row>
    <row r="156">
      <c r="A156" s="284"/>
      <c r="B156" s="284"/>
      <c r="C156" s="284"/>
      <c r="D156" s="284"/>
      <c r="E156" s="284"/>
      <c r="F156" s="284"/>
      <c r="G156" s="284"/>
      <c r="H156" s="284"/>
      <c r="I156" s="284"/>
      <c r="J156" s="284"/>
      <c r="K156" s="284"/>
      <c r="L156" s="284"/>
      <c r="M156" s="284"/>
      <c r="N156" s="284"/>
      <c r="O156" s="284"/>
      <c r="P156" s="284"/>
      <c r="Q156" s="284"/>
      <c r="R156" s="284"/>
      <c r="S156" s="284"/>
      <c r="T156" s="284"/>
      <c r="U156" s="284"/>
      <c r="V156" s="284"/>
    </row>
    <row r="157">
      <c r="A157" s="284"/>
      <c r="B157" s="284"/>
      <c r="C157" s="284"/>
      <c r="D157" s="284"/>
      <c r="E157" s="284"/>
      <c r="F157" s="284"/>
      <c r="G157" s="284"/>
      <c r="H157" s="284"/>
      <c r="I157" s="284"/>
      <c r="J157" s="284"/>
      <c r="K157" s="284"/>
      <c r="L157" s="284"/>
      <c r="M157" s="284"/>
      <c r="N157" s="284"/>
      <c r="O157" s="284"/>
      <c r="P157" s="284"/>
      <c r="Q157" s="284"/>
      <c r="R157" s="284"/>
      <c r="S157" s="284"/>
      <c r="T157" s="284"/>
      <c r="U157" s="284"/>
      <c r="V157" s="284"/>
    </row>
    <row r="158">
      <c r="A158" s="284"/>
      <c r="B158" s="284"/>
      <c r="C158" s="284"/>
      <c r="D158" s="284"/>
      <c r="E158" s="284"/>
      <c r="F158" s="284"/>
      <c r="G158" s="284"/>
      <c r="H158" s="284"/>
      <c r="I158" s="284"/>
      <c r="J158" s="284"/>
      <c r="K158" s="284"/>
      <c r="L158" s="284"/>
      <c r="M158" s="284"/>
      <c r="N158" s="284"/>
      <c r="O158" s="284"/>
      <c r="P158" s="284"/>
      <c r="Q158" s="284"/>
      <c r="R158" s="284"/>
      <c r="S158" s="284"/>
      <c r="T158" s="284"/>
      <c r="U158" s="284"/>
      <c r="V158" s="284"/>
    </row>
    <row r="159">
      <c r="A159" s="284"/>
      <c r="B159" s="284"/>
      <c r="C159" s="284"/>
      <c r="D159" s="284"/>
      <c r="E159" s="284"/>
      <c r="F159" s="284"/>
      <c r="G159" s="284"/>
      <c r="H159" s="284"/>
      <c r="I159" s="284"/>
      <c r="J159" s="284"/>
      <c r="K159" s="284"/>
      <c r="L159" s="284"/>
      <c r="M159" s="284"/>
      <c r="N159" s="284"/>
      <c r="O159" s="284"/>
      <c r="P159" s="284"/>
      <c r="Q159" s="284"/>
      <c r="R159" s="284"/>
      <c r="S159" s="284"/>
      <c r="T159" s="284"/>
      <c r="U159" s="284"/>
      <c r="V159" s="284"/>
    </row>
    <row r="160">
      <c r="A160" s="284"/>
      <c r="B160" s="284"/>
      <c r="C160" s="284"/>
      <c r="D160" s="284"/>
      <c r="E160" s="284"/>
      <c r="F160" s="284"/>
      <c r="G160" s="284"/>
      <c r="H160" s="284"/>
      <c r="I160" s="284"/>
      <c r="J160" s="284"/>
      <c r="K160" s="284"/>
      <c r="L160" s="284"/>
      <c r="M160" s="284"/>
      <c r="N160" s="284"/>
      <c r="O160" s="284"/>
      <c r="P160" s="284"/>
      <c r="Q160" s="284"/>
      <c r="R160" s="284"/>
      <c r="S160" s="284"/>
      <c r="T160" s="284"/>
      <c r="U160" s="284"/>
      <c r="V160" s="284"/>
    </row>
    <row r="161">
      <c r="A161" s="284"/>
      <c r="B161" s="284"/>
      <c r="C161" s="284"/>
      <c r="D161" s="284"/>
      <c r="E161" s="284"/>
      <c r="F161" s="284"/>
      <c r="G161" s="284"/>
      <c r="H161" s="284"/>
      <c r="I161" s="284"/>
      <c r="J161" s="284"/>
      <c r="K161" s="284"/>
      <c r="L161" s="284"/>
      <c r="M161" s="284"/>
      <c r="N161" s="284"/>
      <c r="O161" s="284"/>
      <c r="P161" s="284"/>
      <c r="Q161" s="284"/>
      <c r="R161" s="284"/>
      <c r="S161" s="284"/>
      <c r="T161" s="284"/>
      <c r="U161" s="284"/>
      <c r="V161" s="284"/>
    </row>
    <row r="162">
      <c r="A162" s="284"/>
      <c r="B162" s="284"/>
      <c r="C162" s="284"/>
      <c r="D162" s="284"/>
      <c r="E162" s="284"/>
      <c r="F162" s="284"/>
      <c r="G162" s="284"/>
      <c r="H162" s="284"/>
      <c r="I162" s="284"/>
      <c r="J162" s="284"/>
      <c r="K162" s="284"/>
      <c r="L162" s="284"/>
      <c r="M162" s="284"/>
      <c r="N162" s="284"/>
      <c r="O162" s="284"/>
      <c r="P162" s="284"/>
      <c r="Q162" s="284"/>
      <c r="R162" s="284"/>
      <c r="S162" s="284"/>
      <c r="T162" s="284"/>
      <c r="U162" s="284"/>
      <c r="V162" s="284"/>
    </row>
    <row r="163">
      <c r="A163" s="284"/>
      <c r="B163" s="284"/>
      <c r="C163" s="284"/>
      <c r="D163" s="284"/>
      <c r="E163" s="284"/>
      <c r="F163" s="284"/>
      <c r="G163" s="284"/>
      <c r="H163" s="284"/>
      <c r="I163" s="284"/>
      <c r="J163" s="284"/>
      <c r="K163" s="284"/>
      <c r="L163" s="284"/>
      <c r="M163" s="284"/>
      <c r="N163" s="284"/>
      <c r="O163" s="284"/>
      <c r="P163" s="284"/>
      <c r="Q163" s="284"/>
      <c r="R163" s="284"/>
      <c r="S163" s="284"/>
      <c r="T163" s="284"/>
      <c r="U163" s="284"/>
      <c r="V163" s="284"/>
    </row>
    <row r="164">
      <c r="A164" s="284"/>
      <c r="B164" s="284"/>
      <c r="C164" s="284"/>
      <c r="D164" s="284"/>
      <c r="E164" s="284"/>
      <c r="F164" s="284"/>
      <c r="G164" s="284"/>
      <c r="H164" s="284"/>
      <c r="I164" s="284"/>
      <c r="J164" s="284"/>
      <c r="K164" s="284"/>
      <c r="L164" s="284"/>
      <c r="M164" s="284"/>
      <c r="N164" s="284"/>
      <c r="O164" s="284"/>
      <c r="P164" s="284"/>
      <c r="Q164" s="284"/>
      <c r="R164" s="284"/>
      <c r="S164" s="284"/>
      <c r="T164" s="284"/>
      <c r="U164" s="284"/>
      <c r="V164" s="284"/>
    </row>
    <row r="165">
      <c r="A165" s="284"/>
      <c r="B165" s="284"/>
      <c r="C165" s="284"/>
      <c r="D165" s="284"/>
      <c r="E165" s="284"/>
      <c r="F165" s="284"/>
      <c r="G165" s="284"/>
      <c r="H165" s="284"/>
      <c r="I165" s="284"/>
      <c r="J165" s="284"/>
      <c r="K165" s="284"/>
      <c r="L165" s="284"/>
      <c r="M165" s="284"/>
      <c r="N165" s="284"/>
      <c r="O165" s="284"/>
      <c r="P165" s="284"/>
      <c r="Q165" s="284"/>
      <c r="R165" s="284"/>
      <c r="S165" s="284"/>
      <c r="T165" s="284"/>
      <c r="U165" s="284"/>
      <c r="V165" s="284"/>
    </row>
    <row r="166">
      <c r="A166" s="284"/>
      <c r="B166" s="284"/>
      <c r="C166" s="284"/>
      <c r="D166" s="284"/>
      <c r="E166" s="284"/>
      <c r="F166" s="284"/>
      <c r="G166" s="284"/>
      <c r="H166" s="284"/>
      <c r="I166" s="284"/>
      <c r="J166" s="284"/>
      <c r="K166" s="284"/>
      <c r="L166" s="284"/>
      <c r="M166" s="284"/>
      <c r="N166" s="284"/>
      <c r="O166" s="284"/>
      <c r="P166" s="284"/>
      <c r="Q166" s="284"/>
      <c r="R166" s="284"/>
      <c r="S166" s="284"/>
      <c r="T166" s="284"/>
      <c r="U166" s="284"/>
      <c r="V166" s="284"/>
    </row>
    <row r="167">
      <c r="A167" s="284"/>
      <c r="B167" s="284"/>
      <c r="C167" s="284"/>
      <c r="D167" s="284"/>
      <c r="E167" s="284"/>
      <c r="F167" s="284"/>
      <c r="G167" s="284"/>
      <c r="H167" s="284"/>
      <c r="I167" s="284"/>
      <c r="J167" s="284"/>
      <c r="K167" s="284"/>
      <c r="L167" s="284"/>
      <c r="M167" s="284"/>
      <c r="N167" s="284"/>
      <c r="O167" s="284"/>
      <c r="P167" s="284"/>
      <c r="Q167" s="284"/>
      <c r="R167" s="284"/>
      <c r="S167" s="284"/>
      <c r="T167" s="284"/>
      <c r="U167" s="284"/>
      <c r="V167" s="284"/>
    </row>
    <row r="168">
      <c r="A168" s="284"/>
      <c r="B168" s="284"/>
      <c r="C168" s="284"/>
      <c r="D168" s="284"/>
      <c r="E168" s="284"/>
      <c r="F168" s="284"/>
      <c r="G168" s="284"/>
      <c r="H168" s="284"/>
      <c r="I168" s="284"/>
      <c r="J168" s="284"/>
      <c r="K168" s="284"/>
      <c r="L168" s="284"/>
      <c r="M168" s="284"/>
      <c r="N168" s="284"/>
      <c r="O168" s="284"/>
      <c r="P168" s="284"/>
      <c r="Q168" s="284"/>
      <c r="R168" s="284"/>
      <c r="S168" s="284"/>
      <c r="T168" s="284"/>
      <c r="U168" s="284"/>
      <c r="V168" s="284"/>
    </row>
    <row r="169">
      <c r="A169" s="284"/>
      <c r="B169" s="284"/>
      <c r="C169" s="284"/>
      <c r="D169" s="284"/>
      <c r="E169" s="284"/>
      <c r="F169" s="284"/>
      <c r="G169" s="284"/>
      <c r="H169" s="284"/>
      <c r="I169" s="284"/>
      <c r="J169" s="284"/>
      <c r="K169" s="284"/>
      <c r="L169" s="284"/>
      <c r="M169" s="284"/>
      <c r="N169" s="284"/>
      <c r="O169" s="284"/>
      <c r="P169" s="284"/>
      <c r="Q169" s="284"/>
      <c r="R169" s="284"/>
      <c r="S169" s="284"/>
      <c r="T169" s="284"/>
      <c r="U169" s="284"/>
      <c r="V169" s="284"/>
    </row>
    <row r="170">
      <c r="A170" s="284"/>
      <c r="B170" s="284"/>
      <c r="C170" s="284"/>
      <c r="D170" s="284"/>
      <c r="E170" s="284"/>
      <c r="F170" s="284"/>
      <c r="G170" s="284"/>
      <c r="H170" s="284"/>
      <c r="I170" s="284"/>
      <c r="J170" s="284"/>
      <c r="K170" s="284"/>
      <c r="L170" s="284"/>
      <c r="M170" s="284"/>
      <c r="N170" s="284"/>
      <c r="O170" s="284"/>
      <c r="P170" s="284"/>
      <c r="Q170" s="284"/>
      <c r="R170" s="284"/>
      <c r="S170" s="284"/>
      <c r="T170" s="284"/>
      <c r="U170" s="284"/>
      <c r="V170" s="284"/>
    </row>
    <row r="171">
      <c r="A171" s="284"/>
      <c r="B171" s="284"/>
      <c r="C171" s="284"/>
      <c r="D171" s="284"/>
      <c r="E171" s="284"/>
      <c r="F171" s="284"/>
      <c r="G171" s="284"/>
      <c r="H171" s="284"/>
      <c r="I171" s="284"/>
      <c r="J171" s="284"/>
      <c r="K171" s="284"/>
      <c r="L171" s="284"/>
      <c r="M171" s="284"/>
      <c r="N171" s="284"/>
      <c r="O171" s="284"/>
      <c r="P171" s="284"/>
      <c r="Q171" s="284"/>
      <c r="R171" s="284"/>
      <c r="S171" s="284"/>
      <c r="T171" s="284"/>
      <c r="U171" s="284"/>
      <c r="V171" s="284"/>
    </row>
    <row r="172">
      <c r="A172" s="284"/>
      <c r="B172" s="284"/>
      <c r="C172" s="284"/>
      <c r="D172" s="284"/>
      <c r="E172" s="284"/>
      <c r="F172" s="284"/>
      <c r="G172" s="284"/>
      <c r="H172" s="284"/>
      <c r="I172" s="284"/>
      <c r="J172" s="284"/>
      <c r="K172" s="284"/>
      <c r="L172" s="284"/>
      <c r="M172" s="284"/>
      <c r="N172" s="284"/>
      <c r="O172" s="284"/>
      <c r="P172" s="284"/>
      <c r="Q172" s="284"/>
      <c r="R172" s="284"/>
      <c r="S172" s="284"/>
      <c r="T172" s="284"/>
      <c r="U172" s="284"/>
      <c r="V172" s="284"/>
    </row>
    <row r="173">
      <c r="A173" s="284"/>
      <c r="B173" s="284"/>
      <c r="C173" s="284"/>
      <c r="D173" s="284"/>
      <c r="E173" s="284"/>
      <c r="F173" s="284"/>
      <c r="G173" s="284"/>
      <c r="H173" s="284"/>
      <c r="I173" s="284"/>
      <c r="J173" s="284"/>
      <c r="K173" s="284"/>
      <c r="L173" s="284"/>
      <c r="M173" s="284"/>
      <c r="N173" s="284"/>
      <c r="O173" s="284"/>
      <c r="P173" s="284"/>
      <c r="Q173" s="284"/>
      <c r="R173" s="284"/>
      <c r="S173" s="284"/>
      <c r="T173" s="284"/>
      <c r="U173" s="284"/>
      <c r="V173" s="284"/>
    </row>
    <row r="174">
      <c r="A174" s="284"/>
      <c r="B174" s="284"/>
      <c r="C174" s="284"/>
      <c r="D174" s="284"/>
      <c r="E174" s="284"/>
      <c r="F174" s="284"/>
      <c r="G174" s="284"/>
      <c r="H174" s="284"/>
      <c r="I174" s="284"/>
      <c r="J174" s="284"/>
      <c r="K174" s="284"/>
      <c r="L174" s="284"/>
      <c r="M174" s="284"/>
      <c r="N174" s="284"/>
      <c r="O174" s="284"/>
      <c r="P174" s="284"/>
      <c r="Q174" s="284"/>
      <c r="R174" s="284"/>
      <c r="S174" s="284"/>
      <c r="T174" s="284"/>
      <c r="U174" s="284"/>
      <c r="V174" s="284"/>
    </row>
    <row r="175">
      <c r="A175" s="284"/>
      <c r="B175" s="284"/>
      <c r="C175" s="284"/>
      <c r="D175" s="284"/>
      <c r="E175" s="284"/>
      <c r="F175" s="284"/>
      <c r="G175" s="284"/>
      <c r="H175" s="284"/>
      <c r="I175" s="284"/>
      <c r="J175" s="284"/>
      <c r="K175" s="284"/>
      <c r="L175" s="284"/>
      <c r="M175" s="284"/>
      <c r="N175" s="284"/>
      <c r="O175" s="284"/>
      <c r="P175" s="284"/>
      <c r="Q175" s="284"/>
      <c r="R175" s="284"/>
      <c r="S175" s="284"/>
      <c r="T175" s="284"/>
      <c r="U175" s="284"/>
      <c r="V175" s="284"/>
    </row>
    <row r="176">
      <c r="A176" s="284"/>
      <c r="B176" s="284"/>
      <c r="C176" s="284"/>
      <c r="D176" s="284"/>
      <c r="E176" s="284"/>
      <c r="F176" s="284"/>
      <c r="G176" s="284"/>
      <c r="H176" s="284"/>
      <c r="I176" s="284"/>
      <c r="J176" s="284"/>
      <c r="K176" s="284"/>
      <c r="L176" s="284"/>
      <c r="M176" s="284"/>
      <c r="N176" s="284"/>
      <c r="O176" s="284"/>
      <c r="P176" s="284"/>
      <c r="Q176" s="284"/>
      <c r="R176" s="284"/>
      <c r="S176" s="284"/>
      <c r="T176" s="284"/>
      <c r="U176" s="284"/>
      <c r="V176" s="284"/>
    </row>
    <row r="177">
      <c r="A177" s="284"/>
      <c r="B177" s="284"/>
      <c r="C177" s="284"/>
      <c r="D177" s="284"/>
      <c r="E177" s="284"/>
      <c r="F177" s="284"/>
      <c r="G177" s="284"/>
      <c r="H177" s="284"/>
      <c r="I177" s="284"/>
      <c r="J177" s="284"/>
      <c r="K177" s="284"/>
      <c r="L177" s="284"/>
      <c r="M177" s="284"/>
      <c r="N177" s="284"/>
      <c r="O177" s="284"/>
      <c r="P177" s="284"/>
      <c r="Q177" s="284"/>
      <c r="R177" s="284"/>
      <c r="S177" s="284"/>
      <c r="T177" s="284"/>
      <c r="U177" s="284"/>
      <c r="V177" s="284"/>
    </row>
    <row r="178">
      <c r="A178" s="284"/>
      <c r="B178" s="284"/>
      <c r="C178" s="284"/>
      <c r="D178" s="284"/>
      <c r="E178" s="284"/>
      <c r="F178" s="284"/>
      <c r="G178" s="284"/>
      <c r="H178" s="284"/>
      <c r="I178" s="284"/>
      <c r="J178" s="284"/>
      <c r="K178" s="284"/>
      <c r="L178" s="284"/>
      <c r="M178" s="284"/>
      <c r="N178" s="284"/>
      <c r="O178" s="284"/>
      <c r="P178" s="284"/>
      <c r="Q178" s="284"/>
      <c r="R178" s="284"/>
      <c r="S178" s="284"/>
      <c r="T178" s="284"/>
      <c r="U178" s="284"/>
      <c r="V178" s="284"/>
    </row>
    <row r="179">
      <c r="A179" s="284"/>
      <c r="B179" s="284"/>
      <c r="C179" s="284"/>
      <c r="D179" s="284"/>
      <c r="E179" s="284"/>
      <c r="F179" s="284"/>
      <c r="G179" s="284"/>
      <c r="H179" s="284"/>
      <c r="I179" s="284"/>
      <c r="J179" s="284"/>
      <c r="K179" s="284"/>
      <c r="L179" s="284"/>
      <c r="M179" s="284"/>
      <c r="N179" s="284"/>
      <c r="O179" s="284"/>
      <c r="P179" s="284"/>
      <c r="Q179" s="284"/>
      <c r="R179" s="284"/>
      <c r="S179" s="284"/>
      <c r="T179" s="284"/>
      <c r="U179" s="284"/>
      <c r="V179" s="284"/>
    </row>
    <row r="180">
      <c r="A180" s="284"/>
      <c r="B180" s="284"/>
      <c r="C180" s="284"/>
      <c r="D180" s="284"/>
      <c r="E180" s="284"/>
      <c r="F180" s="284"/>
      <c r="G180" s="284"/>
      <c r="H180" s="284"/>
      <c r="I180" s="284"/>
      <c r="J180" s="284"/>
      <c r="K180" s="284"/>
      <c r="L180" s="284"/>
      <c r="M180" s="284"/>
      <c r="N180" s="284"/>
      <c r="O180" s="284"/>
      <c r="P180" s="284"/>
      <c r="Q180" s="284"/>
      <c r="R180" s="284"/>
      <c r="S180" s="284"/>
      <c r="T180" s="284"/>
      <c r="U180" s="284"/>
      <c r="V180" s="284"/>
    </row>
    <row r="181">
      <c r="A181" s="284"/>
      <c r="B181" s="284"/>
      <c r="C181" s="284"/>
      <c r="D181" s="284"/>
      <c r="E181" s="284"/>
      <c r="F181" s="284"/>
      <c r="G181" s="284"/>
      <c r="H181" s="284"/>
      <c r="I181" s="284"/>
      <c r="J181" s="284"/>
      <c r="K181" s="284"/>
      <c r="L181" s="284"/>
      <c r="M181" s="284"/>
      <c r="N181" s="284"/>
      <c r="O181" s="284"/>
      <c r="P181" s="284"/>
      <c r="Q181" s="284"/>
      <c r="R181" s="284"/>
      <c r="S181" s="284"/>
      <c r="T181" s="284"/>
      <c r="U181" s="284"/>
      <c r="V181" s="284"/>
    </row>
    <row r="182">
      <c r="A182" s="284"/>
      <c r="B182" s="284"/>
      <c r="C182" s="284"/>
      <c r="D182" s="284"/>
      <c r="E182" s="284"/>
      <c r="F182" s="284"/>
      <c r="G182" s="284"/>
      <c r="H182" s="284"/>
      <c r="I182" s="284"/>
      <c r="J182" s="284"/>
      <c r="K182" s="284"/>
      <c r="L182" s="284"/>
      <c r="M182" s="284"/>
      <c r="N182" s="284"/>
      <c r="O182" s="284"/>
      <c r="P182" s="284"/>
      <c r="Q182" s="284"/>
      <c r="R182" s="284"/>
      <c r="S182" s="284"/>
      <c r="T182" s="284"/>
      <c r="U182" s="284"/>
      <c r="V182" s="284"/>
    </row>
    <row r="183">
      <c r="A183" s="284"/>
      <c r="B183" s="284"/>
      <c r="C183" s="284"/>
      <c r="D183" s="284"/>
      <c r="E183" s="284"/>
      <c r="F183" s="284"/>
      <c r="G183" s="284"/>
      <c r="H183" s="284"/>
      <c r="I183" s="284"/>
      <c r="J183" s="284"/>
      <c r="K183" s="284"/>
      <c r="L183" s="284"/>
      <c r="M183" s="284"/>
      <c r="N183" s="284"/>
      <c r="O183" s="284"/>
      <c r="P183" s="284"/>
      <c r="Q183" s="284"/>
      <c r="R183" s="284"/>
      <c r="S183" s="284"/>
      <c r="T183" s="284"/>
      <c r="U183" s="284"/>
      <c r="V183" s="284"/>
    </row>
    <row r="184">
      <c r="A184" s="284"/>
      <c r="B184" s="284"/>
      <c r="C184" s="284"/>
      <c r="D184" s="284"/>
      <c r="E184" s="284"/>
      <c r="F184" s="284"/>
      <c r="G184" s="284"/>
      <c r="H184" s="284"/>
      <c r="I184" s="284"/>
      <c r="J184" s="284"/>
      <c r="K184" s="284"/>
      <c r="L184" s="284"/>
      <c r="M184" s="284"/>
      <c r="N184" s="284"/>
      <c r="O184" s="284"/>
      <c r="P184" s="284"/>
      <c r="Q184" s="284"/>
      <c r="R184" s="284"/>
      <c r="S184" s="284"/>
      <c r="T184" s="284"/>
      <c r="U184" s="284"/>
      <c r="V184" s="284"/>
    </row>
    <row r="185">
      <c r="A185" s="284"/>
      <c r="B185" s="284"/>
      <c r="C185" s="284"/>
      <c r="D185" s="284"/>
      <c r="E185" s="284"/>
      <c r="F185" s="284"/>
      <c r="G185" s="284"/>
      <c r="H185" s="284"/>
      <c r="I185" s="284"/>
      <c r="J185" s="284"/>
      <c r="K185" s="284"/>
      <c r="L185" s="284"/>
      <c r="M185" s="284"/>
      <c r="N185" s="284"/>
      <c r="O185" s="284"/>
      <c r="P185" s="284"/>
      <c r="Q185" s="284"/>
      <c r="R185" s="284"/>
      <c r="S185" s="284"/>
      <c r="T185" s="284"/>
      <c r="U185" s="284"/>
      <c r="V185" s="284"/>
    </row>
    <row r="186">
      <c r="A186" s="284"/>
      <c r="B186" s="284"/>
      <c r="C186" s="284"/>
      <c r="D186" s="284"/>
      <c r="E186" s="284"/>
      <c r="F186" s="284"/>
      <c r="G186" s="284"/>
      <c r="H186" s="284"/>
      <c r="I186" s="284"/>
      <c r="J186" s="284"/>
      <c r="K186" s="284"/>
      <c r="L186" s="284"/>
      <c r="M186" s="284"/>
      <c r="N186" s="284"/>
      <c r="O186" s="284"/>
      <c r="P186" s="284"/>
      <c r="Q186" s="284"/>
      <c r="R186" s="284"/>
      <c r="S186" s="284"/>
      <c r="T186" s="284"/>
      <c r="U186" s="284"/>
      <c r="V186" s="284"/>
    </row>
    <row r="187">
      <c r="A187" s="284"/>
      <c r="B187" s="284"/>
      <c r="C187" s="284"/>
      <c r="D187" s="284"/>
      <c r="E187" s="284"/>
      <c r="F187" s="284"/>
      <c r="G187" s="284"/>
      <c r="H187" s="284"/>
      <c r="I187" s="284"/>
      <c r="J187" s="284"/>
      <c r="K187" s="284"/>
      <c r="L187" s="284"/>
      <c r="M187" s="284"/>
      <c r="N187" s="284"/>
      <c r="O187" s="284"/>
      <c r="P187" s="284"/>
      <c r="Q187" s="284"/>
      <c r="R187" s="284"/>
      <c r="S187" s="284"/>
      <c r="T187" s="284"/>
      <c r="U187" s="284"/>
      <c r="V187" s="284"/>
    </row>
    <row r="188">
      <c r="A188" s="284"/>
      <c r="B188" s="284"/>
      <c r="C188" s="284"/>
      <c r="D188" s="284"/>
      <c r="E188" s="284"/>
      <c r="F188" s="284"/>
      <c r="G188" s="284"/>
      <c r="H188" s="284"/>
      <c r="I188" s="284"/>
      <c r="J188" s="284"/>
      <c r="K188" s="284"/>
      <c r="L188" s="284"/>
      <c r="M188" s="284"/>
      <c r="N188" s="284"/>
      <c r="O188" s="284"/>
      <c r="P188" s="284"/>
      <c r="Q188" s="284"/>
      <c r="R188" s="284"/>
      <c r="S188" s="284"/>
      <c r="T188" s="284"/>
      <c r="U188" s="284"/>
      <c r="V188" s="284"/>
    </row>
    <row r="189">
      <c r="A189" s="284"/>
      <c r="B189" s="284"/>
      <c r="C189" s="284"/>
      <c r="D189" s="284"/>
      <c r="E189" s="284"/>
      <c r="F189" s="284"/>
      <c r="G189" s="284"/>
      <c r="H189" s="284"/>
      <c r="I189" s="284"/>
      <c r="J189" s="284"/>
      <c r="K189" s="284"/>
      <c r="L189" s="284"/>
      <c r="M189" s="284"/>
      <c r="N189" s="284"/>
      <c r="O189" s="284"/>
      <c r="P189" s="284"/>
      <c r="Q189" s="284"/>
      <c r="R189" s="284"/>
      <c r="S189" s="284"/>
      <c r="T189" s="284"/>
      <c r="U189" s="284"/>
      <c r="V189" s="284"/>
    </row>
    <row r="190">
      <c r="A190" s="284"/>
      <c r="B190" s="284"/>
      <c r="C190" s="284"/>
      <c r="D190" s="284"/>
      <c r="E190" s="284"/>
      <c r="F190" s="284"/>
      <c r="G190" s="284"/>
      <c r="H190" s="284"/>
      <c r="I190" s="284"/>
      <c r="J190" s="284"/>
      <c r="K190" s="284"/>
      <c r="L190" s="284"/>
      <c r="M190" s="284"/>
      <c r="N190" s="284"/>
      <c r="O190" s="284"/>
      <c r="P190" s="284"/>
      <c r="Q190" s="284"/>
      <c r="R190" s="284"/>
      <c r="S190" s="284"/>
      <c r="T190" s="284"/>
      <c r="U190" s="284"/>
      <c r="V190" s="284"/>
    </row>
    <row r="191">
      <c r="A191" s="284"/>
      <c r="B191" s="284"/>
      <c r="C191" s="284"/>
      <c r="D191" s="284"/>
      <c r="E191" s="284"/>
      <c r="F191" s="284"/>
      <c r="G191" s="284"/>
      <c r="H191" s="284"/>
      <c r="I191" s="284"/>
      <c r="J191" s="284"/>
      <c r="K191" s="284"/>
      <c r="L191" s="284"/>
      <c r="M191" s="284"/>
      <c r="N191" s="284"/>
      <c r="O191" s="284"/>
      <c r="P191" s="284"/>
      <c r="Q191" s="284"/>
      <c r="R191" s="284"/>
      <c r="S191" s="284"/>
      <c r="T191" s="284"/>
      <c r="U191" s="284"/>
      <c r="V191" s="284"/>
    </row>
    <row r="192">
      <c r="A192" s="284"/>
      <c r="B192" s="284"/>
      <c r="C192" s="284"/>
      <c r="D192" s="284"/>
      <c r="E192" s="284"/>
      <c r="F192" s="284"/>
      <c r="G192" s="284"/>
      <c r="H192" s="284"/>
      <c r="I192" s="284"/>
      <c r="J192" s="284"/>
      <c r="K192" s="284"/>
      <c r="L192" s="284"/>
      <c r="M192" s="284"/>
      <c r="N192" s="284"/>
      <c r="O192" s="284"/>
      <c r="P192" s="284"/>
      <c r="Q192" s="284"/>
      <c r="R192" s="284"/>
      <c r="S192" s="284"/>
      <c r="T192" s="284"/>
      <c r="U192" s="284"/>
      <c r="V192" s="284"/>
    </row>
    <row r="193">
      <c r="A193" s="284"/>
      <c r="B193" s="284"/>
      <c r="C193" s="284"/>
      <c r="D193" s="284"/>
      <c r="E193" s="284"/>
      <c r="F193" s="284"/>
      <c r="G193" s="284"/>
      <c r="H193" s="284"/>
      <c r="I193" s="284"/>
      <c r="J193" s="284"/>
      <c r="K193" s="284"/>
      <c r="L193" s="284"/>
      <c r="M193" s="284"/>
      <c r="N193" s="284"/>
      <c r="O193" s="284"/>
      <c r="P193" s="284"/>
      <c r="Q193" s="284"/>
      <c r="R193" s="284"/>
      <c r="S193" s="284"/>
      <c r="T193" s="284"/>
      <c r="U193" s="284"/>
      <c r="V193" s="284"/>
    </row>
    <row r="194">
      <c r="A194" s="284"/>
      <c r="B194" s="284"/>
      <c r="C194" s="284"/>
      <c r="D194" s="284"/>
      <c r="E194" s="284"/>
      <c r="F194" s="284"/>
      <c r="G194" s="284"/>
      <c r="H194" s="284"/>
      <c r="I194" s="284"/>
      <c r="J194" s="284"/>
      <c r="K194" s="284"/>
      <c r="L194" s="284"/>
      <c r="M194" s="284"/>
      <c r="N194" s="284"/>
      <c r="O194" s="284"/>
      <c r="P194" s="284"/>
      <c r="Q194" s="284"/>
      <c r="R194" s="284"/>
      <c r="S194" s="284"/>
      <c r="T194" s="284"/>
      <c r="U194" s="284"/>
      <c r="V194" s="284"/>
    </row>
    <row r="195">
      <c r="A195" s="284"/>
      <c r="B195" s="284"/>
      <c r="C195" s="284"/>
      <c r="D195" s="284"/>
      <c r="E195" s="284"/>
      <c r="F195" s="284"/>
      <c r="G195" s="284"/>
      <c r="H195" s="284"/>
      <c r="I195" s="284"/>
      <c r="J195" s="284"/>
      <c r="K195" s="284"/>
      <c r="L195" s="284"/>
      <c r="M195" s="284"/>
      <c r="N195" s="284"/>
      <c r="O195" s="284"/>
      <c r="P195" s="284"/>
      <c r="Q195" s="284"/>
      <c r="R195" s="284"/>
      <c r="S195" s="284"/>
      <c r="T195" s="284"/>
      <c r="U195" s="284"/>
      <c r="V195" s="284"/>
    </row>
    <row r="196">
      <c r="A196" s="284"/>
      <c r="B196" s="284"/>
      <c r="C196" s="284"/>
      <c r="D196" s="284"/>
      <c r="E196" s="284"/>
      <c r="F196" s="284"/>
      <c r="G196" s="284"/>
      <c r="H196" s="284"/>
      <c r="I196" s="284"/>
      <c r="J196" s="284"/>
      <c r="K196" s="284"/>
      <c r="L196" s="284"/>
      <c r="M196" s="284"/>
      <c r="N196" s="284"/>
      <c r="O196" s="284"/>
      <c r="P196" s="284"/>
      <c r="Q196" s="284"/>
      <c r="R196" s="284"/>
      <c r="S196" s="284"/>
      <c r="T196" s="284"/>
      <c r="U196" s="284"/>
      <c r="V196" s="284"/>
    </row>
    <row r="197">
      <c r="A197" s="284"/>
      <c r="B197" s="284"/>
      <c r="C197" s="284"/>
      <c r="D197" s="284"/>
      <c r="E197" s="284"/>
      <c r="F197" s="284"/>
      <c r="G197" s="284"/>
      <c r="H197" s="284"/>
      <c r="I197" s="284"/>
      <c r="J197" s="284"/>
      <c r="K197" s="284"/>
      <c r="L197" s="284"/>
      <c r="M197" s="284"/>
      <c r="N197" s="284"/>
      <c r="O197" s="284"/>
      <c r="P197" s="284"/>
      <c r="Q197" s="284"/>
      <c r="R197" s="284"/>
      <c r="S197" s="284"/>
      <c r="T197" s="284"/>
      <c r="U197" s="284"/>
      <c r="V197" s="284"/>
    </row>
    <row r="198">
      <c r="A198" s="284"/>
      <c r="B198" s="284"/>
      <c r="C198" s="284"/>
      <c r="D198" s="284"/>
      <c r="E198" s="284"/>
      <c r="F198" s="284"/>
      <c r="G198" s="284"/>
      <c r="H198" s="284"/>
      <c r="I198" s="284"/>
      <c r="J198" s="284"/>
      <c r="K198" s="284"/>
      <c r="L198" s="284"/>
      <c r="M198" s="284"/>
      <c r="N198" s="284"/>
      <c r="O198" s="284"/>
      <c r="P198" s="284"/>
      <c r="Q198" s="284"/>
      <c r="R198" s="284"/>
      <c r="S198" s="284"/>
      <c r="T198" s="284"/>
      <c r="U198" s="284"/>
      <c r="V198" s="284"/>
    </row>
    <row r="199">
      <c r="A199" s="283"/>
      <c r="B199" s="283"/>
      <c r="C199" s="283"/>
      <c r="D199" s="283"/>
      <c r="E199" s="283"/>
      <c r="F199" s="283"/>
      <c r="G199" s="283"/>
      <c r="H199" s="283"/>
      <c r="I199" s="283"/>
      <c r="J199" s="283"/>
      <c r="K199" s="283"/>
      <c r="L199" s="283"/>
      <c r="M199" s="283"/>
      <c r="N199" s="283"/>
      <c r="O199" s="283"/>
      <c r="P199" s="283"/>
      <c r="Q199" s="283"/>
      <c r="R199" s="283"/>
      <c r="S199" s="283"/>
      <c r="T199" s="283"/>
      <c r="U199" s="283"/>
      <c r="V199" s="283"/>
    </row>
  </sheetData>
  <mergeCells>
    <mergeCell ref="G1:H1"/>
    <mergeCell ref="G2:H2"/>
    <mergeCell ref="G3:H3"/>
    <mergeCell ref="B4:B5"/>
    <mergeCell ref="C4:C5"/>
    <mergeCell ref="F4:F7"/>
    <mergeCell ref="G4:G5"/>
    <mergeCell ref="H4:H5"/>
    <mergeCell ref="B6:B7"/>
    <mergeCell ref="C6:C7"/>
    <mergeCell ref="G6:G7"/>
    <mergeCell ref="H6:H7"/>
    <mergeCell ref="B8:B9"/>
    <mergeCell ref="C8:C9"/>
    <mergeCell ref="F8:F16"/>
    <mergeCell ref="G8:H16"/>
    <mergeCell ref="B10:B11"/>
    <mergeCell ref="C10:C11"/>
    <mergeCell ref="B12:B13"/>
    <mergeCell ref="C12:C13"/>
    <mergeCell ref="B14:B15"/>
    <mergeCell ref="C14:C15"/>
    <mergeCell ref="C16:C17"/>
  </mergeCells>
  <dataValidations count="1">
    <dataValidation allowBlank="true" errorStyle="stop" showErrorMessage="true" sqref="C2:C4 C6 C8 C10 C12 C14 C16" type="list">
      <formula1>"高铁票,飞机票,租车费"</formula1>
    </dataValidation>
  </dataValidations>
  <drawing r:id="rId1"/>
</worksheet>
</file>

<file path=xl/worksheets/sheet21.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sheetViews>
  <sheetFormatPr defaultColWidth="14" defaultRowHeight="19"/>
  <sheetData>
    <row r="1">
      <c r="A1" s="542"/>
      <c r="B1" s="543"/>
      <c r="C1" s="541">
        <v>45391</v>
      </c>
      <c r="D1" s="541"/>
      <c r="E1" s="541">
        <v>45392</v>
      </c>
      <c r="F1" s="541"/>
      <c r="G1" s="541">
        <v>45393</v>
      </c>
      <c r="H1" s="541"/>
      <c r="I1" s="541">
        <v>45394</v>
      </c>
      <c r="J1" s="541"/>
      <c r="K1" s="541">
        <v>45395</v>
      </c>
      <c r="L1" s="541"/>
      <c r="M1" s="541">
        <v>45396</v>
      </c>
      <c r="N1" s="541"/>
      <c r="O1" s="543"/>
      <c r="P1" s="203"/>
      <c r="Q1" s="203"/>
      <c r="R1" s="203"/>
      <c r="S1" s="203"/>
    </row>
    <row r="2">
      <c r="A2" s="535"/>
      <c r="B2" s="475"/>
      <c r="C2" s="475" t="str">
        <v>时间</v>
      </c>
      <c r="D2" s="475" t="str">
        <v>超时</v>
      </c>
      <c r="E2" s="475" t="str">
        <v>时间</v>
      </c>
      <c r="F2" s="475" t="str">
        <v>超时</v>
      </c>
      <c r="G2" s="475" t="str">
        <v>时间</v>
      </c>
      <c r="H2" s="475" t="str">
        <v>超时</v>
      </c>
      <c r="I2" s="475" t="str">
        <v>时间</v>
      </c>
      <c r="J2" s="475" t="str">
        <v>超时</v>
      </c>
      <c r="K2" s="475" t="str">
        <v>时间</v>
      </c>
      <c r="L2" s="475" t="str">
        <v>超时</v>
      </c>
      <c r="M2" s="475" t="str">
        <v>时间</v>
      </c>
      <c r="N2" s="475" t="str">
        <v>超时</v>
      </c>
      <c r="O2" s="475" t="str">
        <v>打车费（超过22点以后）</v>
      </c>
      <c r="P2" s="203"/>
      <c r="Q2" s="203"/>
      <c r="R2" s="203"/>
      <c r="S2" s="203"/>
    </row>
    <row r="3">
      <c r="A3" s="535" t="str">
        <v>总负责</v>
      </c>
      <c r="B3" s="475" t="str">
        <v>林文伟</v>
      </c>
      <c r="C3" s="475" t="str">
        <v>8:30-21:00</v>
      </c>
      <c r="D3" s="475">
        <v>2.5</v>
      </c>
      <c r="E3" s="475" t="str">
        <v>8:30-00:00</v>
      </c>
      <c r="F3" s="475">
        <v>5.5</v>
      </c>
      <c r="G3" s="475" t="str">
        <v>9:00-1:00</v>
      </c>
      <c r="H3" s="475">
        <v>6</v>
      </c>
      <c r="I3" s="475" t="str">
        <v>9:00-23:30</v>
      </c>
      <c r="J3" s="475">
        <v>4.5</v>
      </c>
      <c r="K3" s="475" t="str">
        <v>9:00-00:00</v>
      </c>
      <c r="L3" s="475">
        <v>5</v>
      </c>
      <c r="M3" s="475" t="str">
        <v>8:20-13:30</v>
      </c>
      <c r="N3" s="475"/>
      <c r="O3" s="475">
        <v>470</v>
      </c>
      <c r="P3" s="203"/>
      <c r="Q3" s="203"/>
      <c r="R3" s="203"/>
      <c r="S3" s="203"/>
    </row>
    <row r="4">
      <c r="A4" s="535" t="str">
        <v>T3</v>
      </c>
      <c r="B4" s="475" t="str">
        <v>刘刚</v>
      </c>
      <c r="C4" s="475" t="str">
        <v>8:50-00:25</v>
      </c>
      <c r="D4" s="475">
        <v>5.5</v>
      </c>
      <c r="E4" s="475" t="str">
        <v>10:15-00:30</v>
      </c>
      <c r="F4" s="475">
        <v>4</v>
      </c>
      <c r="G4" s="475" t="str">
        <v>9:00-23:50</v>
      </c>
      <c r="H4" s="475">
        <v>5</v>
      </c>
      <c r="I4" s="475" t="str">
        <v>9:00-21:40</v>
      </c>
      <c r="J4" s="475">
        <v>2.5</v>
      </c>
      <c r="K4" s="475" t="str">
        <v>9:00-18:45</v>
      </c>
      <c r="L4" s="475"/>
      <c r="M4" s="475"/>
      <c r="N4" s="475"/>
      <c r="O4" s="475">
        <v>97.06</v>
      </c>
      <c r="P4" s="203"/>
      <c r="Q4" s="203"/>
      <c r="R4" s="203"/>
      <c r="S4" s="203"/>
    </row>
    <row r="5">
      <c r="A5" s="535"/>
      <c r="B5" s="475" t="str">
        <v>赵俊杰</v>
      </c>
      <c r="C5" s="475"/>
      <c r="D5" s="475"/>
      <c r="E5" s="475" t="str">
        <v>8:30-1:00</v>
      </c>
      <c r="F5" s="475">
        <v>6.5</v>
      </c>
      <c r="G5" s="475" t="str">
        <v>10:00-24:00</v>
      </c>
      <c r="H5" s="475">
        <v>4</v>
      </c>
      <c r="I5" s="475" t="str">
        <v>9:00-21:45</v>
      </c>
      <c r="J5" s="475">
        <v>2.5</v>
      </c>
      <c r="K5" s="475" t="str">
        <v>9:00-18:40</v>
      </c>
      <c r="L5" s="475"/>
      <c r="M5" s="475"/>
      <c r="N5" s="475"/>
      <c r="O5" s="475">
        <v>53</v>
      </c>
      <c r="P5" s="203"/>
      <c r="Q5" s="203"/>
      <c r="R5" s="203"/>
      <c r="S5" s="203"/>
    </row>
    <row r="6">
      <c r="A6" s="535"/>
      <c r="B6" s="475" t="str">
        <v>严敏</v>
      </c>
      <c r="C6" s="475"/>
      <c r="D6" s="475"/>
      <c r="E6" s="475"/>
      <c r="F6" s="475"/>
      <c r="G6" s="475" t="str">
        <v>10:00-24:00</v>
      </c>
      <c r="H6" s="475">
        <v>4</v>
      </c>
      <c r="I6" s="475" t="str">
        <v>9:00-22:00</v>
      </c>
      <c r="J6" s="475">
        <v>3</v>
      </c>
      <c r="K6" s="475" t="str">
        <v>9:00-19:00</v>
      </c>
      <c r="L6" s="475"/>
      <c r="M6" s="475"/>
      <c r="N6" s="475"/>
      <c r="O6" s="475">
        <v>120</v>
      </c>
      <c r="P6" s="203"/>
      <c r="Q6" s="203"/>
      <c r="R6" s="203"/>
      <c r="S6" s="203"/>
    </row>
    <row r="7">
      <c r="A7" s="535" t="str">
        <v>T4</v>
      </c>
      <c r="B7" s="475" t="str">
        <v>陈燕玲</v>
      </c>
      <c r="C7" s="475" t="str">
        <v>11:00-18:30</v>
      </c>
      <c r="D7" s="475"/>
      <c r="E7" s="475" t="str">
        <v>8:45-01:00</v>
      </c>
      <c r="F7" s="475">
        <v>6</v>
      </c>
      <c r="G7" s="475" t="str">
        <v>8:20-01:00</v>
      </c>
      <c r="H7" s="475">
        <v>6.5</v>
      </c>
      <c r="I7" s="475" t="str">
        <v>9:00-23:00</v>
      </c>
      <c r="J7" s="475">
        <v>4</v>
      </c>
      <c r="K7" s="475" t="str">
        <v>9:00-18:00</v>
      </c>
      <c r="L7" s="475"/>
      <c r="M7" s="475"/>
      <c r="N7" s="475"/>
      <c r="O7" s="475">
        <v>107.7</v>
      </c>
      <c r="P7" s="203"/>
      <c r="Q7" s="203"/>
      <c r="R7" s="203"/>
      <c r="S7" s="203"/>
    </row>
    <row r="8">
      <c r="A8" s="535"/>
      <c r="B8" s="475" t="str">
        <v>李晗晗</v>
      </c>
      <c r="C8" s="475"/>
      <c r="D8" s="475"/>
      <c r="E8" s="475" t="str">
        <v>9:00-21:00</v>
      </c>
      <c r="F8" s="475">
        <v>2</v>
      </c>
      <c r="G8" s="475" t="str">
        <v>8:20-01:00</v>
      </c>
      <c r="H8" s="475">
        <v>6.5</v>
      </c>
      <c r="I8" s="475" t="str">
        <v>9:30-21:30</v>
      </c>
      <c r="J8" s="475">
        <v>2</v>
      </c>
      <c r="K8" s="475" t="str">
        <v>9:00-18:00</v>
      </c>
      <c r="L8" s="475"/>
      <c r="M8" s="475"/>
      <c r="N8" s="475"/>
      <c r="O8" s="475"/>
      <c r="P8" s="203"/>
      <c r="Q8" s="203"/>
      <c r="R8" s="203"/>
      <c r="S8" s="203"/>
    </row>
    <row r="9">
      <c r="A9" s="535"/>
      <c r="B9" s="475" t="str">
        <v>陈艺斌</v>
      </c>
      <c r="C9" s="475"/>
      <c r="D9" s="475"/>
      <c r="E9" s="475"/>
      <c r="F9" s="475"/>
      <c r="G9" s="475" t="str">
        <v>8:20-01:00</v>
      </c>
      <c r="H9" s="475">
        <v>6.5</v>
      </c>
      <c r="I9" s="475" t="str">
        <v>9:00-23:00</v>
      </c>
      <c r="J9" s="475">
        <v>4</v>
      </c>
      <c r="K9" s="475" t="str">
        <v>9:00-18:00</v>
      </c>
      <c r="L9" s="475"/>
      <c r="M9" s="475"/>
      <c r="N9" s="475"/>
      <c r="O9" s="475"/>
      <c r="P9" s="203"/>
      <c r="Q9" s="203"/>
      <c r="R9" s="203"/>
      <c r="S9" s="203"/>
    </row>
    <row r="10">
      <c r="A10" s="535" t="str">
        <v>厦门北站</v>
      </c>
      <c r="B10" s="475" t="str">
        <v>杨素真</v>
      </c>
      <c r="C10" s="475"/>
      <c r="D10" s="475"/>
      <c r="E10" s="475" t="str">
        <v>13:00-19:00</v>
      </c>
      <c r="F10" s="475"/>
      <c r="G10" s="475" t="str">
        <v>09:40-22:00</v>
      </c>
      <c r="H10" s="475">
        <v>2</v>
      </c>
      <c r="I10" s="475" t="str">
        <v>13:00-18:00</v>
      </c>
      <c r="J10" s="475"/>
      <c r="K10" s="475" t="str">
        <v>12:10-17:30</v>
      </c>
      <c r="L10" s="475"/>
      <c r="M10" s="475"/>
      <c r="N10" s="475"/>
      <c r="O10" s="475"/>
      <c r="P10" s="203"/>
      <c r="Q10" s="203"/>
      <c r="R10" s="203"/>
      <c r="S10" s="203"/>
    </row>
    <row r="11">
      <c r="A11" s="535" t="str">
        <v>厦门站</v>
      </c>
      <c r="B11" s="475" t="str">
        <v>王锦锚</v>
      </c>
      <c r="C11" s="475"/>
      <c r="D11" s="475"/>
      <c r="E11" s="475"/>
      <c r="F11" s="475"/>
      <c r="G11" s="475"/>
      <c r="H11" s="475"/>
      <c r="I11" s="475" t="str">
        <v>11:00-18:30</v>
      </c>
      <c r="J11" s="475"/>
      <c r="K11" s="475" t="str">
        <v>11:30-17:30</v>
      </c>
      <c r="L11" s="475"/>
      <c r="M11" s="475"/>
      <c r="N11" s="475"/>
      <c r="O11" s="475"/>
      <c r="P11" s="203"/>
      <c r="Q11" s="203"/>
      <c r="R11" s="203"/>
      <c r="S11" s="203"/>
    </row>
    <row r="12">
      <c r="A12" s="535"/>
      <c r="B12" s="475" t="str">
        <v>总计</v>
      </c>
      <c r="C12" s="475" t="str">
        <v>3人次</v>
      </c>
      <c r="D12" s="475">
        <v>8</v>
      </c>
      <c r="E12" s="475" t="str">
        <v>6人次</v>
      </c>
      <c r="F12" s="475">
        <v>24</v>
      </c>
      <c r="G12" s="475" t="str">
        <v>8人次</v>
      </c>
      <c r="H12" s="475">
        <v>40.5</v>
      </c>
      <c r="I12" s="475" t="str">
        <v>9人次</v>
      </c>
      <c r="J12" s="475">
        <v>22.5</v>
      </c>
      <c r="K12" s="475" t="str">
        <v>9人次</v>
      </c>
      <c r="L12" s="475">
        <v>5</v>
      </c>
      <c r="M12" s="475" t="str">
        <v>1人次</v>
      </c>
      <c r="N12" s="475"/>
      <c r="O12" s="475"/>
      <c r="P12" s="203"/>
      <c r="Q12" s="203"/>
      <c r="R12" s="203"/>
      <c r="S12" s="203"/>
    </row>
    <row r="13">
      <c r="A13" s="535"/>
      <c r="B13" s="417" t="str">
        <v>合计超时</v>
      </c>
      <c r="C13" s="417">
        <v>100</v>
      </c>
      <c r="D13" s="544" t="str">
        <v>人次总数</v>
      </c>
      <c r="E13" s="544">
        <v>36</v>
      </c>
      <c r="F13" s="475"/>
      <c r="G13" s="475"/>
      <c r="H13" s="475"/>
      <c r="I13" s="475"/>
      <c r="J13" s="475"/>
      <c r="K13" s="475"/>
      <c r="L13" s="475"/>
      <c r="M13" s="475"/>
      <c r="N13" s="475"/>
      <c r="O13" s="475"/>
      <c r="P13" s="203"/>
      <c r="Q13" s="203"/>
      <c r="R13" s="203"/>
      <c r="S13" s="203"/>
    </row>
    <row r="14">
      <c r="A14" s="203"/>
      <c r="B14" s="203"/>
      <c r="C14" s="203"/>
      <c r="D14" s="203"/>
      <c r="E14" s="203"/>
      <c r="F14" s="203"/>
      <c r="G14" s="203"/>
      <c r="H14" s="203"/>
      <c r="I14" s="203"/>
      <c r="J14" s="203"/>
      <c r="K14" s="203"/>
      <c r="L14" s="203"/>
      <c r="M14" s="203"/>
      <c r="N14" s="203"/>
      <c r="O14" s="203"/>
      <c r="P14" s="203"/>
      <c r="Q14" s="203"/>
      <c r="R14" s="203"/>
      <c r="S14" s="203"/>
    </row>
    <row r="15">
      <c r="A15" s="548" t="str">
        <v>序号</v>
      </c>
      <c r="B15" s="408" t="str">
        <v>岗位</v>
      </c>
      <c r="C15" s="545" t="str">
        <v>点位</v>
      </c>
      <c r="D15" s="545" t="str">
        <v>名字</v>
      </c>
      <c r="E15" s="547" t="str">
        <v>4.7号</v>
      </c>
      <c r="F15" s="546" t="str">
        <v>加班</v>
      </c>
      <c r="G15" s="547" t="str">
        <v>4.8号</v>
      </c>
      <c r="H15" s="546" t="str">
        <v>加班</v>
      </c>
      <c r="I15" s="547" t="str">
        <v>4.9号</v>
      </c>
      <c r="J15" s="546" t="str">
        <v>加班</v>
      </c>
      <c r="K15" s="547" t="str">
        <v>4.10号</v>
      </c>
      <c r="L15" s="546" t="str">
        <v>加班</v>
      </c>
      <c r="M15" s="547" t="str">
        <v>4.11号</v>
      </c>
      <c r="N15" s="546" t="str">
        <v>加班</v>
      </c>
      <c r="O15" s="547" t="str">
        <v>4.12号</v>
      </c>
      <c r="P15" s="546" t="str">
        <v>加班</v>
      </c>
      <c r="Q15" s="547" t="str">
        <v>4.13号</v>
      </c>
      <c r="R15" s="546" t="str">
        <v>加班</v>
      </c>
      <c r="S15" s="547" t="str">
        <v>打车费共计</v>
      </c>
    </row>
    <row r="16">
      <c r="A16" s="509">
        <v>1</v>
      </c>
      <c r="B16" s="509" t="str">
        <v>T3兼职</v>
      </c>
      <c r="C16" s="504" t="str">
        <v>接
 机</v>
      </c>
      <c r="D16" s="475" t="str">
        <v>林辉平</v>
      </c>
      <c r="E16" s="475"/>
      <c r="F16" s="475"/>
      <c r="G16" s="475"/>
      <c r="H16" s="475"/>
      <c r="I16" s="475" t="str">
        <v>10：30-19：00</v>
      </c>
      <c r="J16" s="475"/>
      <c r="K16" s="475" t="str">
        <v>10：30-20：30</v>
      </c>
      <c r="L16" s="475"/>
      <c r="M16" s="475" t="str">
        <v>10：00-24：00</v>
      </c>
      <c r="N16" s="475">
        <v>4</v>
      </c>
      <c r="O16" s="475" t="str">
        <v>9:00-18：30</v>
      </c>
      <c r="P16" s="475"/>
      <c r="Q16" s="475" t="str">
        <v>9:00-18：30</v>
      </c>
      <c r="R16" s="475"/>
      <c r="S16" s="475">
        <v>50.44</v>
      </c>
    </row>
    <row r="17">
      <c r="A17" s="509">
        <v>2</v>
      </c>
      <c r="B17" s="509"/>
      <c r="C17" s="504"/>
      <c r="D17" s="475" t="str">
        <v>钟雨桐</v>
      </c>
      <c r="E17" s="475"/>
      <c r="F17" s="475"/>
      <c r="G17" s="475"/>
      <c r="H17" s="475"/>
      <c r="I17" s="475"/>
      <c r="J17" s="475"/>
      <c r="K17" s="475"/>
      <c r="L17" s="475"/>
      <c r="M17" s="475" t="str">
        <v>10：00-24：00</v>
      </c>
      <c r="N17" s="475">
        <v>4</v>
      </c>
      <c r="O17" s="475" t="str">
        <v>9:00-18：30</v>
      </c>
      <c r="P17" s="475"/>
      <c r="Q17" s="475" t="str">
        <v>9:00-18：30</v>
      </c>
      <c r="R17" s="475"/>
      <c r="S17" s="475">
        <v>16.8</v>
      </c>
    </row>
    <row r="18">
      <c r="A18" s="509">
        <v>3</v>
      </c>
      <c r="B18" s="509"/>
      <c r="C18" s="504"/>
      <c r="D18" s="475" t="str">
        <v>沈俊杰</v>
      </c>
      <c r="E18" s="475"/>
      <c r="F18" s="475"/>
      <c r="G18" s="475"/>
      <c r="H18" s="475"/>
      <c r="I18" s="475" t="str">
        <v>10：30-19：00</v>
      </c>
      <c r="J18" s="475"/>
      <c r="K18" s="475" t="str">
        <v>10：30-20：30</v>
      </c>
      <c r="L18" s="475"/>
      <c r="M18" s="475" t="str">
        <v>10：00-24：00</v>
      </c>
      <c r="N18" s="475">
        <v>4</v>
      </c>
      <c r="O18" s="475" t="str">
        <v>09:00-20：00</v>
      </c>
      <c r="P18" s="475">
        <v>1</v>
      </c>
      <c r="Q18" s="475" t="str">
        <v>9:00-18：30</v>
      </c>
      <c r="R18" s="475"/>
      <c r="S18" s="475">
        <v>37.24</v>
      </c>
    </row>
    <row r="19">
      <c r="A19" s="509">
        <v>8</v>
      </c>
      <c r="B19" s="509" t="str">
        <v>T4兼职</v>
      </c>
      <c r="C19" s="504"/>
      <c r="D19" s="475" t="str">
        <v>王尧正</v>
      </c>
      <c r="E19" s="475"/>
      <c r="F19" s="475"/>
      <c r="G19" s="475"/>
      <c r="H19" s="475"/>
      <c r="I19" s="475" t="str">
        <v>12：00-18：00</v>
      </c>
      <c r="J19" s="475"/>
      <c r="K19" s="475" t="str">
        <v>9:00-21：00</v>
      </c>
      <c r="L19" s="475">
        <v>2</v>
      </c>
      <c r="M19" s="475" t="str">
        <v>08：30-20：30</v>
      </c>
      <c r="N19" s="475">
        <v>2</v>
      </c>
      <c r="O19" s="475" t="str">
        <v>10：00-21：00</v>
      </c>
      <c r="P19" s="475">
        <v>1</v>
      </c>
      <c r="Q19" s="475" t="str">
        <v>9:00-18：30</v>
      </c>
      <c r="R19" s="475"/>
      <c r="S19" s="475">
        <v>0</v>
      </c>
    </row>
    <row r="20">
      <c r="A20" s="509">
        <v>9</v>
      </c>
      <c r="B20" s="509"/>
      <c r="C20" s="504"/>
      <c r="D20" s="475" t="str">
        <v>沈佛贵</v>
      </c>
      <c r="E20" s="475"/>
      <c r="F20" s="475"/>
      <c r="G20" s="475"/>
      <c r="H20" s="475"/>
      <c r="I20" s="475"/>
      <c r="J20" s="475"/>
      <c r="K20" s="475"/>
      <c r="L20" s="475"/>
      <c r="M20" s="475" t="str">
        <v>08：30-20：30</v>
      </c>
      <c r="N20" s="475">
        <v>2</v>
      </c>
      <c r="O20" s="475" t="str">
        <v>10：00-21：00</v>
      </c>
      <c r="P20" s="475">
        <v>1</v>
      </c>
      <c r="Q20" s="475" t="str">
        <v>9:00-18：30</v>
      </c>
      <c r="R20" s="475"/>
      <c r="S20" s="475">
        <v>0</v>
      </c>
    </row>
    <row r="21">
      <c r="A21" s="509">
        <v>10</v>
      </c>
      <c r="B21" s="509"/>
      <c r="C21" s="504"/>
      <c r="D21" s="475" t="str">
        <v>邱萍萍-刘云千</v>
      </c>
      <c r="E21" s="475"/>
      <c r="F21" s="475"/>
      <c r="G21" s="475"/>
      <c r="H21" s="475"/>
      <c r="I21" s="475" t="str">
        <v>12：00-18：00</v>
      </c>
      <c r="J21" s="475"/>
      <c r="K21" s="475" t="str">
        <v>9:00-21：00</v>
      </c>
      <c r="L21" s="475">
        <v>2</v>
      </c>
      <c r="M21" s="475" t="str">
        <v>08：30-20：30</v>
      </c>
      <c r="N21" s="475">
        <v>2</v>
      </c>
      <c r="O21" s="475" t="str">
        <v>10：00-21：00</v>
      </c>
      <c r="P21" s="475">
        <v>1</v>
      </c>
      <c r="Q21" s="475" t="str">
        <v>9:00-18：30</v>
      </c>
      <c r="R21" s="475"/>
      <c r="S21" s="475">
        <v>0</v>
      </c>
    </row>
    <row r="22">
      <c r="A22" s="540"/>
      <c r="B22" s="533"/>
      <c r="C22" s="504"/>
      <c r="D22" s="539" t="str">
        <v>超时小计</v>
      </c>
      <c r="E22" s="539"/>
      <c r="F22" s="539"/>
      <c r="G22" s="539"/>
      <c r="H22" s="539"/>
      <c r="I22" s="539"/>
      <c r="J22" s="539"/>
      <c r="K22" s="539"/>
      <c r="L22" s="533">
        <v>4</v>
      </c>
      <c r="M22" s="533"/>
      <c r="N22" s="533">
        <v>18</v>
      </c>
      <c r="O22" s="533"/>
      <c r="P22" s="533">
        <v>4</v>
      </c>
      <c r="Q22" s="533"/>
      <c r="R22" s="533"/>
      <c r="S22" s="533">
        <v>104.48</v>
      </c>
    </row>
    <row r="23">
      <c r="A23" s="509">
        <v>4</v>
      </c>
      <c r="B23" s="536" t="str">
        <v>T3礼仪</v>
      </c>
      <c r="C23" s="504"/>
      <c r="D23" s="475" t="str">
        <v>陈惠强</v>
      </c>
      <c r="E23" s="475"/>
      <c r="F23" s="475"/>
      <c r="G23" s="475"/>
      <c r="H23" s="475"/>
      <c r="I23" s="475" t="str">
        <v>10：30-19：00</v>
      </c>
      <c r="J23" s="475"/>
      <c r="K23" s="475" t="str">
        <v>10：30-20：30</v>
      </c>
      <c r="L23" s="475">
        <v>0</v>
      </c>
      <c r="M23" s="475" t="str">
        <v>10：00-24：00</v>
      </c>
      <c r="N23" s="475">
        <v>4</v>
      </c>
      <c r="O23" s="475" t="str">
        <v>10:30-19：30</v>
      </c>
      <c r="P23" s="475">
        <v>0</v>
      </c>
      <c r="Q23" s="475" t="str">
        <v>9:00-18：30</v>
      </c>
      <c r="R23" s="475"/>
      <c r="S23" s="475">
        <v>17.92</v>
      </c>
    </row>
    <row r="24">
      <c r="A24" s="509">
        <v>5</v>
      </c>
      <c r="B24" s="536"/>
      <c r="C24" s="504"/>
      <c r="D24" s="475" t="str">
        <v>林芊贝</v>
      </c>
      <c r="E24" s="475"/>
      <c r="F24" s="475"/>
      <c r="G24" s="475"/>
      <c r="H24" s="475"/>
      <c r="I24" s="475" t="str">
        <v>10：30-19：00</v>
      </c>
      <c r="J24" s="475"/>
      <c r="K24" s="475" t="str">
        <v>10：30-20：30</v>
      </c>
      <c r="L24" s="475">
        <v>0</v>
      </c>
      <c r="M24" s="475" t="str">
        <v>10：00-24：00</v>
      </c>
      <c r="N24" s="475">
        <v>4</v>
      </c>
      <c r="O24" s="475" t="str">
        <v>09:00-19：30</v>
      </c>
      <c r="P24" s="475">
        <v>0.5</v>
      </c>
      <c r="Q24" s="475" t="str">
        <v>9:00-18：30</v>
      </c>
      <c r="R24" s="475"/>
      <c r="S24" s="475">
        <v>42.28</v>
      </c>
    </row>
    <row r="25">
      <c r="A25" s="509">
        <v>6</v>
      </c>
      <c r="B25" s="536" t="str">
        <v>T4礼仪</v>
      </c>
      <c r="C25" s="504"/>
      <c r="D25" s="475" t="str">
        <v>陈铭鸿</v>
      </c>
      <c r="E25" s="475"/>
      <c r="F25" s="475"/>
      <c r="G25" s="475"/>
      <c r="H25" s="475"/>
      <c r="I25" s="475" t="str">
        <v>12：00-18：00</v>
      </c>
      <c r="J25" s="475"/>
      <c r="K25" s="475" t="str">
        <v>9:00-21：00</v>
      </c>
      <c r="L25" s="475">
        <v>2</v>
      </c>
      <c r="M25" s="475" t="str">
        <v>08：30-20：30</v>
      </c>
      <c r="N25" s="475">
        <v>2</v>
      </c>
      <c r="O25" s="475" t="str">
        <v>10：00-21：00</v>
      </c>
      <c r="P25" s="475">
        <v>1</v>
      </c>
      <c r="Q25" s="475" t="str">
        <v>9:00-18：30</v>
      </c>
      <c r="R25" s="475"/>
      <c r="S25" s="475">
        <v>0</v>
      </c>
    </row>
    <row r="26">
      <c r="A26" s="509">
        <v>7</v>
      </c>
      <c r="B26" s="536"/>
      <c r="C26" s="504"/>
      <c r="D26" s="475" t="str">
        <v>孙诗雅</v>
      </c>
      <c r="E26" s="475"/>
      <c r="F26" s="475"/>
      <c r="G26" s="475"/>
      <c r="H26" s="475"/>
      <c r="I26" s="475" t="str">
        <v>12：00-18：00</v>
      </c>
      <c r="J26" s="475"/>
      <c r="K26" s="475" t="str">
        <v>9:00-21：00</v>
      </c>
      <c r="L26" s="475">
        <v>2</v>
      </c>
      <c r="M26" s="475" t="str">
        <v>08：30-20：30</v>
      </c>
      <c r="N26" s="475">
        <v>2</v>
      </c>
      <c r="O26" s="475" t="str">
        <v>10：00-21：00</v>
      </c>
      <c r="P26" s="475">
        <v>1</v>
      </c>
      <c r="Q26" s="475" t="str">
        <v>9:00-18：30</v>
      </c>
      <c r="R26" s="475"/>
      <c r="S26" s="475">
        <v>0</v>
      </c>
    </row>
    <row r="27">
      <c r="A27" s="203"/>
      <c r="B27" s="203"/>
      <c r="C27" s="203"/>
      <c r="D27" s="534" t="str">
        <v>超时小计</v>
      </c>
      <c r="E27" s="534"/>
      <c r="F27" s="534"/>
      <c r="G27" s="534"/>
      <c r="H27" s="534"/>
      <c r="I27" s="534"/>
      <c r="J27" s="534"/>
      <c r="K27" s="534"/>
      <c r="L27" s="533">
        <v>4</v>
      </c>
      <c r="M27" s="533"/>
      <c r="N27" s="533">
        <v>12</v>
      </c>
      <c r="O27" s="533"/>
      <c r="P27" s="533">
        <v>2.5</v>
      </c>
      <c r="Q27" s="533"/>
      <c r="R27" s="533"/>
      <c r="S27" s="533">
        <v>60.2</v>
      </c>
    </row>
    <row r="28">
      <c r="A28" s="203"/>
      <c r="B28" s="203"/>
      <c r="C28" s="203"/>
      <c r="D28" s="537" t="str">
        <v>人次总数</v>
      </c>
      <c r="E28" s="538">
        <v>46</v>
      </c>
      <c r="F28" s="203"/>
      <c r="G28" s="203"/>
      <c r="H28" s="203"/>
      <c r="I28" s="203"/>
      <c r="J28" s="203"/>
      <c r="K28" s="203"/>
      <c r="L28" s="203"/>
      <c r="M28" s="203"/>
      <c r="N28" s="203"/>
      <c r="O28" s="203"/>
      <c r="P28" s="203"/>
      <c r="Q28" s="203"/>
      <c r="R28" s="203"/>
      <c r="S28" s="203"/>
    </row>
  </sheetData>
  <mergeCells>
    <mergeCell ref="C1:D1"/>
    <mergeCell ref="E1:F1"/>
    <mergeCell ref="G1:H1"/>
    <mergeCell ref="I1:J1"/>
    <mergeCell ref="K1:L1"/>
    <mergeCell ref="M1:N1"/>
    <mergeCell ref="A4:A6"/>
    <mergeCell ref="A7:A9"/>
    <mergeCell ref="B16:B18"/>
    <mergeCell ref="C16:C26"/>
    <mergeCell ref="B19:B21"/>
    <mergeCell ref="D22:K22"/>
    <mergeCell ref="B23:B24"/>
    <mergeCell ref="B25:B26"/>
    <mergeCell ref="D27:K27"/>
  </mergeCells>
</worksheet>
</file>

<file path=xl/worksheets/sheet22.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sheetViews>
  <sheetFormatPr defaultColWidth="14" defaultRowHeight="19"/>
  <sheetData>
    <row r="1">
      <c r="A1" s="422" t="str">
        <v>序号</v>
      </c>
      <c r="B1" s="423" t="str">
        <v>类别</v>
      </c>
      <c r="C1" s="423" t="str">
        <v>岗位</v>
      </c>
      <c r="D1" s="423" t="str">
        <v>名字</v>
      </c>
      <c r="E1" s="420" t="str">
        <v>4.7号</v>
      </c>
      <c r="F1" s="556" t="str">
        <v>加班</v>
      </c>
      <c r="G1" s="420" t="str">
        <v>4.8号</v>
      </c>
      <c r="H1" s="419" t="str">
        <v>加班</v>
      </c>
      <c r="I1" s="420" t="str">
        <v>4.9号</v>
      </c>
      <c r="J1" s="419" t="str">
        <v>加班</v>
      </c>
      <c r="K1" s="420" t="str">
        <v>4.10号</v>
      </c>
      <c r="L1" s="419" t="str">
        <v>加班</v>
      </c>
      <c r="M1" s="420" t="str">
        <v>4.11号</v>
      </c>
      <c r="N1" s="419" t="str">
        <v>加班</v>
      </c>
      <c r="O1" s="420" t="str">
        <v>4.12号</v>
      </c>
      <c r="P1" s="419" t="str">
        <v>加班</v>
      </c>
      <c r="Q1" s="420" t="str">
        <v>4.13号</v>
      </c>
      <c r="R1" s="419" t="str">
        <v>加班</v>
      </c>
      <c r="S1" s="420" t="str">
        <v>4.14号</v>
      </c>
      <c r="T1" s="555" t="str">
        <v>加班</v>
      </c>
      <c r="U1" s="420" t="str">
        <v>4.15号</v>
      </c>
      <c r="V1" s="419" t="str">
        <v>加班</v>
      </c>
      <c r="W1" s="420" t="str">
        <v>打车费共计</v>
      </c>
    </row>
    <row r="2">
      <c r="A2" s="550">
        <v>1</v>
      </c>
      <c r="B2" s="549" t="str">
        <v>兼职</v>
      </c>
      <c r="C2" s="550" t="str">
        <v>物料组、行李员</v>
      </c>
      <c r="D2" s="407" t="str">
        <v>张坤平</v>
      </c>
      <c r="E2" s="407" t="str">
        <v>12:10-22：00</v>
      </c>
      <c r="F2" s="400">
        <v>2</v>
      </c>
      <c r="G2" s="398" t="str">
        <v>09：30-23:13</v>
      </c>
      <c r="H2" s="400">
        <v>5.5</v>
      </c>
      <c r="I2" s="398" t="str">
        <v>09：30-23:30</v>
      </c>
      <c r="J2" s="400">
        <v>6</v>
      </c>
      <c r="K2" s="398" t="str">
        <v>8:30-24：00</v>
      </c>
      <c r="L2" s="400">
        <v>7.5</v>
      </c>
      <c r="M2" s="398" t="str">
        <v>08：30-24：00</v>
      </c>
      <c r="N2" s="400">
        <v>7.5</v>
      </c>
      <c r="O2" s="398" t="str">
        <v>9:00-22：00</v>
      </c>
      <c r="P2" s="400">
        <v>5</v>
      </c>
      <c r="Q2" s="398" t="str">
        <v>09：00-20：00</v>
      </c>
      <c r="R2" s="400">
        <v>3</v>
      </c>
      <c r="S2" s="398" t="str">
        <v>10：00-18：30</v>
      </c>
      <c r="T2" s="400"/>
      <c r="U2" s="398" t="str">
        <v>10：00-18：00</v>
      </c>
      <c r="V2" s="400"/>
      <c r="W2" s="398">
        <v>91.5</v>
      </c>
    </row>
    <row r="3">
      <c r="A3" s="550">
        <v>2</v>
      </c>
      <c r="B3" s="549"/>
      <c r="C3" s="550"/>
      <c r="D3" s="398" t="str">
        <v>王书龙</v>
      </c>
      <c r="E3" s="398" t="str">
        <v>12:10-22：00</v>
      </c>
      <c r="F3" s="400">
        <v>2</v>
      </c>
      <c r="G3" s="398" t="str">
        <v>09：30-23:13</v>
      </c>
      <c r="H3" s="400">
        <v>5.5</v>
      </c>
      <c r="I3" s="398" t="str">
        <v>09：30-23:30</v>
      </c>
      <c r="J3" s="400">
        <v>6</v>
      </c>
      <c r="K3" s="398" t="str">
        <v>8:30-24：00</v>
      </c>
      <c r="L3" s="400">
        <v>7.5</v>
      </c>
      <c r="M3" s="398" t="str">
        <v>08：30-24：00</v>
      </c>
      <c r="N3" s="400">
        <v>7.5</v>
      </c>
      <c r="O3" s="398" t="str">
        <v>9:00-22：00</v>
      </c>
      <c r="P3" s="400">
        <v>5</v>
      </c>
      <c r="Q3" s="398" t="str">
        <v>09：00-20：00</v>
      </c>
      <c r="R3" s="400">
        <v>3</v>
      </c>
      <c r="S3" s="398"/>
      <c r="T3" s="400"/>
      <c r="U3" s="398"/>
      <c r="V3" s="400"/>
      <c r="W3" s="398">
        <v>61.4</v>
      </c>
    </row>
    <row r="4">
      <c r="A4" s="550">
        <v>3</v>
      </c>
      <c r="B4" s="549"/>
      <c r="C4" s="550"/>
      <c r="D4" s="398" t="str">
        <v>周一帆</v>
      </c>
      <c r="E4" s="398" t="str">
        <v>12:10-22：00</v>
      </c>
      <c r="F4" s="400">
        <v>2</v>
      </c>
      <c r="G4" s="398" t="str">
        <v>09：30-23:13</v>
      </c>
      <c r="H4" s="400">
        <v>5.5</v>
      </c>
      <c r="I4" s="398" t="str">
        <v>09：30-23:30</v>
      </c>
      <c r="J4" s="400">
        <v>6</v>
      </c>
      <c r="K4" s="398" t="str">
        <v>9:00-24：00</v>
      </c>
      <c r="L4" s="400">
        <v>7</v>
      </c>
      <c r="M4" s="398" t="str">
        <v>11：00-24：00</v>
      </c>
      <c r="N4" s="400">
        <v>5</v>
      </c>
      <c r="O4" s="398" t="str">
        <v>9:00-22：00</v>
      </c>
      <c r="P4" s="400">
        <v>5</v>
      </c>
      <c r="Q4" s="398" t="str">
        <v>09：00-20：00</v>
      </c>
      <c r="R4" s="400">
        <v>3</v>
      </c>
      <c r="S4" s="398" t="str">
        <v>10：00-18：30</v>
      </c>
      <c r="T4" s="400"/>
      <c r="U4" s="398"/>
      <c r="V4" s="400"/>
      <c r="W4" s="398">
        <v>234</v>
      </c>
    </row>
    <row r="5">
      <c r="A5" s="550">
        <v>4</v>
      </c>
      <c r="B5" s="549"/>
      <c r="C5" s="550"/>
      <c r="D5" s="398" t="str">
        <v>赵杰</v>
      </c>
      <c r="E5" s="398" t="str">
        <v>09：30-18：30</v>
      </c>
      <c r="F5" s="400">
        <v>1</v>
      </c>
      <c r="G5" s="398" t="str">
        <v>09：30-18：30</v>
      </c>
      <c r="H5" s="400">
        <v>1</v>
      </c>
      <c r="I5" s="398" t="str">
        <v>09：30-23:30</v>
      </c>
      <c r="J5" s="400">
        <v>6</v>
      </c>
      <c r="K5" s="398" t="str">
        <v>8:30-24：00</v>
      </c>
      <c r="L5" s="400">
        <v>7.5</v>
      </c>
      <c r="M5" s="398" t="str">
        <v>11：00-24：00</v>
      </c>
      <c r="N5" s="400">
        <v>5</v>
      </c>
      <c r="O5" s="398" t="str">
        <v>9:00-22：00</v>
      </c>
      <c r="P5" s="400">
        <v>5</v>
      </c>
      <c r="Q5" s="398" t="str">
        <v>09：00-20：00</v>
      </c>
      <c r="R5" s="400">
        <v>3</v>
      </c>
      <c r="S5" s="398" t="str">
        <v>10：00-18：30</v>
      </c>
      <c r="T5" s="400"/>
      <c r="U5" s="398" t="str">
        <v>10：00-18：00</v>
      </c>
      <c r="V5" s="400"/>
      <c r="W5" s="398">
        <v>107.32</v>
      </c>
    </row>
    <row r="6">
      <c r="A6" s="550">
        <v>5</v>
      </c>
      <c r="B6" s="549"/>
      <c r="C6" s="550"/>
      <c r="D6" s="398" t="str">
        <v>陈宗贤-赵映鑫</v>
      </c>
      <c r="E6" s="398" t="str">
        <v>09：30-23:13</v>
      </c>
      <c r="F6" s="400">
        <v>5.5</v>
      </c>
      <c r="G6" s="398" t="str">
        <v>09：30-23:13</v>
      </c>
      <c r="H6" s="400">
        <v>5.5</v>
      </c>
      <c r="I6" s="398" t="str">
        <v>09：30-23:30</v>
      </c>
      <c r="J6" s="400">
        <v>6</v>
      </c>
      <c r="K6" s="398" t="str">
        <v>8:30-23：00</v>
      </c>
      <c r="L6" s="400">
        <v>6.5</v>
      </c>
      <c r="M6" s="398" t="str">
        <v>09:00-01；30</v>
      </c>
      <c r="N6" s="400">
        <v>6.5</v>
      </c>
      <c r="O6" s="398" t="str">
        <v>9:00-20：30</v>
      </c>
      <c r="P6" s="400">
        <v>3.5</v>
      </c>
      <c r="Q6" s="398" t="str">
        <v>09：00-20：00</v>
      </c>
      <c r="R6" s="400">
        <v>3</v>
      </c>
      <c r="S6" s="398"/>
      <c r="T6" s="400"/>
      <c r="U6" s="398"/>
      <c r="V6" s="400"/>
      <c r="W6" s="398">
        <v>193.86</v>
      </c>
    </row>
    <row r="7">
      <c r="A7" s="550">
        <v>6</v>
      </c>
      <c r="B7" s="549"/>
      <c r="C7" s="550"/>
      <c r="D7" s="398" t="str">
        <v>杨德波-林煦筠</v>
      </c>
      <c r="E7" s="398" t="str">
        <v>09：30-18：30</v>
      </c>
      <c r="F7" s="400">
        <v>1</v>
      </c>
      <c r="G7" s="398" t="str">
        <v>09：30-18：30</v>
      </c>
      <c r="H7" s="400">
        <v>1</v>
      </c>
      <c r="I7" s="398" t="str">
        <v>09：30-18：30</v>
      </c>
      <c r="J7" s="400">
        <v>1</v>
      </c>
      <c r="K7" s="398" t="str">
        <v>8:30-23：00</v>
      </c>
      <c r="L7" s="400">
        <v>6.5</v>
      </c>
      <c r="M7" s="398" t="str">
        <v>11：00-24：00</v>
      </c>
      <c r="N7" s="400">
        <v>5</v>
      </c>
      <c r="O7" s="398" t="str">
        <v>9:00-20：30</v>
      </c>
      <c r="P7" s="400">
        <v>3.5</v>
      </c>
      <c r="Q7" s="398"/>
      <c r="R7" s="400"/>
      <c r="S7" s="398"/>
      <c r="T7" s="400"/>
      <c r="U7" s="398"/>
      <c r="V7" s="400"/>
      <c r="W7" s="398">
        <v>22.3</v>
      </c>
    </row>
    <row r="8">
      <c r="A8" s="550">
        <v>7</v>
      </c>
      <c r="B8" s="549"/>
      <c r="C8" s="550"/>
      <c r="D8" s="398" t="str">
        <v>程财腾</v>
      </c>
      <c r="E8" s="398"/>
      <c r="F8" s="400"/>
      <c r="G8" s="398"/>
      <c r="H8" s="400"/>
      <c r="I8" s="398" t="str">
        <v>09：30-18:00</v>
      </c>
      <c r="J8" s="400">
        <v>1</v>
      </c>
      <c r="K8" s="398" t="str">
        <v>8:30-24：00</v>
      </c>
      <c r="L8" s="400">
        <v>7.5</v>
      </c>
      <c r="M8" s="398" t="str">
        <v>08：30-24：00</v>
      </c>
      <c r="N8" s="400">
        <v>7.5</v>
      </c>
      <c r="O8" s="398" t="str">
        <v>9:00-20：30</v>
      </c>
      <c r="P8" s="400">
        <v>3.5</v>
      </c>
      <c r="Q8" s="398"/>
      <c r="R8" s="400"/>
      <c r="S8" s="398"/>
      <c r="T8" s="400"/>
      <c r="U8" s="398"/>
      <c r="V8" s="400"/>
      <c r="W8" s="398">
        <v>61.65</v>
      </c>
    </row>
    <row r="9">
      <c r="A9" s="550">
        <v>8</v>
      </c>
      <c r="B9" s="549"/>
      <c r="C9" s="550"/>
      <c r="D9" s="398" t="str">
        <v>朱文龙</v>
      </c>
      <c r="E9" s="398"/>
      <c r="F9" s="400"/>
      <c r="G9" s="398"/>
      <c r="H9" s="400"/>
      <c r="I9" s="398" t="str">
        <v>09：30-23:30</v>
      </c>
      <c r="J9" s="400">
        <v>6</v>
      </c>
      <c r="K9" s="398" t="str">
        <v>8:30-21：30</v>
      </c>
      <c r="L9" s="400">
        <v>5</v>
      </c>
      <c r="M9" s="398" t="str">
        <v>09:00-01；30</v>
      </c>
      <c r="N9" s="400">
        <v>8.5</v>
      </c>
      <c r="O9" s="398" t="str">
        <v>9:00-20：30</v>
      </c>
      <c r="P9" s="400">
        <v>3.5</v>
      </c>
      <c r="Q9" s="398" t="str">
        <v>09：00-19：30</v>
      </c>
      <c r="R9" s="400">
        <v>2.5</v>
      </c>
      <c r="S9" s="398"/>
      <c r="T9" s="400"/>
      <c r="U9" s="398"/>
      <c r="V9" s="400"/>
      <c r="W9" s="398">
        <v>121</v>
      </c>
    </row>
    <row r="10">
      <c r="A10" s="550">
        <v>9</v>
      </c>
      <c r="B10" s="549"/>
      <c r="C10" s="550"/>
      <c r="D10" s="398" t="str">
        <v>吴志强</v>
      </c>
      <c r="E10" s="398"/>
      <c r="F10" s="400"/>
      <c r="G10" s="398"/>
      <c r="H10" s="400"/>
      <c r="I10" s="398"/>
      <c r="J10" s="400"/>
      <c r="K10" s="398" t="str">
        <v>8:30-21：30</v>
      </c>
      <c r="L10" s="400">
        <v>5</v>
      </c>
      <c r="M10" s="398" t="str">
        <v>09:00-01；30</v>
      </c>
      <c r="N10" s="400">
        <v>8.5</v>
      </c>
      <c r="O10" s="398" t="str">
        <v>9:00-20：30</v>
      </c>
      <c r="P10" s="400">
        <v>3.5</v>
      </c>
      <c r="Q10" s="398"/>
      <c r="R10" s="400"/>
      <c r="S10" s="398"/>
      <c r="T10" s="400"/>
      <c r="U10" s="398"/>
      <c r="V10" s="400"/>
      <c r="W10" s="398">
        <v>68.28</v>
      </c>
    </row>
    <row r="11">
      <c r="A11" s="550">
        <v>10</v>
      </c>
      <c r="B11" s="549"/>
      <c r="C11" s="550"/>
      <c r="D11" s="398" t="str">
        <v>郭修辉</v>
      </c>
      <c r="E11" s="398"/>
      <c r="F11" s="400"/>
      <c r="G11" s="398"/>
      <c r="H11" s="400"/>
      <c r="I11" s="398"/>
      <c r="J11" s="400"/>
      <c r="K11" s="398" t="str">
        <v>17：30-24：00</v>
      </c>
      <c r="L11" s="400">
        <v>0</v>
      </c>
      <c r="M11" s="398" t="str">
        <v>08：30-24：00</v>
      </c>
      <c r="N11" s="400">
        <v>7.5</v>
      </c>
      <c r="O11" s="398" t="str">
        <v>9:00-22：00</v>
      </c>
      <c r="P11" s="400">
        <v>5</v>
      </c>
      <c r="Q11" s="398"/>
      <c r="R11" s="400"/>
      <c r="S11" s="398"/>
      <c r="T11" s="400"/>
      <c r="U11" s="398"/>
      <c r="V11" s="400"/>
      <c r="W11" s="398">
        <v>75.39</v>
      </c>
    </row>
    <row r="12">
      <c r="A12" s="550">
        <v>11</v>
      </c>
      <c r="B12" s="549"/>
      <c r="C12" s="550"/>
      <c r="D12" s="398" t="str">
        <v>王维明</v>
      </c>
      <c r="E12" s="398"/>
      <c r="F12" s="400"/>
      <c r="G12" s="398"/>
      <c r="H12" s="400"/>
      <c r="I12" s="398"/>
      <c r="J12" s="400"/>
      <c r="K12" s="398" t="str">
        <v>17：30-24：00</v>
      </c>
      <c r="L12" s="400">
        <v>0</v>
      </c>
      <c r="M12" s="398" t="str">
        <v>11：00-24：00</v>
      </c>
      <c r="N12" s="400">
        <v>5</v>
      </c>
      <c r="O12" s="398" t="str">
        <v>9:00-22：00</v>
      </c>
      <c r="P12" s="400">
        <v>5</v>
      </c>
      <c r="Q12" s="398"/>
      <c r="R12" s="400"/>
      <c r="S12" s="398"/>
      <c r="T12" s="400"/>
      <c r="U12" s="398"/>
      <c r="V12" s="400"/>
      <c r="W12" s="398">
        <v>0</v>
      </c>
    </row>
    <row r="13">
      <c r="A13" s="550">
        <v>12</v>
      </c>
      <c r="B13" s="549"/>
      <c r="C13" s="550"/>
      <c r="D13" s="398" t="str">
        <v>杨鹭</v>
      </c>
      <c r="E13" s="398"/>
      <c r="F13" s="400"/>
      <c r="G13" s="398"/>
      <c r="H13" s="400"/>
      <c r="I13" s="398"/>
      <c r="J13" s="400"/>
      <c r="K13" s="398" t="str">
        <v>17：30-24：00</v>
      </c>
      <c r="L13" s="400">
        <v>0</v>
      </c>
      <c r="M13" s="398" t="str">
        <v>11：00-24：00</v>
      </c>
      <c r="N13" s="400">
        <v>5</v>
      </c>
      <c r="O13" s="398"/>
      <c r="P13" s="400"/>
      <c r="Q13" s="398"/>
      <c r="R13" s="400"/>
      <c r="S13" s="398"/>
      <c r="T13" s="400"/>
      <c r="U13" s="398"/>
      <c r="V13" s="400"/>
      <c r="W13" s="398">
        <v>52.43</v>
      </c>
    </row>
    <row r="14">
      <c r="A14" s="550">
        <v>13</v>
      </c>
      <c r="B14" s="549"/>
      <c r="C14" s="550"/>
      <c r="D14" s="398" t="str">
        <v>肖磊</v>
      </c>
      <c r="E14" s="398"/>
      <c r="F14" s="400"/>
      <c r="G14" s="398"/>
      <c r="H14" s="400"/>
      <c r="I14" s="398"/>
      <c r="J14" s="400"/>
      <c r="K14" s="398" t="str">
        <v>17：30-24：00</v>
      </c>
      <c r="L14" s="400">
        <v>0</v>
      </c>
      <c r="M14" s="398" t="str">
        <v>08：30-24：00</v>
      </c>
      <c r="N14" s="400">
        <v>7.5</v>
      </c>
      <c r="O14" s="398" t="str">
        <v>9:00-22：00</v>
      </c>
      <c r="P14" s="400">
        <v>5</v>
      </c>
      <c r="Q14" s="398" t="str">
        <v>09：00-20：00</v>
      </c>
      <c r="R14" s="400">
        <v>3</v>
      </c>
      <c r="S14" s="398" t="str">
        <v>10：00-18：30</v>
      </c>
      <c r="T14" s="400"/>
      <c r="U14" s="398"/>
      <c r="V14" s="400"/>
      <c r="W14" s="398">
        <v>36.81</v>
      </c>
    </row>
    <row r="15">
      <c r="A15" s="550">
        <v>14</v>
      </c>
      <c r="B15" s="549"/>
      <c r="C15" s="550"/>
      <c r="D15" s="398" t="str">
        <v>林可欣</v>
      </c>
      <c r="E15" s="398"/>
      <c r="F15" s="400"/>
      <c r="G15" s="398"/>
      <c r="H15" s="400"/>
      <c r="I15" s="398"/>
      <c r="J15" s="400"/>
      <c r="K15" s="398" t="str">
        <v>17：30-24：00</v>
      </c>
      <c r="L15" s="400">
        <v>0</v>
      </c>
      <c r="M15" s="398" t="str">
        <v>08：30-24：00</v>
      </c>
      <c r="N15" s="400">
        <v>7.5</v>
      </c>
      <c r="O15" s="398"/>
      <c r="P15" s="400"/>
      <c r="Q15" s="398"/>
      <c r="R15" s="400"/>
      <c r="S15" s="398"/>
      <c r="T15" s="400"/>
      <c r="U15" s="398"/>
      <c r="V15" s="400"/>
      <c r="W15" s="398">
        <v>86.15</v>
      </c>
    </row>
    <row r="16">
      <c r="A16" s="550">
        <v>15</v>
      </c>
      <c r="B16" s="549"/>
      <c r="C16" s="550"/>
      <c r="D16" s="398" t="str">
        <v>张曼-林文煌</v>
      </c>
      <c r="E16" s="398"/>
      <c r="F16" s="400"/>
      <c r="G16" s="398"/>
      <c r="H16" s="400"/>
      <c r="I16" s="398"/>
      <c r="J16" s="400"/>
      <c r="K16" s="398" t="str">
        <v>17：30-24：00</v>
      </c>
      <c r="L16" s="400">
        <v>0</v>
      </c>
      <c r="M16" s="398" t="str">
        <v>08：30-01:30</v>
      </c>
      <c r="N16" s="400">
        <v>9</v>
      </c>
      <c r="O16" s="398" t="str">
        <v>9:00-20：30</v>
      </c>
      <c r="P16" s="400">
        <v>3.5</v>
      </c>
      <c r="Q16" s="398"/>
      <c r="R16" s="400"/>
      <c r="S16" s="398"/>
      <c r="T16" s="400"/>
      <c r="U16" s="398"/>
      <c r="V16" s="400"/>
      <c r="W16" s="398">
        <v>93.42</v>
      </c>
    </row>
    <row r="17">
      <c r="A17" s="550">
        <v>16</v>
      </c>
      <c r="B17" s="549"/>
      <c r="C17" s="550"/>
      <c r="D17" s="398" t="str">
        <v>文杰</v>
      </c>
      <c r="E17" s="398"/>
      <c r="F17" s="400"/>
      <c r="G17" s="398"/>
      <c r="H17" s="400"/>
      <c r="I17" s="398"/>
      <c r="J17" s="400"/>
      <c r="K17" s="398"/>
      <c r="L17" s="400"/>
      <c r="M17" s="398" t="str">
        <v>11：00-20：30</v>
      </c>
      <c r="N17" s="400">
        <v>0</v>
      </c>
      <c r="O17" s="398"/>
      <c r="P17" s="400"/>
      <c r="Q17" s="398"/>
      <c r="R17" s="400"/>
      <c r="S17" s="398"/>
      <c r="T17" s="400"/>
      <c r="U17" s="398"/>
      <c r="V17" s="400"/>
      <c r="W17" s="398">
        <v>0</v>
      </c>
    </row>
    <row r="18">
      <c r="A18" s="550">
        <v>17</v>
      </c>
      <c r="B18" s="549"/>
      <c r="C18" s="550"/>
      <c r="D18" s="398" t="str">
        <v>吕春辉</v>
      </c>
      <c r="E18" s="398"/>
      <c r="F18" s="400"/>
      <c r="G18" s="398"/>
      <c r="H18" s="400"/>
      <c r="I18" s="398"/>
      <c r="J18" s="400"/>
      <c r="K18" s="398"/>
      <c r="L18" s="400"/>
      <c r="M18" s="398" t="str">
        <v>09:00-24：00</v>
      </c>
      <c r="N18" s="400">
        <v>7</v>
      </c>
      <c r="O18" s="398" t="str">
        <v>9:00-22：00</v>
      </c>
      <c r="P18" s="400">
        <v>5</v>
      </c>
      <c r="Q18" s="398"/>
      <c r="R18" s="400"/>
      <c r="S18" s="398"/>
      <c r="T18" s="400">
        <v>0</v>
      </c>
      <c r="U18" s="398"/>
      <c r="V18" s="400"/>
      <c r="W18" s="398">
        <v>94.66</v>
      </c>
    </row>
    <row r="19">
      <c r="A19" s="552" t="str">
        <v>超时小计</v>
      </c>
      <c r="B19" s="552"/>
      <c r="C19" s="552"/>
      <c r="D19" s="552"/>
      <c r="E19" s="554" t="str">
        <v>6人次</v>
      </c>
      <c r="F19" s="553">
        <v>13.5</v>
      </c>
      <c r="G19" s="553" t="str">
        <v>6人次</v>
      </c>
      <c r="H19" s="553">
        <v>24</v>
      </c>
      <c r="I19" s="553" t="str">
        <v>8人次</v>
      </c>
      <c r="J19" s="553">
        <v>38</v>
      </c>
      <c r="K19" s="553" t="str">
        <v>15人次</v>
      </c>
      <c r="L19" s="553">
        <v>60</v>
      </c>
      <c r="M19" s="553" t="str">
        <v>17人次</v>
      </c>
      <c r="N19" s="553">
        <v>109.5</v>
      </c>
      <c r="O19" s="553" t="str">
        <v>14人次</v>
      </c>
      <c r="P19" s="553">
        <v>61</v>
      </c>
      <c r="Q19" s="553" t="str">
        <v>7人次</v>
      </c>
      <c r="R19" s="553">
        <v>14.5</v>
      </c>
      <c r="S19" s="553" t="str">
        <v>4人次</v>
      </c>
      <c r="T19" s="553">
        <v>0</v>
      </c>
      <c r="U19" s="553" t="str">
        <v>2人次</v>
      </c>
      <c r="V19" s="553">
        <v>0</v>
      </c>
      <c r="W19" s="553">
        <v>1400.17</v>
      </c>
    </row>
    <row r="20">
      <c r="A20" s="550">
        <v>18</v>
      </c>
      <c r="B20" s="550" t="str">
        <v>地接工作人员</v>
      </c>
      <c r="C20" s="550" t="str">
        <v>物料组</v>
      </c>
      <c r="D20" s="398" t="str">
        <v>杨振华</v>
      </c>
      <c r="E20" s="398" t="str">
        <v>12:20-22:00</v>
      </c>
      <c r="F20" s="398">
        <v>2.5</v>
      </c>
      <c r="G20" s="398" t="str">
        <v>9:11-23:13</v>
      </c>
      <c r="H20" s="398">
        <v>6</v>
      </c>
      <c r="I20" s="398" t="str">
        <v>9:09-23:33</v>
      </c>
      <c r="J20" s="398">
        <v>15.5</v>
      </c>
      <c r="K20" s="398" t="str">
        <v>8:36:00-23:48</v>
      </c>
      <c r="L20" s="398">
        <v>7</v>
      </c>
      <c r="M20" s="398" t="str">
        <v>8:40-23:47</v>
      </c>
      <c r="N20" s="398">
        <v>7</v>
      </c>
      <c r="O20" s="398" t="str">
        <v>8:49-22:04</v>
      </c>
      <c r="P20" s="398">
        <v>5</v>
      </c>
      <c r="Q20" s="398" t="str">
        <v>8:57-19:32</v>
      </c>
      <c r="R20" s="398">
        <v>1.5</v>
      </c>
      <c r="S20" s="398" t="str">
        <v>10:13-20:12</v>
      </c>
      <c r="T20" s="398">
        <v>2</v>
      </c>
      <c r="U20" s="398" t="str">
        <v>10：:00-18:10</v>
      </c>
      <c r="V20" s="398">
        <v>0</v>
      </c>
      <c r="W20" s="551">
        <v>246.63</v>
      </c>
    </row>
    <row r="21">
      <c r="A21" s="550">
        <v>19</v>
      </c>
      <c r="B21" s="550"/>
      <c r="C21" s="550"/>
      <c r="D21" s="398" t="str">
        <v>郭夏利</v>
      </c>
      <c r="E21" s="398" t="str">
        <v>12:20-22:00</v>
      </c>
      <c r="F21" s="398">
        <v>2.5</v>
      </c>
      <c r="G21" s="398" t="str">
        <v>9:31-23:13</v>
      </c>
      <c r="H21" s="398">
        <v>5.5</v>
      </c>
      <c r="I21" s="398" t="str">
        <v>9:30-23:37</v>
      </c>
      <c r="J21" s="398">
        <v>6</v>
      </c>
      <c r="K21" s="398" t="str">
        <v>8:43-24:07</v>
      </c>
      <c r="L21" s="398">
        <v>7.5</v>
      </c>
      <c r="M21" s="398" t="str">
        <v>9:09-01;36+1</v>
      </c>
      <c r="N21" s="398">
        <v>8.5</v>
      </c>
      <c r="O21" s="398" t="str">
        <v>9:03-24:40</v>
      </c>
      <c r="P21" s="398">
        <v>7.5</v>
      </c>
      <c r="Q21" s="398" t="str">
        <v>9:01-20:26</v>
      </c>
      <c r="R21" s="398">
        <v>3.5</v>
      </c>
      <c r="S21" s="398" t="str">
        <v>10:13-20:12</v>
      </c>
      <c r="T21" s="398">
        <v>2</v>
      </c>
      <c r="U21" s="398" t="str">
        <v>10：:00-18:10</v>
      </c>
      <c r="V21" s="398">
        <v>0</v>
      </c>
      <c r="W21" s="551">
        <v>78.48</v>
      </c>
    </row>
    <row r="22">
      <c r="A22" s="552" t="str">
        <v>超时小计</v>
      </c>
      <c r="B22" s="552"/>
      <c r="C22" s="552"/>
      <c r="D22" s="552"/>
      <c r="E22" s="552"/>
      <c r="F22" s="553">
        <v>5</v>
      </c>
      <c r="G22" s="553"/>
      <c r="H22" s="553">
        <v>11.5</v>
      </c>
      <c r="I22" s="553"/>
      <c r="J22" s="553">
        <v>21.5</v>
      </c>
      <c r="K22" s="553"/>
      <c r="L22" s="553">
        <v>14.5</v>
      </c>
      <c r="M22" s="553"/>
      <c r="N22" s="553">
        <v>15.5</v>
      </c>
      <c r="O22" s="553"/>
      <c r="P22" s="553">
        <v>12.5</v>
      </c>
      <c r="Q22" s="553"/>
      <c r="R22" s="553">
        <v>5</v>
      </c>
      <c r="S22" s="553"/>
      <c r="T22" s="553">
        <v>4</v>
      </c>
      <c r="U22" s="553"/>
      <c r="V22" s="553">
        <v>0</v>
      </c>
      <c r="W22" s="553">
        <v>325.11</v>
      </c>
    </row>
    <row r="23">
      <c r="A23" s="550">
        <v>20</v>
      </c>
      <c r="B23" s="405" t="str">
        <v>礼仪</v>
      </c>
      <c r="C23" s="405" t="str">
        <v>礼仪</v>
      </c>
      <c r="D23" s="404" t="str">
        <v>陈婷</v>
      </c>
      <c r="E23" s="404">
        <v>0</v>
      </c>
      <c r="F23" s="404">
        <v>0</v>
      </c>
      <c r="G23" s="404">
        <v>0</v>
      </c>
      <c r="H23" s="404">
        <v>0</v>
      </c>
      <c r="I23" s="404" t="str">
        <v>10：00-20：00</v>
      </c>
      <c r="J23" s="404">
        <v>2</v>
      </c>
      <c r="K23" s="404" t="str">
        <v>8:30-21：00</v>
      </c>
      <c r="L23" s="404">
        <v>4.5</v>
      </c>
      <c r="M23" s="404" t="str">
        <v>09:00-01；30</v>
      </c>
      <c r="N23" s="404">
        <v>8.5</v>
      </c>
      <c r="O23" s="404" t="str">
        <v>9:00-20：30</v>
      </c>
      <c r="P23" s="404">
        <v>3.5</v>
      </c>
      <c r="Q23" s="404">
        <v>0</v>
      </c>
      <c r="R23" s="404">
        <v>0</v>
      </c>
      <c r="S23" s="404">
        <v>0</v>
      </c>
      <c r="T23" s="402">
        <v>0</v>
      </c>
      <c r="U23" s="404">
        <v>0</v>
      </c>
      <c r="V23" s="404">
        <v>0</v>
      </c>
      <c r="W23" s="398">
        <v>38.79</v>
      </c>
    </row>
    <row r="24">
      <c r="A24" s="550">
        <v>21</v>
      </c>
      <c r="B24" s="405"/>
      <c r="C24" s="405"/>
      <c r="D24" s="404" t="str">
        <v>张玲</v>
      </c>
      <c r="E24" s="404">
        <v>0</v>
      </c>
      <c r="F24" s="404">
        <v>0</v>
      </c>
      <c r="G24" s="404">
        <v>0</v>
      </c>
      <c r="H24" s="404">
        <v>0</v>
      </c>
      <c r="I24" s="404" t="str">
        <v>10：00-20：00</v>
      </c>
      <c r="J24" s="404">
        <v>2</v>
      </c>
      <c r="K24" s="404" t="str">
        <v>8:30-21：00</v>
      </c>
      <c r="L24" s="404">
        <v>4.5</v>
      </c>
      <c r="M24" s="404" t="str">
        <v>09:00-01；30</v>
      </c>
      <c r="N24" s="404">
        <v>8.5</v>
      </c>
      <c r="O24" s="404" t="str">
        <v>9:00-20：30</v>
      </c>
      <c r="P24" s="404">
        <v>3.5</v>
      </c>
      <c r="Q24" s="404">
        <v>0</v>
      </c>
      <c r="R24" s="404">
        <v>0</v>
      </c>
      <c r="S24" s="404">
        <v>0</v>
      </c>
      <c r="T24" s="402">
        <v>0</v>
      </c>
      <c r="U24" s="404">
        <v>0</v>
      </c>
      <c r="V24" s="404">
        <v>0</v>
      </c>
      <c r="W24" s="398">
        <v>74.94</v>
      </c>
    </row>
    <row r="25">
      <c r="A25" s="550">
        <v>22</v>
      </c>
      <c r="B25" s="405"/>
      <c r="C25" s="405"/>
      <c r="D25" s="404" t="str">
        <v>王潇雪-晓婷</v>
      </c>
      <c r="E25" s="404">
        <v>0</v>
      </c>
      <c r="F25" s="404">
        <v>0</v>
      </c>
      <c r="G25" s="404">
        <v>0</v>
      </c>
      <c r="H25" s="404">
        <v>0</v>
      </c>
      <c r="I25" s="404" t="str">
        <v>10：00-20：00</v>
      </c>
      <c r="J25" s="404">
        <v>2</v>
      </c>
      <c r="K25" s="404" t="str">
        <v>8:30-21：00</v>
      </c>
      <c r="L25" s="404">
        <v>4.5</v>
      </c>
      <c r="M25" s="404" t="str">
        <v>09:00-01；30</v>
      </c>
      <c r="N25" s="404">
        <v>8.5</v>
      </c>
      <c r="O25" s="404" t="str">
        <v>9:00-20：30</v>
      </c>
      <c r="P25" s="404">
        <v>3.5</v>
      </c>
      <c r="Q25" s="404">
        <v>0</v>
      </c>
      <c r="R25" s="404">
        <v>0</v>
      </c>
      <c r="S25" s="404">
        <v>0</v>
      </c>
      <c r="T25" s="402">
        <v>0</v>
      </c>
      <c r="U25" s="404">
        <v>0</v>
      </c>
      <c r="V25" s="404">
        <v>0</v>
      </c>
      <c r="W25" s="398">
        <v>55.9</v>
      </c>
    </row>
    <row r="26">
      <c r="A26" s="550">
        <v>23</v>
      </c>
      <c r="B26" s="405"/>
      <c r="C26" s="405"/>
      <c r="D26" s="404" t="str">
        <v>饼饼</v>
      </c>
      <c r="E26" s="404">
        <v>0</v>
      </c>
      <c r="F26" s="404">
        <v>0</v>
      </c>
      <c r="G26" s="404">
        <v>0</v>
      </c>
      <c r="H26" s="404">
        <v>0</v>
      </c>
      <c r="I26" s="404" t="str">
        <v>10：00-20：00</v>
      </c>
      <c r="J26" s="404">
        <v>2</v>
      </c>
      <c r="K26" s="404" t="str">
        <v>8:30-21：00</v>
      </c>
      <c r="L26" s="404">
        <v>4.5</v>
      </c>
      <c r="M26" s="404" t="str">
        <v>09:00-01；30</v>
      </c>
      <c r="N26" s="404">
        <v>8.5</v>
      </c>
      <c r="O26" s="404" t="str">
        <v>9:00-20：30</v>
      </c>
      <c r="P26" s="404">
        <v>3.5</v>
      </c>
      <c r="Q26" s="404">
        <v>0</v>
      </c>
      <c r="R26" s="404">
        <v>0</v>
      </c>
      <c r="S26" s="404">
        <v>0</v>
      </c>
      <c r="T26" s="402">
        <v>0</v>
      </c>
      <c r="U26" s="404">
        <v>0</v>
      </c>
      <c r="V26" s="404">
        <v>0</v>
      </c>
      <c r="W26" s="398">
        <v>25.34</v>
      </c>
    </row>
    <row r="27">
      <c r="A27" s="552" t="str">
        <v>超时小计</v>
      </c>
      <c r="B27" s="552"/>
      <c r="C27" s="552"/>
      <c r="D27" s="552"/>
      <c r="E27" s="552"/>
      <c r="F27" s="553"/>
      <c r="G27" s="553"/>
      <c r="H27" s="553"/>
      <c r="I27" s="553"/>
      <c r="J27" s="553">
        <v>8</v>
      </c>
      <c r="K27" s="553"/>
      <c r="L27" s="553">
        <v>18</v>
      </c>
      <c r="M27" s="553"/>
      <c r="N27" s="553">
        <v>34</v>
      </c>
      <c r="O27" s="553"/>
      <c r="P27" s="553">
        <v>14</v>
      </c>
      <c r="Q27" s="554"/>
      <c r="R27" s="554"/>
      <c r="S27" s="554"/>
      <c r="T27" s="554"/>
      <c r="U27" s="554"/>
      <c r="V27" s="554"/>
      <c r="W27" s="553">
        <v>194.97</v>
      </c>
    </row>
    <row r="28">
      <c r="A28" s="550">
        <v>25</v>
      </c>
      <c r="B28" s="550" t="str">
        <v>地接工作人员</v>
      </c>
      <c r="C28" s="398" t="str">
        <v>报到台</v>
      </c>
      <c r="D28" s="398" t="str">
        <v>凌雪静</v>
      </c>
      <c r="E28" s="398"/>
      <c r="F28" s="400"/>
      <c r="G28" s="398" t="str">
        <v>9:46-22:01</v>
      </c>
      <c r="H28" s="400">
        <v>4</v>
      </c>
      <c r="I28" s="398" t="str">
        <v>9:46-22:01</v>
      </c>
      <c r="J28" s="400">
        <v>4</v>
      </c>
      <c r="K28" s="398" t="str">
        <v>8:16-23:57</v>
      </c>
      <c r="L28" s="400">
        <v>8</v>
      </c>
      <c r="M28" s="398" t="str">
        <v>8:02-01:24+1</v>
      </c>
      <c r="N28" s="400">
        <v>8.5</v>
      </c>
      <c r="O28" s="398" t="str">
        <v>9:10:00-22:05</v>
      </c>
      <c r="P28" s="400">
        <v>5</v>
      </c>
      <c r="Q28" s="398" t="str">
        <v>8:46-19:59</v>
      </c>
      <c r="R28" s="400">
        <v>3</v>
      </c>
      <c r="S28" s="398" t="str">
        <v>9:10-21:21</v>
      </c>
      <c r="T28" s="400">
        <v>4</v>
      </c>
      <c r="U28" s="398"/>
      <c r="V28" s="400"/>
      <c r="W28" s="551">
        <v>284.53</v>
      </c>
    </row>
    <row r="29">
      <c r="A29" s="550">
        <v>26</v>
      </c>
      <c r="B29" s="550"/>
      <c r="C29" s="550" t="str">
        <v>交通组</v>
      </c>
      <c r="D29" s="398" t="str">
        <v>余海珊</v>
      </c>
      <c r="E29" s="398"/>
      <c r="F29" s="400"/>
      <c r="G29" s="398"/>
      <c r="H29" s="400"/>
      <c r="I29" s="398"/>
      <c r="J29" s="400"/>
      <c r="K29" s="398" t="str">
        <v>9:30-21:27</v>
      </c>
      <c r="L29" s="400">
        <v>4</v>
      </c>
      <c r="M29" s="398" t="str">
        <v>9:30-21:27</v>
      </c>
      <c r="N29" s="400">
        <v>4</v>
      </c>
      <c r="O29" s="398" t="str">
        <v>9:24-22:05</v>
      </c>
      <c r="P29" s="400">
        <v>5.5</v>
      </c>
      <c r="Q29" s="398" t="str">
        <v>8:48-19:59</v>
      </c>
      <c r="R29" s="400">
        <v>3</v>
      </c>
      <c r="S29" s="398" t="str">
        <v>9:22-18:34</v>
      </c>
      <c r="T29" s="400">
        <v>2</v>
      </c>
      <c r="U29" s="398"/>
      <c r="V29" s="400"/>
      <c r="W29" s="398"/>
    </row>
    <row r="30">
      <c r="A30" s="550">
        <v>27</v>
      </c>
      <c r="B30" s="550"/>
      <c r="C30" s="550"/>
      <c r="D30" s="398" t="str">
        <v>陈翔</v>
      </c>
      <c r="E30" s="398"/>
      <c r="F30" s="400"/>
      <c r="G30" s="398" t="str">
        <v>11:45-22:10</v>
      </c>
      <c r="H30" s="400">
        <v>2</v>
      </c>
      <c r="I30" s="398" t="str">
        <v>11:45-22:10</v>
      </c>
      <c r="J30" s="400">
        <v>2</v>
      </c>
      <c r="K30" s="398" t="str">
        <v>9:26-23:04</v>
      </c>
      <c r="L30" s="400">
        <v>5.5</v>
      </c>
      <c r="M30" s="398" t="str">
        <v>9:32-18:00</v>
      </c>
      <c r="N30" s="400">
        <v>0</v>
      </c>
      <c r="O30" s="398" t="str">
        <v>9:24-22:05</v>
      </c>
      <c r="P30" s="400">
        <v>5.5</v>
      </c>
      <c r="Q30" s="398" t="str">
        <v>9:07-21:43</v>
      </c>
      <c r="R30" s="400">
        <v>3.5</v>
      </c>
      <c r="S30" s="398" t="str">
        <v>9:08-20:26</v>
      </c>
      <c r="T30" s="400">
        <v>3</v>
      </c>
      <c r="U30" s="398" t="str">
        <v>7:42-15:44</v>
      </c>
      <c r="V30" s="400"/>
      <c r="W30" s="551">
        <v>147.06</v>
      </c>
    </row>
    <row r="31">
      <c r="A31" s="550"/>
      <c r="B31" s="550"/>
      <c r="C31" s="550"/>
      <c r="D31" s="398" t="str">
        <v>陈立强</v>
      </c>
      <c r="E31" s="398"/>
      <c r="F31" s="400"/>
      <c r="G31" s="398"/>
      <c r="H31" s="400"/>
      <c r="I31" s="398"/>
      <c r="J31" s="400"/>
      <c r="K31" s="398"/>
      <c r="L31" s="400"/>
      <c r="M31" s="398"/>
      <c r="N31" s="400"/>
      <c r="O31" s="398" t="str">
        <v>8:49-19:51</v>
      </c>
      <c r="P31" s="400">
        <v>3</v>
      </c>
      <c r="Q31" s="398" t="str">
        <v>8:49-19:51</v>
      </c>
      <c r="R31" s="400">
        <v>3</v>
      </c>
      <c r="S31" s="398"/>
      <c r="T31" s="400"/>
      <c r="U31" s="398"/>
      <c r="V31" s="400"/>
      <c r="W31" s="398"/>
    </row>
    <row r="32">
      <c r="A32" s="550">
        <v>28</v>
      </c>
      <c r="B32" s="550"/>
      <c r="C32" s="550" t="str">
        <v>全程负责人</v>
      </c>
      <c r="D32" s="398" t="str">
        <v>蒋婷婷</v>
      </c>
      <c r="E32" s="398" t="str">
        <v>12:12-22:21</v>
      </c>
      <c r="F32" s="400">
        <v>2</v>
      </c>
      <c r="G32" s="398" t="str">
        <v>9:30-23:13</v>
      </c>
      <c r="H32" s="400">
        <v>5.5</v>
      </c>
      <c r="I32" s="398" t="str">
        <v>9:25-23:37</v>
      </c>
      <c r="J32" s="400">
        <v>6</v>
      </c>
      <c r="K32" s="398" t="str">
        <v>8:07-24:17</v>
      </c>
      <c r="L32" s="400">
        <v>8</v>
      </c>
      <c r="M32" s="398" t="str">
        <v>8:30-01;36+1</v>
      </c>
      <c r="N32" s="400">
        <v>9</v>
      </c>
      <c r="O32" s="398" t="str">
        <v>9:30-24:39</v>
      </c>
      <c r="P32" s="400">
        <v>7</v>
      </c>
      <c r="Q32" s="398" t="str">
        <v>8:57-21:21</v>
      </c>
      <c r="R32" s="400">
        <v>4</v>
      </c>
      <c r="S32" s="398" t="str">
        <v>9:25-20:21</v>
      </c>
      <c r="T32" s="400">
        <v>3</v>
      </c>
      <c r="U32" s="398" t="str">
        <v>7:23-18:00</v>
      </c>
      <c r="V32" s="400">
        <v>2.5</v>
      </c>
      <c r="W32" s="551">
        <v>346.53</v>
      </c>
    </row>
    <row r="33">
      <c r="A33" s="550">
        <v>24</v>
      </c>
      <c r="B33" s="550"/>
      <c r="C33" s="550"/>
      <c r="D33" s="398" t="str">
        <v>林诗琪</v>
      </c>
      <c r="E33" s="398" t="str">
        <v>12:08-22:00</v>
      </c>
      <c r="F33" s="400">
        <v>2</v>
      </c>
      <c r="G33" s="398" t="str">
        <v>9:28-23:13</v>
      </c>
      <c r="H33" s="400">
        <v>5.5</v>
      </c>
      <c r="I33" s="398" t="str">
        <v>9:50-22:01</v>
      </c>
      <c r="J33" s="400">
        <v>4</v>
      </c>
      <c r="K33" s="398" t="str">
        <v>8:25-24:26</v>
      </c>
      <c r="L33" s="400">
        <v>8</v>
      </c>
      <c r="M33" s="398" t="str">
        <v>9:08-01:24+1</v>
      </c>
      <c r="N33" s="400">
        <v>8.5</v>
      </c>
      <c r="O33" s="398" t="str">
        <v>9:09-22:05</v>
      </c>
      <c r="P33" s="400">
        <v>5</v>
      </c>
      <c r="Q33" s="398" t="str">
        <v>9:12-20:06</v>
      </c>
      <c r="R33" s="400">
        <v>3</v>
      </c>
      <c r="S33" s="398" t="str">
        <v>9:26-18:58</v>
      </c>
      <c r="T33" s="400">
        <v>1.5</v>
      </c>
      <c r="U33" s="398"/>
      <c r="V33" s="400"/>
      <c r="W33" s="398"/>
    </row>
    <row r="34">
      <c r="A34" s="550">
        <v>29</v>
      </c>
      <c r="B34" s="550"/>
      <c r="C34" s="398" t="str">
        <v>14号洲际
 15号香格交通</v>
      </c>
      <c r="D34" s="398" t="str">
        <v>施雅彬</v>
      </c>
      <c r="E34" s="398"/>
      <c r="F34" s="400"/>
      <c r="G34" s="398"/>
      <c r="H34" s="400"/>
      <c r="I34" s="398"/>
      <c r="J34" s="400"/>
      <c r="K34" s="398"/>
      <c r="L34" s="400"/>
      <c r="M34" s="398"/>
      <c r="N34" s="400"/>
      <c r="O34" s="398"/>
      <c r="P34" s="398"/>
      <c r="Q34" s="398"/>
      <c r="R34" s="398"/>
      <c r="S34" s="398" t="str">
        <v>11:25-18:31</v>
      </c>
      <c r="T34" s="400">
        <v>0</v>
      </c>
      <c r="U34" s="398" t="str">
        <v>7:36-15:44</v>
      </c>
      <c r="V34" s="400"/>
      <c r="W34" s="398"/>
    </row>
    <row r="35">
      <c r="A35" s="552" t="str">
        <v>超时小计</v>
      </c>
      <c r="B35" s="552"/>
      <c r="C35" s="552"/>
      <c r="D35" s="552"/>
      <c r="E35" s="552"/>
      <c r="F35" s="553">
        <v>4</v>
      </c>
      <c r="G35" s="553"/>
      <c r="H35" s="553">
        <v>17</v>
      </c>
      <c r="I35" s="553"/>
      <c r="J35" s="553">
        <v>16</v>
      </c>
      <c r="K35" s="553"/>
      <c r="L35" s="553">
        <v>33.5</v>
      </c>
      <c r="M35" s="553"/>
      <c r="N35" s="553">
        <v>30</v>
      </c>
      <c r="O35" s="553"/>
      <c r="P35" s="553">
        <v>31</v>
      </c>
      <c r="Q35" s="553"/>
      <c r="R35" s="553">
        <v>19.5</v>
      </c>
      <c r="S35" s="553"/>
      <c r="T35" s="553">
        <v>13.5</v>
      </c>
      <c r="U35" s="553">
        <v>0</v>
      </c>
      <c r="V35" s="553">
        <v>2.5</v>
      </c>
      <c r="W35" s="553">
        <v>346.53</v>
      </c>
    </row>
    <row r="36">
      <c r="A36" s="550"/>
      <c r="B36" s="398"/>
      <c r="C36" s="398"/>
      <c r="D36" s="398"/>
      <c r="E36" s="398"/>
      <c r="F36" s="398"/>
      <c r="G36" s="398"/>
      <c r="H36" s="398"/>
      <c r="I36" s="398"/>
      <c r="J36" s="398"/>
      <c r="K36" s="398"/>
      <c r="L36" s="398"/>
      <c r="M36" s="398"/>
      <c r="N36" s="398"/>
      <c r="O36" s="398"/>
      <c r="P36" s="398"/>
      <c r="Q36" s="398"/>
      <c r="R36" s="398"/>
      <c r="S36" s="398"/>
      <c r="T36" s="398"/>
      <c r="U36" s="398"/>
      <c r="V36" s="398"/>
      <c r="W36" s="398"/>
    </row>
    <row r="37">
      <c r="A37" s="550"/>
      <c r="B37" s="398"/>
      <c r="C37" s="398"/>
      <c r="D37" s="398"/>
      <c r="E37" s="398"/>
      <c r="F37" s="398"/>
      <c r="G37" s="398"/>
      <c r="H37" s="398"/>
      <c r="I37" s="398"/>
      <c r="J37" s="398"/>
      <c r="K37" s="398"/>
      <c r="L37" s="398"/>
      <c r="M37" s="398"/>
      <c r="N37" s="398"/>
      <c r="O37" s="398"/>
      <c r="P37" s="398"/>
      <c r="Q37" s="398"/>
      <c r="R37" s="398"/>
      <c r="S37" s="398"/>
      <c r="T37" s="398"/>
      <c r="U37" s="398"/>
      <c r="V37" s="398"/>
      <c r="W37" s="398"/>
    </row>
  </sheetData>
  <mergeCells>
    <mergeCell ref="B2:B18"/>
    <mergeCell ref="C2:C18"/>
    <mergeCell ref="A19:D19"/>
    <mergeCell ref="B20:B21"/>
    <mergeCell ref="C20:C21"/>
    <mergeCell ref="A22:E22"/>
    <mergeCell ref="B23:B26"/>
    <mergeCell ref="C23:C26"/>
    <mergeCell ref="A27:E27"/>
    <mergeCell ref="B28:B34"/>
    <mergeCell ref="C29:C31"/>
    <mergeCell ref="C32:C33"/>
    <mergeCell ref="A35:E35"/>
  </mergeCells>
</worksheet>
</file>

<file path=xl/worksheets/sheet23.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sheetViews>
  <sheetFormatPr defaultColWidth="14" defaultRowHeight="19"/>
  <sheetData>
    <row r="1">
      <c r="A1" s="560" t="str">
        <v>香格里拉14日送机表</v>
      </c>
      <c r="B1" s="560"/>
      <c r="C1" s="560"/>
      <c r="D1" s="560"/>
      <c r="E1" s="560"/>
      <c r="F1" s="560"/>
      <c r="G1" s="560"/>
      <c r="H1" s="560"/>
      <c r="I1" s="560"/>
      <c r="J1" s="560"/>
      <c r="K1" s="560"/>
      <c r="L1" s="560"/>
      <c r="M1" s="203"/>
      <c r="N1" s="203"/>
      <c r="O1" s="203"/>
    </row>
    <row r="2">
      <c r="A2" s="471" t="str">
        <v>序号</v>
      </c>
      <c r="B2" s="468" t="str">
        <v>嘉宾昵称</v>
      </c>
      <c r="C2" s="470" t="str">
        <v>嘉宾姓名
 （同证件）</v>
      </c>
      <c r="D2" s="469" t="str">
        <v>助理姓名
 入场</v>
      </c>
      <c r="E2" s="469" t="str">
        <v>手机号</v>
      </c>
      <c r="F2" s="468" t="str">
        <v>回程日期</v>
      </c>
      <c r="G2" s="468" t="str">
        <v>航班</v>
      </c>
      <c r="H2" s="468" t="str">
        <v>航站楼</v>
      </c>
      <c r="I2" s="468" t="str">
        <v>出发时间</v>
      </c>
      <c r="J2" s="468" t="str">
        <v>起飞时间</v>
      </c>
      <c r="K2" s="563" t="str">
        <v>回程抵达时间:</v>
      </c>
      <c r="L2" s="471" t="str">
        <v>车型</v>
      </c>
      <c r="M2" s="203"/>
      <c r="N2" s="203"/>
      <c r="O2" s="203"/>
    </row>
    <row r="3">
      <c r="A3" s="366">
        <v>1</v>
      </c>
      <c r="B3" s="347" t="str">
        <v>沧海一舟</v>
      </c>
      <c r="C3" s="347" t="str">
        <v>万文胜</v>
      </c>
      <c r="D3" s="347" t="str">
        <v>王伟荣</v>
      </c>
      <c r="E3" s="347">
        <v>15255901000</v>
      </c>
      <c r="F3" s="450">
        <v>45396</v>
      </c>
      <c r="G3" s="347" t="str">
        <v>MU5181</v>
      </c>
      <c r="H3" s="347" t="str">
        <v>T4</v>
      </c>
      <c r="I3" s="462">
        <v>0.2361111111111111</v>
      </c>
      <c r="J3" s="462">
        <v>0.3194444444444444</v>
      </c>
      <c r="K3" s="375">
        <v>950</v>
      </c>
      <c r="L3" s="366" t="str">
        <v>GL8</v>
      </c>
      <c r="M3" s="203"/>
      <c r="N3" s="203"/>
      <c r="O3" s="203"/>
    </row>
    <row r="4">
      <c r="A4" s="366">
        <v>2</v>
      </c>
      <c r="B4" s="347" t="str">
        <v>潘晓娴💧</v>
      </c>
      <c r="C4" s="347" t="str">
        <v>潘嫔娴</v>
      </c>
      <c r="D4" s="347" t="str">
        <v>黄咪咪</v>
      </c>
      <c r="E4" s="347">
        <v>15001371195</v>
      </c>
      <c r="F4" s="450">
        <v>45396</v>
      </c>
      <c r="G4" s="347" t="str">
        <v>MF8401</v>
      </c>
      <c r="H4" s="347" t="str">
        <v>T3</v>
      </c>
      <c r="I4" s="462">
        <v>0.24305555555555555</v>
      </c>
      <c r="J4" s="462">
        <v>0.3263888888888889</v>
      </c>
      <c r="K4" s="375">
        <v>1050</v>
      </c>
      <c r="L4" s="366" t="str">
        <v>GL8</v>
      </c>
      <c r="M4" s="203"/>
      <c r="N4" s="203"/>
      <c r="O4" s="203"/>
    </row>
    <row r="5">
      <c r="A5" s="366">
        <v>3</v>
      </c>
      <c r="B5" s="347" t="str">
        <v>目子</v>
      </c>
      <c r="C5" s="347" t="str">
        <v>王盼盼</v>
      </c>
      <c r="D5" s="347" t="str">
        <v>王瑞</v>
      </c>
      <c r="E5" s="347">
        <v>18685431701</v>
      </c>
      <c r="F5" s="450">
        <v>45396</v>
      </c>
      <c r="G5" s="347" t="str">
        <v>MF8047</v>
      </c>
      <c r="H5" s="347" t="str">
        <v>T3</v>
      </c>
      <c r="I5" s="462">
        <v>0.3611111111111111</v>
      </c>
      <c r="J5" s="462">
        <v>0.4444444444444444</v>
      </c>
      <c r="K5" s="375">
        <v>1225</v>
      </c>
      <c r="L5" s="366" t="str">
        <v>GL8</v>
      </c>
      <c r="M5" s="203"/>
      <c r="N5" s="203"/>
      <c r="O5" s="203"/>
    </row>
    <row r="6">
      <c r="A6" s="366">
        <v>4</v>
      </c>
      <c r="B6" s="347" t="str">
        <v>啊浩文化传媒</v>
      </c>
      <c r="C6" s="347" t="str">
        <v>肖宇浩</v>
      </c>
      <c r="D6" s="347" t="str">
        <v>刘京帅</v>
      </c>
      <c r="E6" s="347">
        <v>15201616172</v>
      </c>
      <c r="F6" s="450">
        <v>45396</v>
      </c>
      <c r="G6" s="347" t="str">
        <v>9C8976</v>
      </c>
      <c r="H6" s="347" t="str">
        <v>T4</v>
      </c>
      <c r="I6" s="462">
        <v>0.3680555555555556</v>
      </c>
      <c r="J6" s="462">
        <v>0.4513888888888889</v>
      </c>
      <c r="K6" s="557">
        <v>0.5694444444444444</v>
      </c>
      <c r="L6" s="366" t="str">
        <v>GL8</v>
      </c>
      <c r="M6" s="203"/>
      <c r="N6" s="203"/>
      <c r="O6" s="203"/>
    </row>
    <row r="7">
      <c r="A7" s="366">
        <v>5</v>
      </c>
      <c r="B7" s="347" t="str">
        <v>公会-无忧传媒</v>
      </c>
      <c r="C7" s="347" t="str">
        <v>万高</v>
      </c>
      <c r="D7" s="347"/>
      <c r="E7" s="347">
        <v>18080807872</v>
      </c>
      <c r="F7" s="450">
        <v>45396</v>
      </c>
      <c r="G7" s="347" t="str">
        <v>3u8924</v>
      </c>
      <c r="H7" s="347" t="str">
        <v>T4</v>
      </c>
      <c r="I7" s="462">
        <v>0.4236111111111111</v>
      </c>
      <c r="J7" s="462">
        <v>0.5069444444444444</v>
      </c>
      <c r="K7" s="375">
        <v>1455</v>
      </c>
      <c r="L7" s="366" t="str">
        <v>GL8</v>
      </c>
      <c r="M7" s="203"/>
      <c r="N7" s="203"/>
      <c r="O7" s="203"/>
    </row>
    <row r="8">
      <c r="A8" s="366">
        <v>6</v>
      </c>
      <c r="B8" s="347" t="str">
        <v>187（冲击年度地区赛）</v>
      </c>
      <c r="C8" s="347" t="str">
        <v>卞继生</v>
      </c>
      <c r="D8" s="347" t="str">
        <v>魏佳</v>
      </c>
      <c r="E8" s="347">
        <v>19936656469</v>
      </c>
      <c r="F8" s="450">
        <v>45396</v>
      </c>
      <c r="G8" s="347" t="str">
        <v>Ca4566</v>
      </c>
      <c r="H8" s="347" t="str">
        <v>T4</v>
      </c>
      <c r="I8" s="462">
        <v>0.4270833333333333</v>
      </c>
      <c r="J8" s="462">
        <v>0.5104166666666666</v>
      </c>
      <c r="K8" s="375">
        <v>1450</v>
      </c>
      <c r="L8" s="366" t="str">
        <v>GL8</v>
      </c>
      <c r="M8" s="203"/>
      <c r="N8" s="203"/>
      <c r="O8" s="203"/>
    </row>
    <row r="9">
      <c r="A9" s="366">
        <v>7</v>
      </c>
      <c r="B9" s="347" t="str">
        <v>冷冷不冷🍃</v>
      </c>
      <c r="C9" s="347" t="str">
        <v>辛梦叶</v>
      </c>
      <c r="D9" s="347" t="str">
        <v>辛梦婷</v>
      </c>
      <c r="E9" s="347">
        <v>19182008957</v>
      </c>
      <c r="F9" s="450">
        <v>45396</v>
      </c>
      <c r="G9" s="347" t="str">
        <v>3U8924</v>
      </c>
      <c r="H9" s="347" t="str">
        <v>T4</v>
      </c>
      <c r="I9" s="462">
        <v>0.4375</v>
      </c>
      <c r="J9" s="462">
        <v>0.5069444444444444</v>
      </c>
      <c r="K9" s="375">
        <v>1455</v>
      </c>
      <c r="L9" s="366" t="str">
        <v>GL8</v>
      </c>
      <c r="M9" s="203"/>
      <c r="N9" s="203"/>
      <c r="O9" s="203"/>
    </row>
    <row r="10">
      <c r="A10" s="366">
        <v>8</v>
      </c>
      <c r="B10" s="347" t="str">
        <v>卓舒晨☀️Vierra</v>
      </c>
      <c r="C10" s="347" t="str">
        <v>李卓洋</v>
      </c>
      <c r="D10" s="347" t="str">
        <v>李雪
 豆姿晗</v>
      </c>
      <c r="E10" s="354" t="str">
        <v>15891587682
 13671204730</v>
      </c>
      <c r="F10" s="450">
        <v>45396</v>
      </c>
      <c r="G10" s="347" t="str">
        <v>CZ8958</v>
      </c>
      <c r="H10" s="347" t="str">
        <v>T3</v>
      </c>
      <c r="I10" s="462">
        <v>0.4618055555555556</v>
      </c>
      <c r="J10" s="462">
        <v>0.5451388888888888</v>
      </c>
      <c r="K10" s="557">
        <v>0.6631944444444444</v>
      </c>
      <c r="L10" s="366" t="str">
        <v>GL8</v>
      </c>
      <c r="M10" s="203"/>
      <c r="N10" s="203"/>
      <c r="O10" s="203"/>
    </row>
    <row r="11">
      <c r="A11" s="366">
        <v>9</v>
      </c>
      <c r="B11" s="347" t="str">
        <v>登登为你读诗</v>
      </c>
      <c r="C11" s="347" t="str">
        <v>林登登</v>
      </c>
      <c r="D11" s="347" t="str">
        <v>索伟鹏</v>
      </c>
      <c r="E11" s="347">
        <v>13332937027</v>
      </c>
      <c r="F11" s="450">
        <v>45396</v>
      </c>
      <c r="G11" s="347" t="str">
        <v>D665</v>
      </c>
      <c r="H11" s="347" t="str">
        <v>厦门北</v>
      </c>
      <c r="I11" s="462">
        <v>0.7215277777777778</v>
      </c>
      <c r="J11" s="462">
        <v>0.8048611111111111</v>
      </c>
      <c r="K11" s="375">
        <v>2151</v>
      </c>
      <c r="L11" s="366" t="str">
        <v>GL8</v>
      </c>
      <c r="M11" s="203"/>
      <c r="N11" s="203"/>
      <c r="O11" s="203"/>
    </row>
    <row r="12">
      <c r="A12" s="366">
        <v>10</v>
      </c>
      <c r="B12" s="347" t="str">
        <v>Fo.U（团队招人）</v>
      </c>
      <c r="C12" s="347"/>
      <c r="D12" s="452" t="str">
        <v>金海妤</v>
      </c>
      <c r="E12" s="452">
        <v>18257135313</v>
      </c>
      <c r="F12" s="460">
        <v>45396</v>
      </c>
      <c r="G12" s="366" t="str">
        <v>MF8531</v>
      </c>
      <c r="H12" s="366" t="str">
        <v>T3</v>
      </c>
      <c r="I12" s="461">
        <v>0.8020833333333334</v>
      </c>
      <c r="J12" s="461">
        <v>0.8854166666666666</v>
      </c>
      <c r="K12" s="375">
        <v>2255</v>
      </c>
      <c r="L12" s="366" t="str">
        <v>仿考</v>
      </c>
      <c r="M12" s="203"/>
      <c r="N12" s="203"/>
      <c r="O12" s="203"/>
    </row>
    <row r="13">
      <c r="A13" s="366">
        <v>11</v>
      </c>
      <c r="B13" s="347" t="str">
        <v>Fo.U（团队招人）</v>
      </c>
      <c r="C13" s="347" t="str">
        <v>张越</v>
      </c>
      <c r="D13" s="452"/>
      <c r="E13" s="452"/>
      <c r="F13" s="460"/>
      <c r="G13" s="366"/>
      <c r="H13" s="366"/>
      <c r="I13" s="461"/>
      <c r="J13" s="461"/>
      <c r="K13" s="375">
        <v>2255</v>
      </c>
      <c r="L13" s="366"/>
      <c r="M13" s="203"/>
      <c r="N13" s="203"/>
      <c r="O13" s="203"/>
    </row>
    <row r="14">
      <c r="A14" s="366">
        <v>12</v>
      </c>
      <c r="B14" s="347" t="str">
        <v>Fo.U（团队招人）</v>
      </c>
      <c r="C14" s="347" t="str">
        <v>李淼</v>
      </c>
      <c r="D14" s="452"/>
      <c r="E14" s="452"/>
      <c r="F14" s="460"/>
      <c r="G14" s="366"/>
      <c r="H14" s="366"/>
      <c r="I14" s="461"/>
      <c r="J14" s="461"/>
      <c r="K14" s="375">
        <v>2255</v>
      </c>
      <c r="L14" s="366"/>
      <c r="M14" s="203"/>
      <c r="N14" s="203"/>
      <c r="O14" s="203"/>
    </row>
    <row r="15">
      <c r="A15" s="366">
        <v>13</v>
      </c>
      <c r="B15" s="347" t="str">
        <v>Fo.U（团队招人）</v>
      </c>
      <c r="C15" s="347" t="str">
        <v>胡新越</v>
      </c>
      <c r="D15" s="452"/>
      <c r="E15" s="452"/>
      <c r="F15" s="460"/>
      <c r="G15" s="366"/>
      <c r="H15" s="366"/>
      <c r="I15" s="461"/>
      <c r="J15" s="461"/>
      <c r="K15" s="375">
        <v>2255</v>
      </c>
      <c r="L15" s="366"/>
      <c r="M15" s="203"/>
      <c r="N15" s="203"/>
      <c r="O15" s="203"/>
    </row>
    <row r="16">
      <c r="A16" s="366">
        <v>14</v>
      </c>
      <c r="B16" s="347" t="str">
        <v>Fo.U（团队招人）</v>
      </c>
      <c r="C16" s="347" t="str">
        <v>岳斯璐</v>
      </c>
      <c r="D16" s="452"/>
      <c r="E16" s="452"/>
      <c r="F16" s="460"/>
      <c r="G16" s="366"/>
      <c r="H16" s="366"/>
      <c r="I16" s="461"/>
      <c r="J16" s="461"/>
      <c r="K16" s="375">
        <v>2255</v>
      </c>
      <c r="L16" s="366"/>
      <c r="M16" s="203"/>
      <c r="N16" s="203"/>
      <c r="O16" s="203"/>
    </row>
    <row r="17">
      <c r="A17" s="366">
        <v>15</v>
      </c>
      <c r="B17" s="347" t="str">
        <v>Fo.U（团队招人）</v>
      </c>
      <c r="C17" s="347" t="str">
        <v>王秋茹</v>
      </c>
      <c r="D17" s="452"/>
      <c r="E17" s="452"/>
      <c r="F17" s="460"/>
      <c r="G17" s="366"/>
      <c r="H17" s="366"/>
      <c r="I17" s="461"/>
      <c r="J17" s="461"/>
      <c r="K17" s="375">
        <v>2255</v>
      </c>
      <c r="L17" s="366"/>
      <c r="M17" s="203"/>
      <c r="N17" s="203"/>
      <c r="O17" s="203"/>
    </row>
    <row r="18">
      <c r="A18" s="366">
        <v>16</v>
      </c>
      <c r="B18" s="347" t="str">
        <v>Fo.U（团队招人）</v>
      </c>
      <c r="C18" s="347" t="str">
        <v>刘琇雯</v>
      </c>
      <c r="D18" s="452"/>
      <c r="E18" s="452"/>
      <c r="F18" s="460"/>
      <c r="G18" s="366"/>
      <c r="H18" s="366"/>
      <c r="I18" s="461"/>
      <c r="J18" s="461"/>
      <c r="K18" s="375">
        <v>2255</v>
      </c>
      <c r="L18" s="366"/>
      <c r="M18" s="203"/>
      <c r="N18" s="203"/>
      <c r="O18" s="203"/>
    </row>
    <row r="19">
      <c r="A19" s="366">
        <v>17</v>
      </c>
      <c r="B19" s="347" t="str">
        <v>声声荟/如果顺遂无虞/骨头</v>
      </c>
      <c r="C19" s="347" t="str">
        <v>钏仕云</v>
      </c>
      <c r="D19" s="472"/>
      <c r="E19" s="348">
        <v>13840871029</v>
      </c>
      <c r="F19" s="450">
        <v>45396</v>
      </c>
      <c r="G19" s="347" t="str">
        <v>MF8531</v>
      </c>
      <c r="H19" s="347" t="str">
        <v>T3</v>
      </c>
      <c r="I19" s="462">
        <v>0.8020833333333334</v>
      </c>
      <c r="J19" s="462">
        <v>0.8854166666666666</v>
      </c>
      <c r="K19" s="375">
        <v>2255</v>
      </c>
      <c r="L19" s="366" t="str">
        <v>GL8</v>
      </c>
      <c r="M19" s="203"/>
      <c r="N19" s="203"/>
      <c r="O19" s="203"/>
    </row>
    <row r="20">
      <c r="A20" s="366">
        <v>18</v>
      </c>
      <c r="B20" s="347" t="str">
        <v>94不曈</v>
      </c>
      <c r="C20" s="347" t="str">
        <v>朱曈曈</v>
      </c>
      <c r="D20" s="347" t="str">
        <v>郭梓轩</v>
      </c>
      <c r="E20" s="347">
        <v>18911066000</v>
      </c>
      <c r="F20" s="450">
        <v>45396</v>
      </c>
      <c r="G20" s="347" t="str">
        <v>CA1812</v>
      </c>
      <c r="H20" s="347" t="str">
        <v>T4</v>
      </c>
      <c r="I20" s="462">
        <v>0.8125</v>
      </c>
      <c r="J20" s="462">
        <v>0.8958333333333334</v>
      </c>
      <c r="K20" s="558" t="str">
        <v>0035+1</v>
      </c>
      <c r="L20" s="366" t="str">
        <v>GL8</v>
      </c>
      <c r="M20" s="203"/>
      <c r="N20" s="203"/>
      <c r="O20" s="203"/>
    </row>
    <row r="21">
      <c r="A21" s="366">
        <v>19</v>
      </c>
      <c r="B21" s="347" t="str">
        <v>权益主播</v>
      </c>
      <c r="C21" s="347" t="str">
        <v>林濛Molly</v>
      </c>
      <c r="D21" s="347"/>
      <c r="E21" s="347"/>
      <c r="F21" s="450">
        <v>45396</v>
      </c>
      <c r="G21" s="347" t="str">
        <v>HO1198</v>
      </c>
      <c r="H21" s="347" t="str">
        <v>T4</v>
      </c>
      <c r="I21" s="462">
        <v>0.8229166666666666</v>
      </c>
      <c r="J21" s="462">
        <v>0.90625</v>
      </c>
      <c r="K21" s="375">
        <v>2340</v>
      </c>
      <c r="L21" s="366" t="str">
        <v>GL8</v>
      </c>
      <c r="M21" s="203"/>
      <c r="N21" s="203"/>
      <c r="O21" s="203"/>
    </row>
    <row r="22">
      <c r="A22" s="366">
        <v>20</v>
      </c>
      <c r="B22" s="347" t="str">
        <v>季晨🍊</v>
      </c>
      <c r="C22" s="347" t="str">
        <v>凌磊</v>
      </c>
      <c r="D22" s="347" t="str">
        <v>应超</v>
      </c>
      <c r="E22" s="347">
        <v>13958698849</v>
      </c>
      <c r="F22" s="450">
        <v>45396</v>
      </c>
      <c r="G22" s="347" t="str">
        <v>MU2914</v>
      </c>
      <c r="H22" s="347" t="str">
        <v>T4</v>
      </c>
      <c r="I22" s="462">
        <v>0.8645833333333334</v>
      </c>
      <c r="J22" s="462">
        <v>0.9479166666666666</v>
      </c>
      <c r="K22" s="375" t="str">
        <v>0055+1</v>
      </c>
      <c r="L22" s="366" t="str">
        <v>GL8</v>
      </c>
      <c r="M22" s="203"/>
      <c r="N22" s="203"/>
      <c r="O22" s="203"/>
    </row>
    <row r="23">
      <c r="A23" s="203"/>
      <c r="B23" s="203"/>
      <c r="C23" s="203"/>
      <c r="D23" s="203"/>
      <c r="E23" s="203"/>
      <c r="F23" s="203"/>
      <c r="G23" s="203"/>
      <c r="H23" s="203"/>
      <c r="I23" s="203"/>
      <c r="J23" s="203"/>
      <c r="K23" s="203"/>
      <c r="L23" s="203"/>
      <c r="M23" s="203"/>
      <c r="N23" s="203"/>
      <c r="O23" s="203"/>
    </row>
    <row r="24">
      <c r="A24" s="203"/>
      <c r="B24" s="203"/>
      <c r="C24" s="203"/>
      <c r="D24" s="203"/>
      <c r="E24" s="203"/>
      <c r="F24" s="203"/>
      <c r="G24" s="203"/>
      <c r="H24" s="203"/>
      <c r="I24" s="203"/>
      <c r="J24" s="203"/>
      <c r="K24" s="203"/>
      <c r="L24" s="203"/>
      <c r="M24" s="203"/>
      <c r="N24" s="203"/>
      <c r="O24" s="203"/>
    </row>
    <row r="25">
      <c r="A25" s="203"/>
      <c r="B25" s="203"/>
      <c r="C25" s="203"/>
      <c r="D25" s="203"/>
      <c r="E25" s="203"/>
      <c r="F25" s="203"/>
      <c r="G25" s="203"/>
      <c r="H25" s="203"/>
      <c r="I25" s="203"/>
      <c r="J25" s="203"/>
      <c r="K25" s="203"/>
      <c r="L25" s="203"/>
      <c r="M25" s="203"/>
      <c r="N25" s="203"/>
      <c r="O25" s="203"/>
    </row>
    <row r="26">
      <c r="A26" s="560" t="str">
        <v>香格里拉15日和17日送机表</v>
      </c>
      <c r="B26" s="560"/>
      <c r="C26" s="560"/>
      <c r="D26" s="560"/>
      <c r="E26" s="560"/>
      <c r="F26" s="560"/>
      <c r="G26" s="560"/>
      <c r="H26" s="560"/>
      <c r="I26" s="560"/>
      <c r="J26" s="560"/>
      <c r="K26" s="560"/>
      <c r="L26" s="560"/>
      <c r="M26" s="560"/>
      <c r="N26" s="560"/>
      <c r="O26" s="560"/>
    </row>
    <row r="27">
      <c r="A27" s="471" t="str">
        <v>序号</v>
      </c>
      <c r="B27" s="468" t="str">
        <v>嘉宾昵称</v>
      </c>
      <c r="C27" s="469" t="str">
        <v>嘉宾姓名</v>
      </c>
      <c r="D27" s="469" t="str">
        <v>手机号</v>
      </c>
      <c r="E27" s="562" t="str">
        <v>助理姓名</v>
      </c>
      <c r="F27" s="469" t="str">
        <v>手机号</v>
      </c>
      <c r="G27" s="468" t="str">
        <v>是否安排送机</v>
      </c>
      <c r="H27" s="469" t="str">
        <v>回程日期</v>
      </c>
      <c r="I27" s="469" t="str">
        <v>回程航班</v>
      </c>
      <c r="J27" s="469" t="str">
        <v>航站楼</v>
      </c>
      <c r="K27" s="469" t="str">
        <v>建议出发时间</v>
      </c>
      <c r="L27" s="469" t="str">
        <v>回程起飞时间</v>
      </c>
      <c r="M27" s="469" t="str">
        <v>回程抵达时间</v>
      </c>
      <c r="N27" s="469" t="str">
        <v>车型</v>
      </c>
      <c r="O27" s="475" t="str">
        <v>备注</v>
      </c>
    </row>
    <row r="28">
      <c r="A28" s="366">
        <v>30</v>
      </c>
      <c r="B28" s="347" t="str">
        <v>迪士尼在逃公主👸</v>
      </c>
      <c r="C28" s="347" t="str">
        <v>蒋玲琛</v>
      </c>
      <c r="D28" s="347">
        <v>17606540472</v>
      </c>
      <c r="E28" s="347" t="str">
        <v>李婷</v>
      </c>
      <c r="F28" s="347">
        <v>17376547660</v>
      </c>
      <c r="G28" s="347" t="str">
        <v>是</v>
      </c>
      <c r="H28" s="450">
        <v>45397</v>
      </c>
      <c r="I28" s="347" t="str">
        <v>SC2109</v>
      </c>
      <c r="J28" s="347" t="str">
        <v>T4</v>
      </c>
      <c r="K28" s="462">
        <v>0.1875</v>
      </c>
      <c r="L28" s="347">
        <v>630</v>
      </c>
      <c r="M28" s="347">
        <v>800</v>
      </c>
      <c r="N28" s="347" t="str">
        <v>GL8</v>
      </c>
      <c r="O28" s="475"/>
    </row>
    <row r="29">
      <c r="A29" s="366">
        <v>185</v>
      </c>
      <c r="B29" s="347" t="str">
        <v>S.SY（HZ.001）团4人</v>
      </c>
      <c r="C29" s="347" t="str">
        <v>袁家栋</v>
      </c>
      <c r="D29" s="347">
        <v>16224482448</v>
      </c>
      <c r="E29" s="347" t="str">
        <v>朱志强</v>
      </c>
      <c r="F29" s="347">
        <v>19883114146</v>
      </c>
      <c r="G29" s="347" t="str">
        <v>是</v>
      </c>
      <c r="H29" s="450">
        <v>45397</v>
      </c>
      <c r="I29" s="347" t="str">
        <v>SC2109</v>
      </c>
      <c r="J29" s="347" t="str">
        <v>T4</v>
      </c>
      <c r="K29" s="462">
        <v>0.1875</v>
      </c>
      <c r="L29" s="347">
        <v>630</v>
      </c>
      <c r="M29" s="347">
        <v>800</v>
      </c>
      <c r="N29" s="347" t="str">
        <v>GL8</v>
      </c>
      <c r="O29" s="475"/>
    </row>
    <row r="30">
      <c r="A30" s="366">
        <v>93</v>
      </c>
      <c r="B30" s="347" t="str">
        <v>白开水🌻</v>
      </c>
      <c r="C30" s="347" t="str">
        <v>彭观金</v>
      </c>
      <c r="D30" s="347">
        <v>15201609001</v>
      </c>
      <c r="E30" s="347" t="str">
        <v>黄小娟</v>
      </c>
      <c r="F30" s="347">
        <v>18871366231</v>
      </c>
      <c r="G30" s="347" t="str">
        <v>是</v>
      </c>
      <c r="H30" s="450">
        <v>45397</v>
      </c>
      <c r="I30" s="347" t="str">
        <v>MF8595</v>
      </c>
      <c r="J30" s="347" t="str">
        <v>T3</v>
      </c>
      <c r="K30" s="462">
        <v>0.21875</v>
      </c>
      <c r="L30" s="347">
        <v>715</v>
      </c>
      <c r="M30" s="347">
        <v>855</v>
      </c>
      <c r="N30" s="347" t="str">
        <v>GL8</v>
      </c>
      <c r="O30" s="475"/>
    </row>
    <row r="31">
      <c r="A31" s="366">
        <v>103</v>
      </c>
      <c r="B31" s="347" t="str">
        <v>静静香🐯</v>
      </c>
      <c r="C31" s="347" t="str">
        <v>黄静</v>
      </c>
      <c r="D31" s="347">
        <v>13588399211</v>
      </c>
      <c r="E31" s="347" t="str">
        <v>刘铭</v>
      </c>
      <c r="F31" s="347">
        <v>18282104856</v>
      </c>
      <c r="G31" s="347" t="str">
        <v>是</v>
      </c>
      <c r="H31" s="450">
        <v>45397</v>
      </c>
      <c r="I31" s="347" t="str">
        <v>D3234</v>
      </c>
      <c r="J31" s="347" t="str">
        <v>厦门站</v>
      </c>
      <c r="K31" s="462">
        <v>0.22916666666666666</v>
      </c>
      <c r="L31" s="347">
        <v>642</v>
      </c>
      <c r="M31" s="347">
        <v>1343</v>
      </c>
      <c r="N31" s="347" t="str">
        <v>GL8</v>
      </c>
      <c r="O31" s="475"/>
    </row>
    <row r="32">
      <c r="A32" s="366">
        <v>171</v>
      </c>
      <c r="B32" s="347" t="str">
        <v>王启航9272（传媒）</v>
      </c>
      <c r="C32" s="347" t="str">
        <v>周帅</v>
      </c>
      <c r="D32" s="347">
        <v>17844617217</v>
      </c>
      <c r="E32" s="347" t="str">
        <v>王永盛</v>
      </c>
      <c r="F32" s="347">
        <v>18306361132</v>
      </c>
      <c r="G32" s="347" t="str">
        <v>是</v>
      </c>
      <c r="H32" s="450">
        <v>45397</v>
      </c>
      <c r="I32" s="347" t="str">
        <v>CA4538</v>
      </c>
      <c r="J32" s="347" t="str">
        <v>T4</v>
      </c>
      <c r="K32" s="462">
        <v>0.2361111111111111</v>
      </c>
      <c r="L32" s="347">
        <v>740</v>
      </c>
      <c r="M32" s="347">
        <v>1030</v>
      </c>
      <c r="N32" s="347" t="str">
        <v>GL8</v>
      </c>
      <c r="O32" s="475"/>
    </row>
    <row r="33">
      <c r="A33" s="366">
        <v>208</v>
      </c>
      <c r="B33" s="559" t="str">
        <v>全明星.</v>
      </c>
      <c r="C33" s="347" t="str">
        <v>邓世杰</v>
      </c>
      <c r="D33" s="347">
        <v>15823367477</v>
      </c>
      <c r="E33" s="347"/>
      <c r="F33" s="347"/>
      <c r="G33" s="347" t="str">
        <v>是</v>
      </c>
      <c r="H33" s="450">
        <v>45397</v>
      </c>
      <c r="I33" s="347" t="str">
        <v>HU7866</v>
      </c>
      <c r="J33" s="347" t="str">
        <v>T4</v>
      </c>
      <c r="K33" s="462">
        <v>0.2569444444444444</v>
      </c>
      <c r="L33" s="347">
        <v>810</v>
      </c>
      <c r="M33" s="347">
        <v>955</v>
      </c>
      <c r="N33" s="347" t="str">
        <v>GL8</v>
      </c>
      <c r="O33" s="475"/>
    </row>
    <row r="34">
      <c r="A34" s="366">
        <v>68</v>
      </c>
      <c r="B34" s="561" t="str">
        <v>XD818（AKM818）</v>
      </c>
      <c r="C34" s="347" t="str">
        <v>谭刚</v>
      </c>
      <c r="D34" s="347">
        <v>17823964787</v>
      </c>
      <c r="E34" s="366"/>
      <c r="F34" s="366"/>
      <c r="G34" s="347" t="str">
        <v>是</v>
      </c>
      <c r="H34" s="460">
        <v>45397</v>
      </c>
      <c r="I34" s="366" t="str">
        <v>MF8413</v>
      </c>
      <c r="J34" s="366" t="str">
        <v>T3</v>
      </c>
      <c r="K34" s="461">
        <v>0.3090277777777778</v>
      </c>
      <c r="L34" s="347">
        <v>925</v>
      </c>
      <c r="M34" s="347">
        <v>1205</v>
      </c>
      <c r="N34" s="366" t="str">
        <v>考斯特</v>
      </c>
      <c r="O34" s="509"/>
    </row>
    <row r="35">
      <c r="A35" s="366">
        <v>69</v>
      </c>
      <c r="B35" s="561"/>
      <c r="C35" s="347" t="str">
        <v>樊尧</v>
      </c>
      <c r="D35" s="347">
        <v>13896111220</v>
      </c>
      <c r="E35" s="366"/>
      <c r="F35" s="366"/>
      <c r="G35" s="347" t="str">
        <v>是</v>
      </c>
      <c r="H35" s="460"/>
      <c r="I35" s="366"/>
      <c r="J35" s="366"/>
      <c r="K35" s="461"/>
      <c r="L35" s="347">
        <v>925</v>
      </c>
      <c r="M35" s="347">
        <v>1205</v>
      </c>
      <c r="N35" s="366"/>
      <c r="O35" s="509"/>
    </row>
    <row r="36">
      <c r="A36" s="366">
        <v>70</v>
      </c>
      <c r="B36" s="561"/>
      <c r="C36" s="347" t="str">
        <v>郭明昊</v>
      </c>
      <c r="D36" s="347">
        <v>18996049117</v>
      </c>
      <c r="E36" s="366"/>
      <c r="F36" s="366"/>
      <c r="G36" s="347" t="str">
        <v>是</v>
      </c>
      <c r="H36" s="460"/>
      <c r="I36" s="366"/>
      <c r="J36" s="366"/>
      <c r="K36" s="461"/>
      <c r="L36" s="347">
        <v>925</v>
      </c>
      <c r="M36" s="347">
        <v>1205</v>
      </c>
      <c r="N36" s="366"/>
      <c r="O36" s="509"/>
    </row>
    <row r="37">
      <c r="A37" s="366">
        <v>71</v>
      </c>
      <c r="B37" s="561"/>
      <c r="C37" s="347" t="str">
        <v>邱仁杰</v>
      </c>
      <c r="D37" s="347">
        <v>15696023631</v>
      </c>
      <c r="E37" s="366"/>
      <c r="F37" s="366"/>
      <c r="G37" s="347" t="str">
        <v>是</v>
      </c>
      <c r="H37" s="460"/>
      <c r="I37" s="366"/>
      <c r="J37" s="366"/>
      <c r="K37" s="461"/>
      <c r="L37" s="347">
        <v>925</v>
      </c>
      <c r="M37" s="347">
        <v>1205</v>
      </c>
      <c r="N37" s="366"/>
      <c r="O37" s="509"/>
    </row>
    <row r="38">
      <c r="A38" s="366">
        <v>72</v>
      </c>
      <c r="B38" s="561"/>
      <c r="C38" s="347" t="str">
        <v>代卫东</v>
      </c>
      <c r="D38" s="347">
        <v>18696724537</v>
      </c>
      <c r="E38" s="366"/>
      <c r="F38" s="366"/>
      <c r="G38" s="347" t="str">
        <v>是</v>
      </c>
      <c r="H38" s="460"/>
      <c r="I38" s="366"/>
      <c r="J38" s="366"/>
      <c r="K38" s="461"/>
      <c r="L38" s="347">
        <v>925</v>
      </c>
      <c r="M38" s="347">
        <v>1205</v>
      </c>
      <c r="N38" s="366"/>
      <c r="O38" s="509"/>
    </row>
    <row r="39">
      <c r="A39" s="366">
        <v>38</v>
      </c>
      <c r="B39" s="347" t="str">
        <v>黑桃Jᴴ¹³¹♠️</v>
      </c>
      <c r="C39" s="347" t="str">
        <v>梁洲铭</v>
      </c>
      <c r="D39" s="347">
        <v>18300075842</v>
      </c>
      <c r="E39" s="347"/>
      <c r="F39" s="347"/>
      <c r="G39" s="347" t="str">
        <v>是</v>
      </c>
      <c r="H39" s="450">
        <v>45397</v>
      </c>
      <c r="I39" s="347" t="str">
        <v>D681</v>
      </c>
      <c r="J39" s="347" t="str">
        <v>厦门北</v>
      </c>
      <c r="K39" s="462">
        <v>0.3333333333333333</v>
      </c>
      <c r="L39" s="347">
        <v>1002</v>
      </c>
      <c r="M39" s="347">
        <v>1322</v>
      </c>
      <c r="N39" s="347" t="str">
        <v>GL8</v>
      </c>
      <c r="O39" s="475"/>
    </row>
    <row r="40">
      <c r="A40" s="366"/>
      <c r="B40" s="347" t="str">
        <v>十三妹</v>
      </c>
      <c r="C40" s="347" t="str">
        <v>常婧</v>
      </c>
      <c r="D40" s="347">
        <v>18585867000</v>
      </c>
      <c r="E40" s="347" t="str">
        <v>赵波</v>
      </c>
      <c r="F40" s="347">
        <v>15585126777</v>
      </c>
      <c r="G40" s="347"/>
      <c r="H40" s="450">
        <v>45397</v>
      </c>
      <c r="I40" s="347" t="str">
        <v>MF8417</v>
      </c>
      <c r="J40" s="347" t="str">
        <v>T3</v>
      </c>
      <c r="K40" s="462">
        <v>0.4409722222222222</v>
      </c>
      <c r="L40" s="347"/>
      <c r="M40" s="347"/>
      <c r="N40" s="347" t="str">
        <v>GL8</v>
      </c>
      <c r="O40" s="475"/>
    </row>
    <row r="41">
      <c r="A41" s="366">
        <v>109</v>
      </c>
      <c r="B41" s="347" t="str">
        <v>越剧旦宝⁵²⁰⁸</v>
      </c>
      <c r="C41" s="347" t="str">
        <v>张旦恒</v>
      </c>
      <c r="D41" s="347">
        <v>13777207655</v>
      </c>
      <c r="E41" s="347" t="str">
        <v>周莉芸</v>
      </c>
      <c r="F41" s="347">
        <v>13626844058</v>
      </c>
      <c r="G41" s="347" t="str">
        <v>是</v>
      </c>
      <c r="H41" s="450">
        <v>45397</v>
      </c>
      <c r="I41" s="347" t="str">
        <v>D3206</v>
      </c>
      <c r="J41" s="347" t="str">
        <v>厦门北</v>
      </c>
      <c r="K41" s="462">
        <v>0.4583333333333333</v>
      </c>
      <c r="L41" s="347">
        <v>1254</v>
      </c>
      <c r="M41" s="347">
        <v>1830</v>
      </c>
      <c r="N41" s="347" t="str">
        <v>GL8</v>
      </c>
      <c r="O41" s="492" t="str">
        <v>先接会议中心酒店再接香格里拉4人</v>
      </c>
    </row>
    <row r="42">
      <c r="A42" s="366">
        <v>26</v>
      </c>
      <c r="B42" s="347" t="str">
        <v>IMP小鬼</v>
      </c>
      <c r="C42" s="347" t="str">
        <v>陈嘉炜</v>
      </c>
      <c r="D42" s="347">
        <v>15918440943</v>
      </c>
      <c r="E42" s="347" t="str">
        <v>刘炬铭</v>
      </c>
      <c r="F42" s="347">
        <v>16620005012</v>
      </c>
      <c r="G42" s="347" t="str">
        <v>是</v>
      </c>
      <c r="H42" s="450">
        <v>45397</v>
      </c>
      <c r="I42" s="347" t="str">
        <v>G3047</v>
      </c>
      <c r="J42" s="347" t="str">
        <v>厦门北</v>
      </c>
      <c r="K42" s="462">
        <v>0.5</v>
      </c>
      <c r="L42" s="347">
        <v>1409</v>
      </c>
      <c r="M42" s="347">
        <v>1724</v>
      </c>
      <c r="N42" s="347" t="str">
        <v>GL8</v>
      </c>
      <c r="O42" s="475"/>
    </row>
    <row r="43">
      <c r="A43" s="258"/>
      <c r="B43" s="475" t="str">
        <v>延边歌舞团</v>
      </c>
      <c r="C43" s="257"/>
      <c r="D43" s="347">
        <v>13240000105</v>
      </c>
      <c r="E43" s="257"/>
      <c r="F43" s="257"/>
      <c r="G43" s="347" t="str">
        <v>是</v>
      </c>
      <c r="H43" s="450">
        <v>45399</v>
      </c>
      <c r="I43" s="347" t="str">
        <v>SC2129</v>
      </c>
      <c r="J43" s="347" t="str">
        <v>T4</v>
      </c>
      <c r="K43" s="462">
        <v>0.6875</v>
      </c>
      <c r="L43" s="257"/>
      <c r="M43" s="257"/>
      <c r="N43" s="347" t="str">
        <v>GL8</v>
      </c>
      <c r="O43" s="257"/>
    </row>
    <row r="44">
      <c r="A44" s="203"/>
      <c r="B44" s="203"/>
      <c r="C44" s="203"/>
      <c r="D44" s="203"/>
      <c r="E44" s="203"/>
      <c r="F44" s="203"/>
      <c r="G44" s="203"/>
      <c r="H44" s="203"/>
      <c r="I44" s="203"/>
      <c r="J44" s="203"/>
      <c r="K44" s="203"/>
      <c r="L44" s="203"/>
      <c r="M44" s="203"/>
      <c r="N44" s="203"/>
      <c r="O44" s="203"/>
    </row>
    <row r="45">
      <c r="A45" s="203"/>
      <c r="B45" s="203"/>
      <c r="C45" s="203"/>
      <c r="D45" s="203"/>
      <c r="E45" s="203"/>
      <c r="F45" s="203"/>
      <c r="G45" s="203"/>
      <c r="H45" s="203"/>
      <c r="I45" s="203"/>
      <c r="J45" s="203"/>
      <c r="K45" s="203"/>
      <c r="L45" s="203"/>
      <c r="M45" s="203"/>
      <c r="N45" s="203"/>
      <c r="O45" s="203"/>
    </row>
    <row r="46">
      <c r="A46" s="203"/>
      <c r="B46" s="203"/>
      <c r="C46" s="203"/>
      <c r="D46" s="203"/>
      <c r="E46" s="203"/>
      <c r="F46" s="203"/>
      <c r="G46" s="203"/>
      <c r="H46" s="203"/>
      <c r="I46" s="203"/>
      <c r="J46" s="203"/>
      <c r="K46" s="203"/>
      <c r="L46" s="203"/>
      <c r="M46" s="203"/>
      <c r="N46" s="203"/>
      <c r="O46" s="203"/>
    </row>
    <row r="47">
      <c r="A47" s="203"/>
      <c r="B47" s="203"/>
      <c r="C47" s="203"/>
      <c r="D47" s="203"/>
      <c r="E47" s="203"/>
      <c r="F47" s="203"/>
      <c r="G47" s="203"/>
      <c r="H47" s="203"/>
      <c r="I47" s="203"/>
      <c r="J47" s="203"/>
      <c r="K47" s="203"/>
      <c r="L47" s="203"/>
      <c r="M47" s="203"/>
      <c r="N47" s="203"/>
      <c r="O47" s="203"/>
    </row>
    <row r="48">
      <c r="A48" s="203"/>
      <c r="B48" s="203"/>
      <c r="C48" s="203"/>
      <c r="D48" s="203"/>
      <c r="E48" s="203"/>
      <c r="F48" s="203"/>
      <c r="G48" s="203"/>
      <c r="H48" s="203"/>
      <c r="I48" s="203"/>
      <c r="J48" s="203"/>
      <c r="K48" s="203"/>
      <c r="L48" s="203"/>
      <c r="M48" s="203"/>
      <c r="N48" s="203"/>
      <c r="O48" s="203"/>
    </row>
    <row r="49">
      <c r="A49" s="203"/>
      <c r="B49" s="203"/>
      <c r="C49" s="203"/>
      <c r="D49" s="203"/>
      <c r="E49" s="203"/>
      <c r="F49" s="203"/>
      <c r="G49" s="203"/>
      <c r="H49" s="203"/>
      <c r="I49" s="203"/>
      <c r="J49" s="203"/>
      <c r="K49" s="203"/>
      <c r="L49" s="203"/>
      <c r="M49" s="203"/>
      <c r="N49" s="203"/>
      <c r="O49" s="203"/>
    </row>
    <row r="50">
      <c r="A50" s="203"/>
      <c r="B50" s="203"/>
      <c r="C50" s="203"/>
      <c r="D50" s="203"/>
      <c r="E50" s="203"/>
      <c r="F50" s="203"/>
      <c r="G50" s="203"/>
      <c r="H50" s="203"/>
      <c r="I50" s="203"/>
      <c r="J50" s="203"/>
      <c r="K50" s="203"/>
      <c r="L50" s="203"/>
      <c r="M50" s="203"/>
      <c r="N50" s="203"/>
      <c r="O50" s="203"/>
    </row>
    <row r="51">
      <c r="A51" s="203"/>
      <c r="B51" s="203"/>
      <c r="C51" s="203"/>
      <c r="D51" s="203"/>
      <c r="E51" s="203"/>
      <c r="F51" s="203"/>
      <c r="G51" s="203"/>
      <c r="H51" s="203"/>
      <c r="I51" s="203"/>
      <c r="J51" s="203"/>
      <c r="K51" s="203"/>
      <c r="L51" s="203"/>
      <c r="M51" s="203"/>
      <c r="N51" s="203"/>
      <c r="O51" s="203"/>
    </row>
    <row r="52">
      <c r="A52" s="203"/>
      <c r="B52" s="203"/>
      <c r="C52" s="203"/>
      <c r="D52" s="203"/>
      <c r="E52" s="203"/>
      <c r="F52" s="203"/>
      <c r="G52" s="203"/>
      <c r="H52" s="203"/>
      <c r="I52" s="203"/>
      <c r="J52" s="203"/>
      <c r="K52" s="203"/>
      <c r="L52" s="203"/>
      <c r="M52" s="203"/>
      <c r="N52" s="203"/>
      <c r="O52" s="203"/>
    </row>
    <row r="53">
      <c r="A53" s="203"/>
      <c r="B53" s="203"/>
      <c r="C53" s="203"/>
      <c r="D53" s="203"/>
      <c r="E53" s="203"/>
      <c r="F53" s="203"/>
      <c r="G53" s="203"/>
      <c r="H53" s="203"/>
      <c r="I53" s="203"/>
      <c r="J53" s="203"/>
      <c r="K53" s="203"/>
      <c r="L53" s="203"/>
      <c r="M53" s="203"/>
      <c r="N53" s="203"/>
      <c r="O53" s="203"/>
    </row>
    <row r="54">
      <c r="A54" s="203"/>
      <c r="B54" s="203"/>
      <c r="C54" s="203"/>
      <c r="D54" s="203"/>
      <c r="E54" s="203"/>
      <c r="F54" s="203"/>
      <c r="G54" s="203"/>
      <c r="H54" s="203"/>
      <c r="I54" s="203"/>
      <c r="J54" s="203"/>
      <c r="K54" s="203"/>
      <c r="L54" s="203"/>
      <c r="M54" s="203"/>
      <c r="N54" s="203"/>
      <c r="O54" s="203"/>
    </row>
    <row r="55">
      <c r="A55" s="203"/>
      <c r="B55" s="203"/>
      <c r="C55" s="203"/>
      <c r="D55" s="203"/>
      <c r="E55" s="203"/>
      <c r="F55" s="203"/>
      <c r="G55" s="203"/>
      <c r="H55" s="203"/>
      <c r="I55" s="203"/>
      <c r="J55" s="203"/>
      <c r="K55" s="203"/>
      <c r="L55" s="203"/>
      <c r="M55" s="203"/>
      <c r="N55" s="203"/>
      <c r="O55" s="203"/>
    </row>
  </sheetData>
  <mergeCells>
    <mergeCell ref="A1:L1"/>
    <mergeCell ref="D12:D18"/>
    <mergeCell ref="E12:E18"/>
    <mergeCell ref="F12:F18"/>
    <mergeCell ref="G12:G18"/>
    <mergeCell ref="H12:H18"/>
    <mergeCell ref="I12:I18"/>
    <mergeCell ref="J12:J18"/>
    <mergeCell ref="L12:L18"/>
    <mergeCell ref="A26:O26"/>
    <mergeCell ref="B34:B38"/>
    <mergeCell ref="E34:E38"/>
    <mergeCell ref="F34:F38"/>
    <mergeCell ref="H34:H38"/>
    <mergeCell ref="I34:I38"/>
    <mergeCell ref="J34:J38"/>
    <mergeCell ref="K34:K38"/>
    <mergeCell ref="N34:N38"/>
    <mergeCell ref="O34:O38"/>
  </mergeCells>
</worksheet>
</file>

<file path=xl/worksheets/sheet24.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sheetViews>
  <sheetFormatPr defaultColWidth="14" defaultRowHeight="19"/>
  <cols>
    <col collapsed="false" customWidth="true" hidden="false" max="3" min="3" style="0" width="28"/>
  </cols>
  <sheetData>
    <row r="1">
      <c r="A1" s="566" t="str">
        <v>日期</v>
      </c>
      <c r="B1" s="565" t="str">
        <v>用车地点</v>
      </c>
      <c r="C1" s="565" t="str">
        <v>司机信息</v>
      </c>
      <c r="D1" s="565" t="str">
        <v>起始时间</v>
      </c>
      <c r="E1" s="408" t="str">
        <v>结束时间</v>
      </c>
      <c r="F1" s="408" t="str">
        <v>时长</v>
      </c>
      <c r="G1" s="408" t="str">
        <v>超时</v>
      </c>
    </row>
    <row r="2">
      <c r="A2" s="564">
        <v>45391</v>
      </c>
      <c r="B2" s="492" t="str">
        <v>备车T3</v>
      </c>
      <c r="C2" s="492" t="str">
        <v>郑银周15105977766闽DY6027</v>
      </c>
      <c r="D2" s="491">
        <v>0.3645833333333333</v>
      </c>
      <c r="E2" s="491">
        <v>0.7986111111111112</v>
      </c>
      <c r="F2" s="491">
        <v>0.4340277777777778</v>
      </c>
      <c r="G2" s="475">
        <v>2.5</v>
      </c>
    </row>
    <row r="3">
      <c r="A3" s="564">
        <v>45391</v>
      </c>
      <c r="B3" s="492" t="str">
        <v>备车T4</v>
      </c>
      <c r="C3" s="492" t="str">
        <v>王秋生13799754569闽DY1319</v>
      </c>
      <c r="D3" s="491">
        <v>0.4375</v>
      </c>
      <c r="E3" s="491">
        <v>0.8125</v>
      </c>
      <c r="F3" s="491">
        <v>0.375</v>
      </c>
      <c r="G3" s="475">
        <v>1</v>
      </c>
    </row>
    <row r="4">
      <c r="A4" s="564">
        <v>45392</v>
      </c>
      <c r="B4" s="492" t="str">
        <v>备车T3</v>
      </c>
      <c r="C4" s="492" t="str">
        <v>郑银周15105977766闽DY6027</v>
      </c>
      <c r="D4" s="491">
        <v>0.4375</v>
      </c>
      <c r="E4" s="491">
        <v>0.8333333333333334</v>
      </c>
      <c r="F4" s="491">
        <v>0.3958333333333333</v>
      </c>
      <c r="G4" s="475">
        <v>1.5</v>
      </c>
    </row>
    <row r="5">
      <c r="A5" s="564">
        <v>45392</v>
      </c>
      <c r="B5" s="492" t="str">
        <v>备车T4</v>
      </c>
      <c r="C5" s="492" t="str">
        <v>王秋生13799754569闽DY1319</v>
      </c>
      <c r="D5" s="491">
        <v>0.3541666666666667</v>
      </c>
      <c r="E5" s="491">
        <v>0.8958333333333334</v>
      </c>
      <c r="F5" s="491">
        <v>0.5416666666666666</v>
      </c>
      <c r="G5" s="475">
        <v>5</v>
      </c>
    </row>
    <row r="6">
      <c r="A6" s="564">
        <v>45393</v>
      </c>
      <c r="B6" s="492" t="str">
        <v>备车T3</v>
      </c>
      <c r="C6" s="492" t="str">
        <v>郑银周15105977766闽DY6027</v>
      </c>
      <c r="D6" s="491">
        <v>0.375</v>
      </c>
      <c r="E6" s="491">
        <v>0.9583333333333334</v>
      </c>
      <c r="F6" s="491">
        <v>0.5833333333333334</v>
      </c>
      <c r="G6" s="475">
        <v>6</v>
      </c>
    </row>
    <row r="7">
      <c r="A7" s="564">
        <v>45393</v>
      </c>
      <c r="B7" s="492" t="str">
        <v>备车T4</v>
      </c>
      <c r="C7" s="492" t="str">
        <v>王秋生13799754569闽DY1319</v>
      </c>
      <c r="D7" s="491">
        <v>0.3541666666666667</v>
      </c>
      <c r="E7" s="491">
        <v>0.875</v>
      </c>
      <c r="F7" s="491">
        <v>0.5208333333333334</v>
      </c>
      <c r="G7" s="475">
        <v>4.5</v>
      </c>
    </row>
    <row r="8">
      <c r="A8" s="564">
        <v>45394</v>
      </c>
      <c r="B8" s="492" t="str">
        <v>备车T4</v>
      </c>
      <c r="C8" s="492" t="str">
        <v>王秋生13799754569闽DY1319</v>
      </c>
      <c r="D8" s="491">
        <v>0.3958333333333333</v>
      </c>
      <c r="E8" s="491">
        <v>0.9166666666666666</v>
      </c>
      <c r="F8" s="491">
        <v>0.5208333333333334</v>
      </c>
      <c r="G8" s="475">
        <v>4.5</v>
      </c>
    </row>
    <row r="9">
      <c r="A9" s="564">
        <v>45394</v>
      </c>
      <c r="B9" s="492" t="str">
        <v>备车T3</v>
      </c>
      <c r="C9" s="492" t="str">
        <v>詹师傅15606002989闽D688PK</v>
      </c>
      <c r="D9" s="491">
        <v>0.5833333333333334</v>
      </c>
      <c r="E9" s="491">
        <v>0.8958333333333334</v>
      </c>
      <c r="F9" s="491">
        <v>0.3125</v>
      </c>
      <c r="G9" s="475"/>
    </row>
    <row r="10">
      <c r="A10" s="564">
        <v>45395</v>
      </c>
      <c r="B10" s="492" t="str">
        <v>备车T4</v>
      </c>
      <c r="C10" s="492" t="str">
        <v>王秋生13799754569闽DY1319</v>
      </c>
      <c r="D10" s="491">
        <v>0.375</v>
      </c>
      <c r="E10" s="491">
        <v>0.8333333333333334</v>
      </c>
      <c r="F10" s="491">
        <v>0.4583333333333333</v>
      </c>
      <c r="G10" s="475">
        <v>3</v>
      </c>
    </row>
    <row r="11">
      <c r="A11" s="564">
        <v>45395</v>
      </c>
      <c r="B11" s="492" t="str">
        <v>备车T3</v>
      </c>
      <c r="C11" s="492" t="str">
        <v>游师傅13515963112闽D2KQ32</v>
      </c>
      <c r="D11" s="491">
        <v>0.4583333333333333</v>
      </c>
      <c r="E11" s="491">
        <v>0.8541666666666666</v>
      </c>
      <c r="F11" s="491">
        <v>0.3958333333333333</v>
      </c>
      <c r="G11" s="475">
        <v>1.5</v>
      </c>
    </row>
    <row r="12">
      <c r="A12" s="463"/>
      <c r="B12" s="463"/>
      <c r="C12" s="463"/>
      <c r="D12" s="463"/>
      <c r="E12" s="463"/>
      <c r="F12" s="463" t="str">
        <v>合计</v>
      </c>
      <c r="G12" s="463">
        <v>29.5</v>
      </c>
    </row>
    <row r="13">
      <c r="A13" s="203"/>
      <c r="B13" s="203"/>
      <c r="C13" s="203"/>
      <c r="D13" s="203"/>
      <c r="E13" s="203"/>
      <c r="F13" s="203"/>
      <c r="G13" s="203"/>
    </row>
  </sheetData>
</worksheet>
</file>

<file path=xl/worksheets/sheet3.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sheetViews>
  <sheetFormatPr defaultColWidth="14" defaultRowHeight="19"/>
  <cols>
    <col collapsed="false" customWidth="true" hidden="false" max="1" min="1" style="0" width="11"/>
    <col collapsed="false" customWidth="true" hidden="false" max="2" min="2" style="0" width="33"/>
    <col collapsed="false" customWidth="true" hidden="false" max="3" min="3" style="0" width="21"/>
    <col collapsed="false" customWidth="true" hidden="false" max="4" min="4" style="0" width="21"/>
    <col collapsed="false" customWidth="true" hidden="false" max="5" min="5" style="0" width="7"/>
    <col collapsed="false" customWidth="true" hidden="false" max="6" min="6" style="0" width="5"/>
    <col collapsed="false" customWidth="true" hidden="false" max="7" min="7" style="0" width="8"/>
    <col collapsed="false" customWidth="true" hidden="false" max="8" min="8" style="0" width="6"/>
    <col collapsed="false" customWidth="true" hidden="false" max="9" min="9" style="0" width="15"/>
    <col collapsed="false" customWidth="true" hidden="false" max="10" min="10" style="0" width="5"/>
    <col collapsed="false" customWidth="true" hidden="false" max="11" min="11" style="0" width="15"/>
    <col collapsed="false" customWidth="true" hidden="false" max="12" min="12" style="0" width="29"/>
    <col collapsed="false" customWidth="true" hidden="false" max="13" min="13" style="0" width="29"/>
    <col collapsed="false" customWidth="true" hidden="false" max="14" min="14" style="0" width="14"/>
    <col collapsed="false" customWidth="true" hidden="false" max="15" min="15" style="0" width="14"/>
    <col collapsed="false" customWidth="true" hidden="false" max="16" min="16" style="0" width="14"/>
    <col collapsed="false" customWidth="true" hidden="false" max="17" min="17" style="0" width="14"/>
    <col collapsed="false" customWidth="true" hidden="false" max="18" min="18" style="0" width="14"/>
    <col collapsed="false" customWidth="true" hidden="false" max="19" min="19" style="0" width="14"/>
    <col collapsed="false" customWidth="true" hidden="false" max="20" min="20" style="0" width="14"/>
  </cols>
  <sheetData>
    <row r="1">
      <c r="A1" s="183"/>
      <c r="B1" s="183"/>
      <c r="C1" s="183"/>
      <c r="D1" s="183"/>
      <c r="E1" s="183"/>
      <c r="F1" s="183"/>
      <c r="G1" s="183"/>
      <c r="H1" s="183"/>
      <c r="I1" s="183"/>
      <c r="J1" s="183"/>
      <c r="K1" s="183"/>
      <c r="L1" s="134"/>
      <c r="M1" s="134"/>
      <c r="N1" s="98"/>
      <c r="O1" s="98"/>
      <c r="P1" s="98"/>
      <c r="Q1" s="98"/>
      <c r="R1" s="98"/>
      <c r="S1" s="98"/>
      <c r="T1" s="98"/>
      <c r="U1" s="99"/>
      <c r="V1" s="99"/>
    </row>
    <row r="2">
      <c r="A2" s="183" t="str" xml:space="preserve">
        <v> 活动时间：</v>
      </c>
      <c r="B2" s="110">
        <v>2024.4</v>
      </c>
      <c r="C2" s="110" t="str">
        <v>主播人数：</v>
      </c>
      <c r="D2" s="110" t="str">
        <v>200-250</v>
      </c>
      <c r="E2" s="183" t="str">
        <v>城市</v>
      </c>
      <c r="F2" s="183"/>
      <c r="G2" s="183"/>
      <c r="H2" s="110" t="str">
        <v>待定</v>
      </c>
      <c r="I2" s="110"/>
      <c r="J2" s="110"/>
      <c r="K2" s="110"/>
      <c r="L2" s="130"/>
      <c r="M2" s="130"/>
      <c r="N2" s="98"/>
      <c r="O2" s="98"/>
      <c r="P2" s="98"/>
      <c r="Q2" s="98"/>
      <c r="R2" s="98"/>
      <c r="S2" s="98"/>
      <c r="T2" s="98"/>
      <c r="U2" s="99"/>
      <c r="V2" s="99"/>
    </row>
    <row r="3">
      <c r="A3" s="186" t="str" xml:space="preserve">
        <v>项目 </v>
      </c>
      <c r="B3" s="184" t="str">
        <v>项目明细</v>
      </c>
      <c r="C3" s="184" t="str" xml:space="preserve">
        <v> </v>
      </c>
      <c r="D3" s="184"/>
      <c r="E3" s="184" t="str" xml:space="preserve">
        <v> 数量 </v>
      </c>
      <c r="F3" s="184" t="str" xml:space="preserve">
        <v> 单位</v>
      </c>
      <c r="G3" s="184" t="str" xml:space="preserve">
        <v> 数量 </v>
      </c>
      <c r="H3" s="184" t="str" xml:space="preserve">
        <v> 单位</v>
      </c>
      <c r="I3" s="185" t="str">
        <v>单价</v>
      </c>
      <c r="J3" s="184" t="str">
        <v>单位</v>
      </c>
      <c r="K3" s="187" t="str">
        <v>小计</v>
      </c>
      <c r="L3" s="146"/>
      <c r="M3" s="146" t="str">
        <v>备注</v>
      </c>
      <c r="N3" s="98"/>
      <c r="O3" s="98"/>
      <c r="P3" s="98"/>
      <c r="Q3" s="98"/>
      <c r="R3" s="98"/>
      <c r="S3" s="98"/>
      <c r="T3" s="98"/>
      <c r="U3" s="99"/>
      <c r="V3" s="99"/>
    </row>
    <row r="4">
      <c r="A4" s="100" t="str">
        <v>1-机票</v>
      </c>
      <c r="B4" s="137" t="str">
        <v>往返城市</v>
      </c>
      <c r="C4" s="137" t="str">
        <v>航班</v>
      </c>
      <c r="D4" s="137" t="str">
        <v>舱等</v>
      </c>
      <c r="E4" s="136" t="str" xml:space="preserve">
        <v> </v>
      </c>
      <c r="F4" s="136"/>
      <c r="G4" s="136"/>
      <c r="H4" s="136"/>
      <c r="I4" s="136"/>
      <c r="J4" s="136"/>
      <c r="K4" s="136"/>
      <c r="L4" s="108"/>
      <c r="M4" s="108"/>
      <c r="N4" s="98"/>
      <c r="O4" s="98"/>
      <c r="P4" s="98"/>
      <c r="Q4" s="98"/>
      <c r="R4" s="98"/>
      <c r="S4" s="98"/>
      <c r="T4" s="98"/>
      <c r="U4" s="99"/>
      <c r="V4" s="99"/>
    </row>
    <row r="5">
      <c r="A5" s="100"/>
      <c r="B5" s="141" t="str">
        <v>机票预算</v>
      </c>
      <c r="C5" s="141" t="str">
        <v>各地往返厦门</v>
      </c>
      <c r="D5" s="141" t="str">
        <v>经济舱</v>
      </c>
      <c r="E5" s="141">
        <v>1</v>
      </c>
      <c r="F5" s="141" t="str">
        <v>项</v>
      </c>
      <c r="G5" s="141">
        <v>1</v>
      </c>
      <c r="H5" s="141" t="str">
        <v>次</v>
      </c>
      <c r="I5" s="169">
        <v>335641</v>
      </c>
      <c r="J5" s="141" t="str">
        <v>元</v>
      </c>
      <c r="K5" s="139">
        <f>E5*G5*I5</f>
      </c>
      <c r="L5" s="108">
        <f>K5*1.06</f>
      </c>
      <c r="M5" s="108" t="str">
        <v>p1</v>
      </c>
      <c r="N5" s="98"/>
      <c r="O5" s="98"/>
      <c r="P5" s="98"/>
      <c r="Q5" s="98"/>
      <c r="R5" s="98"/>
      <c r="S5" s="98"/>
      <c r="T5" s="98"/>
      <c r="U5" s="99"/>
      <c r="V5" s="99"/>
    </row>
    <row customHeight="true" ht="20" r="6">
      <c r="A6" s="100"/>
      <c r="B6" s="141" t="str">
        <v>主播报销</v>
      </c>
      <c r="C6" s="141" t="str">
        <v>主播报销</v>
      </c>
      <c r="D6" s="141" t="str">
        <v>主播报销</v>
      </c>
      <c r="E6" s="141">
        <v>1</v>
      </c>
      <c r="F6" s="141" t="str">
        <v>项</v>
      </c>
      <c r="G6" s="141">
        <v>1</v>
      </c>
      <c r="H6" s="141" t="str">
        <v>次</v>
      </c>
      <c r="I6" s="169">
        <v>17908.5</v>
      </c>
      <c r="J6" s="141" t="str">
        <v>元</v>
      </c>
      <c r="K6" s="139">
        <f>E6*G6*I6</f>
      </c>
      <c r="L6" s="108">
        <f>K6*1.06</f>
      </c>
      <c r="M6" s="108" t="str">
        <v>p1</v>
      </c>
      <c r="N6" s="98"/>
      <c r="O6" s="98"/>
      <c r="P6" s="98"/>
      <c r="Q6" s="98"/>
      <c r="R6" s="98"/>
      <c r="S6" s="98"/>
      <c r="T6" s="98"/>
      <c r="U6" s="99"/>
      <c r="V6" s="99"/>
    </row>
    <row customHeight="true" ht="20" r="7">
      <c r="A7" s="100"/>
      <c r="B7" s="141" t="str">
        <v>主播火车票</v>
      </c>
      <c r="C7" s="141" t="str">
        <v>主播火车票</v>
      </c>
      <c r="D7" s="141" t="str">
        <v>主播火车票</v>
      </c>
      <c r="E7" s="141">
        <v>1</v>
      </c>
      <c r="F7" s="141" t="str">
        <v>项</v>
      </c>
      <c r="G7" s="141">
        <v>1</v>
      </c>
      <c r="H7" s="141" t="str">
        <v>次</v>
      </c>
      <c r="I7" s="169">
        <v>17584</v>
      </c>
      <c r="J7" s="141" t="str">
        <v>元</v>
      </c>
      <c r="K7" s="139">
        <f>E7*G7*I7</f>
      </c>
      <c r="L7" s="108">
        <f>K7*1.06</f>
      </c>
      <c r="M7" s="108" t="str">
        <v>p1</v>
      </c>
      <c r="N7" s="98"/>
      <c r="O7" s="98"/>
      <c r="P7" s="98"/>
      <c r="Q7" s="98"/>
      <c r="R7" s="98"/>
      <c r="S7" s="98"/>
      <c r="T7" s="98"/>
      <c r="U7" s="99"/>
      <c r="V7" s="99"/>
    </row>
    <row r="8">
      <c r="A8" s="194" t="str">
        <v>机票费用合计</v>
      </c>
      <c r="B8" s="194"/>
      <c r="C8" s="194"/>
      <c r="D8" s="194"/>
      <c r="E8" s="194"/>
      <c r="F8" s="194"/>
      <c r="G8" s="194"/>
      <c r="H8" s="194"/>
      <c r="I8" s="194"/>
      <c r="J8" s="194"/>
      <c r="K8" s="196">
        <f>SUM(K5:K7)</f>
      </c>
      <c r="L8" s="108"/>
      <c r="M8" s="108"/>
      <c r="N8" s="98"/>
      <c r="O8" s="98"/>
      <c r="P8" s="98"/>
      <c r="Q8" s="98"/>
      <c r="R8" s="98"/>
      <c r="S8" s="98"/>
      <c r="T8" s="98"/>
      <c r="U8" s="99"/>
      <c r="V8" s="99"/>
    </row>
    <row r="9">
      <c r="A9" s="102" t="str">
        <v>2-酒店</v>
      </c>
      <c r="B9" s="137" t="str">
        <v>酒店名称</v>
      </c>
      <c r="C9" s="137" t="str">
        <v>酒店房间类型</v>
      </c>
      <c r="D9" s="137" t="str">
        <v>是否含早（每间房间早餐最大量）</v>
      </c>
      <c r="E9" s="137" t="str">
        <v>房间数</v>
      </c>
      <c r="F9" s="137" t="str">
        <v>间</v>
      </c>
      <c r="G9" s="137" t="str">
        <v>入住天数</v>
      </c>
      <c r="H9" s="137" t="str">
        <v>晚</v>
      </c>
      <c r="I9" s="237" t="str">
        <v>单价</v>
      </c>
      <c r="J9" s="137" t="str">
        <v>单位</v>
      </c>
      <c r="K9" s="238" t="str" xml:space="preserve">
        <v> </v>
      </c>
      <c r="L9" s="108"/>
      <c r="M9" s="108"/>
      <c r="N9" s="98"/>
      <c r="O9" s="98"/>
      <c r="P9" s="98"/>
      <c r="Q9" s="98"/>
      <c r="R9" s="98"/>
      <c r="S9" s="98"/>
      <c r="T9" s="98"/>
      <c r="U9" s="99"/>
      <c r="V9" s="99"/>
    </row>
    <row r="10">
      <c r="A10" s="102"/>
      <c r="B10" s="102" t="str">
        <v>厦门香格里拉酒店房间费用</v>
      </c>
      <c r="C10" s="141" t="str">
        <v>酒店房间费用</v>
      </c>
      <c r="D10" s="141" t="str">
        <v>含双早</v>
      </c>
      <c r="E10" s="141">
        <v>1</v>
      </c>
      <c r="F10" s="141" t="str">
        <v>项</v>
      </c>
      <c r="G10" s="141">
        <v>1</v>
      </c>
      <c r="H10" s="141" t="str">
        <v>次</v>
      </c>
      <c r="I10" s="169">
        <v>837000</v>
      </c>
      <c r="J10" s="141" t="str">
        <v>元</v>
      </c>
      <c r="K10" s="139">
        <f>E10*G10*I10</f>
      </c>
      <c r="L10" s="140"/>
      <c r="M10" s="108" t="str">
        <v>p3</v>
      </c>
      <c r="N10" s="98"/>
      <c r="O10" s="98"/>
      <c r="P10" s="98"/>
      <c r="Q10" s="98"/>
      <c r="R10" s="98"/>
      <c r="S10" s="98"/>
      <c r="T10" s="98"/>
      <c r="U10" s="99"/>
      <c r="V10" s="99"/>
    </row>
    <row customHeight="true" ht="20" r="11">
      <c r="A11" s="102"/>
      <c r="B11" s="102"/>
      <c r="C11" s="141" t="str">
        <v>香格里拉餐费</v>
      </c>
      <c r="D11" s="141" t="str">
        <v>4月9日商务餐</v>
      </c>
      <c r="E11" s="141">
        <v>6</v>
      </c>
      <c r="F11" s="141" t="str">
        <v>人</v>
      </c>
      <c r="G11" s="141">
        <v>1</v>
      </c>
      <c r="H11" s="141" t="str">
        <v>次</v>
      </c>
      <c r="I11" s="169">
        <v>158</v>
      </c>
      <c r="J11" s="141" t="str">
        <v>元</v>
      </c>
      <c r="K11" s="139">
        <f>E11*G11*I11</f>
      </c>
      <c r="L11" s="140">
        <f>K11*1.06</f>
      </c>
      <c r="M11" s="108" t="str">
        <v>p2</v>
      </c>
      <c r="N11" s="98"/>
      <c r="O11" s="98"/>
      <c r="P11" s="98"/>
      <c r="Q11" s="98"/>
      <c r="R11" s="98"/>
      <c r="S11" s="98"/>
      <c r="T11" s="98"/>
      <c r="U11" s="99"/>
      <c r="V11" s="99"/>
    </row>
    <row customHeight="true" ht="20" r="12">
      <c r="A12" s="102"/>
      <c r="B12" s="102"/>
      <c r="C12" s="141" t="str">
        <v>香格里拉餐费</v>
      </c>
      <c r="D12" s="141" t="str">
        <v>4月10日商务餐</v>
      </c>
      <c r="E12" s="141">
        <v>35</v>
      </c>
      <c r="F12" s="141" t="str">
        <v>人</v>
      </c>
      <c r="G12" s="141">
        <v>1</v>
      </c>
      <c r="H12" s="141" t="str">
        <v>次</v>
      </c>
      <c r="I12" s="169">
        <v>158</v>
      </c>
      <c r="J12" s="141" t="str">
        <v>元</v>
      </c>
      <c r="K12" s="139">
        <f>E12*G12*I12</f>
      </c>
      <c r="L12" s="140">
        <f>K12*1.06</f>
      </c>
      <c r="M12" s="108" t="str">
        <v>p2</v>
      </c>
      <c r="N12" s="98"/>
      <c r="O12" s="98"/>
      <c r="P12" s="98"/>
      <c r="Q12" s="98"/>
      <c r="R12" s="98"/>
      <c r="S12" s="98"/>
      <c r="T12" s="98"/>
      <c r="U12" s="99"/>
      <c r="V12" s="99"/>
    </row>
    <row customHeight="true" ht="20" r="13">
      <c r="A13" s="102"/>
      <c r="B13" s="102"/>
      <c r="C13" s="141" t="str">
        <v>香格里拉餐费</v>
      </c>
      <c r="D13" s="141" t="str">
        <v>4月10日自助午餐</v>
      </c>
      <c r="E13" s="141">
        <v>4</v>
      </c>
      <c r="F13" s="141" t="str">
        <v>人</v>
      </c>
      <c r="G13" s="141">
        <v>1</v>
      </c>
      <c r="H13" s="141" t="str">
        <v>次</v>
      </c>
      <c r="I13" s="169">
        <v>218</v>
      </c>
      <c r="J13" s="141" t="str">
        <v>元</v>
      </c>
      <c r="K13" s="139">
        <f>E13*G13*I13</f>
      </c>
      <c r="L13" s="140">
        <f>K13*1.06</f>
      </c>
      <c r="M13" s="108" t="str">
        <v>p2</v>
      </c>
      <c r="N13" s="98"/>
      <c r="O13" s="98"/>
      <c r="P13" s="98"/>
      <c r="Q13" s="98"/>
      <c r="R13" s="98"/>
      <c r="S13" s="98"/>
      <c r="T13" s="98"/>
      <c r="U13" s="99"/>
      <c r="V13" s="99"/>
    </row>
    <row customHeight="true" ht="20" r="14">
      <c r="A14" s="102"/>
      <c r="B14" s="102"/>
      <c r="C14" s="141" t="str">
        <v>香格里拉餐费</v>
      </c>
      <c r="D14" s="141" t="str">
        <v>4月10日自助晚餐</v>
      </c>
      <c r="E14" s="141">
        <v>11</v>
      </c>
      <c r="F14" s="141" t="str">
        <v>人</v>
      </c>
      <c r="G14" s="141">
        <v>1</v>
      </c>
      <c r="H14" s="141" t="str">
        <v>次</v>
      </c>
      <c r="I14" s="169">
        <v>268</v>
      </c>
      <c r="J14" s="141" t="str">
        <v>元</v>
      </c>
      <c r="K14" s="139">
        <f>E14*G14*I14</f>
      </c>
      <c r="L14" s="140">
        <f>K14*1.06</f>
      </c>
      <c r="M14" s="108" t="str">
        <v>p2</v>
      </c>
      <c r="N14" s="98"/>
      <c r="O14" s="98"/>
      <c r="P14" s="98"/>
      <c r="Q14" s="98"/>
      <c r="R14" s="98"/>
      <c r="S14" s="98"/>
      <c r="T14" s="98"/>
      <c r="U14" s="99"/>
      <c r="V14" s="99"/>
    </row>
    <row customHeight="true" ht="20" r="15">
      <c r="A15" s="102"/>
      <c r="B15" s="102"/>
      <c r="C15" s="141" t="str">
        <v>香格里拉餐费</v>
      </c>
      <c r="D15" s="141" t="str">
        <v>4月11日商务餐</v>
      </c>
      <c r="E15" s="141">
        <v>25</v>
      </c>
      <c r="F15" s="141" t="str">
        <v>人</v>
      </c>
      <c r="G15" s="141">
        <v>1</v>
      </c>
      <c r="H15" s="141" t="str">
        <v>次</v>
      </c>
      <c r="I15" s="169">
        <v>158</v>
      </c>
      <c r="J15" s="141" t="str">
        <v>元</v>
      </c>
      <c r="K15" s="139">
        <f>E15*G15*I15</f>
      </c>
      <c r="L15" s="140">
        <f>K15*1.06</f>
      </c>
      <c r="M15" s="108" t="str">
        <v>p2</v>
      </c>
      <c r="N15" s="98"/>
      <c r="O15" s="98"/>
      <c r="P15" s="98"/>
      <c r="Q15" s="98"/>
      <c r="R15" s="98"/>
      <c r="S15" s="98"/>
      <c r="T15" s="98"/>
      <c r="U15" s="99"/>
      <c r="V15" s="99"/>
    </row>
    <row r="16">
      <c r="A16" s="102"/>
      <c r="B16" s="102"/>
      <c r="C16" s="141" t="str">
        <v>香格里拉餐费</v>
      </c>
      <c r="D16" s="141" t="str">
        <v>11日自助午餐</v>
      </c>
      <c r="E16" s="141">
        <v>43</v>
      </c>
      <c r="F16" s="141" t="str">
        <v>人次</v>
      </c>
      <c r="G16" s="141">
        <v>1</v>
      </c>
      <c r="H16" s="141" t="str">
        <v>次</v>
      </c>
      <c r="I16" s="128">
        <v>218</v>
      </c>
      <c r="J16" s="141" t="str">
        <v>元</v>
      </c>
      <c r="K16" s="139">
        <f>E16*G16*I16</f>
      </c>
      <c r="L16" s="140">
        <f>K16*1.06</f>
      </c>
      <c r="M16" s="108" t="str">
        <v>p2</v>
      </c>
      <c r="N16" s="98"/>
      <c r="O16" s="98"/>
      <c r="P16" s="98"/>
      <c r="Q16" s="98"/>
      <c r="R16" s="98"/>
      <c r="S16" s="98"/>
      <c r="T16" s="98"/>
      <c r="U16" s="99"/>
      <c r="V16" s="99"/>
    </row>
    <row r="17">
      <c r="A17" s="102"/>
      <c r="B17" s="102"/>
      <c r="C17" s="141" t="str">
        <v>香格里拉餐费</v>
      </c>
      <c r="D17" s="207" t="str">
        <v>11日自助晚餐</v>
      </c>
      <c r="E17" s="207">
        <v>48</v>
      </c>
      <c r="F17" s="141" t="str">
        <v>人次</v>
      </c>
      <c r="G17" s="207">
        <v>1</v>
      </c>
      <c r="H17" s="141" t="str">
        <v>次</v>
      </c>
      <c r="I17" s="128">
        <v>268</v>
      </c>
      <c r="J17" s="207" t="str">
        <v>元</v>
      </c>
      <c r="K17" s="139">
        <f>E17*G17*I17</f>
      </c>
      <c r="L17" s="140">
        <f>K17*1.06</f>
      </c>
      <c r="M17" s="108" t="str">
        <v>p2</v>
      </c>
      <c r="N17" s="98"/>
      <c r="O17" s="98"/>
      <c r="P17" s="98"/>
      <c r="Q17" s="98"/>
      <c r="R17" s="98"/>
      <c r="S17" s="98"/>
      <c r="T17" s="98"/>
      <c r="U17" s="99"/>
      <c r="V17" s="99"/>
    </row>
    <row r="18">
      <c r="A18" s="102"/>
      <c r="B18" s="102"/>
      <c r="C18" s="141" t="str">
        <v>香格里拉餐费</v>
      </c>
      <c r="D18" s="128" t="str">
        <v>12日自助午餐</v>
      </c>
      <c r="E18" s="142">
        <v>114</v>
      </c>
      <c r="F18" s="141" t="str">
        <v>人次</v>
      </c>
      <c r="G18" s="128">
        <v>1</v>
      </c>
      <c r="H18" s="141" t="str">
        <v>次</v>
      </c>
      <c r="I18" s="128">
        <v>218</v>
      </c>
      <c r="J18" s="128" t="str">
        <v>元</v>
      </c>
      <c r="K18" s="139">
        <f>E18*G18*I18</f>
      </c>
      <c r="L18" s="140">
        <f>K18*1.06</f>
      </c>
      <c r="M18" s="108" t="str">
        <v>p2</v>
      </c>
      <c r="N18" s="98"/>
      <c r="O18" s="98"/>
      <c r="P18" s="98"/>
      <c r="Q18" s="98"/>
      <c r="R18" s="98"/>
      <c r="S18" s="98"/>
      <c r="T18" s="98"/>
      <c r="U18" s="99"/>
      <c r="V18" s="99"/>
    </row>
    <row r="19">
      <c r="A19" s="102"/>
      <c r="B19" s="102"/>
      <c r="C19" s="141" t="str">
        <v>香格里拉餐费</v>
      </c>
      <c r="D19" s="128" t="str">
        <v>12日自助晚餐</v>
      </c>
      <c r="E19" s="142">
        <v>94</v>
      </c>
      <c r="F19" s="141" t="str">
        <v>人次</v>
      </c>
      <c r="G19" s="128">
        <v>1</v>
      </c>
      <c r="H19" s="141" t="str">
        <v>次</v>
      </c>
      <c r="I19" s="128">
        <v>268</v>
      </c>
      <c r="J19" s="128" t="str">
        <v>元</v>
      </c>
      <c r="K19" s="139">
        <f>E19*G19*I19</f>
      </c>
      <c r="L19" s="140">
        <f>K19*1.06</f>
      </c>
      <c r="M19" s="108" t="str">
        <v>p2</v>
      </c>
      <c r="N19" s="98"/>
      <c r="O19" s="98"/>
      <c r="P19" s="98"/>
      <c r="Q19" s="98"/>
      <c r="R19" s="98"/>
      <c r="S19" s="98"/>
      <c r="T19" s="98"/>
      <c r="U19" s="99"/>
      <c r="V19" s="99"/>
    </row>
    <row customHeight="true" ht="20" r="20">
      <c r="A20" s="102"/>
      <c r="B20" s="102"/>
      <c r="C20" s="141" t="str">
        <v>香格里拉餐费</v>
      </c>
      <c r="D20" s="141" t="str">
        <v>4月13日商务餐</v>
      </c>
      <c r="E20" s="141">
        <v>3</v>
      </c>
      <c r="F20" s="141" t="str">
        <v>人次</v>
      </c>
      <c r="G20" s="141">
        <v>1</v>
      </c>
      <c r="H20" s="141" t="str">
        <v>次</v>
      </c>
      <c r="I20" s="169">
        <v>158</v>
      </c>
      <c r="J20" s="128" t="str">
        <v>元</v>
      </c>
      <c r="K20" s="139">
        <f>E20*G20*I20</f>
      </c>
      <c r="L20" s="140">
        <f>K20*1.06</f>
      </c>
      <c r="M20" s="108" t="str">
        <v>p2</v>
      </c>
      <c r="N20" s="98"/>
      <c r="O20" s="98"/>
      <c r="P20" s="98"/>
      <c r="Q20" s="98"/>
      <c r="R20" s="98"/>
      <c r="S20" s="98"/>
      <c r="T20" s="98"/>
      <c r="U20" s="99"/>
      <c r="V20" s="99"/>
    </row>
    <row r="21">
      <c r="A21" s="102"/>
      <c r="B21" s="102"/>
      <c r="C21" s="141" t="str">
        <v>香格里拉餐费</v>
      </c>
      <c r="D21" s="128" t="str">
        <v>13日自助午餐</v>
      </c>
      <c r="E21" s="142">
        <v>118</v>
      </c>
      <c r="F21" s="141" t="str">
        <v>人次</v>
      </c>
      <c r="G21" s="128">
        <v>1</v>
      </c>
      <c r="H21" s="141" t="str">
        <v>次</v>
      </c>
      <c r="I21" s="128">
        <v>218</v>
      </c>
      <c r="J21" s="128" t="str">
        <v>元</v>
      </c>
      <c r="K21" s="139">
        <f>E21*G21*I21</f>
      </c>
      <c r="L21" s="140">
        <f>K21*1.06</f>
      </c>
      <c r="M21" s="108" t="str">
        <v>p2</v>
      </c>
      <c r="N21" s="98"/>
      <c r="O21" s="98"/>
      <c r="P21" s="98"/>
      <c r="Q21" s="98"/>
      <c r="R21" s="98"/>
      <c r="S21" s="98"/>
      <c r="T21" s="98"/>
      <c r="U21" s="99"/>
      <c r="V21" s="99"/>
    </row>
    <row r="22">
      <c r="A22" s="102"/>
      <c r="B22" s="102"/>
      <c r="C22" s="141" t="str">
        <v>香格里拉餐费</v>
      </c>
      <c r="D22" s="128" t="str">
        <v>13日自助晚餐</v>
      </c>
      <c r="E22" s="142">
        <v>127</v>
      </c>
      <c r="F22" s="141" t="str">
        <v>人次</v>
      </c>
      <c r="G22" s="128">
        <v>1</v>
      </c>
      <c r="H22" s="141" t="str">
        <v>次</v>
      </c>
      <c r="I22" s="128">
        <v>268</v>
      </c>
      <c r="J22" s="128" t="str">
        <v>元</v>
      </c>
      <c r="K22" s="139">
        <f>E22*G22*I22</f>
      </c>
      <c r="L22" s="140">
        <f>K22*1.06</f>
      </c>
      <c r="M22" s="108" t="str">
        <v>p2</v>
      </c>
      <c r="N22" s="98"/>
      <c r="O22" s="98"/>
      <c r="P22" s="98"/>
      <c r="Q22" s="98"/>
      <c r="R22" s="98"/>
      <c r="S22" s="98"/>
      <c r="T22" s="98"/>
      <c r="U22" s="99"/>
      <c r="V22" s="99"/>
    </row>
    <row r="23">
      <c r="A23" s="102"/>
      <c r="B23" s="102"/>
      <c r="C23" s="141" t="str">
        <v>香格里拉餐费</v>
      </c>
      <c r="D23" s="128" t="str">
        <v>14日自助午餐</v>
      </c>
      <c r="E23" s="142">
        <v>105</v>
      </c>
      <c r="F23" s="141" t="str">
        <v>人次</v>
      </c>
      <c r="G23" s="128">
        <v>1</v>
      </c>
      <c r="H23" s="128" t="str">
        <v>晚</v>
      </c>
      <c r="I23" s="128">
        <v>218</v>
      </c>
      <c r="J23" s="128" t="str">
        <v>元</v>
      </c>
      <c r="K23" s="139">
        <f>E23*G23*I23</f>
      </c>
      <c r="L23" s="140">
        <f>K23*1.06</f>
      </c>
      <c r="M23" s="108" t="str">
        <v>p2</v>
      </c>
      <c r="N23" s="98"/>
      <c r="O23" s="98"/>
      <c r="P23" s="98"/>
      <c r="Q23" s="98"/>
      <c r="R23" s="98"/>
      <c r="S23" s="98"/>
      <c r="T23" s="98"/>
      <c r="U23" s="99"/>
      <c r="V23" s="99"/>
    </row>
    <row r="24">
      <c r="A24" s="102"/>
      <c r="B24" s="102"/>
      <c r="C24" s="141" t="str">
        <v>香格里拉餐费</v>
      </c>
      <c r="D24" s="128" t="str">
        <v>14日自助晚餐</v>
      </c>
      <c r="E24" s="142">
        <v>78</v>
      </c>
      <c r="F24" s="141" t="str">
        <v>人次</v>
      </c>
      <c r="G24" s="128">
        <v>1</v>
      </c>
      <c r="H24" s="128" t="str">
        <v>晚</v>
      </c>
      <c r="I24" s="128">
        <v>268</v>
      </c>
      <c r="J24" s="128" t="str">
        <v>元</v>
      </c>
      <c r="K24" s="139">
        <f>E24*G24*I24</f>
      </c>
      <c r="L24" s="140">
        <f>K24*1.06</f>
      </c>
      <c r="M24" s="108" t="str">
        <v>p2</v>
      </c>
      <c r="N24" s="98"/>
      <c r="O24" s="98"/>
      <c r="P24" s="98"/>
      <c r="Q24" s="98"/>
      <c r="R24" s="98"/>
      <c r="S24" s="98"/>
      <c r="T24" s="98"/>
      <c r="U24" s="99"/>
      <c r="V24" s="99"/>
    </row>
    <row r="25">
      <c r="A25" s="102"/>
      <c r="B25" s="102"/>
      <c r="C25" s="141" t="str">
        <v>香格里拉餐费</v>
      </c>
      <c r="D25" s="128" t="str">
        <v>15日自助午餐</v>
      </c>
      <c r="E25" s="142">
        <v>76</v>
      </c>
      <c r="F25" s="141" t="str">
        <v>人次</v>
      </c>
      <c r="G25" s="128">
        <v>1</v>
      </c>
      <c r="H25" s="128" t="str">
        <v>晚</v>
      </c>
      <c r="I25" s="132">
        <v>218</v>
      </c>
      <c r="J25" s="128" t="str">
        <v>元</v>
      </c>
      <c r="K25" s="139">
        <f>E25*G25*I25</f>
      </c>
      <c r="L25" s="140">
        <f>K25*1.06</f>
      </c>
      <c r="M25" s="108" t="str">
        <v>p2</v>
      </c>
      <c r="N25" s="98"/>
      <c r="O25" s="98"/>
      <c r="P25" s="98"/>
      <c r="Q25" s="98"/>
      <c r="R25" s="98"/>
      <c r="S25" s="98"/>
      <c r="T25" s="98"/>
      <c r="U25" s="99"/>
      <c r="V25" s="99"/>
    </row>
    <row r="26">
      <c r="A26" s="102"/>
      <c r="B26" s="102"/>
      <c r="C26" s="141" t="str">
        <v>房间欢迎水果</v>
      </c>
      <c r="D26" s="141" t="str">
        <v>房间欢迎水果</v>
      </c>
      <c r="E26" s="141">
        <v>188</v>
      </c>
      <c r="F26" s="141" t="str">
        <v>间</v>
      </c>
      <c r="G26" s="141">
        <v>1</v>
      </c>
      <c r="H26" s="141" t="str">
        <v>次</v>
      </c>
      <c r="I26" s="169">
        <v>128</v>
      </c>
      <c r="J26" s="141" t="str">
        <v>元</v>
      </c>
      <c r="K26" s="139">
        <f>E26*G26*I26</f>
      </c>
      <c r="L26" s="140">
        <f>K26*1.06</f>
      </c>
      <c r="M26" s="108" t="str">
        <v>p2</v>
      </c>
      <c r="N26" s="98"/>
      <c r="O26" s="98"/>
      <c r="P26" s="98"/>
      <c r="Q26" s="98"/>
      <c r="R26" s="98"/>
      <c r="S26" s="98"/>
      <c r="T26" s="98"/>
      <c r="U26" s="99"/>
      <c r="V26" s="99"/>
    </row>
    <row r="27">
      <c r="A27" s="102"/>
      <c r="B27" s="102"/>
      <c r="C27" s="141" t="str">
        <v>夜床甜品</v>
      </c>
      <c r="D27" s="141" t="str">
        <v>夜床甜品</v>
      </c>
      <c r="E27" s="141">
        <v>202</v>
      </c>
      <c r="F27" s="141" t="str">
        <v>间</v>
      </c>
      <c r="G27" s="141">
        <v>1</v>
      </c>
      <c r="H27" s="141" t="str">
        <v>晚</v>
      </c>
      <c r="I27" s="169">
        <v>68</v>
      </c>
      <c r="J27" s="141" t="str">
        <v>元</v>
      </c>
      <c r="K27" s="139">
        <f>E27*G27*I27</f>
      </c>
      <c r="L27" s="140">
        <f>K27*1.06</f>
      </c>
      <c r="M27" s="108" t="str">
        <v>p2</v>
      </c>
      <c r="N27" s="98"/>
      <c r="O27" s="98"/>
      <c r="P27" s="98"/>
      <c r="Q27" s="98"/>
      <c r="R27" s="98"/>
      <c r="S27" s="98"/>
      <c r="T27" s="98"/>
      <c r="U27" s="99"/>
      <c r="V27" s="99"/>
    </row>
    <row customHeight="true" ht="34" r="28">
      <c r="A28" s="102"/>
      <c r="B28" s="102"/>
      <c r="C28" s="159" t="str">
        <v>酒店零食屋使用</v>
      </c>
      <c r="D28" s="159" t="str">
        <v>酒店零食屋使用（9-14）</v>
      </c>
      <c r="E28" s="159">
        <v>6</v>
      </c>
      <c r="F28" s="159" t="str">
        <v>天</v>
      </c>
      <c r="G28" s="159">
        <v>1</v>
      </c>
      <c r="H28" s="159" t="str">
        <v>次</v>
      </c>
      <c r="I28" s="159">
        <v>7000</v>
      </c>
      <c r="J28" s="141" t="str">
        <v>元</v>
      </c>
      <c r="K28" s="139">
        <f>E28*G28*I28</f>
      </c>
      <c r="L28" s="140">
        <v>42000</v>
      </c>
      <c r="M28" s="108" t="str">
        <v>p3</v>
      </c>
      <c r="N28" s="98"/>
      <c r="O28" s="98"/>
      <c r="P28" s="98"/>
      <c r="Q28" s="98"/>
      <c r="R28" s="98"/>
      <c r="S28" s="98"/>
      <c r="T28" s="98"/>
      <c r="U28" s="99"/>
      <c r="V28" s="99"/>
    </row>
    <row customHeight="true" ht="34" r="29">
      <c r="A29" s="102"/>
      <c r="B29" s="102"/>
      <c r="C29" s="159" t="str">
        <v>露台使用</v>
      </c>
      <c r="D29" s="159" t="str">
        <v>露台使用（10-14日）</v>
      </c>
      <c r="E29" s="159">
        <v>1</v>
      </c>
      <c r="F29" s="159" t="str">
        <v>人</v>
      </c>
      <c r="G29" s="159">
        <v>5</v>
      </c>
      <c r="H29" s="159" t="str">
        <v>天</v>
      </c>
      <c r="I29" s="159">
        <v>12000</v>
      </c>
      <c r="J29" s="141" t="str">
        <v>元</v>
      </c>
      <c r="K29" s="139">
        <f>E29*G29*I29</f>
      </c>
      <c r="L29" s="140">
        <v>60000</v>
      </c>
      <c r="M29" s="108" t="str">
        <v>p3</v>
      </c>
      <c r="N29" s="98"/>
      <c r="O29" s="98"/>
      <c r="P29" s="98"/>
      <c r="Q29" s="98"/>
      <c r="R29" s="98"/>
      <c r="S29" s="98"/>
      <c r="T29" s="98"/>
      <c r="U29" s="99"/>
      <c r="V29" s="99"/>
    </row>
    <row r="30">
      <c r="A30" s="102"/>
      <c r="B30" s="102" t="str">
        <v>1层+4层露台茶歇</v>
      </c>
      <c r="C30" s="102" t="str">
        <v>咖啡机租赁</v>
      </c>
      <c r="D30" s="102" t="str">
        <v>1层签到台（6天）+4层露台（2天）</v>
      </c>
      <c r="E30" s="102">
        <v>8</v>
      </c>
      <c r="F30" s="102" t="str">
        <v>天</v>
      </c>
      <c r="G30" s="102">
        <v>1</v>
      </c>
      <c r="H30" s="102" t="str">
        <v>次</v>
      </c>
      <c r="I30" s="102">
        <v>1200</v>
      </c>
      <c r="J30" s="54" t="str">
        <v>元</v>
      </c>
      <c r="K30" s="101">
        <f>E30*G30*I30</f>
      </c>
      <c r="L30" s="140">
        <f>K30*1.06</f>
      </c>
      <c r="M30" s="108" t="str">
        <v>p10</v>
      </c>
      <c r="N30" s="98"/>
      <c r="O30" s="98"/>
      <c r="P30" s="98"/>
      <c r="Q30" s="98"/>
      <c r="R30" s="98"/>
      <c r="S30" s="98"/>
      <c r="T30" s="98"/>
      <c r="U30" s="99"/>
      <c r="V30" s="99"/>
    </row>
    <row r="31">
      <c r="A31" s="102"/>
      <c r="B31" s="102"/>
      <c r="C31" s="102" t="str">
        <v>咖啡豆</v>
      </c>
      <c r="D31" s="102" t="str">
        <v>咖啡豆
经典拼配豆 ：中深烘焙（Medium-deep baking）
哥伦比亚+耶加雪菲 Colombia + Yirgacheffe  
柠檬、葡萄柚、榛果、焦糖、巧克力、中等
甜度、中等醇厚感顺滑度</v>
      </c>
      <c r="E31" s="102">
        <v>1</v>
      </c>
      <c r="F31" s="102" t="str">
        <v>项</v>
      </c>
      <c r="G31" s="102">
        <v>1</v>
      </c>
      <c r="H31" s="102" t="str">
        <v>次</v>
      </c>
      <c r="I31" s="102">
        <v>1000</v>
      </c>
      <c r="J31" s="54" t="str">
        <v>元</v>
      </c>
      <c r="K31" s="101">
        <f>E31*G31*I31</f>
      </c>
      <c r="L31" s="108"/>
      <c r="M31" s="108" t="str">
        <v>p10</v>
      </c>
      <c r="N31" s="98"/>
      <c r="O31" s="98"/>
      <c r="P31" s="98"/>
      <c r="Q31" s="98"/>
      <c r="R31" s="98"/>
      <c r="S31" s="98"/>
      <c r="T31" s="98"/>
      <c r="U31" s="99"/>
      <c r="V31" s="99"/>
    </row>
    <row r="32">
      <c r="A32" s="102"/>
      <c r="B32" s="102"/>
      <c r="C32" s="102" t="str">
        <v>咖啡师</v>
      </c>
      <c r="D32" s="102" t="str">
        <v>1层签到台（6天）+4层露台（2天）</v>
      </c>
      <c r="E32" s="102">
        <v>8</v>
      </c>
      <c r="F32" s="102" t="str">
        <v>天</v>
      </c>
      <c r="G32" s="102">
        <v>1</v>
      </c>
      <c r="H32" s="102" t="str">
        <v>人</v>
      </c>
      <c r="I32" s="102">
        <v>800</v>
      </c>
      <c r="J32" s="54" t="str">
        <v>元</v>
      </c>
      <c r="K32" s="101">
        <f>E32*G32*I32</f>
      </c>
      <c r="L32" s="108"/>
      <c r="M32" s="108" t="str">
        <v>p10</v>
      </c>
      <c r="N32" s="98"/>
      <c r="O32" s="98"/>
      <c r="P32" s="98"/>
      <c r="Q32" s="98"/>
      <c r="R32" s="98"/>
      <c r="S32" s="98"/>
      <c r="T32" s="98"/>
      <c r="U32" s="99"/>
      <c r="V32" s="99"/>
    </row>
    <row customHeight="true" ht="20" r="33">
      <c r="A33" s="102"/>
      <c r="B33" s="102"/>
      <c r="C33" s="102" t="str">
        <v>茶歇</v>
      </c>
      <c r="D33" s="102" t="str">
        <v>茶歇9-10日</v>
      </c>
      <c r="E33" s="102">
        <v>20</v>
      </c>
      <c r="F33" s="102" t="str">
        <v>份</v>
      </c>
      <c r="G33" s="102">
        <v>2</v>
      </c>
      <c r="H33" s="102" t="str">
        <v>次</v>
      </c>
      <c r="I33" s="102">
        <v>158</v>
      </c>
      <c r="J33" s="54" t="str">
        <v>元</v>
      </c>
      <c r="K33" s="101">
        <f>E33*G33*I33</f>
      </c>
      <c r="L33" s="108"/>
      <c r="M33" s="108" t="str">
        <v>p10</v>
      </c>
      <c r="N33" s="98"/>
      <c r="O33" s="98"/>
      <c r="P33" s="98"/>
      <c r="Q33" s="98"/>
      <c r="R33" s="98"/>
      <c r="S33" s="98"/>
      <c r="T33" s="98"/>
      <c r="U33" s="99"/>
      <c r="V33" s="99"/>
    </row>
    <row r="34">
      <c r="A34" s="102"/>
      <c r="B34" s="102"/>
      <c r="C34" s="102" t="str">
        <v>茶歇</v>
      </c>
      <c r="D34" s="102" t="str">
        <v>茶歇11-12日（签到台 ）11日露台</v>
      </c>
      <c r="E34" s="102">
        <v>50</v>
      </c>
      <c r="F34" s="102" t="str">
        <v>份</v>
      </c>
      <c r="G34" s="102">
        <v>3</v>
      </c>
      <c r="H34" s="102" t="str">
        <v>次</v>
      </c>
      <c r="I34" s="102">
        <v>158</v>
      </c>
      <c r="J34" s="54" t="str">
        <v>元</v>
      </c>
      <c r="K34" s="101">
        <f>E34*G34*I34</f>
      </c>
      <c r="L34" s="108"/>
      <c r="M34" s="108" t="str">
        <v>p10</v>
      </c>
      <c r="N34" s="98"/>
      <c r="O34" s="98"/>
      <c r="P34" s="98"/>
      <c r="Q34" s="98"/>
      <c r="R34" s="98"/>
      <c r="S34" s="98"/>
      <c r="T34" s="98"/>
      <c r="U34" s="99"/>
      <c r="V34" s="99"/>
    </row>
    <row r="35">
      <c r="A35" s="102"/>
      <c r="B35" s="102"/>
      <c r="C35" s="102" t="str">
        <v>茶歇</v>
      </c>
      <c r="D35" s="102" t="str">
        <v>11日-12日露台冰饮（青瓜莎莎，妃子气泡，玫瑰柠檬气泡，配玻璃杯）</v>
      </c>
      <c r="E35" s="102">
        <v>50</v>
      </c>
      <c r="F35" s="102" t="str">
        <v>杯</v>
      </c>
      <c r="G35" s="102">
        <v>2</v>
      </c>
      <c r="H35" s="102" t="str">
        <v>天</v>
      </c>
      <c r="I35" s="102">
        <v>20</v>
      </c>
      <c r="J35" s="54" t="str">
        <v>元</v>
      </c>
      <c r="K35" s="101">
        <f>E35*G35*I35</f>
      </c>
      <c r="L35" s="108"/>
      <c r="M35" s="108" t="str">
        <v>p10</v>
      </c>
      <c r="N35" s="98"/>
      <c r="O35" s="98"/>
      <c r="P35" s="98"/>
      <c r="Q35" s="98"/>
      <c r="R35" s="98"/>
      <c r="S35" s="98"/>
      <c r="T35" s="98"/>
      <c r="U35" s="99"/>
      <c r="V35" s="99"/>
    </row>
    <row r="36">
      <c r="A36" s="102"/>
      <c r="B36" s="102"/>
      <c r="C36" s="102" t="str">
        <v>茶歇</v>
      </c>
      <c r="D36" s="102" t="str">
        <v>茶歇13-14日（签到台）</v>
      </c>
      <c r="E36" s="102">
        <v>50</v>
      </c>
      <c r="F36" s="102" t="str">
        <v>份</v>
      </c>
      <c r="G36" s="102">
        <v>2</v>
      </c>
      <c r="H36" s="102" t="str">
        <v>次</v>
      </c>
      <c r="I36" s="102">
        <v>158</v>
      </c>
      <c r="J36" s="54" t="str">
        <v>元</v>
      </c>
      <c r="K36" s="101">
        <f>E36*G36*I36</f>
      </c>
      <c r="L36" s="108"/>
      <c r="M36" s="108" t="str">
        <v>p10</v>
      </c>
      <c r="N36" s="98"/>
      <c r="O36" s="98"/>
      <c r="P36" s="98"/>
      <c r="Q36" s="98"/>
      <c r="R36" s="98"/>
      <c r="S36" s="98"/>
      <c r="T36" s="98"/>
      <c r="U36" s="99"/>
      <c r="V36" s="99"/>
    </row>
    <row r="37">
      <c r="A37" s="102"/>
      <c r="B37" s="102"/>
      <c r="C37" s="102" t="str">
        <v>冰茶</v>
      </c>
      <c r="D37" s="102" t="str">
        <v>9-14日青瓜莎莎，妃子气泡，玫瑰柠檬气泡，配玻璃杯</v>
      </c>
      <c r="E37" s="102">
        <v>200</v>
      </c>
      <c r="F37" s="102" t="str">
        <v>杯</v>
      </c>
      <c r="G37" s="102">
        <v>1</v>
      </c>
      <c r="H37" s="102" t="str">
        <v>杯</v>
      </c>
      <c r="I37" s="102">
        <v>15</v>
      </c>
      <c r="J37" s="54" t="str">
        <v>元</v>
      </c>
      <c r="K37" s="101">
        <f>E37*G37*I37</f>
      </c>
      <c r="L37" s="108"/>
      <c r="M37" s="108" t="str">
        <v>p10</v>
      </c>
      <c r="N37" s="98"/>
      <c r="O37" s="98"/>
      <c r="P37" s="98"/>
      <c r="Q37" s="98"/>
      <c r="R37" s="98"/>
      <c r="S37" s="98"/>
      <c r="T37" s="98"/>
      <c r="U37" s="99"/>
      <c r="V37" s="99"/>
    </row>
    <row customHeight="true" ht="20" r="38">
      <c r="A38" s="102"/>
      <c r="B38" s="102"/>
      <c r="C38" s="102" t="str">
        <v>茶歇</v>
      </c>
      <c r="D38" s="102" t="str">
        <v>茶歇定制茶点模具</v>
      </c>
      <c r="E38" s="102">
        <v>1</v>
      </c>
      <c r="F38" s="102" t="str">
        <v>项</v>
      </c>
      <c r="G38" s="102">
        <v>1</v>
      </c>
      <c r="H38" s="102" t="str">
        <v>次</v>
      </c>
      <c r="I38" s="102">
        <v>600</v>
      </c>
      <c r="J38" s="54" t="str">
        <v>元</v>
      </c>
      <c r="K38" s="101">
        <f>E38*G38*I38</f>
      </c>
      <c r="L38" s="108"/>
      <c r="M38" s="108" t="str">
        <v>p10</v>
      </c>
      <c r="N38" s="98"/>
      <c r="O38" s="98"/>
      <c r="P38" s="98"/>
      <c r="Q38" s="98"/>
      <c r="R38" s="98"/>
      <c r="S38" s="98"/>
      <c r="T38" s="98"/>
      <c r="U38" s="99"/>
      <c r="V38" s="99"/>
    </row>
    <row r="39">
      <c r="A39" s="102"/>
      <c r="B39" s="102"/>
      <c r="C39" s="102" t="str">
        <v>茶歇工作人员</v>
      </c>
      <c r="D39" s="102" t="str">
        <v>签到台
4月9日 1人次
4月10-14日 2人 10人次
露台工作人员
4月11日3人次
4月12日3人次</v>
      </c>
      <c r="E39" s="102">
        <v>17</v>
      </c>
      <c r="F39" s="102" t="str">
        <v>人次</v>
      </c>
      <c r="G39" s="102">
        <v>1</v>
      </c>
      <c r="H39" s="102" t="str">
        <v>项</v>
      </c>
      <c r="I39" s="102">
        <v>500</v>
      </c>
      <c r="J39" s="54" t="str">
        <v>元</v>
      </c>
      <c r="K39" s="101">
        <f>E39*G39*I39</f>
      </c>
      <c r="L39" s="108"/>
      <c r="M39" s="108" t="str">
        <v>p10</v>
      </c>
      <c r="N39" s="98"/>
      <c r="O39" s="98"/>
      <c r="P39" s="98"/>
      <c r="Q39" s="98"/>
      <c r="R39" s="98"/>
      <c r="S39" s="98"/>
      <c r="T39" s="98"/>
      <c r="U39" s="99"/>
      <c r="V39" s="99"/>
    </row>
    <row r="40">
      <c r="A40" s="102"/>
      <c r="B40" s="102"/>
      <c r="C40" s="102" t="str">
        <v>茶歇布置</v>
      </c>
      <c r="D40" s="111" t="str">
        <v>1层+4层茶歇区布置</v>
      </c>
      <c r="E40" s="102">
        <v>1</v>
      </c>
      <c r="F40" s="102" t="str">
        <v>项</v>
      </c>
      <c r="G40" s="102">
        <v>2</v>
      </c>
      <c r="H40" s="102" t="str">
        <v>次</v>
      </c>
      <c r="I40" s="201">
        <v>3000</v>
      </c>
      <c r="J40" s="110" t="str">
        <v>元</v>
      </c>
      <c r="K40" s="120">
        <f>E40*G40*I40</f>
      </c>
      <c r="L40" s="108"/>
      <c r="M40" s="108" t="str">
        <v>p10</v>
      </c>
      <c r="N40" s="98"/>
      <c r="O40" s="98"/>
      <c r="P40" s="98"/>
      <c r="Q40" s="98"/>
      <c r="R40" s="98"/>
      <c r="S40" s="98"/>
      <c r="T40" s="98"/>
      <c r="U40" s="99"/>
      <c r="V40" s="99"/>
    </row>
    <row r="41">
      <c r="A41" s="102"/>
      <c r="B41" s="102"/>
      <c r="C41" s="102" t="str">
        <v>厦门小吃</v>
      </c>
      <c r="D41" s="102" t="str">
        <v>厦门小吃</v>
      </c>
      <c r="E41" s="102">
        <v>4</v>
      </c>
      <c r="F41" s="102" t="str">
        <v>种</v>
      </c>
      <c r="G41" s="102">
        <v>1</v>
      </c>
      <c r="H41" s="102" t="str">
        <v>天</v>
      </c>
      <c r="I41" s="209">
        <v>2000</v>
      </c>
      <c r="J41" s="110" t="str">
        <v>元</v>
      </c>
      <c r="K41" s="120">
        <f>E41*G41*I41</f>
      </c>
      <c r="L41" s="130"/>
      <c r="M41" s="130" t="str">
        <v>p10</v>
      </c>
      <c r="N41" s="98"/>
      <c r="O41" s="98"/>
      <c r="P41" s="98"/>
      <c r="Q41" s="98"/>
      <c r="R41" s="98"/>
      <c r="S41" s="98"/>
      <c r="T41" s="98"/>
      <c r="U41" s="99"/>
      <c r="V41" s="99"/>
    </row>
    <row r="42">
      <c r="A42" s="106"/>
      <c r="B42" s="106" t="str">
        <v>香格里拉房间总费用</v>
      </c>
      <c r="C42" s="106"/>
      <c r="D42" s="106"/>
      <c r="E42" s="106"/>
      <c r="F42" s="106"/>
      <c r="G42" s="106"/>
      <c r="H42" s="106"/>
      <c r="I42" s="106"/>
      <c r="J42" s="106"/>
      <c r="K42" s="107">
        <f>SUM(K10:K41)</f>
      </c>
      <c r="L42" s="108"/>
      <c r="M42" s="108"/>
      <c r="N42" s="98"/>
      <c r="O42" s="98"/>
      <c r="P42" s="98"/>
      <c r="Q42" s="98"/>
      <c r="R42" s="98"/>
      <c r="S42" s="98"/>
      <c r="T42" s="98"/>
      <c r="U42" s="99"/>
      <c r="V42" s="99"/>
    </row>
    <row r="43">
      <c r="A43" s="194" t="str">
        <v>酒店住费用合计</v>
      </c>
      <c r="B43" s="194"/>
      <c r="C43" s="194"/>
      <c r="D43" s="194"/>
      <c r="E43" s="194"/>
      <c r="F43" s="194"/>
      <c r="G43" s="194"/>
      <c r="H43" s="194"/>
      <c r="I43" s="194"/>
      <c r="J43" s="194"/>
      <c r="K43" s="196">
        <f>K42</f>
      </c>
      <c r="L43" s="108"/>
      <c r="M43" s="108"/>
      <c r="N43" s="98"/>
      <c r="O43" s="98"/>
      <c r="P43" s="98"/>
      <c r="Q43" s="98"/>
      <c r="R43" s="98"/>
      <c r="S43" s="98"/>
      <c r="T43" s="98"/>
      <c r="U43" s="99"/>
      <c r="V43" s="99"/>
    </row>
    <row r="44">
      <c r="A44" s="131" t="str">
        <v>3-用车</v>
      </c>
      <c r="B44" s="100" t="str">
        <v>车辆用途</v>
      </c>
      <c r="C44" s="164" t="str">
        <v>车型</v>
      </c>
      <c r="D44" s="164"/>
      <c r="E44" s="164" t="str">
        <v>数量</v>
      </c>
      <c r="F44" s="164" t="str">
        <v>辆</v>
      </c>
      <c r="G44" s="164" t="str">
        <v>数量</v>
      </c>
      <c r="H44" s="164" t="str">
        <v>单位</v>
      </c>
      <c r="I44" s="227" t="str">
        <v>单价</v>
      </c>
      <c r="J44" s="164" t="str">
        <v>单位</v>
      </c>
      <c r="K44" s="163" t="str" xml:space="preserve">
        <v> </v>
      </c>
      <c r="L44" s="108"/>
      <c r="M44" s="108"/>
      <c r="N44" s="98"/>
      <c r="O44" s="98"/>
      <c r="P44" s="98"/>
      <c r="Q44" s="98"/>
      <c r="R44" s="98"/>
      <c r="S44" s="98"/>
      <c r="T44" s="98"/>
      <c r="U44" s="99"/>
      <c r="V44" s="99"/>
    </row>
    <row r="45">
      <c r="A45" s="131"/>
      <c r="B45" s="128" t="str">
        <v>接机</v>
      </c>
      <c r="C45" s="128" t="str">
        <v>接机/厦门站 GL8</v>
      </c>
      <c r="D45" s="128"/>
      <c r="E45" s="128">
        <v>154</v>
      </c>
      <c r="F45" s="128" t="str">
        <v>趟</v>
      </c>
      <c r="G45" s="128">
        <v>1</v>
      </c>
      <c r="H45" s="128" t="str">
        <v>次</v>
      </c>
      <c r="I45" s="132">
        <v>500</v>
      </c>
      <c r="J45" s="128" t="str">
        <v>元</v>
      </c>
      <c r="K45" s="129">
        <f>E45*G45*I45</f>
      </c>
      <c r="L45" s="108">
        <f>K45*1.06</f>
      </c>
      <c r="M45" s="108"/>
      <c r="N45" s="98"/>
      <c r="O45" s="98"/>
      <c r="P45" s="98"/>
      <c r="Q45" s="98"/>
      <c r="R45" s="98"/>
      <c r="S45" s="98"/>
      <c r="T45" s="98"/>
      <c r="U45" s="99"/>
      <c r="V45" s="99"/>
    </row>
    <row customHeight="true" ht="20" r="46">
      <c r="A46" s="131"/>
      <c r="B46" s="170" t="str">
        <v>接机</v>
      </c>
      <c r="C46" s="170" t="str">
        <v>接机-考斯特</v>
      </c>
      <c r="D46" s="170"/>
      <c r="E46" s="170">
        <v>3</v>
      </c>
      <c r="F46" s="170" t="str">
        <v>趟</v>
      </c>
      <c r="G46" s="170">
        <v>1</v>
      </c>
      <c r="H46" s="170" t="str">
        <v>次</v>
      </c>
      <c r="I46" s="172">
        <v>800</v>
      </c>
      <c r="J46" s="128" t="str">
        <v>元</v>
      </c>
      <c r="K46" s="138">
        <f>E46*G46*I46</f>
      </c>
      <c r="L46" s="108">
        <f>K46*1.06</f>
      </c>
      <c r="M46" s="108"/>
      <c r="N46" s="98"/>
      <c r="O46" s="98"/>
      <c r="P46" s="98"/>
      <c r="Q46" s="98"/>
      <c r="R46" s="98"/>
      <c r="S46" s="98"/>
      <c r="T46" s="98"/>
      <c r="U46" s="99"/>
      <c r="V46" s="99"/>
    </row>
    <row customHeight="true" ht="20" r="47">
      <c r="A47" s="131"/>
      <c r="B47" s="128" t="str">
        <v>机场备车</v>
      </c>
      <c r="C47" s="128" t="str">
        <v>4月9-13日 2辆</v>
      </c>
      <c r="D47" s="128"/>
      <c r="E47" s="128">
        <v>2</v>
      </c>
      <c r="F47" s="128" t="str">
        <v>辆</v>
      </c>
      <c r="G47" s="128">
        <v>5</v>
      </c>
      <c r="H47" s="128" t="str">
        <v>天</v>
      </c>
      <c r="I47" s="132">
        <v>1000</v>
      </c>
      <c r="J47" s="128" t="str">
        <v>元</v>
      </c>
      <c r="K47" s="138">
        <f>E47*G47*I47</f>
      </c>
      <c r="L47" s="108">
        <f>K47*1.06</f>
      </c>
      <c r="M47" s="108"/>
      <c r="N47" s="98"/>
      <c r="O47" s="98"/>
      <c r="P47" s="98"/>
      <c r="Q47" s="98"/>
      <c r="R47" s="98"/>
      <c r="S47" s="98"/>
      <c r="T47" s="98"/>
      <c r="U47" s="99"/>
      <c r="V47" s="99"/>
    </row>
    <row customHeight="true" ht="20" r="48">
      <c r="A48" s="131"/>
      <c r="B48" s="128" t="str">
        <v>机场备车</v>
      </c>
      <c r="C48" s="128" t="str">
        <v>超时费</v>
      </c>
      <c r="D48" s="128"/>
      <c r="E48" s="128">
        <v>29.5</v>
      </c>
      <c r="F48" s="128" t="str">
        <v>小时</v>
      </c>
      <c r="G48" s="128">
        <v>1</v>
      </c>
      <c r="H48" s="128" t="str">
        <v>项</v>
      </c>
      <c r="I48" s="132">
        <v>70</v>
      </c>
      <c r="J48" s="128" t="str">
        <v>元</v>
      </c>
      <c r="K48" s="138">
        <f>E48*G48*I48</f>
      </c>
      <c r="L48" s="108">
        <f>K48*1.06</f>
      </c>
      <c r="M48" s="108"/>
      <c r="N48" s="98"/>
      <c r="O48" s="98"/>
      <c r="P48" s="98"/>
      <c r="Q48" s="98"/>
      <c r="R48" s="98"/>
      <c r="S48" s="98"/>
      <c r="T48" s="98"/>
      <c r="U48" s="99"/>
      <c r="V48" s="99"/>
    </row>
    <row customHeight="true" ht="20" r="49">
      <c r="A49" s="131"/>
      <c r="B49" s="128" t="str">
        <v>酒店送机备车</v>
      </c>
      <c r="C49" s="128" t="str">
        <v>4月15日 2辆 GL8</v>
      </c>
      <c r="D49" s="128"/>
      <c r="E49" s="128">
        <v>2</v>
      </c>
      <c r="F49" s="128" t="str">
        <v>辆</v>
      </c>
      <c r="G49" s="128">
        <v>1</v>
      </c>
      <c r="H49" s="128" t="str">
        <v>天</v>
      </c>
      <c r="I49" s="132">
        <v>1000</v>
      </c>
      <c r="J49" s="128" t="str">
        <v>元</v>
      </c>
      <c r="K49" s="138">
        <f>E49*G49*I49</f>
      </c>
      <c r="L49" s="108">
        <f>K49*1.06</f>
      </c>
      <c r="M49" s="108"/>
      <c r="N49" s="98"/>
      <c r="O49" s="98"/>
      <c r="P49" s="98"/>
      <c r="Q49" s="98"/>
      <c r="R49" s="98"/>
      <c r="S49" s="98"/>
      <c r="T49" s="98"/>
      <c r="U49" s="99"/>
      <c r="V49" s="99"/>
    </row>
    <row customHeight="true" ht="20" r="50">
      <c r="A50" s="131"/>
      <c r="B50" s="128" t="str">
        <v>酒店备车</v>
      </c>
      <c r="C50" s="128" t="str">
        <v>4月9日香格里拉备车</v>
      </c>
      <c r="D50" s="128"/>
      <c r="E50" s="128">
        <v>1</v>
      </c>
      <c r="F50" s="128" t="str">
        <v>辆</v>
      </c>
      <c r="G50" s="128">
        <v>1</v>
      </c>
      <c r="H50" s="128" t="str">
        <v>天</v>
      </c>
      <c r="I50" s="132">
        <v>1000</v>
      </c>
      <c r="J50" s="128" t="str">
        <v>元</v>
      </c>
      <c r="K50" s="129">
        <f>E50*G50*I50</f>
      </c>
      <c r="L50" s="108">
        <f>K50*1.06</f>
      </c>
      <c r="M50" s="108"/>
      <c r="N50" s="98"/>
      <c r="O50" s="98"/>
      <c r="P50" s="98"/>
      <c r="Q50" s="98"/>
      <c r="R50" s="98"/>
      <c r="S50" s="98"/>
      <c r="T50" s="98"/>
      <c r="U50" s="99"/>
      <c r="V50" s="99"/>
    </row>
    <row customHeight="true" ht="20" r="51">
      <c r="A51" s="131"/>
      <c r="B51" s="128" t="str">
        <v>酒店备车</v>
      </c>
      <c r="C51" s="128" t="str">
        <v>4月9-4月14日24小时备车</v>
      </c>
      <c r="D51" s="128"/>
      <c r="E51" s="128">
        <v>1</v>
      </c>
      <c r="F51" s="128" t="str">
        <v>辆</v>
      </c>
      <c r="G51" s="128">
        <v>6</v>
      </c>
      <c r="H51" s="128" t="str">
        <v>天</v>
      </c>
      <c r="I51" s="132">
        <v>3000</v>
      </c>
      <c r="J51" s="128" t="str">
        <v>元</v>
      </c>
      <c r="K51" s="129">
        <f>E51*G51*I51</f>
      </c>
      <c r="L51" s="108">
        <f>K51*1.06</f>
      </c>
      <c r="M51" s="108"/>
      <c r="N51" s="98"/>
      <c r="O51" s="98"/>
      <c r="P51" s="98"/>
      <c r="Q51" s="98"/>
      <c r="R51" s="98"/>
      <c r="S51" s="98"/>
      <c r="T51" s="98"/>
      <c r="U51" s="99"/>
      <c r="V51" s="99"/>
    </row>
    <row customHeight="true" ht="20" r="52">
      <c r="A52" s="131"/>
      <c r="B52" s="128" t="str">
        <v>酒店送机备车</v>
      </c>
      <c r="C52" s="128" t="str">
        <v>4月15日 1辆考斯特</v>
      </c>
      <c r="D52" s="128"/>
      <c r="E52" s="128">
        <v>1</v>
      </c>
      <c r="F52" s="128" t="str">
        <v>辆</v>
      </c>
      <c r="G52" s="128">
        <v>1</v>
      </c>
      <c r="H52" s="128" t="str">
        <v>天</v>
      </c>
      <c r="I52" s="132">
        <v>1500</v>
      </c>
      <c r="J52" s="128" t="str">
        <v>元</v>
      </c>
      <c r="K52" s="129">
        <f>E52*G52*I52</f>
      </c>
      <c r="L52" s="140">
        <v>1500</v>
      </c>
      <c r="M52" s="108"/>
      <c r="N52" s="98"/>
      <c r="O52" s="98"/>
      <c r="P52" s="98"/>
      <c r="Q52" s="98"/>
      <c r="R52" s="98"/>
      <c r="S52" s="98"/>
      <c r="T52" s="98"/>
      <c r="U52" s="99"/>
      <c r="V52" s="99"/>
    </row>
    <row customHeight="true" ht="20" r="53">
      <c r="A53" s="131"/>
      <c r="B53" s="142" t="str">
        <v>主播彩排用车</v>
      </c>
      <c r="C53" s="142" t="str">
        <v>4月10日6辆，4月11日10辆 gL8</v>
      </c>
      <c r="D53" s="142"/>
      <c r="E53" s="142">
        <v>16</v>
      </c>
      <c r="F53" s="128" t="str">
        <v>辆</v>
      </c>
      <c r="G53" s="142">
        <v>1</v>
      </c>
      <c r="H53" s="142" t="str">
        <v>天</v>
      </c>
      <c r="I53" s="234">
        <v>1000</v>
      </c>
      <c r="J53" s="128" t="str">
        <v>元</v>
      </c>
      <c r="K53" s="129">
        <f>E53*G53*I53</f>
      </c>
      <c r="L53" s="140">
        <f>K53*1.06</f>
      </c>
      <c r="M53" s="108"/>
      <c r="N53" s="98"/>
      <c r="O53" s="98"/>
      <c r="P53" s="98"/>
      <c r="Q53" s="98"/>
      <c r="R53" s="98"/>
      <c r="S53" s="98"/>
      <c r="T53" s="98"/>
      <c r="U53" s="99"/>
      <c r="V53" s="99"/>
    </row>
    <row customHeight="true" ht="20" r="54">
      <c r="A54" s="131"/>
      <c r="B54" s="142" t="str">
        <v>主播彩排用车</v>
      </c>
      <c r="C54" s="128" t="str" xml:space="preserve">
        <v> 4月12日gl8包车</v>
      </c>
      <c r="D54" s="128"/>
      <c r="E54" s="128">
        <v>14</v>
      </c>
      <c r="F54" s="128" t="str">
        <v>辆</v>
      </c>
      <c r="G54" s="128">
        <v>1</v>
      </c>
      <c r="H54" s="142" t="str">
        <v>天</v>
      </c>
      <c r="I54" s="132">
        <v>1000</v>
      </c>
      <c r="J54" s="128" t="str">
        <v>元</v>
      </c>
      <c r="K54" s="129">
        <f>E54*G54*I54</f>
      </c>
      <c r="L54" s="140">
        <f>K54*1.06</f>
      </c>
      <c r="M54" s="108"/>
      <c r="N54" s="98"/>
      <c r="O54" s="98"/>
      <c r="P54" s="98"/>
      <c r="Q54" s="98"/>
      <c r="R54" s="98"/>
      <c r="S54" s="98"/>
      <c r="T54" s="98"/>
      <c r="U54" s="99"/>
      <c r="V54" s="99"/>
    </row>
    <row customHeight="true" ht="20" r="55">
      <c r="A55" s="131"/>
      <c r="B55" s="142" t="str">
        <v>主播晚会用车</v>
      </c>
      <c r="C55" s="128" t="str" xml:space="preserve">
        <v> 4月13日gl8包车</v>
      </c>
      <c r="D55" s="128"/>
      <c r="E55" s="128">
        <v>13</v>
      </c>
      <c r="F55" s="128" t="str">
        <v>辆</v>
      </c>
      <c r="G55" s="128">
        <v>1</v>
      </c>
      <c r="H55" s="142" t="str">
        <v>天</v>
      </c>
      <c r="I55" s="132">
        <v>1000</v>
      </c>
      <c r="J55" s="128" t="str">
        <v>元</v>
      </c>
      <c r="K55" s="129">
        <f>E55*G55*I55</f>
      </c>
      <c r="L55" s="140">
        <f>K55*1.06</f>
      </c>
      <c r="M55" s="108"/>
      <c r="N55" s="98"/>
      <c r="O55" s="98"/>
      <c r="P55" s="98"/>
      <c r="Q55" s="98"/>
      <c r="R55" s="98"/>
      <c r="S55" s="98"/>
      <c r="T55" s="98"/>
      <c r="U55" s="99"/>
      <c r="V55" s="99"/>
    </row>
    <row customHeight="true" ht="20" r="56">
      <c r="A56" s="131"/>
      <c r="B56" s="128" t="str">
        <v>主播游园会用车</v>
      </c>
      <c r="C56" s="128" t="str" xml:space="preserve">
        <v> 4月14日gl8包车</v>
      </c>
      <c r="D56" s="128"/>
      <c r="E56" s="128">
        <v>8</v>
      </c>
      <c r="F56" s="128" t="str">
        <v>辆</v>
      </c>
      <c r="G56" s="128">
        <v>1</v>
      </c>
      <c r="H56" s="142" t="str">
        <v>天</v>
      </c>
      <c r="I56" s="132">
        <v>1000</v>
      </c>
      <c r="J56" s="128" t="str">
        <v>元</v>
      </c>
      <c r="K56" s="129">
        <f>E56*G56*I56</f>
      </c>
      <c r="L56" s="140">
        <f>K56*1.06</f>
      </c>
      <c r="M56" s="108"/>
      <c r="N56" s="98"/>
      <c r="O56" s="98"/>
      <c r="P56" s="98"/>
      <c r="Q56" s="98"/>
      <c r="R56" s="98"/>
      <c r="S56" s="98"/>
      <c r="T56" s="98"/>
      <c r="U56" s="99"/>
      <c r="V56" s="99"/>
    </row>
    <row customHeight="true" ht="20" r="57">
      <c r="A57" s="131"/>
      <c r="B57" s="128" t="str">
        <v>送机车辆</v>
      </c>
      <c r="C57" s="128" t="str">
        <v>4月14日送机GL8</v>
      </c>
      <c r="D57" s="128"/>
      <c r="E57" s="128">
        <v>9</v>
      </c>
      <c r="F57" s="128" t="str">
        <v>趟</v>
      </c>
      <c r="G57" s="128">
        <v>1</v>
      </c>
      <c r="H57" s="142" t="str">
        <v>天</v>
      </c>
      <c r="I57" s="132">
        <v>500</v>
      </c>
      <c r="J57" s="128" t="str">
        <v>元</v>
      </c>
      <c r="K57" s="129">
        <f>E57*G57*I57</f>
      </c>
      <c r="L57" s="140">
        <f>K57*1.06</f>
      </c>
      <c r="M57" s="108"/>
      <c r="N57" s="98"/>
      <c r="O57" s="98"/>
      <c r="P57" s="98"/>
      <c r="Q57" s="98"/>
      <c r="R57" s="98"/>
      <c r="S57" s="98"/>
      <c r="T57" s="98"/>
      <c r="U57" s="99"/>
      <c r="V57" s="99"/>
    </row>
    <row customHeight="true" ht="20" r="58">
      <c r="A58" s="131"/>
      <c r="B58" s="142" t="str">
        <v>主播彩排用车</v>
      </c>
      <c r="C58" s="128" t="str">
        <v>4月11日考斯特</v>
      </c>
      <c r="D58" s="128"/>
      <c r="E58" s="128">
        <v>2</v>
      </c>
      <c r="F58" s="128" t="str">
        <v>辆</v>
      </c>
      <c r="G58" s="128">
        <v>1</v>
      </c>
      <c r="H58" s="142" t="str">
        <v>天</v>
      </c>
      <c r="I58" s="132">
        <v>1500</v>
      </c>
      <c r="J58" s="128" t="str">
        <v>元</v>
      </c>
      <c r="K58" s="129">
        <f>E58*G58*I58</f>
      </c>
      <c r="L58" s="108">
        <v>3000</v>
      </c>
      <c r="M58" s="108"/>
      <c r="N58" s="98"/>
      <c r="O58" s="98"/>
      <c r="P58" s="98"/>
      <c r="Q58" s="98"/>
      <c r="R58" s="98"/>
      <c r="S58" s="98"/>
      <c r="T58" s="98"/>
      <c r="U58" s="99"/>
      <c r="V58" s="99"/>
    </row>
    <row customHeight="true" ht="20" r="59">
      <c r="A59" s="131"/>
      <c r="B59" s="142" t="str">
        <v>主播彩排用车</v>
      </c>
      <c r="C59" s="128" t="str">
        <v>4月11日大巴车48座</v>
      </c>
      <c r="D59" s="128"/>
      <c r="E59" s="128">
        <v>1</v>
      </c>
      <c r="F59" s="128" t="str">
        <v>辆</v>
      </c>
      <c r="G59" s="128">
        <v>1</v>
      </c>
      <c r="H59" s="142" t="str">
        <v>天</v>
      </c>
      <c r="I59" s="132">
        <v>1800</v>
      </c>
      <c r="J59" s="128" t="str">
        <v>元</v>
      </c>
      <c r="K59" s="129">
        <f>E59*G59*I59</f>
      </c>
      <c r="L59" s="108">
        <v>1866.67</v>
      </c>
      <c r="M59" s="108"/>
      <c r="N59" s="98"/>
      <c r="O59" s="98"/>
      <c r="P59" s="98"/>
      <c r="Q59" s="98"/>
      <c r="R59" s="98"/>
      <c r="S59" s="98"/>
      <c r="T59" s="98"/>
      <c r="U59" s="99"/>
      <c r="V59" s="99"/>
    </row>
    <row r="60">
      <c r="A60" s="131"/>
      <c r="B60" s="142" t="str">
        <v>主播彩排用车</v>
      </c>
      <c r="C60" s="128" t="str">
        <v>4月12日考斯特</v>
      </c>
      <c r="D60" s="128"/>
      <c r="E60" s="128">
        <v>9</v>
      </c>
      <c r="F60" s="128" t="str">
        <v>辆</v>
      </c>
      <c r="G60" s="128">
        <v>1</v>
      </c>
      <c r="H60" s="142" t="str">
        <v>天</v>
      </c>
      <c r="I60" s="132">
        <v>1500</v>
      </c>
      <c r="J60" s="128" t="str">
        <v>元</v>
      </c>
      <c r="K60" s="129">
        <f>E60*G60*I60</f>
      </c>
      <c r="L60" s="108">
        <v>13500</v>
      </c>
      <c r="M60" s="108"/>
      <c r="N60" s="98"/>
      <c r="O60" s="98"/>
      <c r="P60" s="98"/>
      <c r="Q60" s="98"/>
      <c r="R60" s="98"/>
      <c r="S60" s="98"/>
      <c r="T60" s="98"/>
      <c r="U60" s="99"/>
      <c r="V60" s="99"/>
    </row>
    <row r="61">
      <c r="A61" s="131"/>
      <c r="B61" s="142" t="str">
        <v>主播彩排用车</v>
      </c>
      <c r="C61" s="128" t="str">
        <v>4月12日彩排会场往返大巴车</v>
      </c>
      <c r="D61" s="128"/>
      <c r="E61" s="152">
        <v>4</v>
      </c>
      <c r="F61" s="128" t="str">
        <v>辆</v>
      </c>
      <c r="G61" s="152">
        <v>1</v>
      </c>
      <c r="H61" s="142" t="str">
        <v>天</v>
      </c>
      <c r="I61" s="153">
        <v>1800</v>
      </c>
      <c r="J61" s="128" t="str">
        <v>元</v>
      </c>
      <c r="K61" s="129">
        <f>E61*G61*I61</f>
      </c>
      <c r="L61" s="108">
        <f>1866.67*4</f>
      </c>
      <c r="M61" s="108"/>
      <c r="N61" s="98"/>
      <c r="O61" s="98"/>
      <c r="P61" s="98"/>
      <c r="Q61" s="98"/>
      <c r="R61" s="98"/>
      <c r="S61" s="98"/>
      <c r="T61" s="98"/>
      <c r="U61" s="99"/>
      <c r="V61" s="99"/>
    </row>
    <row r="62">
      <c r="A62" s="131"/>
      <c r="B62" s="171" t="str">
        <v>主播晚会用车</v>
      </c>
      <c r="C62" s="170" t="str">
        <v>4月13日考斯特</v>
      </c>
      <c r="D62" s="170"/>
      <c r="E62" s="170">
        <v>7</v>
      </c>
      <c r="F62" s="170" t="str">
        <v>辆</v>
      </c>
      <c r="G62" s="170">
        <v>1</v>
      </c>
      <c r="H62" s="171" t="str">
        <v>天</v>
      </c>
      <c r="I62" s="172">
        <v>1500</v>
      </c>
      <c r="J62" s="170" t="str">
        <v>元</v>
      </c>
      <c r="K62" s="138">
        <f>E62*G62*I62</f>
      </c>
      <c r="L62" s="108">
        <v>10500</v>
      </c>
      <c r="M62" s="108"/>
      <c r="N62" s="98"/>
      <c r="O62" s="98"/>
      <c r="P62" s="98"/>
      <c r="Q62" s="98"/>
      <c r="R62" s="98"/>
      <c r="S62" s="98"/>
      <c r="T62" s="98"/>
      <c r="U62" s="99"/>
      <c r="V62" s="99"/>
    </row>
    <row r="63">
      <c r="A63" s="131"/>
      <c r="B63" s="142" t="str">
        <v>主播晚会用车</v>
      </c>
      <c r="C63" s="128" t="str">
        <v>4月13日彩排会场往返大巴车</v>
      </c>
      <c r="D63" s="128"/>
      <c r="E63" s="128">
        <v>3</v>
      </c>
      <c r="F63" s="128" t="str">
        <v>辆</v>
      </c>
      <c r="G63" s="128">
        <v>1</v>
      </c>
      <c r="H63" s="142" t="str">
        <v>天</v>
      </c>
      <c r="I63" s="132">
        <v>1800</v>
      </c>
      <c r="J63" s="128" t="str">
        <v>元</v>
      </c>
      <c r="K63" s="129">
        <f>E63*G63*I63</f>
      </c>
      <c r="L63" s="108" t="str">
        <v>1866.67*3</v>
      </c>
      <c r="M63" s="108"/>
      <c r="N63" s="98"/>
      <c r="O63" s="98"/>
      <c r="P63" s="98"/>
      <c r="Q63" s="98"/>
      <c r="R63" s="98"/>
      <c r="S63" s="98"/>
      <c r="T63" s="98"/>
      <c r="U63" s="99"/>
      <c r="V63" s="99"/>
    </row>
    <row r="64">
      <c r="A64" s="131"/>
      <c r="B64" s="128" t="str">
        <v>主播游园会用车</v>
      </c>
      <c r="C64" s="128" t="str">
        <v>4月14日考斯特</v>
      </c>
      <c r="D64" s="128"/>
      <c r="E64" s="128">
        <v>8</v>
      </c>
      <c r="F64" s="128" t="str">
        <v>辆</v>
      </c>
      <c r="G64" s="128">
        <v>1</v>
      </c>
      <c r="H64" s="142" t="str">
        <v>天</v>
      </c>
      <c r="I64" s="132">
        <v>1500</v>
      </c>
      <c r="J64" s="128" t="str">
        <v>元</v>
      </c>
      <c r="K64" s="129">
        <f>E64*G64*I64</f>
      </c>
      <c r="L64" s="108">
        <v>12000</v>
      </c>
      <c r="M64" s="108"/>
      <c r="N64" s="98"/>
      <c r="O64" s="98"/>
      <c r="P64" s="98"/>
      <c r="Q64" s="98"/>
      <c r="R64" s="98"/>
      <c r="S64" s="98"/>
      <c r="T64" s="98"/>
      <c r="U64" s="99"/>
      <c r="V64" s="99"/>
    </row>
    <row r="65">
      <c r="A65" s="131"/>
      <c r="B65" s="128" t="str">
        <v>主播游园会用车</v>
      </c>
      <c r="C65" s="128" t="str">
        <v>4月14日彩排会场往返大巴车</v>
      </c>
      <c r="D65" s="128"/>
      <c r="E65" s="128">
        <v>2</v>
      </c>
      <c r="F65" s="128" t="str">
        <v>辆</v>
      </c>
      <c r="G65" s="128">
        <v>1</v>
      </c>
      <c r="H65" s="142" t="str">
        <v>天</v>
      </c>
      <c r="I65" s="132">
        <v>1800</v>
      </c>
      <c r="J65" s="128" t="str">
        <v>元</v>
      </c>
      <c r="K65" s="129">
        <f>E65*G65*I65</f>
      </c>
      <c r="L65" s="108">
        <f>1866.67*2</f>
      </c>
      <c r="M65" s="108"/>
      <c r="N65" s="98"/>
      <c r="O65" s="98"/>
      <c r="P65" s="98"/>
      <c r="Q65" s="98"/>
      <c r="R65" s="98"/>
      <c r="S65" s="98"/>
      <c r="T65" s="98"/>
      <c r="U65" s="99"/>
      <c r="V65" s="99"/>
    </row>
    <row r="66">
      <c r="A66" s="131"/>
      <c r="B66" s="128" t="str">
        <v>送机车辆</v>
      </c>
      <c r="C66" s="128" t="str">
        <v>4月14日送机GL8</v>
      </c>
      <c r="D66" s="128"/>
      <c r="E66" s="128">
        <v>13</v>
      </c>
      <c r="F66" s="128" t="str">
        <v>趟</v>
      </c>
      <c r="G66" s="128">
        <v>1</v>
      </c>
      <c r="H66" s="142" t="str">
        <v>天</v>
      </c>
      <c r="I66" s="132">
        <v>500</v>
      </c>
      <c r="J66" s="128" t="str">
        <v>元</v>
      </c>
      <c r="K66" s="129">
        <f>E66*G66*I66</f>
      </c>
      <c r="L66" s="108">
        <f>K66*1.06</f>
      </c>
      <c r="M66" s="108"/>
      <c r="N66" s="98"/>
      <c r="O66" s="98"/>
      <c r="P66" s="98"/>
      <c r="Q66" s="98"/>
      <c r="R66" s="98"/>
      <c r="S66" s="98"/>
      <c r="T66" s="98"/>
      <c r="U66" s="99"/>
      <c r="V66" s="99"/>
    </row>
    <row customHeight="true" ht="20" r="67">
      <c r="A67" s="131"/>
      <c r="B67" s="128" t="str">
        <v>考斯特送机</v>
      </c>
      <c r="C67" s="128" t="str">
        <v>4月14日送机考斯特</v>
      </c>
      <c r="D67" s="128"/>
      <c r="E67" s="128">
        <v>1</v>
      </c>
      <c r="F67" s="128" t="str">
        <v>趟</v>
      </c>
      <c r="G67" s="128">
        <v>1</v>
      </c>
      <c r="H67" s="128" t="str">
        <v>天</v>
      </c>
      <c r="I67" s="132">
        <v>800</v>
      </c>
      <c r="J67" s="128" t="str">
        <v>元</v>
      </c>
      <c r="K67" s="129">
        <f>E67*G67*I67</f>
      </c>
      <c r="L67" s="108">
        <v>848</v>
      </c>
      <c r="M67" s="108"/>
      <c r="N67" s="98"/>
      <c r="O67" s="98"/>
      <c r="P67" s="98"/>
      <c r="Q67" s="98"/>
      <c r="R67" s="98"/>
      <c r="S67" s="98"/>
      <c r="T67" s="98"/>
      <c r="U67" s="99"/>
      <c r="V67" s="99"/>
    </row>
    <row r="68">
      <c r="A68" s="131"/>
      <c r="B68" s="170" t="str">
        <v>送机车辆</v>
      </c>
      <c r="C68" s="170" t="str">
        <v>4月15日大巴车</v>
      </c>
      <c r="D68" s="170"/>
      <c r="E68" s="170">
        <v>4</v>
      </c>
      <c r="F68" s="170" t="str">
        <v>辆</v>
      </c>
      <c r="G68" s="170">
        <v>1</v>
      </c>
      <c r="H68" s="171" t="str">
        <v>天</v>
      </c>
      <c r="I68" s="172">
        <v>1800</v>
      </c>
      <c r="J68" s="170" t="str">
        <v>元</v>
      </c>
      <c r="K68" s="138">
        <f>E68*G68*I68</f>
      </c>
      <c r="L68" s="221">
        <f>1866.67*4</f>
      </c>
      <c r="M68" s="221"/>
      <c r="N68" s="98"/>
      <c r="O68" s="98"/>
      <c r="P68" s="98"/>
      <c r="Q68" s="98"/>
      <c r="R68" s="98"/>
      <c r="S68" s="98"/>
      <c r="T68" s="98"/>
      <c r="U68" s="99"/>
      <c r="V68" s="99"/>
    </row>
    <row r="69">
      <c r="A69" s="131"/>
      <c r="B69" s="128" t="str">
        <v>送机车辆</v>
      </c>
      <c r="C69" s="128" t="str">
        <v>4月15日GL8送机</v>
      </c>
      <c r="D69" s="128"/>
      <c r="E69" s="128">
        <v>10</v>
      </c>
      <c r="F69" s="128" t="str">
        <v>趟</v>
      </c>
      <c r="G69" s="128">
        <v>1</v>
      </c>
      <c r="H69" s="142" t="str">
        <v>天</v>
      </c>
      <c r="I69" s="132">
        <v>500</v>
      </c>
      <c r="J69" s="128" t="str">
        <v>元</v>
      </c>
      <c r="K69" s="129">
        <f>E69*G69*I69</f>
      </c>
      <c r="L69" s="221">
        <f>K69*1.06</f>
      </c>
      <c r="M69" s="221"/>
      <c r="N69" s="98"/>
      <c r="O69" s="98"/>
      <c r="P69" s="98"/>
      <c r="Q69" s="98"/>
      <c r="R69" s="98"/>
      <c r="S69" s="98"/>
      <c r="T69" s="98"/>
      <c r="U69" s="99"/>
      <c r="V69" s="99"/>
    </row>
    <row customHeight="true" ht="20" r="70">
      <c r="A70" s="131"/>
      <c r="B70" s="128" t="str">
        <v>送机车辆</v>
      </c>
      <c r="C70" s="128" t="str">
        <v>4月15日考斯特送机</v>
      </c>
      <c r="D70" s="128"/>
      <c r="E70" s="128">
        <v>1</v>
      </c>
      <c r="F70" s="128" t="str">
        <v>趟</v>
      </c>
      <c r="G70" s="170">
        <v>1</v>
      </c>
      <c r="H70" s="171" t="str">
        <v>天</v>
      </c>
      <c r="I70" s="172">
        <v>800</v>
      </c>
      <c r="J70" s="170" t="str">
        <v>元</v>
      </c>
      <c r="K70" s="213">
        <f>E70*G70*I70</f>
      </c>
      <c r="L70" s="214">
        <v>848</v>
      </c>
      <c r="M70" s="214"/>
      <c r="N70" s="98"/>
      <c r="O70" s="98"/>
      <c r="P70" s="98"/>
      <c r="Q70" s="98"/>
      <c r="R70" s="98"/>
      <c r="S70" s="98"/>
      <c r="T70" s="98"/>
      <c r="U70" s="99"/>
      <c r="V70" s="99"/>
    </row>
    <row customHeight="true" ht="20" r="71">
      <c r="A71" s="131"/>
      <c r="B71" s="128" t="str">
        <v>送机车辆</v>
      </c>
      <c r="C71" s="128" t="str">
        <v>VIp4月17日从香格里拉送机</v>
      </c>
      <c r="D71" s="128"/>
      <c r="E71" s="128">
        <v>1</v>
      </c>
      <c r="F71" s="133" t="str">
        <v>趟</v>
      </c>
      <c r="G71" s="128">
        <v>1</v>
      </c>
      <c r="H71" s="142" t="str">
        <v>天</v>
      </c>
      <c r="I71" s="132">
        <v>500</v>
      </c>
      <c r="J71" s="128" t="str">
        <v>元</v>
      </c>
      <c r="K71" s="129">
        <f>E71*G71*I71</f>
      </c>
      <c r="L71" s="202">
        <f>K71*1.06</f>
      </c>
      <c r="M71" s="130"/>
      <c r="N71" s="98"/>
      <c r="O71" s="98"/>
      <c r="P71" s="98"/>
      <c r="Q71" s="98"/>
      <c r="R71" s="98"/>
      <c r="S71" s="98"/>
      <c r="T71" s="98"/>
      <c r="U71" s="99"/>
      <c r="V71" s="99"/>
    </row>
    <row customHeight="true" ht="20" r="72">
      <c r="A72" s="131"/>
      <c r="B72" s="128" t="str">
        <v>海景洲际车辆信息</v>
      </c>
      <c r="C72" s="128" t="str">
        <v>延边歌舞团送机（16日）3辆</v>
      </c>
      <c r="D72" s="128"/>
      <c r="E72" s="128">
        <v>3</v>
      </c>
      <c r="F72" s="133" t="str">
        <v>趟</v>
      </c>
      <c r="G72" s="128">
        <v>1</v>
      </c>
      <c r="H72" s="128" t="str">
        <v>次</v>
      </c>
      <c r="I72" s="128">
        <v>500</v>
      </c>
      <c r="J72" s="128" t="str">
        <v>元</v>
      </c>
      <c r="K72" s="129">
        <f>E72*G72*I72</f>
      </c>
      <c r="L72" s="130">
        <f>K72*1.06</f>
      </c>
      <c r="M72" s="123" t="str">
        <v>主播费用，单独算总价</v>
      </c>
      <c r="N72" s="98"/>
      <c r="O72" s="98"/>
      <c r="P72" s="98"/>
      <c r="Q72" s="98"/>
      <c r="R72" s="98"/>
      <c r="S72" s="98"/>
      <c r="T72" s="98"/>
      <c r="U72" s="99"/>
      <c r="V72" s="99"/>
    </row>
    <row customHeight="true" ht="20" r="73">
      <c r="A73" s="131"/>
      <c r="B73" s="128" t="str">
        <v>主播车辆超时</v>
      </c>
      <c r="C73" s="128" t="str">
        <v>酒店备车/会场备车超时GL8</v>
      </c>
      <c r="D73" s="128"/>
      <c r="E73" s="128">
        <v>135</v>
      </c>
      <c r="F73" s="133" t="str">
        <v>小时</v>
      </c>
      <c r="G73" s="128">
        <v>1</v>
      </c>
      <c r="H73" s="128" t="str">
        <v>次</v>
      </c>
      <c r="I73" s="132">
        <v>70</v>
      </c>
      <c r="J73" s="128" t="str">
        <v>元</v>
      </c>
      <c r="K73" s="129">
        <f>E73*G73*I73</f>
      </c>
      <c r="L73" s="130">
        <f>K73*1.06</f>
      </c>
      <c r="M73" s="130"/>
      <c r="N73" s="98"/>
      <c r="O73" s="98"/>
      <c r="P73" s="98"/>
      <c r="Q73" s="98"/>
      <c r="R73" s="98"/>
      <c r="S73" s="98"/>
      <c r="T73" s="98"/>
      <c r="U73" s="99"/>
      <c r="V73" s="99"/>
    </row>
    <row customHeight="true" ht="20" r="74">
      <c r="A74" s="131"/>
      <c r="B74" s="128" t="str">
        <v>主播车辆超时</v>
      </c>
      <c r="C74" s="128" t="str">
        <v>酒店备车/会场备车超时考斯特</v>
      </c>
      <c r="D74" s="128"/>
      <c r="E74" s="142">
        <v>38</v>
      </c>
      <c r="F74" s="176" t="str">
        <v>小时</v>
      </c>
      <c r="G74" s="142">
        <v>1</v>
      </c>
      <c r="H74" s="128" t="str">
        <v>次</v>
      </c>
      <c r="I74" s="142">
        <v>120</v>
      </c>
      <c r="J74" s="128" t="str">
        <v>元</v>
      </c>
      <c r="K74" s="129">
        <f>E74*G74*I74</f>
      </c>
      <c r="L74" s="130">
        <f>K74*1.06</f>
      </c>
      <c r="M74" s="130"/>
      <c r="N74" s="98"/>
      <c r="O74" s="98"/>
      <c r="P74" s="98"/>
      <c r="Q74" s="98"/>
      <c r="R74" s="98"/>
      <c r="S74" s="98"/>
      <c r="T74" s="98"/>
      <c r="U74" s="99"/>
      <c r="V74" s="99"/>
    </row>
    <row customHeight="true" ht="20" r="75">
      <c r="A75" s="131"/>
      <c r="B75" s="128" t="str">
        <v>主播车辆超时</v>
      </c>
      <c r="C75" s="128" t="str">
        <v>酒店备车/会场备车超时大巴车</v>
      </c>
      <c r="D75" s="128"/>
      <c r="E75" s="142">
        <v>7</v>
      </c>
      <c r="F75" s="176" t="str">
        <v>小时</v>
      </c>
      <c r="G75" s="142">
        <v>1</v>
      </c>
      <c r="H75" s="128" t="str">
        <v>次</v>
      </c>
      <c r="I75" s="142">
        <v>130</v>
      </c>
      <c r="J75" s="128" t="str">
        <v>元</v>
      </c>
      <c r="K75" s="129">
        <f>E75*G75*I75</f>
      </c>
      <c r="L75" s="130">
        <f>K75*1.06</f>
      </c>
      <c r="M75" s="130"/>
      <c r="N75" s="98"/>
      <c r="O75" s="98"/>
      <c r="P75" s="98"/>
      <c r="Q75" s="98"/>
      <c r="R75" s="98"/>
      <c r="S75" s="98"/>
      <c r="T75" s="98"/>
      <c r="U75" s="99"/>
      <c r="V75" s="99"/>
    </row>
    <row customHeight="true" ht="20" r="76">
      <c r="A76" s="131"/>
      <c r="B76" s="128" t="str">
        <v>张大仙送站</v>
      </c>
      <c r="C76" s="128" t="str">
        <v>张大仙送站</v>
      </c>
      <c r="D76" s="128"/>
      <c r="E76" s="128">
        <v>4</v>
      </c>
      <c r="F76" s="222" t="str">
        <v>辆</v>
      </c>
      <c r="G76" s="128">
        <v>1</v>
      </c>
      <c r="H76" s="128" t="str">
        <v>次</v>
      </c>
      <c r="I76" s="128">
        <v>500</v>
      </c>
      <c r="J76" s="128" t="str">
        <v>元</v>
      </c>
      <c r="K76" s="129">
        <f>E76*G76*I76</f>
      </c>
      <c r="L76" s="130"/>
      <c r="M76" s="130" t="str">
        <v>本人1辆，工作人员3辆</v>
      </c>
      <c r="N76" s="98"/>
      <c r="O76" s="98"/>
      <c r="P76" s="98"/>
      <c r="Q76" s="98"/>
      <c r="R76" s="98"/>
      <c r="S76" s="98"/>
      <c r="T76" s="98"/>
      <c r="U76" s="99"/>
      <c r="V76" s="99"/>
    </row>
    <row customHeight="true" ht="20" r="77">
      <c r="A77" s="131"/>
      <c r="B77" s="128" t="str">
        <v>员工13日散场用车</v>
      </c>
      <c r="C77" s="128" t="str">
        <v>13日晚会散场香格里拉 员工用车 50座</v>
      </c>
      <c r="D77" s="128"/>
      <c r="E77" s="128">
        <v>1</v>
      </c>
      <c r="F77" s="222" t="str">
        <v>项</v>
      </c>
      <c r="G77" s="128">
        <v>1</v>
      </c>
      <c r="H77" s="128" t="str">
        <v>次</v>
      </c>
      <c r="I77" s="128">
        <v>1800</v>
      </c>
      <c r="J77" s="128" t="str">
        <v>元</v>
      </c>
      <c r="K77" s="129">
        <f>E77*G77*I77</f>
      </c>
      <c r="L77" s="123"/>
      <c r="M77" s="123" t="str">
        <v>主播侧员工回酒店</v>
      </c>
      <c r="N77" s="98"/>
      <c r="O77" s="98"/>
      <c r="P77" s="98"/>
      <c r="Q77" s="98"/>
      <c r="R77" s="98"/>
      <c r="S77" s="98"/>
      <c r="T77" s="98"/>
      <c r="U77" s="99"/>
      <c r="V77" s="99"/>
    </row>
    <row r="78">
      <c r="A78" s="131"/>
      <c r="B78" s="128" t="str">
        <v>停车费</v>
      </c>
      <c r="C78" s="128" t="str">
        <v>停车费</v>
      </c>
      <c r="D78" s="128"/>
      <c r="E78" s="142">
        <v>1</v>
      </c>
      <c r="F78" s="176" t="str">
        <v>项</v>
      </c>
      <c r="G78" s="142">
        <v>1</v>
      </c>
      <c r="H78" s="142" t="str">
        <v>次</v>
      </c>
      <c r="I78" s="142">
        <v>107.5</v>
      </c>
      <c r="J78" s="128" t="str">
        <v>元</v>
      </c>
      <c r="K78" s="129">
        <f>E78*G78*I78</f>
      </c>
      <c r="L78" s="130"/>
      <c r="M78" s="130"/>
      <c r="N78" s="98"/>
      <c r="O78" s="98"/>
      <c r="P78" s="98"/>
      <c r="Q78" s="98"/>
      <c r="R78" s="98"/>
      <c r="S78" s="98"/>
      <c r="T78" s="98"/>
      <c r="U78" s="99"/>
      <c r="V78" s="99"/>
    </row>
    <row r="79">
      <c r="A79" s="218" t="str">
        <v>用车费用合计</v>
      </c>
      <c r="B79" s="217"/>
      <c r="C79" s="217"/>
      <c r="D79" s="217"/>
      <c r="E79" s="217"/>
      <c r="F79" s="217"/>
      <c r="G79" s="217"/>
      <c r="H79" s="217"/>
      <c r="I79" s="217"/>
      <c r="J79" s="217"/>
      <c r="K79" s="219">
        <f>SUM(K45:K78)</f>
      </c>
      <c r="L79" s="220"/>
      <c r="M79" s="220" t="str">
        <v>去年实际花费29w（今年增加一天活动，主播人数增加40）</v>
      </c>
      <c r="N79" s="98"/>
      <c r="O79" s="98"/>
      <c r="P79" s="98"/>
      <c r="Q79" s="98"/>
      <c r="R79" s="98"/>
      <c r="S79" s="98"/>
      <c r="T79" s="98"/>
      <c r="U79" s="99"/>
      <c r="V79" s="99"/>
    </row>
    <row r="80">
      <c r="A80" s="110" t="str">
        <v>5-出行支持</v>
      </c>
      <c r="B80" s="110" t="str">
        <v>使用位置</v>
      </c>
      <c r="C80" s="110" t="str">
        <v>费用类别</v>
      </c>
      <c r="D80" s="110" t="str">
        <v>工作内容</v>
      </c>
      <c r="E80" s="160" t="str">
        <v>数量</v>
      </c>
      <c r="F80" s="160" t="str">
        <v>个</v>
      </c>
      <c r="G80" s="160" t="str">
        <v>数量</v>
      </c>
      <c r="H80" s="160" t="str">
        <v>单位</v>
      </c>
      <c r="I80" s="215" t="str">
        <v>单价</v>
      </c>
      <c r="J80" s="160" t="str">
        <v>单位</v>
      </c>
      <c r="K80" s="216"/>
      <c r="L80" s="115"/>
      <c r="M80" s="115" t="str" xml:space="preserve">
        <v> </v>
      </c>
      <c r="N80" s="98"/>
      <c r="O80" s="98"/>
      <c r="P80" s="98"/>
      <c r="Q80" s="98"/>
      <c r="R80" s="98"/>
      <c r="S80" s="98"/>
      <c r="T80" s="98"/>
      <c r="U80" s="99"/>
      <c r="V80" s="99"/>
    </row>
    <row r="81">
      <c r="A81" s="110"/>
      <c r="B81" s="121" t="str">
        <v>户外发光立体字</v>
      </c>
      <c r="C81" s="111" t="str">
        <v>发光立体字户外11延米，6*1.8</v>
      </c>
      <c r="D81" s="111"/>
      <c r="E81" s="109">
        <v>11</v>
      </c>
      <c r="F81" s="109" t="str">
        <v>米</v>
      </c>
      <c r="G81" s="109">
        <v>1</v>
      </c>
      <c r="H81" s="109" t="str">
        <v>次</v>
      </c>
      <c r="I81" s="190">
        <v>600</v>
      </c>
      <c r="J81" s="116" t="str">
        <v>元</v>
      </c>
      <c r="K81" s="57">
        <f>E81*G81*I81</f>
      </c>
      <c r="L81" s="124"/>
      <c r="M81" s="124" t="str">
        <v>p12</v>
      </c>
      <c r="N81" s="98"/>
      <c r="O81" s="98"/>
      <c r="P81" s="98"/>
      <c r="Q81" s="98"/>
      <c r="R81" s="98"/>
      <c r="S81" s="98"/>
      <c r="T81" s="98"/>
      <c r="U81" s="99"/>
      <c r="V81" s="99"/>
    </row>
    <row customHeight="true" ht="20" r="82">
      <c r="A82" s="110"/>
      <c r="B82" s="121"/>
      <c r="C82" s="111" t="str">
        <v>发光字铁艺背架</v>
      </c>
      <c r="D82" s="111"/>
      <c r="E82" s="54">
        <v>1</v>
      </c>
      <c r="F82" s="54" t="str">
        <v>个</v>
      </c>
      <c r="G82" s="54">
        <v>1</v>
      </c>
      <c r="H82" s="109" t="str">
        <v>次</v>
      </c>
      <c r="I82" s="212">
        <v>1500</v>
      </c>
      <c r="J82" s="116" t="str">
        <v>元</v>
      </c>
      <c r="K82" s="57">
        <f>E82*G82*I82</f>
      </c>
      <c r="L82" s="124"/>
      <c r="M82" s="124" t="str">
        <v>p12</v>
      </c>
      <c r="N82" s="98"/>
      <c r="O82" s="98"/>
      <c r="P82" s="98"/>
      <c r="Q82" s="98"/>
      <c r="R82" s="98"/>
      <c r="S82" s="98"/>
      <c r="T82" s="98"/>
      <c r="U82" s="99"/>
      <c r="V82" s="99"/>
    </row>
    <row r="83">
      <c r="A83" s="110"/>
      <c r="B83" s="121"/>
      <c r="C83" s="111" t="str">
        <v>木制底座高20cm+配重，延米14</v>
      </c>
      <c r="D83" s="111"/>
      <c r="E83" s="54">
        <v>1</v>
      </c>
      <c r="F83" s="54" t="str">
        <v>项</v>
      </c>
      <c r="G83" s="54">
        <v>1</v>
      </c>
      <c r="H83" s="109" t="str">
        <v>次</v>
      </c>
      <c r="I83" s="212">
        <v>2000</v>
      </c>
      <c r="J83" s="116" t="str">
        <v>元</v>
      </c>
      <c r="K83" s="57">
        <f>E83*G83*I83</f>
      </c>
      <c r="L83" s="124"/>
      <c r="M83" s="124" t="str">
        <v>p12</v>
      </c>
      <c r="N83" s="98"/>
      <c r="O83" s="98"/>
      <c r="P83" s="98"/>
      <c r="Q83" s="98"/>
      <c r="R83" s="98"/>
      <c r="S83" s="98"/>
      <c r="T83" s="98"/>
      <c r="U83" s="99"/>
      <c r="V83" s="99"/>
    </row>
    <row r="84">
      <c r="A84" s="110"/>
      <c r="B84" s="144" t="str">
        <v>外场道旗</v>
      </c>
      <c r="C84" s="116" t="str">
        <v>5米道旗</v>
      </c>
      <c r="D84" s="177"/>
      <c r="E84" s="110">
        <v>10</v>
      </c>
      <c r="F84" s="110" t="str">
        <v>个</v>
      </c>
      <c r="G84" s="110">
        <v>1</v>
      </c>
      <c r="H84" s="110" t="str">
        <v>次</v>
      </c>
      <c r="I84" s="149">
        <v>424</v>
      </c>
      <c r="J84" s="110" t="str">
        <v>元</v>
      </c>
      <c r="K84" s="120">
        <f>E84*G84*I84</f>
      </c>
      <c r="L84" s="124"/>
      <c r="M84" s="124" t="str">
        <v>p12</v>
      </c>
      <c r="N84" s="98"/>
      <c r="O84" s="98"/>
      <c r="P84" s="98"/>
      <c r="Q84" s="98"/>
      <c r="R84" s="98"/>
      <c r="S84" s="98"/>
      <c r="T84" s="98"/>
      <c r="U84" s="99"/>
      <c r="V84" s="99"/>
    </row>
    <row r="85">
      <c r="A85" s="110"/>
      <c r="B85" s="102" t="str">
        <v>户外立体发光logo</v>
      </c>
      <c r="C85" s="118" t="str">
        <v>发光logo 户外大 1.5m（露台+酒店1层外围）</v>
      </c>
      <c r="D85" s="126"/>
      <c r="E85" s="110">
        <v>2</v>
      </c>
      <c r="F85" s="110" t="str">
        <v>个</v>
      </c>
      <c r="G85" s="110">
        <v>1</v>
      </c>
      <c r="H85" s="110" t="str">
        <v>次</v>
      </c>
      <c r="I85" s="149">
        <v>3450</v>
      </c>
      <c r="J85" s="110" t="str">
        <v>元</v>
      </c>
      <c r="K85" s="120">
        <f>E85*G85*I85</f>
      </c>
      <c r="L85" s="124"/>
      <c r="M85" s="124" t="str">
        <v>p12</v>
      </c>
      <c r="N85" s="98"/>
      <c r="O85" s="98"/>
      <c r="P85" s="98"/>
      <c r="Q85" s="98"/>
      <c r="R85" s="98"/>
      <c r="S85" s="98"/>
      <c r="T85" s="98"/>
      <c r="U85" s="99"/>
      <c r="V85" s="99"/>
    </row>
    <row customHeight="true" ht="22" r="86">
      <c r="A86" s="110"/>
      <c r="B86" s="102" t="str">
        <v>户外立体发光logo</v>
      </c>
      <c r="C86" s="180" t="str">
        <v>logo底座（木质底座+配重）1.2米直径</v>
      </c>
      <c r="D86" s="180"/>
      <c r="E86" s="110">
        <v>2</v>
      </c>
      <c r="F86" s="110" t="str">
        <v>个</v>
      </c>
      <c r="G86" s="110">
        <v>1</v>
      </c>
      <c r="H86" s="110" t="str">
        <v>次</v>
      </c>
      <c r="I86" s="149">
        <v>1000</v>
      </c>
      <c r="J86" s="110" t="str">
        <v>元</v>
      </c>
      <c r="K86" s="120">
        <f>E86*G86*I86</f>
      </c>
      <c r="L86" s="124"/>
      <c r="M86" s="124" t="str">
        <v>p12</v>
      </c>
      <c r="N86" s="98"/>
      <c r="O86" s="98"/>
      <c r="P86" s="98"/>
      <c r="Q86" s="98"/>
      <c r="R86" s="98"/>
      <c r="S86" s="98"/>
      <c r="T86" s="98"/>
      <c r="U86" s="99"/>
      <c r="V86" s="99"/>
    </row>
    <row customHeight="true" ht="22" r="87">
      <c r="A87" s="110"/>
      <c r="B87" s="144" t="str">
        <v>酒店拍照区</v>
      </c>
      <c r="C87" s="180" t="str">
        <v>亚克力雕刻字（抖音直播）（1.5*0.4米）</v>
      </c>
      <c r="D87" s="180"/>
      <c r="E87" s="110">
        <v>4</v>
      </c>
      <c r="F87" s="110" t="str">
        <v>延米</v>
      </c>
      <c r="G87" s="110">
        <v>1</v>
      </c>
      <c r="H87" s="110" t="str">
        <v>次</v>
      </c>
      <c r="I87" s="149">
        <v>116.6</v>
      </c>
      <c r="J87" s="110" t="str">
        <v>元</v>
      </c>
      <c r="K87" s="120">
        <f>E87*G87*I87</f>
      </c>
      <c r="L87" s="124"/>
      <c r="M87" s="124" t="str">
        <v>p12</v>
      </c>
      <c r="N87" s="98"/>
      <c r="O87" s="98"/>
      <c r="P87" s="98"/>
      <c r="Q87" s="98"/>
      <c r="R87" s="98"/>
      <c r="S87" s="98"/>
      <c r="T87" s="98"/>
      <c r="U87" s="99"/>
      <c r="V87" s="99"/>
    </row>
    <row customHeight="true" ht="22" r="88">
      <c r="A88" s="110"/>
      <c r="B88" s="144" t="str">
        <v>酒店拍照区</v>
      </c>
      <c r="C88" s="180" t="str">
        <v>5*3.5m木质背景板裱写真</v>
      </c>
      <c r="D88" s="180"/>
      <c r="E88" s="110">
        <f>5*3.5</f>
      </c>
      <c r="F88" s="110" t="str">
        <v>平米</v>
      </c>
      <c r="G88" s="110">
        <v>1</v>
      </c>
      <c r="H88" s="110" t="str">
        <v>次</v>
      </c>
      <c r="I88" s="149">
        <v>326.67</v>
      </c>
      <c r="J88" s="110" t="str">
        <v>元</v>
      </c>
      <c r="K88" s="120">
        <f>E88*G88*I88</f>
      </c>
      <c r="L88" s="124"/>
      <c r="M88" s="124" t="str">
        <v>p12</v>
      </c>
      <c r="N88" s="98"/>
      <c r="O88" s="98"/>
      <c r="P88" s="98"/>
      <c r="Q88" s="98"/>
      <c r="R88" s="98"/>
      <c r="S88" s="98"/>
      <c r="T88" s="98"/>
      <c r="U88" s="99"/>
      <c r="V88" s="99"/>
    </row>
    <row customHeight="true" ht="22" r="89">
      <c r="A89" s="110"/>
      <c r="B89" s="191" t="str">
        <v>酒店拍照区</v>
      </c>
      <c r="C89" s="110" t="str">
        <v>地台5*2m 木质裱写真</v>
      </c>
      <c r="D89" s="110"/>
      <c r="E89" s="174">
        <v>10</v>
      </c>
      <c r="F89" s="110" t="str">
        <v>平米</v>
      </c>
      <c r="G89" s="110">
        <v>1</v>
      </c>
      <c r="H89" s="110" t="str">
        <v>次</v>
      </c>
      <c r="I89" s="149">
        <v>247.45</v>
      </c>
      <c r="J89" s="110" t="str">
        <v>元</v>
      </c>
      <c r="K89" s="120">
        <f>E89*G89*I89</f>
      </c>
      <c r="L89" s="124"/>
      <c r="M89" s="124" t="str">
        <v>p12</v>
      </c>
      <c r="N89" s="98"/>
      <c r="O89" s="98"/>
      <c r="P89" s="98"/>
      <c r="Q89" s="98"/>
      <c r="R89" s="98"/>
      <c r="S89" s="98"/>
      <c r="T89" s="98"/>
      <c r="U89" s="99"/>
      <c r="V89" s="99"/>
    </row>
    <row customHeight="true" ht="22" r="90">
      <c r="A90" s="110"/>
      <c r="B90" s="191" t="str">
        <v>酒店拍照区</v>
      </c>
      <c r="C90" s="110" t="str">
        <v>花筒，高1.2米，木质锥桶造型，倾斜含支撑</v>
      </c>
      <c r="D90" s="110"/>
      <c r="E90" s="174">
        <v>1</v>
      </c>
      <c r="F90" s="110" t="str">
        <v>项</v>
      </c>
      <c r="G90" s="110">
        <v>1</v>
      </c>
      <c r="H90" s="110" t="str">
        <v>次</v>
      </c>
      <c r="I90" s="149">
        <v>6000</v>
      </c>
      <c r="J90" s="110" t="str">
        <v>元</v>
      </c>
      <c r="K90" s="120">
        <f>E90*G90*I90</f>
      </c>
      <c r="L90" s="124"/>
      <c r="M90" s="124" t="str">
        <v>p12</v>
      </c>
      <c r="N90" s="98"/>
      <c r="O90" s="98"/>
      <c r="P90" s="98"/>
      <c r="Q90" s="98"/>
      <c r="R90" s="98"/>
      <c r="S90" s="98"/>
      <c r="T90" s="98"/>
      <c r="U90" s="99"/>
      <c r="V90" s="99"/>
    </row>
    <row customHeight="true" ht="20" r="91">
      <c r="A91" s="110"/>
      <c r="B91" s="144" t="str">
        <v>酒店拍照区</v>
      </c>
      <c r="C91" s="180" t="str">
        <v>3米拍照灯柱2个，每个4盏射灯</v>
      </c>
      <c r="D91" s="180"/>
      <c r="E91" s="110">
        <v>2</v>
      </c>
      <c r="F91" s="110" t="str">
        <v>项</v>
      </c>
      <c r="G91" s="110">
        <v>1</v>
      </c>
      <c r="H91" s="110" t="str">
        <v>次</v>
      </c>
      <c r="I91" s="149">
        <v>1000</v>
      </c>
      <c r="J91" s="110" t="str">
        <v>元</v>
      </c>
      <c r="K91" s="120">
        <f>E91*G91*I91</f>
      </c>
      <c r="L91" s="124"/>
      <c r="M91" s="124" t="str">
        <v>p12</v>
      </c>
      <c r="N91" s="98"/>
      <c r="O91" s="98"/>
      <c r="P91" s="98"/>
      <c r="Q91" s="98"/>
      <c r="R91" s="98"/>
      <c r="S91" s="98"/>
      <c r="T91" s="98"/>
      <c r="U91" s="99"/>
      <c r="V91" s="99"/>
    </row>
    <row customHeight="true" ht="20" r="92">
      <c r="A92" s="110"/>
      <c r="B92" s="144" t="str">
        <v>酒店拍照区</v>
      </c>
      <c r="C92" s="180" t="str">
        <v>COB面光灯</v>
      </c>
      <c r="D92" s="180"/>
      <c r="E92" s="110">
        <v>4</v>
      </c>
      <c r="F92" s="110" t="str">
        <v>项</v>
      </c>
      <c r="G92" s="110">
        <v>1</v>
      </c>
      <c r="H92" s="110" t="str">
        <v>次</v>
      </c>
      <c r="I92" s="149">
        <v>100</v>
      </c>
      <c r="J92" s="110" t="str">
        <v>元</v>
      </c>
      <c r="K92" s="120">
        <f>E92*G92*I92</f>
      </c>
      <c r="L92" s="124"/>
      <c r="M92" s="124" t="str">
        <v>p12</v>
      </c>
      <c r="N92" s="98"/>
      <c r="O92" s="98"/>
      <c r="P92" s="98"/>
      <c r="Q92" s="98"/>
      <c r="R92" s="98"/>
      <c r="S92" s="98"/>
      <c r="T92" s="98"/>
      <c r="U92" s="99"/>
      <c r="V92" s="99"/>
    </row>
    <row customHeight="true" ht="20" r="93">
      <c r="A93" s="110"/>
      <c r="B93" s="144" t="str">
        <v>零食角</v>
      </c>
      <c r="C93" s="180" t="str">
        <v>雕刻字 能量补给站高100cm*7cm</v>
      </c>
      <c r="D93" s="180"/>
      <c r="E93" s="110">
        <v>2</v>
      </c>
      <c r="F93" s="110" t="str">
        <v>延米</v>
      </c>
      <c r="G93" s="110">
        <v>1</v>
      </c>
      <c r="H93" s="110" t="str">
        <v>次</v>
      </c>
      <c r="I93" s="149">
        <v>185</v>
      </c>
      <c r="J93" s="110" t="str">
        <v>元</v>
      </c>
      <c r="K93" s="120">
        <f>E93*G93*I93</f>
      </c>
      <c r="L93" s="124"/>
      <c r="M93" s="124" t="str">
        <v>p12</v>
      </c>
      <c r="N93" s="98"/>
      <c r="O93" s="98"/>
      <c r="P93" s="98"/>
      <c r="Q93" s="98"/>
      <c r="R93" s="98"/>
      <c r="S93" s="98"/>
      <c r="T93" s="98"/>
      <c r="U93" s="99"/>
      <c r="V93" s="99"/>
    </row>
    <row customHeight="true" ht="20" r="94">
      <c r="A94" s="110"/>
      <c r="B94" s="144" t="str">
        <v>零食角</v>
      </c>
      <c r="C94" s="180" t="str">
        <v>雕刻字 抖音直播100*15cm</v>
      </c>
      <c r="D94" s="180"/>
      <c r="E94" s="110">
        <v>2</v>
      </c>
      <c r="F94" s="110" t="str">
        <v>延米</v>
      </c>
      <c r="G94" s="110">
        <v>1</v>
      </c>
      <c r="H94" s="110" t="str">
        <v>次</v>
      </c>
      <c r="I94" s="149">
        <v>185</v>
      </c>
      <c r="J94" s="110" t="str">
        <v>元</v>
      </c>
      <c r="K94" s="120">
        <f>E94*G94*I94</f>
      </c>
      <c r="L94" s="124"/>
      <c r="M94" s="124" t="str">
        <v>p12</v>
      </c>
      <c r="N94" s="98"/>
      <c r="O94" s="98"/>
      <c r="P94" s="98"/>
      <c r="Q94" s="98"/>
      <c r="R94" s="98"/>
      <c r="S94" s="98"/>
      <c r="T94" s="98"/>
      <c r="U94" s="99"/>
      <c r="V94" s="99"/>
    </row>
    <row customHeight="true" ht="20" r="95">
      <c r="A95" s="110"/>
      <c r="B95" s="144" t="str">
        <v>零食角</v>
      </c>
      <c r="C95" s="180" t="str">
        <v>零食扭蛋机装置木制底座+亚克力音符，扭蛋装置</v>
      </c>
      <c r="D95" s="180"/>
      <c r="E95" s="110">
        <v>1</v>
      </c>
      <c r="F95" s="110" t="str">
        <v>个</v>
      </c>
      <c r="G95" s="110">
        <v>1</v>
      </c>
      <c r="H95" s="110" t="str">
        <v>次</v>
      </c>
      <c r="I95" s="132">
        <v>6000</v>
      </c>
      <c r="J95" s="110" t="str">
        <v>元</v>
      </c>
      <c r="K95" s="120">
        <f>E95*G95*I95</f>
      </c>
      <c r="L95" s="124"/>
      <c r="M95" s="124" t="str">
        <v>p12</v>
      </c>
      <c r="N95" s="98"/>
      <c r="O95" s="98"/>
      <c r="P95" s="98"/>
      <c r="Q95" s="98"/>
      <c r="R95" s="98"/>
      <c r="S95" s="98"/>
      <c r="T95" s="98"/>
      <c r="U95" s="99"/>
      <c r="V95" s="99"/>
    </row>
    <row customHeight="true" ht="20" r="96">
      <c r="A96" s="110"/>
      <c r="B96" s="144" t="str">
        <v>零食角</v>
      </c>
      <c r="C96" s="180" t="str">
        <v>KT板3米*0.4</v>
      </c>
      <c r="D96" s="180"/>
      <c r="E96" s="110">
        <v>1.2</v>
      </c>
      <c r="F96" s="110" t="str">
        <v>平米</v>
      </c>
      <c r="G96" s="110">
        <v>1</v>
      </c>
      <c r="H96" s="110" t="str">
        <v>次</v>
      </c>
      <c r="I96" s="149">
        <v>48</v>
      </c>
      <c r="J96" s="110" t="str">
        <v>元</v>
      </c>
      <c r="K96" s="120">
        <f>E96*G96*I96</f>
      </c>
      <c r="L96" s="124"/>
      <c r="M96" s="124" t="str">
        <v>p12</v>
      </c>
      <c r="N96" s="98"/>
      <c r="O96" s="98"/>
      <c r="P96" s="98"/>
      <c r="Q96" s="98"/>
      <c r="R96" s="98"/>
      <c r="S96" s="98"/>
      <c r="T96" s="98"/>
      <c r="U96" s="99"/>
      <c r="V96" s="99"/>
    </row>
    <row r="97">
      <c r="A97" s="110"/>
      <c r="B97" s="144" t="str">
        <v>外场指引</v>
      </c>
      <c r="C97" s="180" t="str">
        <v>T板</v>
      </c>
      <c r="D97" s="223"/>
      <c r="E97" s="110">
        <v>3</v>
      </c>
      <c r="F97" s="110" t="str">
        <v>个</v>
      </c>
      <c r="G97" s="110">
        <v>1</v>
      </c>
      <c r="H97" s="110" t="str">
        <v>次</v>
      </c>
      <c r="I97" s="149">
        <v>700</v>
      </c>
      <c r="J97" s="110" t="str">
        <v>元</v>
      </c>
      <c r="K97" s="120">
        <f>E97*G97*I97</f>
      </c>
      <c r="L97" s="124"/>
      <c r="M97" s="124" t="str">
        <v>p12</v>
      </c>
      <c r="N97" s="98"/>
      <c r="O97" s="98"/>
      <c r="P97" s="98"/>
      <c r="Q97" s="98"/>
      <c r="R97" s="98"/>
      <c r="S97" s="98"/>
      <c r="T97" s="98"/>
      <c r="U97" s="99"/>
      <c r="V97" s="99"/>
    </row>
    <row r="98">
      <c r="A98" s="110"/>
      <c r="B98" s="191" t="str">
        <v>酒店内指引</v>
      </c>
      <c r="C98" s="111" t="str">
        <v>画架</v>
      </c>
      <c r="D98" s="143"/>
      <c r="E98" s="110">
        <v>8</v>
      </c>
      <c r="F98" s="110" t="str">
        <v>个</v>
      </c>
      <c r="G98" s="110">
        <v>1</v>
      </c>
      <c r="H98" s="110" t="str">
        <v>次</v>
      </c>
      <c r="I98" s="149">
        <v>100</v>
      </c>
      <c r="J98" s="110" t="str">
        <v>元</v>
      </c>
      <c r="K98" s="120">
        <f>E98*G98*I98</f>
      </c>
      <c r="L98" s="124"/>
      <c r="M98" s="124" t="str">
        <v>p12</v>
      </c>
      <c r="N98" s="233"/>
      <c r="O98" s="233"/>
      <c r="P98" s="233"/>
      <c r="Q98" s="233"/>
      <c r="R98" s="233"/>
      <c r="S98" s="233"/>
      <c r="T98" s="233"/>
      <c r="U98" s="99"/>
      <c r="V98" s="99"/>
    </row>
    <row r="99">
      <c r="A99" s="110"/>
      <c r="B99" s="143" t="str">
        <v>酒店签到台</v>
      </c>
      <c r="C99" s="87" t="str">
        <v>异形烤漆台（5.2*1.2）</v>
      </c>
      <c r="D99" s="87"/>
      <c r="E99" s="56">
        <v>6.24</v>
      </c>
      <c r="F99" s="54" t="str">
        <v>延米</v>
      </c>
      <c r="G99" s="56">
        <v>1</v>
      </c>
      <c r="H99" s="54" t="str">
        <v>次</v>
      </c>
      <c r="I99" s="55">
        <v>2500</v>
      </c>
      <c r="J99" s="54" t="str">
        <v>元</v>
      </c>
      <c r="K99" s="57">
        <f>E99*G99*I99</f>
      </c>
      <c r="L99" s="124"/>
      <c r="M99" s="124" t="str">
        <v>p12</v>
      </c>
      <c r="N99" s="98"/>
      <c r="O99" s="98"/>
      <c r="P99" s="98"/>
      <c r="Q99" s="98"/>
      <c r="R99" s="98"/>
      <c r="S99" s="98"/>
      <c r="T99" s="98"/>
      <c r="U99" s="99"/>
      <c r="V99" s="99"/>
    </row>
    <row customHeight="true" ht="20" r="100">
      <c r="A100" s="110"/>
      <c r="B100" s="143" t="str">
        <v>酒店签到台</v>
      </c>
      <c r="C100" s="87" t="str">
        <v>吧椅</v>
      </c>
      <c r="D100" s="87"/>
      <c r="E100" s="56">
        <v>6</v>
      </c>
      <c r="F100" s="54" t="str">
        <v>把</v>
      </c>
      <c r="G100" s="56">
        <v>1</v>
      </c>
      <c r="H100" s="54" t="str">
        <v>次</v>
      </c>
      <c r="I100" s="55">
        <v>69</v>
      </c>
      <c r="J100" s="54" t="str">
        <v>元</v>
      </c>
      <c r="K100" s="57">
        <f>E100*G100*I100</f>
      </c>
      <c r="L100" s="124"/>
      <c r="M100" s="124" t="str">
        <v>p12</v>
      </c>
      <c r="N100" s="233"/>
      <c r="O100" s="233"/>
      <c r="P100" s="233"/>
      <c r="Q100" s="233"/>
      <c r="R100" s="233"/>
      <c r="S100" s="233"/>
      <c r="T100" s="233"/>
      <c r="U100" s="99"/>
      <c r="V100" s="99"/>
    </row>
    <row r="101">
      <c r="A101" s="110"/>
      <c r="B101" s="143" t="str">
        <v>酒店签到台</v>
      </c>
      <c r="C101" s="87" t="str">
        <v>烤漆台logo镶嵌</v>
      </c>
      <c r="D101" s="87"/>
      <c r="E101" s="56">
        <v>1</v>
      </c>
      <c r="F101" s="54" t="str">
        <v>延米</v>
      </c>
      <c r="G101" s="56">
        <v>1</v>
      </c>
      <c r="H101" s="54" t="str">
        <v>次</v>
      </c>
      <c r="I101" s="55">
        <v>116.6</v>
      </c>
      <c r="J101" s="54" t="str">
        <v>元</v>
      </c>
      <c r="K101" s="57">
        <f>E101*G101*I101</f>
      </c>
      <c r="L101" s="124"/>
      <c r="M101" s="124" t="str">
        <v>p12</v>
      </c>
      <c r="N101" s="98"/>
      <c r="O101" s="98"/>
      <c r="P101" s="98"/>
      <c r="Q101" s="98"/>
      <c r="R101" s="98"/>
      <c r="S101" s="98"/>
      <c r="T101" s="98"/>
      <c r="U101" s="99"/>
      <c r="V101" s="99"/>
    </row>
    <row customHeight="true" ht="34" r="102">
      <c r="A102" s="110"/>
      <c r="B102" s="112" t="str">
        <v>4层露台</v>
      </c>
      <c r="C102" s="116" t="str">
        <v>发光灯球25CM大小</v>
      </c>
      <c r="D102" s="116"/>
      <c r="E102" s="116">
        <v>1</v>
      </c>
      <c r="F102" s="116" t="str">
        <v>次</v>
      </c>
      <c r="G102" s="116">
        <v>10</v>
      </c>
      <c r="H102" s="116" t="str">
        <v>个</v>
      </c>
      <c r="I102" s="117">
        <v>200</v>
      </c>
      <c r="J102" s="118" t="str">
        <v>元</v>
      </c>
      <c r="K102" s="120">
        <f>E102*G102*I102</f>
      </c>
      <c r="L102" s="124"/>
      <c r="M102" s="124" t="str">
        <v>p12</v>
      </c>
      <c r="N102" s="98"/>
      <c r="O102" s="98"/>
      <c r="P102" s="98"/>
      <c r="Q102" s="98"/>
      <c r="R102" s="98"/>
      <c r="S102" s="98"/>
      <c r="T102" s="98"/>
      <c r="U102" s="99"/>
      <c r="V102" s="99"/>
    </row>
    <row customHeight="true" ht="34" r="103">
      <c r="A103" s="110"/>
      <c r="B103" s="112" t="str">
        <v>4层露台</v>
      </c>
      <c r="C103" s="116" t="str">
        <v>簪花化妆台租赁（含椅子）</v>
      </c>
      <c r="D103" s="116"/>
      <c r="E103" s="116">
        <v>2</v>
      </c>
      <c r="F103" s="116" t="str">
        <v>个</v>
      </c>
      <c r="G103" s="116">
        <v>1</v>
      </c>
      <c r="H103" s="116" t="str">
        <v>次</v>
      </c>
      <c r="I103" s="117">
        <v>260</v>
      </c>
      <c r="J103" s="118" t="str">
        <v>元</v>
      </c>
      <c r="K103" s="120">
        <f>E103*G103*I103</f>
      </c>
      <c r="L103" s="124"/>
      <c r="M103" s="124" t="str">
        <v>p12</v>
      </c>
      <c r="N103" s="98"/>
      <c r="O103" s="98"/>
      <c r="P103" s="98"/>
      <c r="Q103" s="98"/>
      <c r="R103" s="98"/>
      <c r="S103" s="98"/>
      <c r="T103" s="98"/>
      <c r="U103" s="99"/>
      <c r="V103" s="99"/>
    </row>
    <row customHeight="true" ht="34" r="104">
      <c r="A104" s="110"/>
      <c r="B104" s="112" t="str">
        <v>4层露台</v>
      </c>
      <c r="C104" s="116" t="str">
        <v>拍照铁艺，直径两米木制圆框+合金包边</v>
      </c>
      <c r="D104" s="116"/>
      <c r="E104" s="116">
        <v>1</v>
      </c>
      <c r="F104" s="116" t="str">
        <v>个</v>
      </c>
      <c r="G104" s="116">
        <v>1</v>
      </c>
      <c r="H104" s="116" t="str">
        <v>次</v>
      </c>
      <c r="I104" s="117">
        <v>9000</v>
      </c>
      <c r="J104" s="118" t="str">
        <v>元</v>
      </c>
      <c r="K104" s="120">
        <f>E104*G104*I104</f>
      </c>
      <c r="L104" s="124"/>
      <c r="M104" s="124" t="str">
        <v>p12</v>
      </c>
      <c r="N104" s="98"/>
      <c r="O104" s="98"/>
      <c r="P104" s="98"/>
      <c r="Q104" s="98"/>
      <c r="R104" s="98"/>
      <c r="S104" s="98"/>
      <c r="T104" s="98"/>
      <c r="U104" s="99"/>
      <c r="V104" s="99"/>
    </row>
    <row customHeight="true" ht="34" r="105">
      <c r="A105" s="110"/>
      <c r="B105" s="112" t="str">
        <v>4层露台</v>
      </c>
      <c r="C105" s="116" t="str">
        <v>直径两米发光灯带</v>
      </c>
      <c r="D105" s="116"/>
      <c r="E105" s="116">
        <v>4</v>
      </c>
      <c r="F105" s="116" t="str">
        <v>米</v>
      </c>
      <c r="G105" s="116">
        <v>1</v>
      </c>
      <c r="H105" s="116" t="str">
        <v>次</v>
      </c>
      <c r="I105" s="117">
        <v>50</v>
      </c>
      <c r="J105" s="118" t="str">
        <v>元</v>
      </c>
      <c r="K105" s="120">
        <f>E105*G105*I105</f>
      </c>
      <c r="L105" s="124"/>
      <c r="M105" s="124" t="str">
        <v>p12</v>
      </c>
      <c r="N105" s="98"/>
      <c r="O105" s="98"/>
      <c r="P105" s="98"/>
      <c r="Q105" s="98"/>
      <c r="R105" s="98"/>
      <c r="S105" s="98"/>
      <c r="T105" s="98"/>
      <c r="U105" s="99"/>
      <c r="V105" s="99"/>
    </row>
    <row customHeight="true" ht="34" r="106">
      <c r="A106" s="110"/>
      <c r="B106" s="112" t="str">
        <v>4层露台</v>
      </c>
      <c r="C106" s="116" t="str">
        <v>拍照发光logo 高度90cm</v>
      </c>
      <c r="D106" s="116"/>
      <c r="E106" s="116">
        <v>2</v>
      </c>
      <c r="F106" s="116" t="str">
        <v>延米</v>
      </c>
      <c r="G106" s="116">
        <v>1</v>
      </c>
      <c r="H106" s="116" t="str">
        <v>次</v>
      </c>
      <c r="I106" s="117">
        <v>600</v>
      </c>
      <c r="J106" s="118" t="str">
        <v>元</v>
      </c>
      <c r="K106" s="120">
        <f>E106*G106*I106</f>
      </c>
      <c r="L106" s="124"/>
      <c r="M106" s="124" t="str">
        <v>p12</v>
      </c>
      <c r="N106" s="98"/>
      <c r="O106" s="98"/>
      <c r="P106" s="98"/>
      <c r="Q106" s="98"/>
      <c r="R106" s="98"/>
      <c r="S106" s="98"/>
      <c r="T106" s="98"/>
      <c r="U106" s="99"/>
      <c r="V106" s="99"/>
    </row>
    <row customHeight="true" ht="34" r="107">
      <c r="A107" s="110"/>
      <c r="B107" s="118" t="str">
        <v>搭建物流</v>
      </c>
      <c r="C107" s="118" t="str">
        <v>8日签到台搭建/10日露台搭建 14日晚撤场</v>
      </c>
      <c r="D107" s="118"/>
      <c r="E107" s="110">
        <v>3</v>
      </c>
      <c r="F107" s="110" t="str">
        <v>次</v>
      </c>
      <c r="G107" s="118">
        <v>2</v>
      </c>
      <c r="H107" s="110" t="str">
        <v>趟</v>
      </c>
      <c r="I107" s="149">
        <v>1800</v>
      </c>
      <c r="J107" s="110" t="str">
        <v>元</v>
      </c>
      <c r="K107" s="120">
        <f>E107*G107*I107</f>
      </c>
      <c r="L107" s="124"/>
      <c r="M107" s="124" t="str">
        <v>p12</v>
      </c>
      <c r="N107" s="98"/>
      <c r="O107" s="98"/>
      <c r="P107" s="98"/>
      <c r="Q107" s="98"/>
      <c r="R107" s="98"/>
      <c r="S107" s="98"/>
      <c r="T107" s="98"/>
      <c r="U107" s="99"/>
      <c r="V107" s="99"/>
    </row>
    <row customHeight="true" ht="34" r="108">
      <c r="A108" s="110"/>
      <c r="B108" s="118" t="str">
        <v>搭建人工</v>
      </c>
      <c r="C108" s="118" t="str">
        <v>8日签到台搭建/10日露台搭建 14日晚撤场</v>
      </c>
      <c r="D108" s="118"/>
      <c r="E108" s="110">
        <v>3</v>
      </c>
      <c r="F108" s="110" t="str">
        <v>次</v>
      </c>
      <c r="G108" s="118">
        <v>7</v>
      </c>
      <c r="H108" s="110" t="str">
        <v>人</v>
      </c>
      <c r="I108" s="149">
        <v>300</v>
      </c>
      <c r="J108" s="110" t="str">
        <v>元</v>
      </c>
      <c r="K108" s="120">
        <f>E108*G108*I108</f>
      </c>
      <c r="L108" s="124"/>
      <c r="M108" s="124" t="str">
        <v>p12</v>
      </c>
      <c r="N108" s="98"/>
      <c r="O108" s="98"/>
      <c r="P108" s="98"/>
      <c r="Q108" s="98"/>
      <c r="R108" s="98"/>
      <c r="S108" s="98"/>
      <c r="T108" s="98"/>
      <c r="U108" s="99"/>
      <c r="V108" s="99"/>
    </row>
    <row customHeight="true" ht="34" r="109">
      <c r="A109" s="110"/>
      <c r="B109" s="144" t="str">
        <v>酒店拍照区</v>
      </c>
      <c r="C109" s="173" t="str">
        <v>拍照区花艺（瀑布花）</v>
      </c>
      <c r="D109" s="173"/>
      <c r="E109" s="110">
        <v>1</v>
      </c>
      <c r="F109" s="110" t="str">
        <v>项</v>
      </c>
      <c r="G109" s="110">
        <v>1</v>
      </c>
      <c r="H109" s="110" t="str">
        <v>次</v>
      </c>
      <c r="I109" s="149">
        <v>14000</v>
      </c>
      <c r="J109" s="110" t="str">
        <v>元</v>
      </c>
      <c r="K109" s="120">
        <f>E109*G109*I109</f>
      </c>
      <c r="L109" s="148"/>
      <c r="M109" s="148" t="str">
        <v>p13</v>
      </c>
      <c r="N109" s="98"/>
      <c r="O109" s="98"/>
      <c r="P109" s="98"/>
      <c r="Q109" s="98"/>
      <c r="R109" s="98"/>
      <c r="S109" s="98"/>
      <c r="T109" s="98"/>
      <c r="U109" s="99"/>
      <c r="V109" s="99"/>
    </row>
    <row customHeight="true" ht="34" r="110">
      <c r="A110" s="110"/>
      <c r="B110" s="144" t="str">
        <v>酒店拍照区</v>
      </c>
      <c r="C110" s="180" t="str">
        <v>拍照区花艺人工</v>
      </c>
      <c r="D110" s="180"/>
      <c r="E110" s="110">
        <v>3</v>
      </c>
      <c r="F110" s="110" t="str">
        <v>项</v>
      </c>
      <c r="G110" s="110">
        <v>1</v>
      </c>
      <c r="H110" s="110" t="str">
        <v>次</v>
      </c>
      <c r="I110" s="149">
        <v>300</v>
      </c>
      <c r="J110" s="110" t="str">
        <v>元</v>
      </c>
      <c r="K110" s="120">
        <f>E110*G110*I110</f>
      </c>
      <c r="L110" s="148"/>
      <c r="M110" s="148" t="str">
        <v>p13</v>
      </c>
      <c r="N110" s="98"/>
      <c r="O110" s="98"/>
      <c r="P110" s="98"/>
      <c r="Q110" s="98"/>
      <c r="R110" s="98"/>
      <c r="S110" s="98"/>
      <c r="T110" s="98"/>
      <c r="U110" s="99"/>
      <c r="V110" s="99"/>
    </row>
    <row r="111">
      <c r="A111" s="110"/>
      <c r="B111" s="158" t="str">
        <v>零食角-零食清单</v>
      </c>
      <c r="C111" s="156" t="str">
        <v>零食预估</v>
      </c>
      <c r="D111" s="156"/>
      <c r="E111" s="154">
        <v>1</v>
      </c>
      <c r="F111" s="141" t="str">
        <v>个</v>
      </c>
      <c r="G111" s="154">
        <v>1</v>
      </c>
      <c r="H111" s="141" t="str">
        <v>次</v>
      </c>
      <c r="I111" s="157">
        <v>63018.71</v>
      </c>
      <c r="J111" s="141" t="str">
        <v>元</v>
      </c>
      <c r="K111" s="155">
        <f>E111*G111*I111</f>
      </c>
      <c r="L111" s="108"/>
      <c r="M111" s="108" t="str">
        <v>详情见零食清单sheet</v>
      </c>
      <c r="N111" s="98"/>
      <c r="O111" s="98"/>
      <c r="P111" s="98"/>
      <c r="Q111" s="98"/>
      <c r="R111" s="98"/>
      <c r="S111" s="98"/>
      <c r="T111" s="98"/>
      <c r="U111" s="99"/>
      <c r="V111" s="99"/>
    </row>
    <row customHeight="true" ht="34" r="112">
      <c r="A112" s="110"/>
      <c r="B112" s="111" t="str">
        <v>打样</v>
      </c>
      <c r="C112" s="111" t="str">
        <v>黄远堂凤梨酥盒子logo打样</v>
      </c>
      <c r="D112" s="111"/>
      <c r="E112" s="112">
        <v>2</v>
      </c>
      <c r="F112" s="113" t="str">
        <v>次</v>
      </c>
      <c r="G112" s="54">
        <v>1</v>
      </c>
      <c r="H112" s="54" t="str">
        <v>次</v>
      </c>
      <c r="I112" s="114">
        <v>100</v>
      </c>
      <c r="J112" s="54" t="str">
        <v>元</v>
      </c>
      <c r="K112" s="57">
        <f>E112*G112*I112</f>
      </c>
      <c r="L112" s="115"/>
      <c r="M112" s="115" t="str">
        <v>p15</v>
      </c>
      <c r="N112" s="98"/>
      <c r="O112" s="98"/>
      <c r="P112" s="98"/>
      <c r="Q112" s="98"/>
      <c r="R112" s="98"/>
      <c r="S112" s="98"/>
      <c r="T112" s="98"/>
      <c r="U112" s="99"/>
      <c r="V112" s="99"/>
    </row>
    <row r="113">
      <c r="A113" s="110"/>
      <c r="B113" s="111" t="str">
        <v>行前温馨物料打样</v>
      </c>
      <c r="C113" s="111" t="str">
        <v>行前礼盒打样（烫金板2块）荷兰版120克超感米白裱纸、50mm厚黑色EVC模切、裱黑绒布
250*250*100mm</v>
      </c>
      <c r="D113" s="111"/>
      <c r="E113" s="112">
        <v>2</v>
      </c>
      <c r="F113" s="113" t="str">
        <v>次</v>
      </c>
      <c r="G113" s="54">
        <v>1</v>
      </c>
      <c r="H113" s="54" t="str">
        <v>项</v>
      </c>
      <c r="I113" s="114">
        <v>500</v>
      </c>
      <c r="J113" s="54" t="str">
        <v>元</v>
      </c>
      <c r="K113" s="57">
        <f>E113*G113*I113</f>
      </c>
      <c r="L113" s="115"/>
      <c r="M113" s="115" t="str">
        <v>p15</v>
      </c>
      <c r="N113" s="98"/>
      <c r="O113" s="98"/>
      <c r="P113" s="98"/>
      <c r="Q113" s="98"/>
      <c r="R113" s="98"/>
      <c r="S113" s="98"/>
      <c r="T113" s="98"/>
      <c r="U113" s="99"/>
      <c r="V113" s="99"/>
    </row>
    <row r="114">
      <c r="A114" s="110"/>
      <c r="B114" s="111" t="str">
        <v>行前温馨物料打样</v>
      </c>
      <c r="C114" s="111" t="str">
        <v>信封：正面300克超感米白、四色印刷  背面四色印刷、模切、粘糊317*251mm
贴纸：300克超感米白、logo凸起、底色四色印刷、模切40mm直径圆
卡片：360克维尔德白色棉纸对裱、正面LOGO压凹 红色四色印刷   +压凹  背面红色四色印刷+压凹、模切异形、 系丝带75*105mm
内页：360克维尔德白色棉纸对裱、正面四色印刷+压凹   背面正面四色印刷+压凹 148*105mm</v>
      </c>
      <c r="D114" s="111"/>
      <c r="E114" s="112">
        <v>2</v>
      </c>
      <c r="F114" s="113" t="str">
        <v>次</v>
      </c>
      <c r="G114" s="54">
        <v>1</v>
      </c>
      <c r="H114" s="54" t="str">
        <v>项</v>
      </c>
      <c r="I114" s="114">
        <v>1100</v>
      </c>
      <c r="J114" s="54" t="str">
        <v>元</v>
      </c>
      <c r="K114" s="57">
        <f>E114*G114*I114</f>
      </c>
      <c r="L114" s="115"/>
      <c r="M114" s="115" t="str">
        <v>p15</v>
      </c>
      <c r="N114" s="98"/>
      <c r="O114" s="98"/>
      <c r="P114" s="98"/>
      <c r="Q114" s="98"/>
      <c r="R114" s="98"/>
      <c r="S114" s="98"/>
      <c r="T114" s="98"/>
      <c r="U114" s="99"/>
      <c r="V114" s="99"/>
    </row>
    <row r="115">
      <c r="A115" s="110"/>
      <c r="B115" s="111" t="str">
        <v>行前温馨物料</v>
      </c>
      <c r="C115" s="111" t="str">
        <v>正面荷兰版120克超感米白裱纸、logo烫金   背面120克超感米白裱纸四色印刷 内托隔板黑色EVA模、裱300克超感米白、内托50mm厚黑色EVA 裱黑绒布【后增加丝带+内衬裱纸】250*250*100mm</v>
      </c>
      <c r="D115" s="111"/>
      <c r="E115" s="112">
        <v>220</v>
      </c>
      <c r="F115" s="113" t="str">
        <v>个</v>
      </c>
      <c r="G115" s="54">
        <v>1</v>
      </c>
      <c r="H115" s="54" t="str">
        <v>次</v>
      </c>
      <c r="I115" s="114">
        <v>59</v>
      </c>
      <c r="J115" s="54" t="str">
        <v>元</v>
      </c>
      <c r="K115" s="57">
        <f>E115*G115*I115</f>
      </c>
      <c r="L115" s="115"/>
      <c r="M115" s="115" t="str">
        <v>p15</v>
      </c>
      <c r="N115" s="98"/>
      <c r="O115" s="98"/>
      <c r="P115" s="98"/>
      <c r="Q115" s="98"/>
      <c r="R115" s="98"/>
      <c r="S115" s="98"/>
      <c r="T115" s="98"/>
      <c r="U115" s="99"/>
      <c r="V115" s="99"/>
    </row>
    <row r="116">
      <c r="A116" s="110"/>
      <c r="B116" s="111" t="str">
        <v>行前温馨物料</v>
      </c>
      <c r="C116" s="111" t="str">
        <v>内页邀请函（148*105）360克维尔德白色棉纸对裱、正面四色印刷+压凹   背面正面四色印刷+压凹</v>
      </c>
      <c r="D116" s="111"/>
      <c r="E116" s="112">
        <v>220</v>
      </c>
      <c r="F116" s="113" t="str">
        <v>个</v>
      </c>
      <c r="G116" s="54">
        <v>1</v>
      </c>
      <c r="H116" s="54" t="str">
        <v>次</v>
      </c>
      <c r="I116" s="114">
        <v>13.5</v>
      </c>
      <c r="J116" s="54" t="str">
        <v>元</v>
      </c>
      <c r="K116" s="57">
        <f>E116*G116*I116</f>
      </c>
      <c r="L116" s="115"/>
      <c r="M116" s="115" t="str">
        <v>p15</v>
      </c>
      <c r="N116" s="98"/>
      <c r="O116" s="98"/>
      <c r="P116" s="98"/>
      <c r="Q116" s="98"/>
      <c r="R116" s="98"/>
      <c r="S116" s="98"/>
      <c r="T116" s="98"/>
      <c r="U116" s="99"/>
      <c r="V116" s="99"/>
    </row>
    <row r="117">
      <c r="A117" s="110"/>
      <c r="B117" s="111" t="str">
        <v>行前温馨物料</v>
      </c>
      <c r="C117" s="111" t="str">
        <v>卡片：行程内页75*105mm  360克维尔德白色棉纸对裱、正面LOGO压凹 红色四色印刷   +压凹  背面红色四色印刷+压凹、模切异形、 系丝带75*105mm</v>
      </c>
      <c r="D117" s="111"/>
      <c r="E117" s="112">
        <v>220</v>
      </c>
      <c r="F117" s="113" t="str">
        <v>个</v>
      </c>
      <c r="G117" s="54">
        <v>1</v>
      </c>
      <c r="H117" s="54" t="str">
        <v>次</v>
      </c>
      <c r="I117" s="114">
        <v>15.8</v>
      </c>
      <c r="J117" s="54" t="str">
        <v>元</v>
      </c>
      <c r="K117" s="57">
        <f>E117*G117*I117</f>
      </c>
      <c r="L117" s="115"/>
      <c r="M117" s="115" t="str">
        <v>p15</v>
      </c>
      <c r="N117" s="98"/>
      <c r="O117" s="98"/>
      <c r="P117" s="98"/>
      <c r="Q117" s="98"/>
      <c r="R117" s="98"/>
      <c r="S117" s="98"/>
      <c r="T117" s="98"/>
      <c r="U117" s="99"/>
      <c r="V117" s="99"/>
    </row>
    <row r="118">
      <c r="A118" s="110"/>
      <c r="B118" s="111" t="str">
        <v>行前温馨物料</v>
      </c>
      <c r="C118" s="111" t="str">
        <v>信封+贴纸 
信封：正面300克超感米白烫亚金LOGO、四色印刷  背面四色印刷、模切、粘糊317*251mm
贴纸：300克超感米白背面裱胶 LOGO烫金、logo凸起、底色四色印刷、模切40mm直径圆</v>
      </c>
      <c r="D118" s="111"/>
      <c r="E118" s="112">
        <v>220</v>
      </c>
      <c r="F118" s="113" t="str">
        <v>个</v>
      </c>
      <c r="G118" s="54">
        <v>1</v>
      </c>
      <c r="H118" s="54" t="str">
        <v>次</v>
      </c>
      <c r="I118" s="114">
        <v>15</v>
      </c>
      <c r="J118" s="54" t="str">
        <v>元</v>
      </c>
      <c r="K118" s="57">
        <f>E118*G118*I118</f>
      </c>
      <c r="L118" s="115"/>
      <c r="M118" s="115" t="str">
        <v>p15</v>
      </c>
      <c r="N118" s="98"/>
      <c r="O118" s="98"/>
      <c r="P118" s="98"/>
      <c r="Q118" s="98"/>
      <c r="R118" s="98"/>
      <c r="S118" s="98"/>
      <c r="T118" s="98"/>
      <c r="U118" s="99"/>
      <c r="V118" s="99"/>
    </row>
    <row r="119">
      <c r="A119" s="110"/>
      <c r="B119" s="111" t="str">
        <v>行前温馨物料</v>
      </c>
      <c r="C119" s="111" t="str">
        <v>充气颈枕</v>
      </c>
      <c r="D119" s="111"/>
      <c r="E119" s="112">
        <v>220</v>
      </c>
      <c r="F119" s="113" t="str">
        <v>个</v>
      </c>
      <c r="G119" s="54">
        <v>1</v>
      </c>
      <c r="H119" s="54" t="str">
        <v>次</v>
      </c>
      <c r="I119" s="114">
        <v>40</v>
      </c>
      <c r="J119" s="54" t="str">
        <v>元</v>
      </c>
      <c r="K119" s="57">
        <f>E119*G119*I119</f>
      </c>
      <c r="L119" s="115"/>
      <c r="M119" s="115" t="str">
        <v>p16</v>
      </c>
      <c r="N119" s="98"/>
      <c r="O119" s="98"/>
      <c r="P119" s="98"/>
      <c r="Q119" s="98"/>
      <c r="R119" s="98"/>
      <c r="S119" s="98"/>
      <c r="T119" s="98"/>
      <c r="U119" s="99"/>
      <c r="V119" s="99"/>
    </row>
    <row customHeight="true" ht="20" r="120">
      <c r="A120" s="110"/>
      <c r="B120" s="111" t="str">
        <v>行前温馨物料</v>
      </c>
      <c r="C120" s="111" t="str">
        <v>颈枕快递费用</v>
      </c>
      <c r="D120" s="111"/>
      <c r="E120" s="112">
        <v>1</v>
      </c>
      <c r="F120" s="113" t="str">
        <v>项</v>
      </c>
      <c r="G120" s="54">
        <v>1</v>
      </c>
      <c r="H120" s="54" t="str">
        <v>次</v>
      </c>
      <c r="I120" s="114">
        <v>533</v>
      </c>
      <c r="J120" s="54" t="str">
        <v>元</v>
      </c>
      <c r="K120" s="57">
        <f>E120*G120*I120</f>
      </c>
      <c r="L120" s="115"/>
      <c r="M120" s="115" t="str">
        <v>p16</v>
      </c>
      <c r="N120" s="98"/>
      <c r="O120" s="98"/>
      <c r="P120" s="98"/>
      <c r="Q120" s="98"/>
      <c r="R120" s="98"/>
      <c r="S120" s="98"/>
      <c r="T120" s="98"/>
      <c r="U120" s="99"/>
      <c r="V120" s="99"/>
    </row>
    <row customHeight="true" ht="20" r="121">
      <c r="A121" s="110"/>
      <c r="B121" s="111" t="str">
        <v>行前温馨物料</v>
      </c>
      <c r="C121" s="111" t="str">
        <v>颈枕袋（丝网印印logo）</v>
      </c>
      <c r="D121" s="111"/>
      <c r="E121" s="112">
        <v>220</v>
      </c>
      <c r="F121" s="113" t="str">
        <v>个</v>
      </c>
      <c r="G121" s="54">
        <v>1</v>
      </c>
      <c r="H121" s="54" t="str">
        <v>次</v>
      </c>
      <c r="I121" s="114">
        <v>8</v>
      </c>
      <c r="J121" s="54" t="str">
        <v>元</v>
      </c>
      <c r="K121" s="57">
        <f>E121*G121*I121</f>
      </c>
      <c r="L121" s="115"/>
      <c r="M121" s="115" t="str">
        <v>p17</v>
      </c>
      <c r="N121" s="98"/>
      <c r="O121" s="98"/>
      <c r="P121" s="98"/>
      <c r="Q121" s="98"/>
      <c r="R121" s="98"/>
      <c r="S121" s="98"/>
      <c r="T121" s="98"/>
      <c r="U121" s="99"/>
      <c r="V121" s="99"/>
    </row>
    <row customHeight="true" ht="20" r="122">
      <c r="A122" s="110"/>
      <c r="B122" s="111" t="str">
        <v>行前温馨物料</v>
      </c>
      <c r="C122" s="111" t="str">
        <v>颈枕标签打样+大货</v>
      </c>
      <c r="D122" s="111"/>
      <c r="E122" s="112">
        <v>220</v>
      </c>
      <c r="F122" s="113" t="str">
        <v>个</v>
      </c>
      <c r="G122" s="54">
        <v>1</v>
      </c>
      <c r="H122" s="54" t="str">
        <v>次</v>
      </c>
      <c r="I122" s="114">
        <v>6</v>
      </c>
      <c r="J122" s="54" t="str">
        <v>元</v>
      </c>
      <c r="K122" s="57">
        <f>E122*G122*I122</f>
      </c>
      <c r="L122" s="115"/>
      <c r="M122" s="115" t="str">
        <v>p76</v>
      </c>
      <c r="N122" s="98"/>
      <c r="O122" s="98"/>
      <c r="P122" s="98"/>
      <c r="Q122" s="98"/>
      <c r="R122" s="98"/>
      <c r="S122" s="98"/>
      <c r="T122" s="98"/>
      <c r="U122" s="99"/>
      <c r="V122" s="99"/>
    </row>
    <row r="123">
      <c r="A123" s="110"/>
      <c r="B123" s="111" t="str">
        <v>行前温馨物料</v>
      </c>
      <c r="C123" s="111" t="str">
        <v>主播行李牌定制</v>
      </c>
      <c r="D123" s="111"/>
      <c r="E123" s="112">
        <v>220</v>
      </c>
      <c r="F123" s="113" t="str">
        <v>个</v>
      </c>
      <c r="G123" s="54">
        <v>1</v>
      </c>
      <c r="H123" s="54" t="str">
        <v>次</v>
      </c>
      <c r="I123" s="114">
        <v>29</v>
      </c>
      <c r="J123" s="54" t="str">
        <v>元</v>
      </c>
      <c r="K123" s="57">
        <f>E123*G123*I123</f>
      </c>
      <c r="L123" s="115"/>
      <c r="M123" s="115" t="str">
        <v>p76</v>
      </c>
      <c r="N123" s="98"/>
      <c r="O123" s="98"/>
      <c r="P123" s="98"/>
      <c r="Q123" s="98"/>
      <c r="R123" s="98"/>
      <c r="S123" s="98"/>
      <c r="T123" s="98"/>
      <c r="U123" s="99"/>
      <c r="V123" s="99"/>
    </row>
    <row r="124">
      <c r="A124" s="110"/>
      <c r="B124" s="111" t="str">
        <v>签到台物料</v>
      </c>
      <c r="C124" s="111" t="str">
        <v>主播欢迎礼袋编织袋（双手提袋，正反面logo)58*45*15cm横版</v>
      </c>
      <c r="D124" s="111"/>
      <c r="E124" s="112">
        <v>250</v>
      </c>
      <c r="F124" s="113" t="str">
        <v>个</v>
      </c>
      <c r="G124" s="54">
        <v>1</v>
      </c>
      <c r="H124" s="54" t="str">
        <v>次</v>
      </c>
      <c r="I124" s="114">
        <v>45</v>
      </c>
      <c r="J124" s="54" t="str">
        <v>元</v>
      </c>
      <c r="K124" s="57">
        <f>E124*G124*I124</f>
      </c>
      <c r="L124" s="115"/>
      <c r="M124" s="115" t="str">
        <v>p76</v>
      </c>
      <c r="N124" s="98"/>
      <c r="O124" s="98"/>
      <c r="P124" s="98"/>
      <c r="Q124" s="98"/>
      <c r="R124" s="98"/>
      <c r="S124" s="98"/>
      <c r="T124" s="98"/>
      <c r="U124" s="99"/>
      <c r="V124" s="99"/>
    </row>
    <row customHeight="true" ht="29" r="125">
      <c r="A125" s="110"/>
      <c r="B125" s="111" t="str">
        <v>酒店内指引物料制作</v>
      </c>
      <c r="C125" s="111" t="str">
        <v>A3指示架画面（餐厅，客房电梯，4层露台）420*297mm</v>
      </c>
      <c r="D125" s="111"/>
      <c r="E125" s="112">
        <v>11</v>
      </c>
      <c r="F125" s="113" t="str">
        <v>个</v>
      </c>
      <c r="G125" s="54">
        <v>1</v>
      </c>
      <c r="H125" s="54" t="str">
        <v>次</v>
      </c>
      <c r="I125" s="114">
        <v>4</v>
      </c>
      <c r="J125" s="54" t="str">
        <v>元</v>
      </c>
      <c r="K125" s="57">
        <f>E125*G125*I125</f>
      </c>
      <c r="L125" s="108"/>
      <c r="M125" s="108" t="str">
        <v>p15</v>
      </c>
      <c r="N125" s="98"/>
      <c r="O125" s="98"/>
      <c r="P125" s="98"/>
      <c r="Q125" s="98"/>
      <c r="R125" s="98"/>
      <c r="S125" s="98"/>
      <c r="T125" s="98"/>
      <c r="U125" s="99"/>
      <c r="V125" s="99"/>
    </row>
    <row customHeight="true" ht="29" r="126">
      <c r="A126" s="110"/>
      <c r="B126" s="111" t="str">
        <v>签到台物料</v>
      </c>
      <c r="C126" s="111" t="str">
        <v>充电宝腰封打样
300克白牛皮纸、300克采石纹纸、烫金、压线、粘胶386*92mm</v>
      </c>
      <c r="D126" s="111"/>
      <c r="E126" s="112">
        <v>1</v>
      </c>
      <c r="F126" s="113" t="str">
        <v>项</v>
      </c>
      <c r="G126" s="54">
        <v>1</v>
      </c>
      <c r="H126" s="54" t="str">
        <v>次</v>
      </c>
      <c r="I126" s="114">
        <v>300</v>
      </c>
      <c r="J126" s="54" t="str">
        <v>元</v>
      </c>
      <c r="K126" s="57">
        <f>E126*G126*I126</f>
      </c>
      <c r="L126" s="108"/>
      <c r="M126" s="108" t="str">
        <v>p15</v>
      </c>
      <c r="N126" s="98"/>
      <c r="O126" s="98"/>
      <c r="P126" s="98"/>
      <c r="Q126" s="98"/>
      <c r="R126" s="98"/>
      <c r="S126" s="98"/>
      <c r="T126" s="98"/>
      <c r="U126" s="99"/>
      <c r="V126" s="99"/>
    </row>
    <row r="127">
      <c r="A127" s="110"/>
      <c r="B127" s="111" t="str">
        <v>签到台物料</v>
      </c>
      <c r="C127" s="111" t="str">
        <v>充电宝腰封300克白牛皮纸、压线、粘双面胶 LOGO 过UV</v>
      </c>
      <c r="D127" s="111"/>
      <c r="E127" s="112">
        <v>85</v>
      </c>
      <c r="F127" s="113" t="str">
        <v>个</v>
      </c>
      <c r="G127" s="54">
        <v>1</v>
      </c>
      <c r="H127" s="54" t="str">
        <v>次</v>
      </c>
      <c r="I127" s="114">
        <v>10</v>
      </c>
      <c r="J127" s="54" t="str">
        <v>元</v>
      </c>
      <c r="K127" s="57">
        <f>E127*G127*I127</f>
      </c>
      <c r="L127" s="108"/>
      <c r="M127" s="108" t="str">
        <v>p15</v>
      </c>
      <c r="N127" s="98"/>
      <c r="O127" s="98"/>
      <c r="P127" s="98"/>
      <c r="Q127" s="98"/>
      <c r="R127" s="98"/>
      <c r="S127" s="98"/>
      <c r="T127" s="98"/>
      <c r="U127" s="99"/>
      <c r="V127" s="99"/>
    </row>
    <row r="128">
      <c r="A128" s="110"/>
      <c r="B128" s="111" t="str">
        <v>签到台物料</v>
      </c>
      <c r="C128" s="111" t="str">
        <v>主播贴纸异形不干胶、覆膜、模切异形、三种图案420*297mm</v>
      </c>
      <c r="D128" s="111"/>
      <c r="E128" s="112">
        <v>750</v>
      </c>
      <c r="F128" s="113" t="str">
        <v>个</v>
      </c>
      <c r="G128" s="54">
        <v>1</v>
      </c>
      <c r="H128" s="54" t="str">
        <v>次</v>
      </c>
      <c r="I128" s="114">
        <v>8</v>
      </c>
      <c r="J128" s="54" t="str">
        <v>元</v>
      </c>
      <c r="K128" s="57">
        <f>E128*G128*I128</f>
      </c>
      <c r="L128" s="108"/>
      <c r="M128" s="108" t="str">
        <v>p15</v>
      </c>
      <c r="N128" s="98"/>
      <c r="O128" s="98"/>
      <c r="P128" s="98"/>
      <c r="Q128" s="98"/>
      <c r="R128" s="98"/>
      <c r="S128" s="98"/>
      <c r="T128" s="98"/>
      <c r="U128" s="99"/>
      <c r="V128" s="99"/>
    </row>
    <row customHeight="true" ht="34" r="129">
      <c r="A129" s="110"/>
      <c r="B129" s="111" t="str">
        <v>签到台物料</v>
      </c>
      <c r="C129" s="111" t="str">
        <v>主播贴纸打样3M贴纸不干胶、覆膜、模切异形</v>
      </c>
      <c r="D129" s="111"/>
      <c r="E129" s="112">
        <v>3</v>
      </c>
      <c r="F129" s="113" t="str">
        <v>次</v>
      </c>
      <c r="G129" s="54">
        <v>1</v>
      </c>
      <c r="H129" s="54" t="str">
        <v>次</v>
      </c>
      <c r="I129" s="114">
        <v>40</v>
      </c>
      <c r="J129" s="54" t="str">
        <v>元</v>
      </c>
      <c r="K129" s="57">
        <f>E129*G129*I129</f>
      </c>
      <c r="L129" s="108"/>
      <c r="M129" s="108" t="str">
        <v>p15</v>
      </c>
      <c r="N129" s="98"/>
      <c r="O129" s="98"/>
      <c r="P129" s="98"/>
      <c r="Q129" s="98"/>
      <c r="R129" s="98"/>
      <c r="S129" s="98"/>
      <c r="T129" s="98"/>
      <c r="U129" s="99"/>
      <c r="V129" s="99"/>
    </row>
    <row r="130">
      <c r="A130" s="110"/>
      <c r="B130" s="111" t="str">
        <v>签到台物料</v>
      </c>
      <c r="C130" s="111" t="str">
        <v>房卡套打样300克白牛皮纸、300克采石纹纸、模切、粘糊200*180mm</v>
      </c>
      <c r="D130" s="111"/>
      <c r="E130" s="112">
        <v>2</v>
      </c>
      <c r="F130" s="113" t="str">
        <v>次</v>
      </c>
      <c r="G130" s="54">
        <v>1</v>
      </c>
      <c r="H130" s="54" t="str">
        <v>次</v>
      </c>
      <c r="I130" s="114">
        <v>16</v>
      </c>
      <c r="J130" s="54" t="str">
        <v>元</v>
      </c>
      <c r="K130" s="57">
        <f>E130*G130*I130</f>
      </c>
      <c r="L130" s="108"/>
      <c r="M130" s="108" t="str">
        <v>p15</v>
      </c>
      <c r="N130" s="98"/>
      <c r="O130" s="98"/>
      <c r="P130" s="98"/>
      <c r="Q130" s="98"/>
      <c r="R130" s="98"/>
      <c r="S130" s="98"/>
      <c r="T130" s="98"/>
      <c r="U130" s="99"/>
      <c r="V130" s="99"/>
    </row>
    <row r="131">
      <c r="A131" s="110"/>
      <c r="B131" s="111" t="str">
        <v>签到台物料</v>
      </c>
      <c r="C131" s="111" t="str">
        <v>房卡套 300克白牛皮纸、300克采石纹纸、模切、粘糊200*180mm</v>
      </c>
      <c r="D131" s="111"/>
      <c r="E131" s="112">
        <v>250</v>
      </c>
      <c r="F131" s="113" t="str">
        <v>个</v>
      </c>
      <c r="G131" s="54">
        <v>1</v>
      </c>
      <c r="H131" s="54" t="str">
        <v>次</v>
      </c>
      <c r="I131" s="114">
        <v>8</v>
      </c>
      <c r="J131" s="54" t="str">
        <v>元</v>
      </c>
      <c r="K131" s="57">
        <f>E131*G131*I131</f>
      </c>
      <c r="L131" s="108"/>
      <c r="M131" s="108" t="str">
        <v>p15</v>
      </c>
      <c r="N131" s="98"/>
      <c r="O131" s="98"/>
      <c r="P131" s="98"/>
      <c r="Q131" s="98"/>
      <c r="R131" s="98"/>
      <c r="S131" s="98"/>
      <c r="T131" s="98"/>
      <c r="U131" s="99"/>
      <c r="V131" s="99"/>
    </row>
    <row customHeight="true" ht="20" r="132">
      <c r="A132" s="110"/>
      <c r="B132" s="111" t="str">
        <v>主播 指示画面 打样</v>
      </c>
      <c r="C132" s="111" t="str">
        <v>相纸、哑膜400*600mm</v>
      </c>
      <c r="D132" s="111"/>
      <c r="E132" s="112">
        <v>2</v>
      </c>
      <c r="F132" s="113" t="str">
        <v>张</v>
      </c>
      <c r="G132" s="54">
        <v>1</v>
      </c>
      <c r="H132" s="54" t="str">
        <v>次</v>
      </c>
      <c r="I132" s="114">
        <v>15</v>
      </c>
      <c r="J132" s="54" t="str">
        <v>元</v>
      </c>
      <c r="K132" s="57">
        <f>E132*G132*I132</f>
      </c>
      <c r="L132" s="108"/>
      <c r="M132" s="108" t="str">
        <v>p15</v>
      </c>
      <c r="N132" s="98"/>
      <c r="O132" s="98"/>
      <c r="P132" s="98"/>
      <c r="Q132" s="98"/>
      <c r="R132" s="98"/>
      <c r="S132" s="98"/>
      <c r="T132" s="98"/>
      <c r="U132" s="99"/>
      <c r="V132" s="99"/>
    </row>
    <row customHeight="true" ht="20" r="133">
      <c r="A133" s="110"/>
      <c r="B133" s="111" t="str">
        <v>欢迎花包装纸</v>
      </c>
      <c r="C133" s="109" t="str">
        <v>主播 包装纸、打样300克白皮纸、双面、四色印刷、烫金380*500mm</v>
      </c>
      <c r="D133" s="109"/>
      <c r="E133" s="56">
        <v>1</v>
      </c>
      <c r="F133" s="56" t="str">
        <v>版</v>
      </c>
      <c r="G133" s="54">
        <v>1</v>
      </c>
      <c r="H133" s="54" t="str">
        <v>次</v>
      </c>
      <c r="I133" s="55">
        <v>900</v>
      </c>
      <c r="J133" s="54" t="str">
        <v>元</v>
      </c>
      <c r="K133" s="57">
        <f>E133*G133*I133</f>
      </c>
      <c r="L133" s="108"/>
      <c r="M133" s="108" t="str">
        <v>p15</v>
      </c>
      <c r="N133" s="98"/>
      <c r="O133" s="98"/>
      <c r="P133" s="98"/>
      <c r="Q133" s="98"/>
      <c r="R133" s="98"/>
      <c r="S133" s="98"/>
      <c r="T133" s="98"/>
      <c r="U133" s="99"/>
      <c r="V133" s="99"/>
    </row>
    <row customHeight="true" ht="20" r="134">
      <c r="A134" s="110"/>
      <c r="B134" s="111" t="str">
        <v>欢迎花包装纸</v>
      </c>
      <c r="C134" s="109" t="str">
        <v>鲜花包装纸</v>
      </c>
      <c r="D134" s="109"/>
      <c r="E134" s="56">
        <v>662</v>
      </c>
      <c r="F134" s="56" t="str">
        <v>张</v>
      </c>
      <c r="G134" s="54">
        <v>1</v>
      </c>
      <c r="H134" s="54" t="str">
        <v>次</v>
      </c>
      <c r="I134" s="55">
        <v>10</v>
      </c>
      <c r="J134" s="54" t="str">
        <v>元</v>
      </c>
      <c r="K134" s="57">
        <f>E134*G134*I134</f>
      </c>
      <c r="L134" s="108"/>
      <c r="M134" s="108" t="str">
        <v>p15</v>
      </c>
      <c r="N134" s="98"/>
      <c r="O134" s="98"/>
      <c r="P134" s="98"/>
      <c r="Q134" s="98"/>
      <c r="R134" s="98"/>
      <c r="S134" s="98"/>
      <c r="T134" s="98"/>
      <c r="U134" s="99"/>
      <c r="V134" s="99"/>
    </row>
    <row customHeight="true" ht="20" r="135">
      <c r="A135" s="110"/>
      <c r="B135" s="111" t="str">
        <v>欢迎花包装纸</v>
      </c>
      <c r="C135" s="109" t="str">
        <v>鲜花卡片两种 打样90*90mm</v>
      </c>
      <c r="D135" s="109"/>
      <c r="E135" s="56">
        <v>1</v>
      </c>
      <c r="F135" s="56" t="str">
        <v>项</v>
      </c>
      <c r="G135" s="54">
        <v>1</v>
      </c>
      <c r="H135" s="54" t="str">
        <v>次</v>
      </c>
      <c r="I135" s="55">
        <v>14</v>
      </c>
      <c r="J135" s="54" t="str">
        <v>元</v>
      </c>
      <c r="K135" s="57">
        <f>E135*G135*I135</f>
      </c>
      <c r="L135" s="108"/>
      <c r="M135" s="108" t="str">
        <v>p15</v>
      </c>
      <c r="N135" s="98"/>
      <c r="O135" s="98"/>
      <c r="P135" s="98"/>
      <c r="Q135" s="98"/>
      <c r="R135" s="98"/>
      <c r="S135" s="98"/>
      <c r="T135" s="98"/>
      <c r="U135" s="99"/>
      <c r="V135" s="99"/>
    </row>
    <row customHeight="true" ht="20" r="136">
      <c r="A136" s="110"/>
      <c r="B136" s="111" t="str">
        <v>欢迎花包装纸</v>
      </c>
      <c r="C136" s="109" t="str">
        <v>鲜花卡300克白牛皮纸、双面</v>
      </c>
      <c r="D136" s="109"/>
      <c r="E136" s="56">
        <v>220</v>
      </c>
      <c r="F136" s="56" t="str">
        <v>张</v>
      </c>
      <c r="G136" s="54">
        <v>1</v>
      </c>
      <c r="H136" s="54"/>
      <c r="I136" s="55">
        <v>2</v>
      </c>
      <c r="J136" s="54" t="str">
        <v>元</v>
      </c>
      <c r="K136" s="57">
        <f>E136*G136*I136</f>
      </c>
      <c r="L136" s="108"/>
      <c r="M136" s="108" t="str">
        <v>p15</v>
      </c>
      <c r="N136" s="98"/>
      <c r="O136" s="98"/>
      <c r="P136" s="98"/>
      <c r="Q136" s="98"/>
      <c r="R136" s="98"/>
      <c r="S136" s="98"/>
      <c r="T136" s="98"/>
      <c r="U136" s="99"/>
      <c r="V136" s="99"/>
    </row>
    <row customHeight="true" ht="20" r="137">
      <c r="A137" s="110"/>
      <c r="B137" s="111" t="str">
        <v>签到台物料</v>
      </c>
      <c r="C137" s="109" t="str">
        <v>亚克力指示牌画面200克铜版纸 、双面210*297mm（茶歇处，签到处）</v>
      </c>
      <c r="D137" s="109"/>
      <c r="E137" s="56">
        <v>2</v>
      </c>
      <c r="F137" s="56" t="str">
        <v>张</v>
      </c>
      <c r="G137" s="54">
        <v>1</v>
      </c>
      <c r="H137" s="54" t="str">
        <v>次</v>
      </c>
      <c r="I137" s="55">
        <v>2</v>
      </c>
      <c r="J137" s="56" t="str">
        <v>元</v>
      </c>
      <c r="K137" s="101">
        <f>E137*G137*I137</f>
      </c>
      <c r="L137" s="108"/>
      <c r="M137" s="108" t="str">
        <v>p15</v>
      </c>
      <c r="N137" s="98"/>
      <c r="O137" s="98"/>
      <c r="P137" s="98"/>
      <c r="Q137" s="98"/>
      <c r="R137" s="98"/>
      <c r="S137" s="98"/>
      <c r="T137" s="98"/>
      <c r="U137" s="99"/>
      <c r="V137" s="99"/>
    </row>
    <row customHeight="true" ht="20" r="138">
      <c r="A138" s="110"/>
      <c r="B138" s="87" t="str">
        <v>零食区</v>
      </c>
      <c r="C138" s="109" t="str">
        <v>定制纸杯+杯盖（咖啡+茶饮）</v>
      </c>
      <c r="D138" s="109"/>
      <c r="E138" s="56">
        <v>1000</v>
      </c>
      <c r="F138" s="56" t="str">
        <v>个</v>
      </c>
      <c r="G138" s="54">
        <v>1</v>
      </c>
      <c r="H138" s="54" t="str">
        <v>个</v>
      </c>
      <c r="I138" s="55">
        <v>2</v>
      </c>
      <c r="J138" s="110" t="str">
        <v>元</v>
      </c>
      <c r="K138" s="101">
        <f>E138*G138*I138</f>
      </c>
      <c r="L138" s="108"/>
      <c r="M138" s="108" t="str">
        <v>p15</v>
      </c>
      <c r="N138" s="98"/>
      <c r="O138" s="98"/>
      <c r="P138" s="98"/>
      <c r="Q138" s="98"/>
      <c r="R138" s="98"/>
      <c r="S138" s="98"/>
      <c r="T138" s="98"/>
      <c r="U138" s="99"/>
      <c r="V138" s="99"/>
    </row>
    <row customHeight="true" ht="20" r="139">
      <c r="A139" s="110"/>
      <c r="B139" s="87" t="str">
        <v>零食区</v>
      </c>
      <c r="C139" s="118" t="str">
        <v>定制零食杯350克白卡纸、覆膜、模切、贴双面胶510*510mm</v>
      </c>
      <c r="D139" s="118"/>
      <c r="E139" s="110">
        <v>700</v>
      </c>
      <c r="F139" s="110" t="str">
        <v>个</v>
      </c>
      <c r="G139" s="118">
        <v>1</v>
      </c>
      <c r="H139" s="149" t="str">
        <v>项</v>
      </c>
      <c r="I139" s="149">
        <v>7.5</v>
      </c>
      <c r="J139" s="199" t="str">
        <v>元</v>
      </c>
      <c r="K139" s="120">
        <f>E139*G139*I139</f>
      </c>
      <c r="L139" s="108"/>
      <c r="M139" s="108" t="str">
        <v>p15</v>
      </c>
      <c r="N139" s="98"/>
      <c r="O139" s="98"/>
      <c r="P139" s="98"/>
      <c r="Q139" s="98"/>
      <c r="R139" s="98"/>
      <c r="S139" s="98"/>
      <c r="T139" s="98"/>
      <c r="U139" s="98"/>
      <c r="V139" s="203"/>
    </row>
    <row customHeight="true" ht="20" r="140">
      <c r="A140" s="110"/>
      <c r="B140" s="87" t="str">
        <v>零食区</v>
      </c>
      <c r="C140" s="118" t="str">
        <v>茶歇区零食杯 打样300克白卡纸、覆膜、模切、粘糊</v>
      </c>
      <c r="D140" s="118"/>
      <c r="E140" s="110">
        <v>2</v>
      </c>
      <c r="F140" s="110" t="str">
        <v>次</v>
      </c>
      <c r="G140" s="118">
        <v>1</v>
      </c>
      <c r="H140" s="149" t="str">
        <v>项</v>
      </c>
      <c r="I140" s="149">
        <v>250</v>
      </c>
      <c r="J140" s="199" t="str">
        <v>元</v>
      </c>
      <c r="K140" s="120">
        <f>E140*G140*I140</f>
      </c>
      <c r="L140" s="108"/>
      <c r="M140" s="108" t="str">
        <v>p15</v>
      </c>
      <c r="N140" s="98"/>
      <c r="O140" s="98"/>
      <c r="P140" s="98"/>
      <c r="Q140" s="98"/>
      <c r="R140" s="98"/>
      <c r="S140" s="98"/>
      <c r="T140" s="98"/>
      <c r="U140" s="98"/>
      <c r="V140" s="203"/>
    </row>
    <row r="141">
      <c r="A141" s="110"/>
      <c r="B141" s="102" t="str">
        <v>房间欢迎物料</v>
      </c>
      <c r="C141" s="109" t="str">
        <v>餐券280*120mm300克白牛皮纸、双面、打龙线</v>
      </c>
      <c r="D141" s="109"/>
      <c r="E141" s="56">
        <v>250</v>
      </c>
      <c r="F141" s="56" t="str">
        <v>张</v>
      </c>
      <c r="G141" s="54">
        <v>1</v>
      </c>
      <c r="H141" s="54" t="str">
        <v>次</v>
      </c>
      <c r="I141" s="55">
        <v>6</v>
      </c>
      <c r="J141" s="56" t="str">
        <v>元</v>
      </c>
      <c r="K141" s="101">
        <f>E141*G141*I141</f>
      </c>
      <c r="L141" s="108"/>
      <c r="M141" s="108" t="str">
        <v>p15</v>
      </c>
      <c r="N141" s="98"/>
      <c r="O141" s="98"/>
      <c r="P141" s="98"/>
      <c r="Q141" s="98"/>
      <c r="R141" s="98"/>
      <c r="S141" s="98"/>
      <c r="T141" s="98"/>
      <c r="U141" s="99"/>
      <c r="V141" s="99"/>
    </row>
    <row customHeight="true" ht="33" r="142">
      <c r="A142" s="110"/>
      <c r="B142" s="102" t="str">
        <v>房间欢迎物料</v>
      </c>
      <c r="C142" s="109" t="str">
        <v>餐券打样300克白牛皮纸/300克采石纹纸、双面、打龙线420*180mm</v>
      </c>
      <c r="D142" s="109"/>
      <c r="E142" s="56">
        <v>2</v>
      </c>
      <c r="F142" s="56" t="str">
        <v>次</v>
      </c>
      <c r="G142" s="54">
        <v>1</v>
      </c>
      <c r="H142" s="54" t="str">
        <v>次</v>
      </c>
      <c r="I142" s="55">
        <v>15</v>
      </c>
      <c r="J142" s="56" t="str">
        <v>元</v>
      </c>
      <c r="K142" s="101">
        <f>E142*G142*I142</f>
      </c>
      <c r="L142" s="108"/>
      <c r="M142" s="108" t="str">
        <v>p15</v>
      </c>
      <c r="N142" s="98"/>
      <c r="O142" s="98"/>
      <c r="P142" s="98"/>
      <c r="Q142" s="98"/>
      <c r="R142" s="98"/>
      <c r="S142" s="98"/>
      <c r="T142" s="98"/>
      <c r="U142" s="99"/>
      <c r="V142" s="99"/>
    </row>
    <row r="143">
      <c r="A143" s="110"/>
      <c r="B143" s="102" t="str">
        <v>房间欢迎物料</v>
      </c>
      <c r="C143" s="109" t="str">
        <v>商务菜单打样 300克牛皮纸/300克采石纹纸、双面、正面LOGO做UV180*90mm</v>
      </c>
      <c r="D143" s="109"/>
      <c r="E143" s="56">
        <v>1</v>
      </c>
      <c r="F143" s="56" t="str">
        <v>次</v>
      </c>
      <c r="G143" s="54">
        <v>1</v>
      </c>
      <c r="H143" s="54" t="str">
        <v>次</v>
      </c>
      <c r="I143" s="55">
        <v>300</v>
      </c>
      <c r="J143" s="56" t="str">
        <v>元</v>
      </c>
      <c r="K143" s="101">
        <f>E143*G143*I143</f>
      </c>
      <c r="L143" s="108"/>
      <c r="M143" s="108" t="str">
        <v>p15</v>
      </c>
      <c r="N143" s="98"/>
      <c r="O143" s="98"/>
      <c r="P143" s="98"/>
      <c r="Q143" s="98"/>
      <c r="R143" s="98"/>
      <c r="S143" s="98"/>
      <c r="T143" s="98"/>
      <c r="U143" s="99"/>
      <c r="V143" s="99"/>
    </row>
    <row customHeight="true" ht="20" r="144">
      <c r="A144" s="110"/>
      <c r="B144" s="102" t="str">
        <v>房间欢迎物料</v>
      </c>
      <c r="C144" s="109" t="str">
        <v>主播商务菜单300克白牛皮纸、双面、向阳生长+抖音LOGO过UV</v>
      </c>
      <c r="D144" s="109"/>
      <c r="E144" s="56">
        <v>250</v>
      </c>
      <c r="F144" s="56" t="str">
        <v>张</v>
      </c>
      <c r="G144" s="54">
        <v>1</v>
      </c>
      <c r="H144" s="54" t="str">
        <v>次</v>
      </c>
      <c r="I144" s="55">
        <v>4</v>
      </c>
      <c r="J144" s="56" t="str">
        <v>元</v>
      </c>
      <c r="K144" s="101">
        <f>E144*G144*I144</f>
      </c>
      <c r="L144" s="108"/>
      <c r="M144" s="108" t="str">
        <v>p15</v>
      </c>
      <c r="N144" s="98"/>
      <c r="O144" s="98"/>
      <c r="P144" s="98"/>
      <c r="Q144" s="98"/>
      <c r="R144" s="98"/>
      <c r="S144" s="98"/>
      <c r="T144" s="98"/>
      <c r="U144" s="99"/>
      <c r="V144" s="99"/>
    </row>
    <row r="145">
      <c r="A145" s="110"/>
      <c r="B145" s="102" t="str">
        <v>房间欢迎物料</v>
      </c>
      <c r="C145" s="109" t="str">
        <v>主播 夜床礼卡 打样300克牛皮纸/300克采石纹纸、双面150*90mm</v>
      </c>
      <c r="D145" s="109"/>
      <c r="E145" s="56">
        <v>2</v>
      </c>
      <c r="F145" s="56" t="str">
        <v>次</v>
      </c>
      <c r="G145" s="54">
        <v>1</v>
      </c>
      <c r="H145" s="54" t="str">
        <v>次</v>
      </c>
      <c r="I145" s="55">
        <v>14</v>
      </c>
      <c r="J145" s="56" t="str">
        <v>元</v>
      </c>
      <c r="K145" s="101">
        <f>E145*G145*I145</f>
      </c>
      <c r="L145" s="108"/>
      <c r="M145" s="108" t="str">
        <v>p15</v>
      </c>
      <c r="N145" s="98"/>
      <c r="O145" s="98"/>
      <c r="P145" s="98"/>
      <c r="Q145" s="98"/>
      <c r="R145" s="98"/>
      <c r="S145" s="98"/>
      <c r="T145" s="98"/>
      <c r="U145" s="99"/>
      <c r="V145" s="99"/>
    </row>
    <row customHeight="true" ht="34" r="146">
      <c r="A146" s="110"/>
      <c r="B146" s="144" t="str">
        <v>房间欢迎物料</v>
      </c>
      <c r="C146" s="164" t="str">
        <v>主播 夜床礼卡300克白牛皮纸、双面、向阳生长+抖音LOGO过UV150*90mm</v>
      </c>
      <c r="D146" s="164"/>
      <c r="E146" s="161">
        <v>250</v>
      </c>
      <c r="F146" s="56" t="str">
        <v>张</v>
      </c>
      <c r="G146" s="164">
        <v>1</v>
      </c>
      <c r="H146" s="164"/>
      <c r="I146" s="165">
        <v>4</v>
      </c>
      <c r="J146" s="56" t="str">
        <v>元</v>
      </c>
      <c r="K146" s="101">
        <f>E146*G146*I146</f>
      </c>
      <c r="L146" s="108"/>
      <c r="M146" s="108" t="str">
        <v>p15</v>
      </c>
      <c r="N146" s="98"/>
      <c r="O146" s="98"/>
      <c r="P146" s="98"/>
      <c r="Q146" s="98"/>
      <c r="R146" s="98"/>
      <c r="S146" s="98"/>
      <c r="T146" s="98"/>
      <c r="U146" s="99"/>
      <c r="V146" s="99"/>
    </row>
    <row r="147">
      <c r="A147" s="110"/>
      <c r="B147" s="102" t="str">
        <v>房间欢迎物料</v>
      </c>
      <c r="C147" s="109" t="str">
        <v>主播 晚安甜品卡 打样 300克牛皮纸/300克采石纹纸、双面、压线、折页90*60mm</v>
      </c>
      <c r="D147" s="109"/>
      <c r="E147" s="56">
        <v>2</v>
      </c>
      <c r="F147" s="56" t="str">
        <v>次</v>
      </c>
      <c r="G147" s="54">
        <v>1</v>
      </c>
      <c r="H147" s="54" t="str">
        <v>次</v>
      </c>
      <c r="I147" s="55">
        <v>14</v>
      </c>
      <c r="J147" s="56" t="str">
        <v>元</v>
      </c>
      <c r="K147" s="101">
        <f>E147*G147*I147</f>
      </c>
      <c r="L147" s="108"/>
      <c r="M147" s="108" t="str">
        <v>p15</v>
      </c>
      <c r="N147" s="98"/>
      <c r="O147" s="98"/>
      <c r="P147" s="98"/>
      <c r="Q147" s="98"/>
      <c r="R147" s="98"/>
      <c r="S147" s="98"/>
      <c r="T147" s="98"/>
      <c r="U147" s="99"/>
      <c r="V147" s="99"/>
    </row>
    <row customHeight="true" ht="34" r="148">
      <c r="A148" s="110"/>
      <c r="B148" s="162" t="str">
        <v>房间欢迎物料</v>
      </c>
      <c r="C148" s="160" t="str">
        <v>晚安甜品卡 300克白牛皮纸、双面、压线、向阳生长+抖音LOGO过UV90*60mm</v>
      </c>
      <c r="D148" s="160"/>
      <c r="E148" s="161">
        <v>250</v>
      </c>
      <c r="F148" s="161" t="str">
        <v>张</v>
      </c>
      <c r="G148" s="164">
        <v>1</v>
      </c>
      <c r="H148" s="164" t="str">
        <v>次</v>
      </c>
      <c r="I148" s="165">
        <v>4</v>
      </c>
      <c r="J148" s="161" t="str">
        <v>元</v>
      </c>
      <c r="K148" s="163">
        <f>E148*G148*I148</f>
      </c>
      <c r="L148" s="108"/>
      <c r="M148" s="108" t="str">
        <v>p15</v>
      </c>
      <c r="N148" s="98"/>
      <c r="O148" s="98"/>
      <c r="P148" s="98"/>
      <c r="Q148" s="98"/>
      <c r="R148" s="98"/>
      <c r="S148" s="98"/>
      <c r="T148" s="98"/>
      <c r="U148" s="99"/>
      <c r="V148" s="99"/>
    </row>
    <row r="149">
      <c r="A149" s="121"/>
      <c r="B149" s="110" t="str">
        <v>房间欢迎物料</v>
      </c>
      <c r="C149" s="110" t="str">
        <v>主播 minibar体验卡 打样 300克牛皮纸/300克采石纹纸、压线、粘双面胶 120*70mm</v>
      </c>
      <c r="D149" s="110"/>
      <c r="E149" s="118">
        <v>2</v>
      </c>
      <c r="F149" s="118" t="str">
        <v>次</v>
      </c>
      <c r="G149" s="110">
        <v>1</v>
      </c>
      <c r="H149" s="110" t="str">
        <v>项</v>
      </c>
      <c r="I149" s="125">
        <v>7</v>
      </c>
      <c r="J149" s="118" t="str">
        <v>元</v>
      </c>
      <c r="K149" s="120">
        <f>E149*G149*I149</f>
      </c>
      <c r="L149" s="108"/>
      <c r="M149" s="108" t="str">
        <v>p15</v>
      </c>
      <c r="N149" s="98"/>
      <c r="O149" s="98"/>
      <c r="P149" s="98"/>
      <c r="Q149" s="98"/>
      <c r="R149" s="98"/>
      <c r="S149" s="98"/>
      <c r="T149" s="98"/>
      <c r="U149" s="99"/>
      <c r="V149" s="99"/>
    </row>
    <row customHeight="true" ht="20" r="150">
      <c r="A150" s="121"/>
      <c r="B150" s="110" t="str">
        <v>房间欢迎物料</v>
      </c>
      <c r="C150" s="110" t="str">
        <v>主播 minibar体验卡300克白牛皮纸、压线、粘双面胶210*148mm</v>
      </c>
      <c r="D150" s="110"/>
      <c r="E150" s="118">
        <v>250</v>
      </c>
      <c r="F150" s="118" t="str">
        <v>张</v>
      </c>
      <c r="G150" s="110">
        <v>1</v>
      </c>
      <c r="H150" s="110" t="str">
        <v>次</v>
      </c>
      <c r="I150" s="125">
        <v>2.5</v>
      </c>
      <c r="J150" s="118" t="str">
        <v>元</v>
      </c>
      <c r="K150" s="120">
        <f>E150*G150*I150</f>
      </c>
      <c r="L150" s="108"/>
      <c r="M150" s="108" t="str">
        <v>p15</v>
      </c>
      <c r="N150" s="98"/>
      <c r="O150" s="98"/>
      <c r="P150" s="98"/>
      <c r="Q150" s="98"/>
      <c r="R150" s="98"/>
      <c r="S150" s="98"/>
      <c r="T150" s="98"/>
      <c r="U150" s="99"/>
      <c r="V150" s="99"/>
    </row>
    <row customHeight="true" ht="20" r="151">
      <c r="A151" s="110"/>
      <c r="B151" s="102" t="str">
        <v>茶歇物料</v>
      </c>
      <c r="C151" s="109" t="str">
        <v>不干胶、覆膜、贴牙签100*60mm</v>
      </c>
      <c r="D151" s="109"/>
      <c r="E151" s="56">
        <v>350</v>
      </c>
      <c r="F151" s="56" t="str">
        <v>个</v>
      </c>
      <c r="G151" s="54">
        <v>1</v>
      </c>
      <c r="H151" s="54" t="str">
        <v>次</v>
      </c>
      <c r="I151" s="55">
        <v>1.5</v>
      </c>
      <c r="J151" s="56" t="str">
        <v>元</v>
      </c>
      <c r="K151" s="120">
        <f>E151*G151*I151</f>
      </c>
      <c r="L151" s="108"/>
      <c r="M151" s="108" t="str">
        <v>p15</v>
      </c>
      <c r="N151" s="98"/>
      <c r="O151" s="98"/>
      <c r="P151" s="98"/>
      <c r="Q151" s="98"/>
      <c r="R151" s="98"/>
      <c r="S151" s="98"/>
      <c r="T151" s="98"/>
      <c r="U151" s="99"/>
      <c r="V151" s="99"/>
    </row>
    <row customHeight="true" ht="20" r="152">
      <c r="A152" s="110"/>
      <c r="B152" s="162" t="str">
        <v>四楼体验提示卡打样</v>
      </c>
      <c r="C152" s="160" t="str">
        <v>打样300克牛皮纸/300克采石纹纸、双面、压线、折页 210*150mm</v>
      </c>
      <c r="D152" s="160"/>
      <c r="E152" s="161">
        <v>2</v>
      </c>
      <c r="F152" s="161" t="str">
        <v>次</v>
      </c>
      <c r="G152" s="164">
        <v>1</v>
      </c>
      <c r="H152" s="164">
        <v>1</v>
      </c>
      <c r="I152" s="165">
        <v>14</v>
      </c>
      <c r="J152" s="161" t="str">
        <v>元</v>
      </c>
      <c r="K152" s="163">
        <f>E152*G152*I152</f>
      </c>
      <c r="L152" s="108"/>
      <c r="M152" s="108" t="str">
        <v>p15</v>
      </c>
      <c r="N152" s="98"/>
      <c r="O152" s="98"/>
      <c r="P152" s="98"/>
      <c r="Q152" s="98"/>
      <c r="R152" s="98"/>
      <c r="S152" s="98"/>
      <c r="T152" s="98"/>
      <c r="U152" s="99"/>
      <c r="V152" s="99"/>
    </row>
    <row customHeight="true" ht="34" r="153">
      <c r="A153" s="121"/>
      <c r="B153" s="110" t="str">
        <v>四楼体验提示卡</v>
      </c>
      <c r="C153" s="110" t="str">
        <v>300克白牛皮纸、双面、压线、折页向阳生长+抖音LOGO过UV210*148mm</v>
      </c>
      <c r="D153" s="110"/>
      <c r="E153" s="118">
        <v>250</v>
      </c>
      <c r="F153" s="118" t="str">
        <v>张</v>
      </c>
      <c r="G153" s="110">
        <v>2</v>
      </c>
      <c r="H153" s="110" t="str">
        <v>次</v>
      </c>
      <c r="I153" s="125">
        <v>4</v>
      </c>
      <c r="J153" s="118" t="str">
        <v>元</v>
      </c>
      <c r="K153" s="120">
        <f>E153*G153*I153</f>
      </c>
      <c r="L153" s="148"/>
      <c r="M153" s="148" t="str">
        <v>更改时间重新做</v>
      </c>
      <c r="N153" s="98"/>
      <c r="O153" s="98"/>
      <c r="P153" s="98"/>
      <c r="Q153" s="98"/>
      <c r="R153" s="98"/>
      <c r="S153" s="98"/>
      <c r="T153" s="98"/>
      <c r="U153" s="99"/>
      <c r="V153" s="99"/>
    </row>
    <row r="154">
      <c r="A154" s="121"/>
      <c r="B154" s="144" t="str">
        <v>生日主播祝福卡</v>
      </c>
      <c r="C154" s="110" t="str">
        <v>主播生日卡300克白牛皮纸、双面、向阳生长+抖音LOGO过UV
90*150mm</v>
      </c>
      <c r="D154" s="110"/>
      <c r="E154" s="118">
        <v>10</v>
      </c>
      <c r="F154" s="118" t="str">
        <v>张</v>
      </c>
      <c r="G154" s="110">
        <v>1</v>
      </c>
      <c r="H154" s="110" t="str">
        <v>次</v>
      </c>
      <c r="I154" s="125">
        <v>4</v>
      </c>
      <c r="J154" s="118" t="str">
        <v>元</v>
      </c>
      <c r="K154" s="120">
        <f>E154*G154*I154</f>
      </c>
      <c r="L154" s="108"/>
      <c r="M154" s="108" t="str">
        <v>p15</v>
      </c>
      <c r="N154" s="108"/>
      <c r="O154" s="98"/>
      <c r="P154" s="98"/>
      <c r="Q154" s="98"/>
      <c r="R154" s="98"/>
      <c r="S154" s="98"/>
      <c r="T154" s="98"/>
      <c r="U154" s="99"/>
      <c r="V154" s="99"/>
    </row>
    <row r="155">
      <c r="A155" s="121"/>
      <c r="B155" s="110" t="str">
        <v>房间欢迎物料</v>
      </c>
      <c r="C155" s="110" t="str">
        <v>主播欢迎手册300克白牛皮纸、折页、模切、双面、封面红色字过UV
300*230mm</v>
      </c>
      <c r="D155" s="110"/>
      <c r="E155" s="118">
        <v>250</v>
      </c>
      <c r="F155" s="118" t="str">
        <v>张</v>
      </c>
      <c r="G155" s="110">
        <v>1</v>
      </c>
      <c r="H155" s="110" t="str">
        <v>次</v>
      </c>
      <c r="I155" s="125">
        <v>16</v>
      </c>
      <c r="J155" s="118" t="str">
        <v>元</v>
      </c>
      <c r="K155" s="120">
        <f>E155*G155*I155</f>
      </c>
      <c r="L155" s="108"/>
      <c r="M155" s="108" t="str">
        <v>p15</v>
      </c>
      <c r="N155" s="98"/>
      <c r="O155" s="98"/>
      <c r="P155" s="98"/>
      <c r="Q155" s="98"/>
      <c r="R155" s="98"/>
      <c r="S155" s="98"/>
      <c r="T155" s="98"/>
      <c r="U155" s="99"/>
      <c r="V155" s="99"/>
    </row>
    <row r="156">
      <c r="A156" s="121"/>
      <c r="B156" s="110" t="str">
        <v>房间欢迎物料</v>
      </c>
      <c r="C156" s="110" t="str">
        <v>欢迎手册打样300克白牛皮纸/300克采石纹纸、双面、模切630*210mm/300*230mm 两个尺寸</v>
      </c>
      <c r="D156" s="110"/>
      <c r="E156" s="118">
        <v>2</v>
      </c>
      <c r="F156" s="118" t="str">
        <v>次</v>
      </c>
      <c r="G156" s="110">
        <v>2</v>
      </c>
      <c r="H156" s="110" t="str">
        <v>项</v>
      </c>
      <c r="I156" s="125">
        <v>300</v>
      </c>
      <c r="J156" s="118" t="str">
        <v>元</v>
      </c>
      <c r="K156" s="120">
        <f>E156*G156*I156</f>
      </c>
      <c r="L156" s="108"/>
      <c r="M156" s="108" t="str">
        <v>p15</v>
      </c>
      <c r="N156" s="98"/>
      <c r="O156" s="98"/>
      <c r="P156" s="98"/>
      <c r="Q156" s="98"/>
      <c r="R156" s="98"/>
      <c r="S156" s="98"/>
      <c r="T156" s="98"/>
      <c r="U156" s="99"/>
      <c r="V156" s="99"/>
    </row>
    <row r="157">
      <c r="A157" s="121"/>
      <c r="B157" s="110" t="str">
        <v>房间欢迎物料</v>
      </c>
      <c r="C157" s="110" t="str">
        <v>主播 手册封套 打样300克白牛皮纸、双面、模切、扎粘糊266*446mm</v>
      </c>
      <c r="D157" s="110"/>
      <c r="E157" s="118">
        <v>1</v>
      </c>
      <c r="F157" s="118" t="str">
        <v>次</v>
      </c>
      <c r="G157" s="110">
        <v>1</v>
      </c>
      <c r="H157" s="110" t="str">
        <v>项</v>
      </c>
      <c r="I157" s="125">
        <v>200</v>
      </c>
      <c r="J157" s="118" t="str">
        <v>元</v>
      </c>
      <c r="K157" s="120">
        <f>E157*G157*I157</f>
      </c>
      <c r="L157" s="108"/>
      <c r="M157" s="108" t="str">
        <v>p15</v>
      </c>
      <c r="N157" s="98"/>
      <c r="O157" s="98"/>
      <c r="P157" s="98"/>
      <c r="Q157" s="98"/>
      <c r="R157" s="98"/>
      <c r="S157" s="98"/>
      <c r="T157" s="98"/>
      <c r="U157" s="99"/>
      <c r="V157" s="99"/>
    </row>
    <row customHeight="true" ht="22" r="158">
      <c r="A158" s="121"/>
      <c r="B158" s="112" t="str">
        <v>房间内洗漱包</v>
      </c>
      <c r="C158" s="116" t="str">
        <v>洗漱包采买定制画面</v>
      </c>
      <c r="D158" s="116"/>
      <c r="E158" s="116">
        <v>250</v>
      </c>
      <c r="F158" s="116" t="str">
        <v>个</v>
      </c>
      <c r="G158" s="116">
        <v>1</v>
      </c>
      <c r="H158" s="116" t="str">
        <v>次</v>
      </c>
      <c r="I158" s="117">
        <v>80</v>
      </c>
      <c r="J158" s="118" t="str">
        <v>元</v>
      </c>
      <c r="K158" s="122">
        <f>E158*G158*I158</f>
      </c>
      <c r="L158" s="123"/>
      <c r="M158" s="123" t="str">
        <v>p65</v>
      </c>
      <c r="N158" s="98"/>
      <c r="O158" s="98"/>
      <c r="P158" s="98"/>
      <c r="Q158" s="98"/>
      <c r="R158" s="98"/>
      <c r="S158" s="98"/>
      <c r="T158" s="98"/>
      <c r="U158" s="99"/>
      <c r="V158" s="99"/>
    </row>
    <row customHeight="true" ht="22" r="159">
      <c r="A159" s="121"/>
      <c r="B159" s="112" t="str">
        <v>房间内洗漱包</v>
      </c>
      <c r="C159" s="174" t="str">
        <v>洗漱包吊牌300克白卡纸、双面、压线、折页、两张纸重叠、打孔</v>
      </c>
      <c r="D159" s="174"/>
      <c r="E159" s="174">
        <v>250</v>
      </c>
      <c r="F159" s="174" t="str">
        <v>个</v>
      </c>
      <c r="G159" s="174">
        <v>1</v>
      </c>
      <c r="H159" s="174" t="str">
        <v>次</v>
      </c>
      <c r="I159" s="175">
        <v>4</v>
      </c>
      <c r="J159" s="118" t="str">
        <v>元</v>
      </c>
      <c r="K159" s="120">
        <f>E159*G159*I159</f>
      </c>
      <c r="L159" s="124"/>
      <c r="M159" s="124" t="str">
        <v>p15</v>
      </c>
      <c r="N159" s="98"/>
      <c r="O159" s="98"/>
      <c r="P159" s="98"/>
      <c r="Q159" s="98"/>
      <c r="R159" s="98"/>
      <c r="S159" s="98"/>
      <c r="T159" s="98"/>
      <c r="U159" s="99"/>
      <c r="V159" s="99"/>
    </row>
    <row customHeight="true" ht="22" r="160">
      <c r="A160" s="121"/>
      <c r="B160" s="118" t="str">
        <v>酒店物料</v>
      </c>
      <c r="C160" s="180" t="str">
        <v>全程使用定制湿纸巾</v>
      </c>
      <c r="D160" s="180"/>
      <c r="E160" s="180">
        <v>500</v>
      </c>
      <c r="F160" s="180" t="str">
        <v>片</v>
      </c>
      <c r="G160" s="180">
        <v>1</v>
      </c>
      <c r="H160" s="180" t="str">
        <v>次</v>
      </c>
      <c r="I160" s="175">
        <v>5</v>
      </c>
      <c r="J160" s="56" t="str">
        <v>元</v>
      </c>
      <c r="K160" s="120">
        <f>E160*G160*I160</f>
      </c>
      <c r="L160" s="124"/>
      <c r="M160" s="124" t="str">
        <v>p15</v>
      </c>
      <c r="N160" s="98"/>
      <c r="O160" s="98"/>
      <c r="P160" s="98"/>
      <c r="Q160" s="98"/>
      <c r="R160" s="98"/>
      <c r="S160" s="98"/>
      <c r="T160" s="98"/>
      <c r="U160" s="99"/>
      <c r="V160" s="99"/>
    </row>
    <row customHeight="true" ht="22" r="161">
      <c r="A161" s="121"/>
      <c r="B161" s="126" t="str">
        <v>酒店物料</v>
      </c>
      <c r="C161" s="110" t="str">
        <v>全程使用定制纸巾</v>
      </c>
      <c r="D161" s="110"/>
      <c r="E161" s="162">
        <v>500</v>
      </c>
      <c r="F161" s="162" t="str">
        <v>盒</v>
      </c>
      <c r="G161" s="162">
        <v>1</v>
      </c>
      <c r="H161" s="162" t="str">
        <v>项</v>
      </c>
      <c r="I161" s="178">
        <v>3.5</v>
      </c>
      <c r="J161" s="161" t="str">
        <v>元</v>
      </c>
      <c r="K161" s="179">
        <f>E161*G161*I161</f>
      </c>
      <c r="L161" s="124"/>
      <c r="M161" s="124" t="str">
        <v>p15</v>
      </c>
      <c r="N161" s="98"/>
      <c r="O161" s="98"/>
      <c r="P161" s="98"/>
      <c r="Q161" s="98"/>
      <c r="R161" s="98"/>
      <c r="S161" s="98"/>
      <c r="T161" s="98"/>
      <c r="U161" s="99"/>
      <c r="V161" s="99"/>
    </row>
    <row customHeight="true" ht="22" r="162">
      <c r="A162" s="121"/>
      <c r="B162" s="126" t="str">
        <v>酒店物料</v>
      </c>
      <c r="C162" s="110" t="str">
        <v>全程使用定制纸巾打样（纸巾+纸巾盒）330*210mm</v>
      </c>
      <c r="D162" s="121"/>
      <c r="E162" s="118">
        <v>1</v>
      </c>
      <c r="F162" s="118" t="str">
        <v>次</v>
      </c>
      <c r="G162" s="110">
        <v>1</v>
      </c>
      <c r="H162" s="110" t="str">
        <v>项</v>
      </c>
      <c r="I162" s="125">
        <v>200</v>
      </c>
      <c r="J162" s="118" t="str">
        <v>元</v>
      </c>
      <c r="K162" s="120">
        <f>E162*G162*I162</f>
      </c>
      <c r="L162" s="124"/>
      <c r="M162" s="124" t="str">
        <v>p15</v>
      </c>
      <c r="N162" s="98"/>
      <c r="O162" s="98"/>
      <c r="P162" s="98"/>
      <c r="Q162" s="98"/>
      <c r="R162" s="98"/>
      <c r="S162" s="98"/>
      <c r="T162" s="98"/>
      <c r="U162" s="99"/>
      <c r="V162" s="99"/>
    </row>
    <row r="163">
      <c r="A163" s="121"/>
      <c r="B163" s="111" t="str">
        <v>主播集装箱送别礼打样</v>
      </c>
      <c r="C163" s="111" t="str">
        <v>荷兰版120克超感米白裱纸、300克白卡纸模切、模切提手轮廓310*146*80mm</v>
      </c>
      <c r="D163" s="111"/>
      <c r="E163" s="112">
        <v>3</v>
      </c>
      <c r="F163" s="113" t="str">
        <v>次</v>
      </c>
      <c r="G163" s="54">
        <v>1</v>
      </c>
      <c r="H163" s="54" t="str">
        <v>项</v>
      </c>
      <c r="I163" s="114">
        <v>500</v>
      </c>
      <c r="J163" s="54" t="str">
        <v>元</v>
      </c>
      <c r="K163" s="57">
        <f>E163*G163*I163</f>
      </c>
      <c r="L163" s="124"/>
      <c r="M163" s="124" t="str">
        <v>p15</v>
      </c>
      <c r="N163" s="98"/>
      <c r="O163" s="98"/>
      <c r="P163" s="98"/>
      <c r="Q163" s="98"/>
      <c r="R163" s="98"/>
      <c r="S163" s="98"/>
      <c r="T163" s="98"/>
      <c r="U163" s="99"/>
      <c r="V163" s="99"/>
    </row>
    <row r="164">
      <c r="A164" s="121"/>
      <c r="B164" s="111" t="str">
        <v>主播集装箱送别礼打样</v>
      </c>
      <c r="C164" s="111" t="str">
        <v>集装箱盒硫酸纸 打样120克硫酸纸、180克硫酸纸、LOGO烫黑、白色字烫白300*136mm、340*136mm</v>
      </c>
      <c r="D164" s="111"/>
      <c r="E164" s="112">
        <v>1</v>
      </c>
      <c r="F164" s="113" t="str">
        <v>项</v>
      </c>
      <c r="G164" s="54">
        <v>3</v>
      </c>
      <c r="H164" s="54" t="str">
        <v>次</v>
      </c>
      <c r="I164" s="114">
        <v>300</v>
      </c>
      <c r="J164" s="54" t="str">
        <v>元</v>
      </c>
      <c r="K164" s="57">
        <f>E164*G164*I164</f>
      </c>
      <c r="L164" s="124"/>
      <c r="M164" s="124" t="str">
        <v>p15</v>
      </c>
      <c r="N164" s="98"/>
      <c r="O164" s="98"/>
      <c r="P164" s="98"/>
      <c r="Q164" s="98"/>
      <c r="R164" s="98"/>
      <c r="S164" s="98"/>
      <c r="T164" s="98"/>
      <c r="U164" s="99"/>
      <c r="V164" s="99"/>
    </row>
    <row r="165">
      <c r="A165" s="121"/>
      <c r="B165" s="110" t="str">
        <v>主播集装箱送别礼盒大货</v>
      </c>
      <c r="C165" s="110" t="str">
        <v>荷兰版120克超感米白裱纸、覆膜、四色印刷、贴3m双面胶、300克白卡纸模切、模切提手轮廓、平铺发货、黑色皮革提手</v>
      </c>
      <c r="D165" s="110"/>
      <c r="E165" s="118">
        <v>250</v>
      </c>
      <c r="F165" s="118" t="str">
        <v>个</v>
      </c>
      <c r="G165" s="110">
        <v>1</v>
      </c>
      <c r="H165" s="110" t="str">
        <v>次</v>
      </c>
      <c r="I165" s="125">
        <v>54</v>
      </c>
      <c r="J165" s="118" t="str">
        <v>元</v>
      </c>
      <c r="K165" s="120">
        <f>E165*G165*I165</f>
      </c>
      <c r="L165" s="124"/>
      <c r="M165" s="124" t="str">
        <v>p15</v>
      </c>
      <c r="N165" s="98"/>
      <c r="O165" s="98"/>
      <c r="P165" s="98"/>
      <c r="Q165" s="98"/>
      <c r="R165" s="98"/>
      <c r="S165" s="98"/>
      <c r="T165" s="98"/>
      <c r="U165" s="99"/>
      <c r="V165" s="99"/>
    </row>
    <row customHeight="true" ht="22" r="166">
      <c r="A166" s="121"/>
      <c r="B166" s="110" t="str">
        <v>手信礼盒硫酸纸</v>
      </c>
      <c r="C166" s="110" t="str">
        <v>120克硫酸纸、180克硫酸纸、LOGO烫亚金、白色字烫白340*136mm</v>
      </c>
      <c r="D166" s="110"/>
      <c r="E166" s="118">
        <v>250</v>
      </c>
      <c r="F166" s="118" t="str">
        <v>个</v>
      </c>
      <c r="G166" s="110">
        <v>1</v>
      </c>
      <c r="H166" s="110" t="str">
        <v>次</v>
      </c>
      <c r="I166" s="125">
        <v>6.5</v>
      </c>
      <c r="J166" s="118" t="str">
        <v>元</v>
      </c>
      <c r="K166" s="120">
        <f>E166*G166*I166</f>
      </c>
      <c r="L166" s="124"/>
      <c r="M166" s="124" t="str">
        <v>p15</v>
      </c>
      <c r="N166" s="98"/>
      <c r="O166" s="98"/>
      <c r="P166" s="98"/>
      <c r="Q166" s="98"/>
      <c r="R166" s="98"/>
      <c r="S166" s="98"/>
      <c r="T166" s="98"/>
      <c r="U166" s="99"/>
      <c r="V166" s="99"/>
    </row>
    <row customHeight="true" ht="22" r="167">
      <c r="A167" s="121"/>
      <c r="B167" s="118" t="str">
        <v>车辆备品</v>
      </c>
      <c r="C167" s="118" t="str">
        <v>车号贴1-30 A3塑封</v>
      </c>
      <c r="D167" s="118"/>
      <c r="E167" s="110">
        <v>30</v>
      </c>
      <c r="F167" s="110" t="str">
        <v>张</v>
      </c>
      <c r="G167" s="118">
        <v>1</v>
      </c>
      <c r="H167" s="110" t="str">
        <v>项</v>
      </c>
      <c r="I167" s="149">
        <v>10</v>
      </c>
      <c r="J167" s="110" t="str">
        <v>元</v>
      </c>
      <c r="K167" s="120">
        <f>E167*G167*I167</f>
      </c>
      <c r="L167" s="124"/>
      <c r="M167" s="124" t="str">
        <v>p15</v>
      </c>
      <c r="N167" s="98"/>
      <c r="O167" s="98"/>
      <c r="P167" s="98"/>
      <c r="Q167" s="98"/>
      <c r="R167" s="98"/>
      <c r="S167" s="98"/>
      <c r="T167" s="98"/>
      <c r="U167" s="99"/>
      <c r="V167" s="99"/>
    </row>
    <row customHeight="true" ht="22" r="168">
      <c r="A168" s="121"/>
      <c r="B168" s="118" t="str">
        <v>车辆备品</v>
      </c>
      <c r="C168" s="110" t="str">
        <v>车头牌（游玩主播/表演主播）</v>
      </c>
      <c r="D168" s="110"/>
      <c r="E168" s="118">
        <v>30</v>
      </c>
      <c r="F168" s="118" t="str">
        <v>张</v>
      </c>
      <c r="G168" s="110">
        <v>1</v>
      </c>
      <c r="H168" s="110" t="str">
        <v>次</v>
      </c>
      <c r="I168" s="125">
        <v>10</v>
      </c>
      <c r="J168" s="110" t="str">
        <v>元</v>
      </c>
      <c r="K168" s="120">
        <f>E168*G168*I168</f>
      </c>
      <c r="L168" s="124"/>
      <c r="M168" s="124" t="str">
        <v>p15</v>
      </c>
      <c r="N168" s="98"/>
      <c r="O168" s="98"/>
      <c r="P168" s="98"/>
      <c r="Q168" s="98"/>
      <c r="R168" s="98"/>
      <c r="S168" s="98"/>
      <c r="T168" s="98"/>
      <c r="U168" s="99"/>
      <c r="V168" s="99"/>
    </row>
    <row customHeight="true" ht="22" r="169">
      <c r="A169" s="121"/>
      <c r="B169" s="188" t="str">
        <v>机场物料</v>
      </c>
      <c r="C169" s="188" t="str">
        <v>接机牌（厦门北站，厦门站，厦门机场）</v>
      </c>
      <c r="D169" s="188"/>
      <c r="E169" s="188">
        <v>10</v>
      </c>
      <c r="F169" s="188" t="str">
        <v>个</v>
      </c>
      <c r="G169" s="188">
        <v>1</v>
      </c>
      <c r="H169" s="162" t="str">
        <v>次</v>
      </c>
      <c r="I169" s="211">
        <v>25</v>
      </c>
      <c r="J169" s="188" t="str">
        <v>元</v>
      </c>
      <c r="K169" s="210">
        <f>E169*G169*I169</f>
      </c>
      <c r="L169" s="124"/>
      <c r="M169" s="124" t="str">
        <v>p15</v>
      </c>
      <c r="N169" s="98"/>
      <c r="O169" s="98"/>
      <c r="P169" s="98"/>
      <c r="Q169" s="98"/>
      <c r="R169" s="98"/>
      <c r="S169" s="98"/>
      <c r="T169" s="98"/>
      <c r="U169" s="99"/>
      <c r="V169" s="99"/>
    </row>
    <row customHeight="true" ht="22" r="170">
      <c r="A170" s="121"/>
      <c r="B170" s="110" t="str">
        <v>制作物邮寄费用</v>
      </c>
      <c r="C170" s="110" t="str">
        <v>制作物工厂邮寄费用</v>
      </c>
      <c r="D170" s="110"/>
      <c r="E170" s="118">
        <v>1</v>
      </c>
      <c r="F170" s="118" t="str">
        <v>项</v>
      </c>
      <c r="G170" s="110">
        <v>1</v>
      </c>
      <c r="H170" s="110" t="str">
        <v>次</v>
      </c>
      <c r="I170" s="125">
        <v>3590</v>
      </c>
      <c r="J170" s="110" t="str">
        <v>元</v>
      </c>
      <c r="K170" s="120">
        <f>E170*G170*I170</f>
      </c>
      <c r="L170" s="124"/>
      <c r="M170" s="124" t="str">
        <v>p15</v>
      </c>
      <c r="N170" s="98"/>
      <c r="O170" s="98"/>
      <c r="P170" s="98"/>
      <c r="Q170" s="98"/>
      <c r="R170" s="98"/>
      <c r="S170" s="98"/>
      <c r="T170" s="98"/>
      <c r="U170" s="99"/>
      <c r="V170" s="99"/>
    </row>
    <row r="171">
      <c r="A171" s="121"/>
      <c r="B171" s="110" t="str">
        <v>机场物料</v>
      </c>
      <c r="C171" s="118" t="str">
        <v>机场接机花束</v>
      </c>
      <c r="D171" s="118"/>
      <c r="E171" s="118">
        <v>220</v>
      </c>
      <c r="F171" s="118" t="str">
        <v>束</v>
      </c>
      <c r="G171" s="118">
        <v>1</v>
      </c>
      <c r="H171" s="110" t="str">
        <v>次</v>
      </c>
      <c r="I171" s="228">
        <v>200</v>
      </c>
      <c r="J171" s="118" t="str">
        <v>元</v>
      </c>
      <c r="K171" s="120">
        <f>E171*G171*I171</f>
      </c>
      <c r="L171" s="108"/>
      <c r="M171" s="108" t="str">
        <v>p13</v>
      </c>
      <c r="N171" s="98"/>
      <c r="O171" s="98"/>
      <c r="P171" s="98"/>
      <c r="Q171" s="98"/>
      <c r="R171" s="98"/>
      <c r="S171" s="98"/>
      <c r="T171" s="98"/>
      <c r="U171" s="99"/>
      <c r="V171" s="99"/>
    </row>
    <row customHeight="true" ht="20" r="172">
      <c r="A172" s="121"/>
      <c r="B172" s="110" t="str">
        <v>机场物料</v>
      </c>
      <c r="C172" s="118" t="str">
        <v>机场接机花束配送费</v>
      </c>
      <c r="D172" s="118"/>
      <c r="E172" s="188">
        <v>1</v>
      </c>
      <c r="F172" s="188" t="str">
        <v>项</v>
      </c>
      <c r="G172" s="188">
        <v>1</v>
      </c>
      <c r="H172" s="162" t="str">
        <v>次</v>
      </c>
      <c r="I172" s="211">
        <v>809</v>
      </c>
      <c r="J172" s="118" t="str">
        <v>元</v>
      </c>
      <c r="K172" s="120">
        <f>E172*G172*I172</f>
      </c>
      <c r="L172" s="108"/>
      <c r="M172" s="108" t="str">
        <v>p13</v>
      </c>
      <c r="N172" s="98"/>
      <c r="O172" s="98"/>
      <c r="P172" s="98"/>
      <c r="Q172" s="98"/>
      <c r="R172" s="98"/>
      <c r="S172" s="98"/>
      <c r="T172" s="98"/>
      <c r="U172" s="99"/>
      <c r="V172" s="99"/>
    </row>
    <row r="173">
      <c r="A173" s="121"/>
      <c r="B173" s="142" t="str">
        <v>机场物料</v>
      </c>
      <c r="C173" s="142" t="str">
        <v>晕车贴</v>
      </c>
      <c r="D173" s="142"/>
      <c r="E173" s="142">
        <v>42</v>
      </c>
      <c r="F173" s="142" t="str">
        <v>个</v>
      </c>
      <c r="G173" s="142">
        <v>1</v>
      </c>
      <c r="H173" s="142" t="str">
        <v>次</v>
      </c>
      <c r="I173" s="182">
        <v>8.3</v>
      </c>
      <c r="J173" s="142" t="str">
        <v>元</v>
      </c>
      <c r="K173" s="181">
        <f>E173*G173*I173</f>
      </c>
      <c r="L173" s="130"/>
      <c r="M173" s="130" t="str">
        <v>p21</v>
      </c>
      <c r="N173" s="98"/>
      <c r="O173" s="98"/>
      <c r="P173" s="98"/>
      <c r="Q173" s="98"/>
      <c r="R173" s="98"/>
      <c r="S173" s="98"/>
      <c r="T173" s="98"/>
      <c r="U173" s="99"/>
      <c r="V173" s="99"/>
    </row>
    <row customHeight="true" ht="22" r="174">
      <c r="A174" s="110"/>
      <c r="B174" s="112" t="str">
        <v>4层露台</v>
      </c>
      <c r="C174" s="116" t="str">
        <v>露台瀑布花+支撑架</v>
      </c>
      <c r="D174" s="116"/>
      <c r="E174" s="116">
        <v>1</v>
      </c>
      <c r="F174" s="116" t="str">
        <v>项</v>
      </c>
      <c r="G174" s="116">
        <v>1</v>
      </c>
      <c r="H174" s="116" t="str">
        <v>次</v>
      </c>
      <c r="I174" s="117">
        <v>26000</v>
      </c>
      <c r="J174" s="118" t="str">
        <v>元</v>
      </c>
      <c r="K174" s="120">
        <f>E174*G174*I174</f>
      </c>
      <c r="L174" s="127"/>
      <c r="M174" s="127" t="str">
        <v>p13</v>
      </c>
      <c r="N174" s="98"/>
      <c r="O174" s="98"/>
      <c r="P174" s="98"/>
      <c r="Q174" s="98"/>
      <c r="R174" s="98"/>
      <c r="S174" s="98"/>
      <c r="T174" s="98"/>
      <c r="U174" s="99"/>
      <c r="V174" s="99"/>
    </row>
    <row customHeight="true" ht="22" r="175">
      <c r="A175" s="110"/>
      <c r="B175" s="112" t="str">
        <v>4层露台</v>
      </c>
      <c r="C175" s="116" t="str">
        <v>拍照区绿植</v>
      </c>
      <c r="D175" s="116"/>
      <c r="E175" s="116">
        <v>1</v>
      </c>
      <c r="F175" s="116" t="str">
        <v>项</v>
      </c>
      <c r="G175" s="116">
        <v>1</v>
      </c>
      <c r="H175" s="116" t="str">
        <v>次</v>
      </c>
      <c r="I175" s="117">
        <v>9000</v>
      </c>
      <c r="J175" s="118" t="str">
        <v>元</v>
      </c>
      <c r="K175" s="120">
        <f>E175*G175*I175</f>
      </c>
      <c r="L175" s="127"/>
      <c r="M175" s="127" t="str">
        <v>p13</v>
      </c>
      <c r="N175" s="98"/>
      <c r="O175" s="98"/>
      <c r="P175" s="98"/>
      <c r="Q175" s="98"/>
      <c r="R175" s="98"/>
      <c r="S175" s="98"/>
      <c r="T175" s="98"/>
      <c r="U175" s="99"/>
      <c r="V175" s="99"/>
    </row>
    <row customHeight="true" ht="22" r="176">
      <c r="A176" s="110"/>
      <c r="B176" s="112" t="str">
        <v>4层露台</v>
      </c>
      <c r="C176" s="116" t="str">
        <v>花艺搭建人工-瀑布花</v>
      </c>
      <c r="D176" s="116"/>
      <c r="E176" s="116">
        <v>4</v>
      </c>
      <c r="F176" s="116" t="str">
        <v>项</v>
      </c>
      <c r="G176" s="116">
        <v>1</v>
      </c>
      <c r="H176" s="116" t="str">
        <v>次</v>
      </c>
      <c r="I176" s="117">
        <v>500</v>
      </c>
      <c r="J176" s="118" t="str">
        <v>元</v>
      </c>
      <c r="K176" s="120">
        <f>E176*G176*I176</f>
      </c>
      <c r="L176" s="127"/>
      <c r="M176" s="127" t="str">
        <v>p13</v>
      </c>
      <c r="N176" s="98"/>
      <c r="O176" s="98"/>
      <c r="P176" s="98"/>
      <c r="Q176" s="98"/>
      <c r="R176" s="98"/>
      <c r="S176" s="98"/>
      <c r="T176" s="98"/>
      <c r="U176" s="99"/>
      <c r="V176" s="99"/>
    </row>
    <row customHeight="true" ht="22" r="177">
      <c r="A177" s="110"/>
      <c r="B177" s="112" t="str">
        <v>4层露台</v>
      </c>
      <c r="C177" s="116" t="str">
        <v>花艺搭建人工--绿植</v>
      </c>
      <c r="D177" s="116"/>
      <c r="E177" s="116">
        <v>4</v>
      </c>
      <c r="F177" s="116" t="str">
        <v>项</v>
      </c>
      <c r="G177" s="116">
        <v>1</v>
      </c>
      <c r="H177" s="116" t="str">
        <v>次</v>
      </c>
      <c r="I177" s="117">
        <v>300</v>
      </c>
      <c r="J177" s="118" t="str">
        <v>元</v>
      </c>
      <c r="K177" s="120">
        <f>E177*G177*I177</f>
      </c>
      <c r="L177" s="127"/>
      <c r="M177" s="127" t="str">
        <v>p13</v>
      </c>
      <c r="N177" s="98"/>
      <c r="O177" s="98"/>
      <c r="P177" s="98"/>
      <c r="Q177" s="98"/>
      <c r="R177" s="98"/>
      <c r="S177" s="98"/>
      <c r="T177" s="98"/>
      <c r="U177" s="99"/>
      <c r="V177" s="99"/>
    </row>
    <row customHeight="true" ht="22" r="178">
      <c r="A178" s="110"/>
      <c r="B178" s="112" t="str">
        <v>4层露台</v>
      </c>
      <c r="C178" s="116" t="str">
        <v>花艺撤场</v>
      </c>
      <c r="D178" s="116"/>
      <c r="E178" s="116">
        <v>5</v>
      </c>
      <c r="F178" s="116" t="str">
        <v>人</v>
      </c>
      <c r="G178" s="116">
        <v>1</v>
      </c>
      <c r="H178" s="116" t="str">
        <v>次</v>
      </c>
      <c r="I178" s="117">
        <v>300</v>
      </c>
      <c r="J178" s="118" t="str">
        <v>元</v>
      </c>
      <c r="K178" s="120">
        <f>E178*G178*I178</f>
      </c>
      <c r="L178" s="127"/>
      <c r="M178" s="127" t="str">
        <v>p13</v>
      </c>
      <c r="N178" s="98"/>
      <c r="O178" s="98"/>
      <c r="P178" s="98"/>
      <c r="Q178" s="98"/>
      <c r="R178" s="98"/>
      <c r="S178" s="98"/>
      <c r="T178" s="98"/>
      <c r="U178" s="99"/>
      <c r="V178" s="99"/>
    </row>
    <row customHeight="true" ht="22" r="179">
      <c r="A179" s="110"/>
      <c r="B179" s="112" t="str">
        <v>4层露台</v>
      </c>
      <c r="C179" s="116" t="str">
        <v>花艺运输</v>
      </c>
      <c r="D179" s="116"/>
      <c r="E179" s="116">
        <v>2</v>
      </c>
      <c r="F179" s="116" t="str">
        <v>次</v>
      </c>
      <c r="G179" s="116">
        <v>1</v>
      </c>
      <c r="H179" s="116" t="str">
        <v>次</v>
      </c>
      <c r="I179" s="117">
        <v>150</v>
      </c>
      <c r="J179" s="118" t="str">
        <v>元</v>
      </c>
      <c r="K179" s="120">
        <f>E179*G179*I179</f>
      </c>
      <c r="L179" s="127"/>
      <c r="M179" s="127" t="str">
        <v>p13</v>
      </c>
      <c r="N179" s="98"/>
      <c r="O179" s="98"/>
      <c r="P179" s="98"/>
      <c r="Q179" s="98"/>
      <c r="R179" s="98"/>
      <c r="S179" s="98"/>
      <c r="T179" s="98"/>
      <c r="U179" s="99"/>
      <c r="V179" s="99"/>
    </row>
    <row customHeight="true" ht="22" r="180">
      <c r="A180" s="110"/>
      <c r="B180" s="112" t="str">
        <v>4层露台</v>
      </c>
      <c r="C180" s="116" t="str">
        <v>手工编织筐</v>
      </c>
      <c r="D180" s="116"/>
      <c r="E180" s="116">
        <v>4</v>
      </c>
      <c r="F180" s="116" t="str">
        <v>个</v>
      </c>
      <c r="G180" s="116">
        <v>1</v>
      </c>
      <c r="H180" s="116" t="str">
        <v>次</v>
      </c>
      <c r="I180" s="117">
        <v>35.3</v>
      </c>
      <c r="J180" s="118" t="str">
        <v>元</v>
      </c>
      <c r="K180" s="120">
        <f>E180*G180*I180</f>
      </c>
      <c r="L180" s="127"/>
      <c r="M180" s="127" t="str">
        <v>p38</v>
      </c>
      <c r="N180" s="98"/>
      <c r="O180" s="98"/>
      <c r="P180" s="98"/>
      <c r="Q180" s="98"/>
      <c r="R180" s="98"/>
      <c r="S180" s="98"/>
      <c r="T180" s="98"/>
      <c r="U180" s="99"/>
      <c r="V180" s="99"/>
    </row>
    <row customHeight="true" ht="22" r="181">
      <c r="A181" s="110"/>
      <c r="B181" s="112" t="str">
        <v>4层露台</v>
      </c>
      <c r="C181" s="116" t="str">
        <v>露营桌椅</v>
      </c>
      <c r="D181" s="116"/>
      <c r="E181" s="116">
        <v>2</v>
      </c>
      <c r="F181" s="116" t="str">
        <v>套</v>
      </c>
      <c r="G181" s="116">
        <v>1</v>
      </c>
      <c r="H181" s="116" t="str">
        <v>次</v>
      </c>
      <c r="I181" s="117">
        <v>267</v>
      </c>
      <c r="J181" s="118" t="str">
        <v>元</v>
      </c>
      <c r="K181" s="120">
        <f>E181*G181*I181</f>
      </c>
      <c r="L181" s="119"/>
      <c r="M181" s="119" t="str">
        <v>p39</v>
      </c>
      <c r="N181" s="98"/>
      <c r="O181" s="98"/>
      <c r="P181" s="98"/>
      <c r="Q181" s="98"/>
      <c r="R181" s="98"/>
      <c r="S181" s="98"/>
      <c r="T181" s="98"/>
      <c r="U181" s="99"/>
      <c r="V181" s="99"/>
    </row>
    <row customHeight="true" ht="22" r="182">
      <c r="A182" s="110"/>
      <c r="B182" s="112" t="str">
        <v>4层露台</v>
      </c>
      <c r="C182" s="116" t="str">
        <v>露营灯+LED太阳伞串灯</v>
      </c>
      <c r="D182" s="116"/>
      <c r="E182" s="116">
        <v>1</v>
      </c>
      <c r="F182" s="116" t="str">
        <v>套</v>
      </c>
      <c r="G182" s="116">
        <v>1</v>
      </c>
      <c r="H182" s="116" t="str">
        <v>次</v>
      </c>
      <c r="I182" s="117">
        <v>192.8</v>
      </c>
      <c r="J182" s="118" t="str">
        <v>元</v>
      </c>
      <c r="K182" s="120">
        <f>E182*G182*I182</f>
      </c>
      <c r="L182" s="119"/>
      <c r="M182" s="119" t="str">
        <v>p40</v>
      </c>
      <c r="N182" s="98"/>
      <c r="O182" s="98"/>
      <c r="P182" s="98"/>
      <c r="Q182" s="98"/>
      <c r="R182" s="98"/>
      <c r="S182" s="98"/>
      <c r="T182" s="98"/>
      <c r="U182" s="99"/>
      <c r="V182" s="99"/>
    </row>
    <row customHeight="true" ht="22" r="183">
      <c r="A183" s="110"/>
      <c r="B183" s="112" t="str">
        <v>4层露台</v>
      </c>
      <c r="C183" s="116" t="str">
        <v>漆面扇贴纸+印章</v>
      </c>
      <c r="D183" s="116"/>
      <c r="E183" s="116">
        <v>1</v>
      </c>
      <c r="F183" s="116" t="str">
        <v>套</v>
      </c>
      <c r="G183" s="116">
        <v>1</v>
      </c>
      <c r="H183" s="116" t="str">
        <v>次</v>
      </c>
      <c r="I183" s="117">
        <v>119.86</v>
      </c>
      <c r="J183" s="118" t="str">
        <v>元</v>
      </c>
      <c r="K183" s="120">
        <f>E183*G183*I183</f>
      </c>
      <c r="L183" s="123"/>
      <c r="M183" s="123" t="str">
        <v>p41</v>
      </c>
      <c r="N183" s="98"/>
      <c r="O183" s="98"/>
      <c r="P183" s="98"/>
      <c r="Q183" s="98"/>
      <c r="R183" s="98"/>
      <c r="S183" s="98"/>
      <c r="T183" s="98"/>
      <c r="U183" s="99"/>
      <c r="V183" s="99"/>
    </row>
    <row customHeight="true" ht="22" r="184">
      <c r="A184" s="110"/>
      <c r="B184" s="112" t="str">
        <v>4层露台</v>
      </c>
      <c r="C184" s="116" t="str">
        <v>增加手拉音响租赁</v>
      </c>
      <c r="D184" s="116"/>
      <c r="E184" s="116">
        <v>2</v>
      </c>
      <c r="F184" s="116" t="str">
        <v>天</v>
      </c>
      <c r="G184" s="116">
        <v>1</v>
      </c>
      <c r="H184" s="116" t="str">
        <v>项</v>
      </c>
      <c r="I184" s="117">
        <v>300</v>
      </c>
      <c r="J184" s="118" t="str">
        <v>元</v>
      </c>
      <c r="K184" s="122">
        <f>E184*G184*I184</f>
      </c>
      <c r="L184" s="123"/>
      <c r="M184" s="123"/>
      <c r="N184" s="98"/>
      <c r="O184" s="98"/>
      <c r="P184" s="98"/>
      <c r="Q184" s="98"/>
      <c r="R184" s="98"/>
      <c r="S184" s="98"/>
      <c r="T184" s="98"/>
      <c r="U184" s="99"/>
      <c r="V184" s="99"/>
    </row>
    <row customHeight="true" ht="22" r="185">
      <c r="A185" s="110"/>
      <c r="B185" s="87" t="str">
        <v>4层露台</v>
      </c>
      <c r="C185" s="118" t="str">
        <v>照片打印机</v>
      </c>
      <c r="D185" s="118"/>
      <c r="E185" s="110">
        <v>1</v>
      </c>
      <c r="F185" s="110" t="str">
        <v>个</v>
      </c>
      <c r="G185" s="118">
        <v>1</v>
      </c>
      <c r="H185" s="149" t="str">
        <v>项</v>
      </c>
      <c r="I185" s="149">
        <v>864</v>
      </c>
      <c r="J185" s="199" t="str">
        <v>元</v>
      </c>
      <c r="K185" s="122">
        <f>E185*G185*I185</f>
      </c>
      <c r="L185" s="200"/>
      <c r="M185" s="200" t="str">
        <v>p35</v>
      </c>
      <c r="N185" s="98"/>
      <c r="O185" s="98"/>
      <c r="P185" s="98"/>
      <c r="Q185" s="98"/>
      <c r="R185" s="98"/>
      <c r="S185" s="98"/>
      <c r="T185" s="98"/>
      <c r="U185" s="98"/>
      <c r="V185" s="99"/>
    </row>
    <row customHeight="true" ht="22" r="186">
      <c r="A186" s="110"/>
      <c r="B186" s="87" t="str">
        <v>4层露台</v>
      </c>
      <c r="C186" s="118" t="str">
        <v>相纸</v>
      </c>
      <c r="D186" s="118"/>
      <c r="E186" s="110">
        <v>1</v>
      </c>
      <c r="F186" s="110" t="str">
        <v>盒</v>
      </c>
      <c r="G186" s="118">
        <v>1</v>
      </c>
      <c r="H186" s="149" t="str">
        <v>项</v>
      </c>
      <c r="I186" s="149">
        <v>205</v>
      </c>
      <c r="J186" s="199" t="str">
        <v>元</v>
      </c>
      <c r="K186" s="122">
        <f>E186*G186*I186</f>
      </c>
      <c r="L186" s="200"/>
      <c r="M186" s="200" t="str">
        <v>p36</v>
      </c>
      <c r="N186" s="98"/>
      <c r="O186" s="98"/>
      <c r="P186" s="98"/>
      <c r="Q186" s="98"/>
      <c r="R186" s="98"/>
      <c r="S186" s="98"/>
      <c r="T186" s="98"/>
      <c r="U186" s="98"/>
      <c r="V186" s="99"/>
    </row>
    <row customHeight="true" ht="22" r="187">
      <c r="A187" s="110"/>
      <c r="B187" s="111" t="str">
        <v>签到台物料</v>
      </c>
      <c r="C187" s="109" t="str">
        <v>签到处+茶歇区亚克力指示牌双面 购买</v>
      </c>
      <c r="D187" s="109"/>
      <c r="E187" s="56">
        <v>3</v>
      </c>
      <c r="F187" s="56" t="str">
        <v>张</v>
      </c>
      <c r="G187" s="54">
        <v>1</v>
      </c>
      <c r="H187" s="54" t="str">
        <v>次</v>
      </c>
      <c r="I187" s="55">
        <v>8.8</v>
      </c>
      <c r="J187" s="54" t="str">
        <v>元</v>
      </c>
      <c r="K187" s="57">
        <f>E187*G187*I187</f>
      </c>
      <c r="L187" s="108"/>
      <c r="M187" s="108" t="str">
        <v>p60</v>
      </c>
      <c r="N187" s="98"/>
      <c r="O187" s="98"/>
      <c r="P187" s="98"/>
      <c r="Q187" s="98"/>
      <c r="R187" s="98"/>
      <c r="S187" s="98"/>
      <c r="T187" s="98"/>
      <c r="U187" s="99"/>
      <c r="V187" s="99"/>
    </row>
    <row customHeight="true" ht="22" r="188">
      <c r="A188" s="110"/>
      <c r="B188" s="167" t="str">
        <v>房间内洗漱包</v>
      </c>
      <c r="C188" s="204" t="str">
        <v>浴球</v>
      </c>
      <c r="D188" s="204"/>
      <c r="E188" s="204">
        <v>500</v>
      </c>
      <c r="F188" s="204" t="str">
        <v>个</v>
      </c>
      <c r="G188" s="204">
        <v>1</v>
      </c>
      <c r="H188" s="204" t="str">
        <v>次</v>
      </c>
      <c r="I188" s="205">
        <v>65</v>
      </c>
      <c r="J188" s="142" t="str">
        <v>元</v>
      </c>
      <c r="K188" s="129">
        <f>E188*G188*I188</f>
      </c>
      <c r="L188" s="127">
        <f>K188*1.06</f>
      </c>
      <c r="M188" s="127" t="str">
        <v>p61</v>
      </c>
      <c r="N188" s="98"/>
      <c r="O188" s="98"/>
      <c r="P188" s="98"/>
      <c r="Q188" s="98"/>
      <c r="R188" s="98"/>
      <c r="S188" s="98"/>
      <c r="T188" s="98"/>
      <c r="U188" s="99"/>
      <c r="V188" s="99"/>
    </row>
    <row customHeight="true" ht="22" r="189">
      <c r="A189" s="110"/>
      <c r="B189" s="167" t="str">
        <v>房间内洗漱包</v>
      </c>
      <c r="C189" s="204" t="str">
        <v>全棉时代洗脸巾</v>
      </c>
      <c r="D189" s="204"/>
      <c r="E189" s="204">
        <v>1</v>
      </c>
      <c r="F189" s="204" t="str">
        <v>个</v>
      </c>
      <c r="G189" s="204">
        <v>1</v>
      </c>
      <c r="H189" s="204" t="str">
        <v>次</v>
      </c>
      <c r="I189" s="205">
        <v>4211</v>
      </c>
      <c r="J189" s="142" t="str">
        <v>元</v>
      </c>
      <c r="K189" s="129">
        <f>E189*G189*I189</f>
      </c>
      <c r="L189" s="127"/>
      <c r="M189" s="127" t="str">
        <v>p27</v>
      </c>
      <c r="N189" s="98"/>
      <c r="O189" s="98"/>
      <c r="P189" s="98"/>
      <c r="Q189" s="98"/>
      <c r="R189" s="98"/>
      <c r="S189" s="98"/>
      <c r="T189" s="98"/>
      <c r="U189" s="99"/>
      <c r="V189" s="99"/>
    </row>
    <row r="190">
      <c r="A190" s="110"/>
      <c r="B190" s="167" t="str">
        <v>房间内洗漱包</v>
      </c>
      <c r="C190" s="204" t="str">
        <v>休足贴</v>
      </c>
      <c r="D190" s="204"/>
      <c r="E190" s="204">
        <v>250</v>
      </c>
      <c r="F190" s="204" t="str">
        <v>盒</v>
      </c>
      <c r="G190" s="204">
        <v>1</v>
      </c>
      <c r="H190" s="204" t="str">
        <v>次</v>
      </c>
      <c r="I190" s="205">
        <v>20.47</v>
      </c>
      <c r="J190" s="154" t="str">
        <v>元</v>
      </c>
      <c r="K190" s="129">
        <f>5117</f>
      </c>
      <c r="L190" s="127"/>
      <c r="M190" s="127" t="str">
        <v>p59</v>
      </c>
      <c r="N190" s="98"/>
      <c r="O190" s="98"/>
      <c r="P190" s="98"/>
      <c r="Q190" s="98"/>
      <c r="R190" s="98"/>
      <c r="S190" s="98"/>
      <c r="T190" s="98"/>
      <c r="U190" s="99"/>
      <c r="V190" s="99"/>
    </row>
    <row customHeight="true" ht="20" r="191">
      <c r="A191" s="110"/>
      <c r="B191" s="188" t="str">
        <v>酒店物料</v>
      </c>
      <c r="C191" s="173" t="str">
        <v>全程使用矿泉水 330ml 百岁山</v>
      </c>
      <c r="D191" s="189"/>
      <c r="E191" s="118">
        <f>30*24</f>
      </c>
      <c r="F191" s="118" t="str">
        <v>瓶</v>
      </c>
      <c r="G191" s="110">
        <v>1</v>
      </c>
      <c r="H191" s="110" t="str">
        <v>瓶</v>
      </c>
      <c r="I191" s="125">
        <v>3.7</v>
      </c>
      <c r="J191" s="118" t="str">
        <v>元</v>
      </c>
      <c r="K191" s="120">
        <f>E191*G191*I191</f>
      </c>
      <c r="L191" s="148"/>
      <c r="M191" s="148" t="str">
        <v>p76</v>
      </c>
      <c r="N191" s="98"/>
      <c r="O191" s="98"/>
      <c r="P191" s="98"/>
      <c r="Q191" s="98"/>
      <c r="R191" s="98"/>
      <c r="S191" s="98"/>
      <c r="T191" s="98"/>
      <c r="U191" s="99"/>
      <c r="V191" s="99"/>
    </row>
    <row r="192">
      <c r="A192" s="121"/>
      <c r="B192" s="111" t="str">
        <v>签到台物料</v>
      </c>
      <c r="C192" s="109" t="str">
        <v>常备药品（棉签，红霉素软膏，创可贴，体温计，绷带，纱布，碘伏消毒棉棒，消食片，999感冒灵，板蓝根颗粒，复方金银花颗粒）</v>
      </c>
      <c r="D192" s="109"/>
      <c r="E192" s="56">
        <v>1</v>
      </c>
      <c r="F192" s="113" t="str">
        <v>个</v>
      </c>
      <c r="G192" s="54">
        <v>1</v>
      </c>
      <c r="H192" s="54" t="str">
        <v>次</v>
      </c>
      <c r="I192" s="55">
        <v>558.27</v>
      </c>
      <c r="J192" s="54" t="str">
        <v>元</v>
      </c>
      <c r="K192" s="57">
        <f>E192*G192*I192</f>
      </c>
      <c r="L192" s="108"/>
      <c r="M192" s="108" t="str">
        <v>p58</v>
      </c>
      <c r="N192" s="98"/>
      <c r="O192" s="98"/>
      <c r="P192" s="98"/>
      <c r="Q192" s="98"/>
      <c r="R192" s="98"/>
      <c r="S192" s="98"/>
      <c r="T192" s="98"/>
      <c r="U192" s="99"/>
      <c r="V192" s="99"/>
    </row>
    <row r="193">
      <c r="A193" s="121"/>
      <c r="B193" s="110" t="str">
        <v>手信礼盒礼品采购</v>
      </c>
      <c r="C193" s="110" t="str">
        <v>凤梨酥</v>
      </c>
      <c r="D193" s="121"/>
      <c r="E193" s="118">
        <v>250</v>
      </c>
      <c r="F193" s="118" t="str">
        <v>个</v>
      </c>
      <c r="G193" s="110">
        <v>1</v>
      </c>
      <c r="H193" s="110" t="str">
        <v>次</v>
      </c>
      <c r="I193" s="125">
        <v>44</v>
      </c>
      <c r="J193" s="118" t="str">
        <v>元</v>
      </c>
      <c r="K193" s="120">
        <f>E193*G193*I193</f>
      </c>
      <c r="L193" s="148"/>
      <c r="M193" s="148" t="str">
        <v>p55</v>
      </c>
      <c r="N193" s="98"/>
      <c r="O193" s="98"/>
      <c r="P193" s="98"/>
      <c r="Q193" s="98"/>
      <c r="R193" s="98"/>
      <c r="S193" s="98"/>
      <c r="T193" s="98"/>
      <c r="U193" s="99"/>
      <c r="V193" s="99"/>
    </row>
    <row r="194">
      <c r="A194" s="121"/>
      <c r="B194" s="110" t="str">
        <v>手信礼盒礼品采购</v>
      </c>
      <c r="C194" s="110" t="str">
        <v>赵小姐的茶</v>
      </c>
      <c r="D194" s="121"/>
      <c r="E194" s="118">
        <v>250</v>
      </c>
      <c r="F194" s="118" t="str">
        <v>个</v>
      </c>
      <c r="G194" s="110">
        <v>1</v>
      </c>
      <c r="H194" s="110" t="str">
        <v>次</v>
      </c>
      <c r="I194" s="125">
        <v>59.5</v>
      </c>
      <c r="J194" s="118" t="str">
        <v>元</v>
      </c>
      <c r="K194" s="120">
        <f>E194*G194*I194</f>
      </c>
      <c r="L194" s="148"/>
      <c r="M194" s="148" t="str">
        <v>p49</v>
      </c>
      <c r="N194" s="98"/>
      <c r="O194" s="98"/>
      <c r="P194" s="98"/>
      <c r="Q194" s="98"/>
      <c r="R194" s="98"/>
      <c r="S194" s="98"/>
      <c r="T194" s="98"/>
      <c r="U194" s="99"/>
      <c r="V194" s="99"/>
    </row>
    <row customHeight="true" ht="22" r="195">
      <c r="A195" s="121"/>
      <c r="B195" s="118" t="str">
        <v>手信礼盒</v>
      </c>
      <c r="C195" s="118" t="str">
        <v>醒狮采购</v>
      </c>
      <c r="D195" s="126"/>
      <c r="E195" s="110">
        <v>250</v>
      </c>
      <c r="F195" s="118" t="str">
        <v>个</v>
      </c>
      <c r="G195" s="118">
        <v>1</v>
      </c>
      <c r="H195" s="110" t="str">
        <v>次</v>
      </c>
      <c r="I195" s="149">
        <v>59</v>
      </c>
      <c r="J195" s="118" t="str">
        <v>元</v>
      </c>
      <c r="K195" s="120">
        <f>E195*G195*I195</f>
      </c>
      <c r="L195" s="150"/>
      <c r="M195" s="150" t="str">
        <v>p33</v>
      </c>
      <c r="N195" s="98"/>
      <c r="O195" s="98"/>
      <c r="P195" s="98"/>
      <c r="Q195" s="98"/>
      <c r="R195" s="98"/>
      <c r="S195" s="98"/>
      <c r="T195" s="98"/>
      <c r="U195" s="99"/>
      <c r="V195" s="99"/>
    </row>
    <row customHeight="true" ht="22" r="196">
      <c r="A196" s="121"/>
      <c r="B196" s="118" t="str">
        <v>手信礼盒</v>
      </c>
      <c r="C196" s="118" t="str">
        <v>醒狮样品采购</v>
      </c>
      <c r="D196" s="126"/>
      <c r="E196" s="110">
        <v>1</v>
      </c>
      <c r="F196" s="118" t="str">
        <v>项</v>
      </c>
      <c r="G196" s="118">
        <v>1</v>
      </c>
      <c r="H196" s="110" t="str">
        <v>次</v>
      </c>
      <c r="I196" s="149">
        <v>408</v>
      </c>
      <c r="J196" s="118" t="str">
        <v>元</v>
      </c>
      <c r="K196" s="120">
        <f>E196*G196*I196</f>
      </c>
      <c r="L196" s="150"/>
      <c r="M196" s="150" t="str">
        <v>p32</v>
      </c>
      <c r="N196" s="98"/>
      <c r="O196" s="98"/>
      <c r="P196" s="98"/>
      <c r="Q196" s="98"/>
      <c r="R196" s="98"/>
      <c r="S196" s="98"/>
      <c r="T196" s="98"/>
      <c r="U196" s="99"/>
      <c r="V196" s="99"/>
    </row>
    <row customHeight="true" ht="22" r="197">
      <c r="A197" s="121"/>
      <c r="B197" s="111" t="str">
        <v>主播备品</v>
      </c>
      <c r="C197" s="111" t="str">
        <v>主播打火机</v>
      </c>
      <c r="D197" s="111"/>
      <c r="E197" s="112">
        <v>1</v>
      </c>
      <c r="F197" s="113" t="str">
        <v>项</v>
      </c>
      <c r="G197" s="54">
        <v>1</v>
      </c>
      <c r="H197" s="54" t="str">
        <v>次</v>
      </c>
      <c r="I197" s="114">
        <v>98.32</v>
      </c>
      <c r="J197" s="118" t="str">
        <v>元</v>
      </c>
      <c r="K197" s="120">
        <f>E197*G197*I197</f>
      </c>
      <c r="L197" s="115"/>
      <c r="M197" s="115" t="str">
        <v>p54（美团购买）</v>
      </c>
      <c r="N197" s="98"/>
      <c r="O197" s="98"/>
      <c r="P197" s="98"/>
      <c r="Q197" s="98"/>
      <c r="R197" s="98"/>
      <c r="S197" s="98"/>
      <c r="T197" s="98"/>
      <c r="U197" s="99"/>
      <c r="V197" s="99"/>
    </row>
    <row r="198">
      <c r="A198" s="121"/>
      <c r="B198" s="111" t="str">
        <v>样品采购</v>
      </c>
      <c r="C198" s="111" t="str">
        <v>黄远堂凤梨酥+颈枕+行李牌+生日积木+化妆包+集装箱包装盒+茶叶</v>
      </c>
      <c r="D198" s="111"/>
      <c r="E198" s="112">
        <v>1</v>
      </c>
      <c r="F198" s="113" t="str">
        <v>次</v>
      </c>
      <c r="G198" s="54">
        <v>1</v>
      </c>
      <c r="H198" s="54" t="str">
        <v>项</v>
      </c>
      <c r="I198" s="114">
        <f>42.6+50.1+29+269+28+14+24.8+26.24+78+74</f>
      </c>
      <c r="J198" s="118" t="str">
        <v>元</v>
      </c>
      <c r="K198" s="57">
        <f>E198*G198*I198</f>
      </c>
      <c r="L198" s="115"/>
      <c r="M198" s="115" t="str">
        <v>p67</v>
      </c>
      <c r="N198" s="98"/>
      <c r="O198" s="98"/>
      <c r="P198" s="98"/>
      <c r="Q198" s="98"/>
      <c r="R198" s="98"/>
      <c r="S198" s="98"/>
      <c r="T198" s="98"/>
      <c r="U198" s="99"/>
      <c r="V198" s="99"/>
    </row>
    <row customHeight="true" ht="22" r="199">
      <c r="A199" s="121"/>
      <c r="B199" s="118" t="str">
        <v>夜床礼品</v>
      </c>
      <c r="C199" s="118" t="str">
        <v>收纳袋</v>
      </c>
      <c r="D199" s="126"/>
      <c r="E199" s="110">
        <v>250</v>
      </c>
      <c r="F199" s="118" t="str">
        <v>个</v>
      </c>
      <c r="G199" s="118">
        <v>1</v>
      </c>
      <c r="H199" s="110" t="str">
        <v>次</v>
      </c>
      <c r="I199" s="149">
        <v>8</v>
      </c>
      <c r="J199" s="118" t="str">
        <v>元</v>
      </c>
      <c r="K199" s="120">
        <f>E199*G199*I199</f>
      </c>
      <c r="L199" s="150"/>
      <c r="M199" s="150" t="str">
        <v>p76</v>
      </c>
      <c r="N199" s="98"/>
      <c r="O199" s="98"/>
      <c r="P199" s="98"/>
      <c r="Q199" s="98"/>
      <c r="R199" s="98"/>
      <c r="S199" s="98"/>
      <c r="T199" s="98"/>
      <c r="U199" s="99"/>
      <c r="V199" s="99"/>
    </row>
    <row customHeight="true" ht="22" r="200">
      <c r="A200" s="121"/>
      <c r="B200" s="126" t="str">
        <v>夜床礼品</v>
      </c>
      <c r="C200" s="118" t="str">
        <v>经络按摩梳</v>
      </c>
      <c r="D200" s="126"/>
      <c r="E200" s="110">
        <v>250</v>
      </c>
      <c r="F200" s="118" t="str">
        <v>个</v>
      </c>
      <c r="G200" s="118">
        <v>1</v>
      </c>
      <c r="H200" s="110" t="str">
        <v>次</v>
      </c>
      <c r="I200" s="149">
        <v>7.27</v>
      </c>
      <c r="J200" s="118" t="str">
        <v>元</v>
      </c>
      <c r="K200" s="120">
        <v>1817.6</v>
      </c>
      <c r="L200" s="150"/>
      <c r="M200" s="150" t="str">
        <v>p25</v>
      </c>
      <c r="N200" s="98"/>
      <c r="O200" s="98"/>
      <c r="P200" s="98"/>
      <c r="Q200" s="98"/>
      <c r="R200" s="98"/>
      <c r="S200" s="98"/>
      <c r="T200" s="98"/>
      <c r="U200" s="99"/>
      <c r="V200" s="99"/>
    </row>
    <row customHeight="true" ht="22" r="201">
      <c r="A201" s="110"/>
      <c r="B201" s="235" t="str">
        <v>夜床礼品</v>
      </c>
      <c r="C201" s="188" t="str">
        <v>欧舒丹护手霜</v>
      </c>
      <c r="D201" s="236"/>
      <c r="E201" s="110">
        <v>250</v>
      </c>
      <c r="F201" s="118" t="str">
        <v>个</v>
      </c>
      <c r="G201" s="118">
        <v>1</v>
      </c>
      <c r="H201" s="110" t="str">
        <v>次</v>
      </c>
      <c r="I201" s="149">
        <v>95</v>
      </c>
      <c r="J201" s="118" t="str">
        <v>元</v>
      </c>
      <c r="K201" s="120">
        <f>E201*G201*I201</f>
      </c>
      <c r="L201" s="150"/>
      <c r="M201" s="150" t="str">
        <v>p51</v>
      </c>
      <c r="N201" s="98"/>
      <c r="O201" s="98"/>
      <c r="P201" s="98"/>
      <c r="Q201" s="98"/>
      <c r="R201" s="98"/>
      <c r="S201" s="98"/>
      <c r="T201" s="98"/>
      <c r="U201" s="99"/>
      <c r="V201" s="99"/>
    </row>
    <row customHeight="true" ht="22" r="202">
      <c r="A202" s="110"/>
      <c r="B202" s="168" t="str">
        <v>夜床礼品</v>
      </c>
      <c r="C202" s="142" t="str">
        <v>花王蒸汽眼罩（5枚）</v>
      </c>
      <c r="D202" s="142"/>
      <c r="E202" s="152">
        <v>250</v>
      </c>
      <c r="F202" s="167" t="str">
        <v>个</v>
      </c>
      <c r="G202" s="167">
        <v>1</v>
      </c>
      <c r="H202" s="152" t="str">
        <v>次</v>
      </c>
      <c r="I202" s="153">
        <v>39</v>
      </c>
      <c r="J202" s="167" t="str">
        <v>元</v>
      </c>
      <c r="K202" s="166">
        <f>E202*G202*I202</f>
      </c>
      <c r="L202" s="150"/>
      <c r="M202" s="150" t="str">
        <v>p50</v>
      </c>
      <c r="N202" s="98"/>
      <c r="O202" s="98"/>
      <c r="P202" s="98"/>
      <c r="Q202" s="98"/>
      <c r="R202" s="98"/>
      <c r="S202" s="98"/>
      <c r="T202" s="98"/>
      <c r="U202" s="99"/>
      <c r="V202" s="99"/>
    </row>
    <row customHeight="true" ht="22" r="203">
      <c r="A203" s="110"/>
      <c r="B203" s="224" t="str">
        <v>夜床礼品</v>
      </c>
      <c r="C203" s="112" t="str">
        <v>DHC唇膏</v>
      </c>
      <c r="D203" s="224"/>
      <c r="E203" s="110">
        <v>250</v>
      </c>
      <c r="F203" s="118" t="str">
        <v>个</v>
      </c>
      <c r="G203" s="118">
        <v>1</v>
      </c>
      <c r="H203" s="110" t="str">
        <v>次</v>
      </c>
      <c r="I203" s="149">
        <v>30</v>
      </c>
      <c r="J203" s="118" t="str">
        <v>元</v>
      </c>
      <c r="K203" s="120">
        <f>E203*G203*I203</f>
      </c>
      <c r="L203" s="150"/>
      <c r="M203" s="150" t="str">
        <v>p50</v>
      </c>
      <c r="N203" s="98"/>
      <c r="O203" s="98"/>
      <c r="P203" s="98"/>
      <c r="Q203" s="98"/>
      <c r="R203" s="98"/>
      <c r="S203" s="98"/>
      <c r="T203" s="98"/>
      <c r="U203" s="99"/>
      <c r="V203" s="99"/>
    </row>
    <row customHeight="true" ht="22" r="204">
      <c r="A204" s="110"/>
      <c r="B204" s="151" t="str">
        <v>夜床礼品</v>
      </c>
      <c r="C204" s="118" t="str">
        <v>NYR舒缓放松滚珠精油</v>
      </c>
      <c r="D204" s="118"/>
      <c r="E204" s="110">
        <v>250</v>
      </c>
      <c r="F204" s="118" t="str">
        <v>个</v>
      </c>
      <c r="G204" s="118">
        <v>1</v>
      </c>
      <c r="H204" s="110" t="str">
        <v>次</v>
      </c>
      <c r="I204" s="149">
        <v>71.97</v>
      </c>
      <c r="J204" s="118" t="str">
        <v>元</v>
      </c>
      <c r="K204" s="120">
        <v>17993.27</v>
      </c>
      <c r="L204" s="150"/>
      <c r="M204" s="150" t="str">
        <v>p28-p31</v>
      </c>
      <c r="N204" s="98"/>
      <c r="O204" s="98"/>
      <c r="P204" s="98"/>
      <c r="Q204" s="98"/>
      <c r="R204" s="98"/>
      <c r="S204" s="98"/>
      <c r="T204" s="98"/>
      <c r="U204" s="99"/>
      <c r="V204" s="99"/>
    </row>
    <row r="205">
      <c r="A205" s="110"/>
      <c r="B205" s="87" t="str">
        <v>其他备品</v>
      </c>
      <c r="C205" s="56" t="str">
        <v>充电宝</v>
      </c>
      <c r="D205" s="56"/>
      <c r="E205" s="225">
        <v>80</v>
      </c>
      <c r="F205" s="144" t="str">
        <v>个</v>
      </c>
      <c r="G205" s="112">
        <v>1</v>
      </c>
      <c r="H205" s="144" t="str">
        <v>次</v>
      </c>
      <c r="I205" s="226">
        <v>168</v>
      </c>
      <c r="J205" s="56" t="str">
        <v>元</v>
      </c>
      <c r="K205" s="206">
        <v>12000</v>
      </c>
      <c r="L205" s="150"/>
      <c r="M205" s="150" t="str">
        <v>p20</v>
      </c>
      <c r="N205" s="98">
        <f>1181+1181+1145+1031+1035</f>
      </c>
      <c r="O205" s="98"/>
      <c r="P205" s="98"/>
      <c r="Q205" s="98"/>
      <c r="R205" s="98"/>
      <c r="S205" s="98"/>
      <c r="T205" s="98"/>
      <c r="U205" s="99"/>
      <c r="V205" s="99"/>
    </row>
    <row customHeight="true" ht="20" r="206">
      <c r="A206" s="110"/>
      <c r="B206" s="87" t="str">
        <v>其他备品</v>
      </c>
      <c r="C206" s="118" t="str">
        <v>主播diy相册</v>
      </c>
      <c r="D206" s="118"/>
      <c r="E206" s="110">
        <v>1</v>
      </c>
      <c r="F206" s="110" t="str">
        <v>项</v>
      </c>
      <c r="G206" s="118">
        <v>1</v>
      </c>
      <c r="H206" s="110" t="str">
        <v>次</v>
      </c>
      <c r="I206" s="149">
        <f>1194+796</f>
      </c>
      <c r="J206" s="56" t="str">
        <v>元</v>
      </c>
      <c r="K206" s="206">
        <v>1990</v>
      </c>
      <c r="L206" s="123"/>
      <c r="M206" s="123" t="str">
        <v>P77</v>
      </c>
      <c r="N206" s="98"/>
      <c r="O206" s="98"/>
      <c r="P206" s="98"/>
      <c r="Q206" s="98"/>
      <c r="R206" s="98"/>
      <c r="S206" s="98"/>
      <c r="T206" s="98"/>
      <c r="U206" s="99"/>
      <c r="V206" s="99"/>
    </row>
    <row r="207">
      <c r="A207" s="110"/>
      <c r="B207" s="87" t="str">
        <v>办公用品</v>
      </c>
      <c r="C207" s="118" t="str">
        <v>打印机当地租赁</v>
      </c>
      <c r="D207" s="118"/>
      <c r="E207" s="110">
        <v>1</v>
      </c>
      <c r="F207" s="110" t="str">
        <v>个</v>
      </c>
      <c r="G207" s="118">
        <v>1</v>
      </c>
      <c r="H207" s="110" t="str">
        <v>项</v>
      </c>
      <c r="I207" s="149">
        <v>1000</v>
      </c>
      <c r="J207" s="56" t="str">
        <v>元</v>
      </c>
      <c r="K207" s="120">
        <f>E207*G207*I207</f>
      </c>
      <c r="L207" s="123"/>
      <c r="M207" s="123" t="str">
        <v>全程7-15日</v>
      </c>
      <c r="N207" s="98">
        <f>1065+1065+1031+355</f>
      </c>
      <c r="O207" s="98"/>
      <c r="P207" s="98"/>
      <c r="Q207" s="98"/>
      <c r="R207" s="98"/>
      <c r="S207" s="98"/>
      <c r="T207" s="98"/>
      <c r="U207" s="99"/>
      <c r="V207" s="99"/>
    </row>
    <row customHeight="true" ht="20" r="208">
      <c r="A208" s="110"/>
      <c r="B208" s="87" t="str">
        <v>办公用品</v>
      </c>
      <c r="C208" s="118" t="str">
        <v>打印机白纸3包</v>
      </c>
      <c r="D208" s="118"/>
      <c r="E208" s="110">
        <v>3</v>
      </c>
      <c r="F208" s="110" t="str">
        <v>包</v>
      </c>
      <c r="G208" s="118">
        <v>1</v>
      </c>
      <c r="H208" s="110" t="str">
        <v>项</v>
      </c>
      <c r="I208" s="149">
        <v>50</v>
      </c>
      <c r="J208" s="110" t="str">
        <v>元</v>
      </c>
      <c r="K208" s="120">
        <f>E208*G208*I208</f>
      </c>
      <c r="L208" s="123"/>
      <c r="M208" s="123"/>
      <c r="N208" s="98">
        <f>374.27+1065+1181+1031</f>
      </c>
      <c r="O208" s="98"/>
      <c r="P208" s="98"/>
      <c r="Q208" s="98"/>
      <c r="R208" s="98"/>
      <c r="S208" s="98"/>
      <c r="T208" s="98"/>
      <c r="U208" s="99"/>
      <c r="V208" s="99"/>
    </row>
    <row customHeight="true" ht="20" r="209">
      <c r="A209" s="110"/>
      <c r="B209" s="87" t="str">
        <v>办公用品</v>
      </c>
      <c r="C209" s="118" t="str">
        <v>打印机硒鼓</v>
      </c>
      <c r="D209" s="118"/>
      <c r="E209" s="110">
        <v>1</v>
      </c>
      <c r="F209" s="110" t="str">
        <v>项</v>
      </c>
      <c r="G209" s="118">
        <v>1</v>
      </c>
      <c r="H209" s="110" t="str">
        <v>次</v>
      </c>
      <c r="I209" s="149">
        <v>250</v>
      </c>
      <c r="J209" s="110" t="str">
        <v>元</v>
      </c>
      <c r="K209" s="120">
        <f>E209*G209*I209</f>
      </c>
      <c r="L209" s="123"/>
      <c r="M209" s="123"/>
      <c r="N209" s="98">
        <f>1031+1065+1065+1031+1061</f>
      </c>
      <c r="O209" s="98"/>
      <c r="P209" s="98"/>
      <c r="Q209" s="98"/>
      <c r="R209" s="98"/>
      <c r="S209" s="98"/>
      <c r="T209" s="98"/>
      <c r="U209" s="99"/>
      <c r="V209" s="99"/>
    </row>
    <row customHeight="true" ht="20" r="210">
      <c r="A210" s="110"/>
      <c r="B210" s="87" t="str">
        <v>4层露台使用</v>
      </c>
      <c r="C210" s="118" t="str">
        <v>露台音响租赁</v>
      </c>
      <c r="D210" s="118"/>
      <c r="E210" s="110">
        <v>2</v>
      </c>
      <c r="F210" s="110" t="str">
        <v>天</v>
      </c>
      <c r="G210" s="118">
        <v>1</v>
      </c>
      <c r="H210" s="110" t="str">
        <v>项</v>
      </c>
      <c r="I210" s="149">
        <v>300</v>
      </c>
      <c r="J210" s="110" t="str">
        <v>元</v>
      </c>
      <c r="K210" s="120">
        <f>E210*G210*I210</f>
      </c>
      <c r="L210" s="123"/>
      <c r="M210" s="123"/>
      <c r="N210" s="98"/>
      <c r="O210" s="98"/>
      <c r="P210" s="98"/>
      <c r="Q210" s="98"/>
      <c r="R210" s="98"/>
      <c r="S210" s="98"/>
      <c r="T210" s="98"/>
      <c r="U210" s="99"/>
      <c r="V210" s="99"/>
    </row>
    <row customHeight="true" ht="20" r="211">
      <c r="A211" s="110"/>
      <c r="B211" s="87" t="str">
        <v>其他备品</v>
      </c>
      <c r="C211" s="118" t="str">
        <v>主播代买生活用品</v>
      </c>
      <c r="D211" s="118"/>
      <c r="E211" s="110">
        <v>1</v>
      </c>
      <c r="F211" s="110" t="str">
        <v>次</v>
      </c>
      <c r="G211" s="118">
        <v>1</v>
      </c>
      <c r="H211" s="110" t="str">
        <v>项</v>
      </c>
      <c r="I211" s="149">
        <v>221.66</v>
      </c>
      <c r="J211" s="110" t="str">
        <v>元</v>
      </c>
      <c r="K211" s="120">
        <f>E211*G211*I211</f>
      </c>
      <c r="L211" s="123"/>
      <c r="M211" s="123"/>
      <c r="N211" s="98"/>
      <c r="O211" s="98"/>
      <c r="P211" s="98"/>
      <c r="Q211" s="98"/>
      <c r="R211" s="98"/>
      <c r="S211" s="98"/>
      <c r="T211" s="98"/>
      <c r="U211" s="99"/>
      <c r="V211" s="99"/>
    </row>
    <row customHeight="true" ht="20" r="212">
      <c r="A212" s="110"/>
      <c r="B212" s="87" t="str">
        <v>其他备品</v>
      </c>
      <c r="C212" s="118" t="str">
        <v>运营工作人员工作包</v>
      </c>
      <c r="D212" s="118"/>
      <c r="E212" s="110">
        <v>40</v>
      </c>
      <c r="F212" s="110" t="str">
        <v>个</v>
      </c>
      <c r="G212" s="118">
        <v>1</v>
      </c>
      <c r="H212" s="110" t="str">
        <v>项</v>
      </c>
      <c r="I212" s="149">
        <v>39.73</v>
      </c>
      <c r="J212" s="110" t="str">
        <v>元</v>
      </c>
      <c r="K212" s="120">
        <f>1589</f>
      </c>
      <c r="L212" s="123"/>
      <c r="M212" s="123" t="str">
        <v>p42</v>
      </c>
      <c r="N212" s="98"/>
      <c r="O212" s="98"/>
      <c r="P212" s="98"/>
      <c r="Q212" s="98"/>
      <c r="R212" s="98"/>
      <c r="S212" s="98"/>
      <c r="T212" s="98"/>
      <c r="U212" s="99"/>
      <c r="V212" s="99"/>
    </row>
    <row customHeight="true" ht="20" r="213">
      <c r="A213" s="110"/>
      <c r="B213" s="111" t="str">
        <v>签到台物料</v>
      </c>
      <c r="C213" s="111" t="str">
        <v>签到花束</v>
      </c>
      <c r="D213" s="111"/>
      <c r="E213" s="112">
        <v>2</v>
      </c>
      <c r="F213" s="113" t="str">
        <v>个</v>
      </c>
      <c r="G213" s="54">
        <v>1</v>
      </c>
      <c r="H213" s="54" t="str">
        <v>次</v>
      </c>
      <c r="I213" s="114">
        <v>400</v>
      </c>
      <c r="J213" s="54" t="str">
        <v>元</v>
      </c>
      <c r="K213" s="57">
        <f>E213*G213*I213</f>
      </c>
      <c r="L213" s="123"/>
      <c r="M213" s="123" t="str">
        <v>p13</v>
      </c>
      <c r="N213" s="98"/>
      <c r="O213" s="98"/>
      <c r="P213" s="98"/>
      <c r="Q213" s="98"/>
      <c r="R213" s="98"/>
      <c r="S213" s="98"/>
      <c r="T213" s="98"/>
      <c r="U213" s="99"/>
      <c r="V213" s="99"/>
    </row>
    <row customHeight="true" ht="20" r="214">
      <c r="A214" s="110"/>
      <c r="B214" s="111" t="str">
        <v>签到台物料</v>
      </c>
      <c r="C214" s="109" t="str">
        <v>云南白药</v>
      </c>
      <c r="D214" s="109"/>
      <c r="E214" s="56">
        <v>1</v>
      </c>
      <c r="F214" s="113" t="str">
        <v>个</v>
      </c>
      <c r="G214" s="54">
        <v>1</v>
      </c>
      <c r="H214" s="54" t="str">
        <v>次</v>
      </c>
      <c r="I214" s="55">
        <v>60.5</v>
      </c>
      <c r="J214" s="54" t="str">
        <v>元</v>
      </c>
      <c r="K214" s="57">
        <f>E214*G214*I214</f>
      </c>
      <c r="L214" s="123"/>
      <c r="M214" s="123" t="str">
        <v>p24</v>
      </c>
      <c r="N214" s="98"/>
      <c r="O214" s="98"/>
      <c r="P214" s="98"/>
      <c r="Q214" s="98"/>
      <c r="R214" s="98"/>
      <c r="S214" s="98"/>
      <c r="T214" s="98"/>
      <c r="U214" s="99"/>
      <c r="V214" s="99"/>
    </row>
    <row customHeight="true" ht="20" r="215">
      <c r="A215" s="110"/>
      <c r="B215" s="111" t="str">
        <v>签到台物料</v>
      </c>
      <c r="C215" s="111" t="str">
        <v>常备药箱</v>
      </c>
      <c r="D215" s="111"/>
      <c r="E215" s="112">
        <v>1</v>
      </c>
      <c r="F215" s="113" t="str">
        <v>个</v>
      </c>
      <c r="G215" s="54">
        <v>1</v>
      </c>
      <c r="H215" s="54" t="str">
        <v>次</v>
      </c>
      <c r="I215" s="114">
        <v>159.9</v>
      </c>
      <c r="J215" s="54" t="str">
        <v>元</v>
      </c>
      <c r="K215" s="101">
        <f>E215*G215*I215</f>
      </c>
      <c r="L215" s="123"/>
      <c r="M215" s="123" t="str">
        <v>p22</v>
      </c>
      <c r="N215" s="98"/>
      <c r="O215" s="98"/>
      <c r="P215" s="98"/>
      <c r="Q215" s="98"/>
      <c r="R215" s="98"/>
      <c r="S215" s="98"/>
      <c r="T215" s="98"/>
      <c r="U215" s="99"/>
      <c r="V215" s="99"/>
    </row>
    <row customHeight="true" ht="20" r="216">
      <c r="A216" s="110"/>
      <c r="B216" s="111" t="str">
        <v>签到台物料</v>
      </c>
      <c r="C216" s="111" t="str">
        <v>驱蚊液花露水</v>
      </c>
      <c r="D216" s="111"/>
      <c r="E216" s="112">
        <v>4</v>
      </c>
      <c r="F216" s="113" t="str">
        <v>个</v>
      </c>
      <c r="G216" s="54">
        <v>1</v>
      </c>
      <c r="H216" s="54" t="str">
        <v>次</v>
      </c>
      <c r="I216" s="114">
        <v>12.15</v>
      </c>
      <c r="J216" s="56" t="str">
        <v>元</v>
      </c>
      <c r="K216" s="101">
        <f>E216*G216*I216</f>
      </c>
      <c r="L216" s="115"/>
      <c r="M216" s="115" t="str">
        <v>p46</v>
      </c>
      <c r="N216" s="98"/>
      <c r="O216" s="98"/>
      <c r="P216" s="98"/>
      <c r="Q216" s="98"/>
      <c r="R216" s="98"/>
      <c r="S216" s="98"/>
      <c r="T216" s="98"/>
      <c r="U216" s="99"/>
      <c r="V216" s="99"/>
    </row>
    <row customHeight="true" ht="20" r="217">
      <c r="A217" s="110"/>
      <c r="B217" s="111" t="str">
        <v>签到台物料</v>
      </c>
      <c r="C217" s="111" t="str">
        <v>油漆笔含前期手写卡以及现场使用</v>
      </c>
      <c r="D217" s="111"/>
      <c r="E217" s="112">
        <v>1</v>
      </c>
      <c r="F217" s="113" t="str">
        <v>个</v>
      </c>
      <c r="G217" s="54">
        <v>1</v>
      </c>
      <c r="H217" s="54" t="str">
        <v>根</v>
      </c>
      <c r="I217" s="114">
        <v>691.4</v>
      </c>
      <c r="J217" s="56" t="str">
        <v>元</v>
      </c>
      <c r="K217" s="101">
        <f>E217*G217*I217</f>
      </c>
      <c r="L217" s="115"/>
      <c r="M217" s="115" t="str">
        <v>p34</v>
      </c>
      <c r="N217" s="98"/>
      <c r="O217" s="98"/>
      <c r="P217" s="98"/>
      <c r="Q217" s="98"/>
      <c r="R217" s="98"/>
      <c r="S217" s="98"/>
      <c r="T217" s="98"/>
      <c r="U217" s="99"/>
      <c r="V217" s="99"/>
    </row>
    <row customHeight="true" ht="20" r="218">
      <c r="A218" s="110"/>
      <c r="B218" s="111" t="str">
        <v>签到台物料</v>
      </c>
      <c r="C218" s="111" t="str">
        <v>挂脖风扇</v>
      </c>
      <c r="D218" s="111"/>
      <c r="E218" s="112">
        <v>1</v>
      </c>
      <c r="F218" s="113" t="str">
        <v>个</v>
      </c>
      <c r="G218" s="54">
        <v>50</v>
      </c>
      <c r="H218" s="54" t="str">
        <v>个</v>
      </c>
      <c r="I218" s="114">
        <v>60.7</v>
      </c>
      <c r="J218" s="56" t="str">
        <v>元</v>
      </c>
      <c r="K218" s="101">
        <f>E218*G218*I218</f>
      </c>
      <c r="L218" s="115"/>
      <c r="M218" s="115" t="str">
        <v>p45</v>
      </c>
      <c r="N218" s="98">
        <v>1817</v>
      </c>
      <c r="O218" s="98"/>
      <c r="P218" s="98"/>
      <c r="Q218" s="98"/>
      <c r="R218" s="98"/>
      <c r="S218" s="98"/>
      <c r="T218" s="98"/>
      <c r="U218" s="99"/>
      <c r="V218" s="99"/>
    </row>
    <row customHeight="true" ht="20" r="219">
      <c r="A219" s="110"/>
      <c r="B219" s="111" t="str">
        <v>签到台物料</v>
      </c>
      <c r="C219" s="111" t="str">
        <v>手持风扇</v>
      </c>
      <c r="D219" s="111"/>
      <c r="E219" s="112">
        <v>1</v>
      </c>
      <c r="F219" s="113" t="str">
        <v>个</v>
      </c>
      <c r="G219" s="54">
        <v>50</v>
      </c>
      <c r="H219" s="54" t="str">
        <v>个</v>
      </c>
      <c r="I219" s="114">
        <v>22.99</v>
      </c>
      <c r="J219" s="56" t="str">
        <v>元</v>
      </c>
      <c r="K219" s="101">
        <f>E219*G219*I219</f>
      </c>
      <c r="L219" s="115"/>
      <c r="M219" s="115" t="str">
        <v>p44</v>
      </c>
      <c r="N219" s="98">
        <v>459.8</v>
      </c>
      <c r="O219" s="98"/>
      <c r="P219" s="98"/>
      <c r="Q219" s="98"/>
      <c r="R219" s="98"/>
      <c r="S219" s="98"/>
      <c r="T219" s="98"/>
      <c r="U219" s="99"/>
      <c r="V219" s="99"/>
    </row>
    <row customHeight="true" ht="20" r="220">
      <c r="A220" s="110"/>
      <c r="B220" s="87" t="str">
        <v>其他备品</v>
      </c>
      <c r="C220" s="118" t="str">
        <v>2家酒店物料间摄像头</v>
      </c>
      <c r="D220" s="118"/>
      <c r="E220" s="110">
        <v>2</v>
      </c>
      <c r="F220" s="110" t="str">
        <v>个</v>
      </c>
      <c r="G220" s="118">
        <v>1</v>
      </c>
      <c r="H220" s="110" t="str">
        <v>项</v>
      </c>
      <c r="I220" s="149">
        <v>144.5</v>
      </c>
      <c r="J220" s="110" t="str">
        <v>元</v>
      </c>
      <c r="K220" s="120">
        <f>E220*G220*I220</f>
      </c>
      <c r="L220" s="123"/>
      <c r="M220" s="123" t="str">
        <v>p42</v>
      </c>
      <c r="N220" s="98"/>
      <c r="O220" s="98"/>
      <c r="P220" s="98"/>
      <c r="Q220" s="98"/>
      <c r="R220" s="98"/>
      <c r="S220" s="98"/>
      <c r="T220" s="98"/>
      <c r="U220" s="99"/>
      <c r="V220" s="99"/>
    </row>
    <row customHeight="true" ht="20" r="221">
      <c r="A221" s="110"/>
      <c r="B221" s="111" t="str">
        <v>酒店内指引物料采买</v>
      </c>
      <c r="C221" s="111" t="str">
        <v>A3指示架</v>
      </c>
      <c r="D221" s="111"/>
      <c r="E221" s="112">
        <v>6</v>
      </c>
      <c r="F221" s="113" t="str">
        <v>个</v>
      </c>
      <c r="G221" s="54">
        <v>1</v>
      </c>
      <c r="H221" s="54" t="str">
        <v>次</v>
      </c>
      <c r="I221" s="114">
        <v>168</v>
      </c>
      <c r="J221" s="54" t="str">
        <v>元</v>
      </c>
      <c r="K221" s="57">
        <f>906</f>
      </c>
      <c r="L221" s="115"/>
      <c r="M221" s="115" t="str">
        <v>p43</v>
      </c>
      <c r="N221" s="98"/>
      <c r="O221" s="98"/>
      <c r="P221" s="98"/>
      <c r="Q221" s="98"/>
      <c r="R221" s="98"/>
      <c r="S221" s="98"/>
      <c r="T221" s="98"/>
      <c r="U221" s="99"/>
      <c r="V221" s="99"/>
    </row>
    <row customHeight="true" ht="20" r="222">
      <c r="A222" s="110"/>
      <c r="B222" s="111" t="str">
        <v>酒店内指引物料采买</v>
      </c>
      <c r="C222" s="111" t="str">
        <v>A3指示架</v>
      </c>
      <c r="D222" s="111"/>
      <c r="E222" s="112">
        <v>10</v>
      </c>
      <c r="F222" s="113" t="str">
        <v>个</v>
      </c>
      <c r="G222" s="54">
        <v>1</v>
      </c>
      <c r="H222" s="54" t="str">
        <v>次</v>
      </c>
      <c r="I222" s="114">
        <v>118.75</v>
      </c>
      <c r="J222" s="54" t="str">
        <v>元</v>
      </c>
      <c r="K222" s="57">
        <f>E222*G222*I222</f>
      </c>
      <c r="L222" s="115"/>
      <c r="M222" s="115" t="str">
        <v>p43</v>
      </c>
      <c r="N222" s="98"/>
      <c r="O222" s="98"/>
      <c r="P222" s="98"/>
      <c r="Q222" s="98"/>
      <c r="R222" s="98"/>
      <c r="S222" s="98"/>
      <c r="T222" s="98"/>
      <c r="U222" s="99"/>
      <c r="V222" s="99"/>
    </row>
    <row customHeight="true" ht="20" r="223">
      <c r="A223" s="110"/>
      <c r="B223" s="111" t="str">
        <v>酒店内指引物料采买</v>
      </c>
      <c r="C223" s="111" t="str">
        <v>A3指示架</v>
      </c>
      <c r="D223" s="111"/>
      <c r="E223" s="112">
        <v>1</v>
      </c>
      <c r="F223" s="113" t="str">
        <v>个</v>
      </c>
      <c r="G223" s="54">
        <v>1</v>
      </c>
      <c r="H223" s="54" t="str">
        <v>次</v>
      </c>
      <c r="I223" s="114">
        <v>151</v>
      </c>
      <c r="J223" s="54" t="str">
        <v>元</v>
      </c>
      <c r="K223" s="57">
        <f>E223*G223*I223</f>
      </c>
      <c r="L223" s="115"/>
      <c r="M223" s="115" t="str">
        <v>p43</v>
      </c>
      <c r="N223" s="98"/>
      <c r="O223" s="98"/>
      <c r="P223" s="98"/>
      <c r="Q223" s="98"/>
      <c r="R223" s="98"/>
      <c r="S223" s="98"/>
      <c r="T223" s="98"/>
      <c r="U223" s="99"/>
      <c r="V223" s="99"/>
    </row>
    <row customHeight="true" ht="22" r="224">
      <c r="A224" s="110"/>
      <c r="B224" s="118" t="str">
        <v>车辆备品</v>
      </c>
      <c r="C224" s="118" t="str">
        <v>三头充电线</v>
      </c>
      <c r="D224" s="118"/>
      <c r="E224" s="110">
        <v>40</v>
      </c>
      <c r="F224" s="110" t="str">
        <v>根</v>
      </c>
      <c r="G224" s="118">
        <v>1</v>
      </c>
      <c r="H224" s="110" t="str">
        <v>项</v>
      </c>
      <c r="I224" s="149">
        <v>35.6</v>
      </c>
      <c r="J224" s="110" t="str">
        <v>元</v>
      </c>
      <c r="K224" s="120">
        <f>E224*G224*I224</f>
      </c>
      <c r="L224" s="123"/>
      <c r="M224" s="123" t="str">
        <v>p47</v>
      </c>
      <c r="N224" s="98"/>
      <c r="O224" s="98"/>
      <c r="P224" s="98"/>
      <c r="Q224" s="98"/>
      <c r="R224" s="98"/>
      <c r="S224" s="98"/>
      <c r="T224" s="98"/>
      <c r="U224" s="99"/>
      <c r="V224" s="99"/>
    </row>
    <row customHeight="true" ht="20" r="225">
      <c r="A225" s="110"/>
      <c r="B225" s="142" t="str">
        <v>车辆备品</v>
      </c>
      <c r="C225" s="142" t="str">
        <v>雨伞</v>
      </c>
      <c r="D225" s="142"/>
      <c r="E225" s="128">
        <v>60</v>
      </c>
      <c r="F225" s="128" t="str">
        <v>个</v>
      </c>
      <c r="G225" s="142">
        <v>1</v>
      </c>
      <c r="H225" s="128" t="str">
        <v>项</v>
      </c>
      <c r="I225" s="132">
        <v>31.16</v>
      </c>
      <c r="J225" s="128" t="str">
        <v>元</v>
      </c>
      <c r="K225" s="129">
        <v>1870</v>
      </c>
      <c r="L225" s="123"/>
      <c r="M225" s="123" t="str">
        <v>p37</v>
      </c>
      <c r="N225" s="98"/>
      <c r="O225" s="98"/>
      <c r="P225" s="98"/>
      <c r="Q225" s="98"/>
      <c r="R225" s="98"/>
      <c r="S225" s="98"/>
      <c r="T225" s="98"/>
      <c r="U225" s="99"/>
      <c r="V225" s="99"/>
    </row>
    <row customHeight="true" ht="20" r="226">
      <c r="A226" s="110"/>
      <c r="B226" s="118" t="str">
        <v>车辆备品</v>
      </c>
      <c r="C226" s="118" t="str">
        <v>车辆物品收纳盒（备车使用）</v>
      </c>
      <c r="D226" s="118"/>
      <c r="E226" s="110">
        <v>40</v>
      </c>
      <c r="F226" s="110" t="str">
        <v>个</v>
      </c>
      <c r="G226" s="118">
        <v>1</v>
      </c>
      <c r="H226" s="110" t="str">
        <v>项</v>
      </c>
      <c r="I226" s="149">
        <v>6.88</v>
      </c>
      <c r="J226" s="110" t="str">
        <v>元</v>
      </c>
      <c r="K226" s="120">
        <f>E226*G226*I226</f>
      </c>
      <c r="L226" s="123"/>
      <c r="M226" s="123" t="str">
        <v>P53</v>
      </c>
      <c r="N226" s="98"/>
      <c r="O226" s="98"/>
      <c r="P226" s="98"/>
      <c r="Q226" s="98"/>
      <c r="R226" s="98"/>
      <c r="S226" s="98"/>
      <c r="T226" s="98"/>
      <c r="U226" s="99"/>
      <c r="V226" s="99"/>
    </row>
    <row customHeight="true" ht="22" r="227">
      <c r="A227" s="110"/>
      <c r="B227" s="118" t="str">
        <v>主播生日</v>
      </c>
      <c r="C227" s="118" t="str">
        <v>生日装饰/套</v>
      </c>
      <c r="D227" s="118"/>
      <c r="E227" s="110">
        <v>1</v>
      </c>
      <c r="F227" s="110" t="str">
        <v>个</v>
      </c>
      <c r="G227" s="118">
        <v>1</v>
      </c>
      <c r="H227" s="110" t="str">
        <v>项</v>
      </c>
      <c r="I227" s="149">
        <v>881.66</v>
      </c>
      <c r="J227" s="110" t="str">
        <v>元</v>
      </c>
      <c r="K227" s="120">
        <f>E227*G227*I227</f>
      </c>
      <c r="L227" s="123"/>
      <c r="M227" s="123" t="str">
        <v>p66</v>
      </c>
      <c r="N227" s="98"/>
      <c r="O227" s="98"/>
      <c r="P227" s="98"/>
      <c r="Q227" s="98"/>
      <c r="R227" s="98"/>
      <c r="S227" s="98"/>
      <c r="T227" s="98"/>
      <c r="U227" s="99"/>
      <c r="V227" s="99"/>
    </row>
    <row customHeight="true" ht="22" r="228">
      <c r="A228" s="110"/>
      <c r="B228" s="118" t="str">
        <v>搭建物流</v>
      </c>
      <c r="C228" s="118" t="str">
        <v>8日签到台搭建/10日露台搭建 14日晚撤场</v>
      </c>
      <c r="D228" s="118"/>
      <c r="E228" s="110">
        <v>3</v>
      </c>
      <c r="F228" s="110" t="str">
        <v>次</v>
      </c>
      <c r="G228" s="118">
        <v>2</v>
      </c>
      <c r="H228" s="110" t="str">
        <v>趟</v>
      </c>
      <c r="I228" s="149">
        <v>1800</v>
      </c>
      <c r="J228" s="110" t="str">
        <v>元</v>
      </c>
      <c r="K228" s="120">
        <f>E228*G228*I228</f>
      </c>
      <c r="L228" s="123"/>
      <c r="M228" s="123"/>
      <c r="N228" s="98"/>
      <c r="O228" s="98"/>
      <c r="P228" s="98"/>
      <c r="Q228" s="98"/>
      <c r="R228" s="98"/>
      <c r="S228" s="98"/>
      <c r="T228" s="98"/>
      <c r="U228" s="99"/>
      <c r="V228" s="99"/>
    </row>
    <row customHeight="true" ht="22" r="229">
      <c r="A229" s="110"/>
      <c r="B229" s="118" t="str">
        <v>搭建人工</v>
      </c>
      <c r="C229" s="118" t="str">
        <v>8日签到台搭建/10日露台搭建 14日晚撤场</v>
      </c>
      <c r="D229" s="118"/>
      <c r="E229" s="110">
        <v>3</v>
      </c>
      <c r="F229" s="110" t="str">
        <v>次</v>
      </c>
      <c r="G229" s="118">
        <v>7</v>
      </c>
      <c r="H229" s="110" t="str">
        <v>人</v>
      </c>
      <c r="I229" s="149">
        <v>300</v>
      </c>
      <c r="J229" s="110" t="str">
        <v>元</v>
      </c>
      <c r="K229" s="120">
        <f>E229*G229*I229</f>
      </c>
      <c r="L229" s="123"/>
      <c r="M229" s="123"/>
      <c r="N229" s="98"/>
      <c r="O229" s="98"/>
      <c r="P229" s="98"/>
      <c r="Q229" s="98"/>
      <c r="R229" s="98"/>
      <c r="S229" s="98"/>
      <c r="T229" s="98"/>
      <c r="U229" s="99"/>
      <c r="V229" s="99"/>
    </row>
    <row customHeight="true" ht="22" r="230">
      <c r="A230" s="110"/>
      <c r="B230" s="118" t="str">
        <v>快递费</v>
      </c>
      <c r="C230" s="118" t="str">
        <v>前期礼盒邮寄费用</v>
      </c>
      <c r="D230" s="118"/>
      <c r="E230" s="110">
        <v>1</v>
      </c>
      <c r="F230" s="110" t="str">
        <v>个</v>
      </c>
      <c r="G230" s="118">
        <v>1</v>
      </c>
      <c r="H230" s="110" t="str">
        <v>次</v>
      </c>
      <c r="I230" s="149">
        <v>5674</v>
      </c>
      <c r="J230" s="110" t="str">
        <v>元</v>
      </c>
      <c r="K230" s="120">
        <f>E230*G230*I230</f>
      </c>
      <c r="L230" s="123"/>
      <c r="M230" s="123" t="str">
        <v>详情请见行前礼盒邮寄明细</v>
      </c>
      <c r="N230" s="98"/>
      <c r="O230" s="98"/>
      <c r="P230" s="98"/>
      <c r="Q230" s="98"/>
      <c r="R230" s="98"/>
      <c r="S230" s="98"/>
      <c r="T230" s="98"/>
      <c r="U230" s="99"/>
      <c r="V230" s="99"/>
    </row>
    <row r="231">
      <c r="A231" s="110"/>
      <c r="B231" s="118" t="str">
        <v>邮寄</v>
      </c>
      <c r="C231" s="110" t="str">
        <v>活动结束物料邮寄（嘉宾伴手礼，纪念相框。行李箱，抱枕，马克杯，电子相册的等）</v>
      </c>
      <c r="D231" s="110"/>
      <c r="E231" s="110">
        <v>1</v>
      </c>
      <c r="F231" s="110" t="str">
        <v>个</v>
      </c>
      <c r="G231" s="118">
        <v>1</v>
      </c>
      <c r="H231" s="110" t="str">
        <v>次</v>
      </c>
      <c r="I231" s="149">
        <f>5318+3082</f>
      </c>
      <c r="J231" s="110" t="str">
        <v>元</v>
      </c>
      <c r="K231" s="120">
        <f>E231*G231*I231</f>
      </c>
      <c r="L231" s="123"/>
      <c r="M231" s="123"/>
      <c r="N231" s="98"/>
      <c r="O231" s="98"/>
      <c r="P231" s="98"/>
      <c r="Q231" s="98"/>
      <c r="R231" s="98"/>
      <c r="S231" s="98"/>
      <c r="T231" s="98"/>
      <c r="U231" s="99"/>
      <c r="V231" s="99"/>
    </row>
    <row customHeight="true" ht="20" r="232">
      <c r="A232" s="110"/>
      <c r="B232" s="118" t="str">
        <v>浴球邮寄费用</v>
      </c>
      <c r="C232" s="118" t="str">
        <v>浴球邮寄费用</v>
      </c>
      <c r="D232" s="118"/>
      <c r="E232" s="110">
        <v>1</v>
      </c>
      <c r="F232" s="110" t="str">
        <v>项</v>
      </c>
      <c r="G232" s="118">
        <v>1</v>
      </c>
      <c r="H232" s="110" t="str">
        <v>次</v>
      </c>
      <c r="I232" s="149">
        <v>910</v>
      </c>
      <c r="J232" s="110" t="str">
        <v>元</v>
      </c>
      <c r="K232" s="120">
        <f>E232*G232*I232</f>
      </c>
      <c r="L232" s="123"/>
      <c r="M232" s="123" t="str">
        <v>p68</v>
      </c>
      <c r="N232" s="98"/>
      <c r="O232" s="98"/>
      <c r="P232" s="98"/>
      <c r="Q232" s="98"/>
      <c r="R232" s="98"/>
      <c r="S232" s="98"/>
      <c r="T232" s="98"/>
      <c r="U232" s="99"/>
      <c r="V232" s="99"/>
    </row>
    <row customHeight="true" ht="20" r="233">
      <c r="A233" s="110"/>
      <c r="B233" s="118" t="str">
        <v>快递费用</v>
      </c>
      <c r="C233" s="118" t="str">
        <v>物料到付费用</v>
      </c>
      <c r="D233" s="118"/>
      <c r="E233" s="110">
        <v>1</v>
      </c>
      <c r="F233" s="110" t="str">
        <v>项</v>
      </c>
      <c r="G233" s="118">
        <v>1</v>
      </c>
      <c r="H233" s="110" t="str">
        <v>次</v>
      </c>
      <c r="I233" s="149">
        <v>202</v>
      </c>
      <c r="J233" s="110" t="str">
        <v>元</v>
      </c>
      <c r="K233" s="120">
        <f>E233*G233*I233</f>
      </c>
      <c r="L233" s="123"/>
      <c r="M233" s="123" t="str">
        <v>p69</v>
      </c>
      <c r="N233" s="98"/>
      <c r="O233" s="98"/>
      <c r="P233" s="98"/>
      <c r="Q233" s="98"/>
      <c r="R233" s="98"/>
      <c r="S233" s="98"/>
      <c r="T233" s="98"/>
      <c r="U233" s="99"/>
      <c r="V233" s="99"/>
    </row>
    <row customHeight="true" ht="20" r="234">
      <c r="A234" s="110"/>
      <c r="B234" s="118" t="str">
        <v>邮寄费用</v>
      </c>
      <c r="C234" s="118" t="str">
        <v>物料邮寄费用</v>
      </c>
      <c r="D234" s="118"/>
      <c r="E234" s="110">
        <v>1</v>
      </c>
      <c r="F234" s="110" t="str">
        <v>项</v>
      </c>
      <c r="G234" s="118">
        <v>1</v>
      </c>
      <c r="H234" s="110" t="str">
        <v>次</v>
      </c>
      <c r="I234" s="149">
        <f>396+163.3+363</f>
      </c>
      <c r="J234" s="110" t="str">
        <v>元</v>
      </c>
      <c r="K234" s="120">
        <f>E234*G234*I234</f>
      </c>
      <c r="L234" s="123"/>
      <c r="M234" s="123" t="str">
        <v>P70-72</v>
      </c>
      <c r="N234" s="98"/>
      <c r="O234" s="98"/>
      <c r="P234" s="98"/>
      <c r="Q234" s="98"/>
      <c r="R234" s="98"/>
      <c r="S234" s="98"/>
      <c r="T234" s="98"/>
      <c r="U234" s="99"/>
      <c r="V234" s="99"/>
    </row>
    <row customHeight="true" ht="20" r="235">
      <c r="A235" s="110"/>
      <c r="B235" s="118" t="str">
        <v>邮寄费用</v>
      </c>
      <c r="C235" s="118" t="str">
        <v>物料邮寄费用( 主播剩余伴手礼）</v>
      </c>
      <c r="D235" s="118"/>
      <c r="E235" s="110">
        <v>1</v>
      </c>
      <c r="F235" s="110" t="str">
        <v>项</v>
      </c>
      <c r="G235" s="118">
        <v>1</v>
      </c>
      <c r="H235" s="110" t="str">
        <v>次</v>
      </c>
      <c r="I235" s="149">
        <v>3260</v>
      </c>
      <c r="J235" s="110" t="str">
        <v>元</v>
      </c>
      <c r="K235" s="120">
        <f>E235*G235*I235</f>
      </c>
      <c r="L235" s="123"/>
      <c r="M235" s="123" t="str">
        <v>P75</v>
      </c>
      <c r="N235" s="98"/>
      <c r="O235" s="98"/>
      <c r="P235" s="98"/>
      <c r="Q235" s="98"/>
      <c r="R235" s="98"/>
      <c r="S235" s="98"/>
      <c r="T235" s="98"/>
      <c r="U235" s="99"/>
      <c r="V235" s="99"/>
    </row>
    <row customHeight="true" ht="20" r="236">
      <c r="A236" s="110"/>
      <c r="B236" s="118" t="str">
        <v>保险费用</v>
      </c>
      <c r="C236" s="118" t="str">
        <v>意外险</v>
      </c>
      <c r="D236" s="118"/>
      <c r="E236" s="110">
        <v>210</v>
      </c>
      <c r="F236" s="110" t="str">
        <v>人</v>
      </c>
      <c r="G236" s="118">
        <v>1</v>
      </c>
      <c r="H236" s="110" t="str">
        <v>次</v>
      </c>
      <c r="I236" s="149">
        <v>45</v>
      </c>
      <c r="J236" s="110" t="str">
        <v>元</v>
      </c>
      <c r="K236" s="120">
        <f>E236*G236*I236</f>
      </c>
      <c r="L236" s="123"/>
      <c r="M236" s="123"/>
      <c r="N236" s="98"/>
      <c r="O236" s="98"/>
      <c r="P236" s="98"/>
      <c r="Q236" s="98"/>
      <c r="R236" s="98"/>
      <c r="S236" s="98"/>
      <c r="T236" s="98"/>
      <c r="U236" s="99"/>
      <c r="V236" s="99"/>
    </row>
    <row r="237">
      <c r="A237" s="197" t="str">
        <v>出行支持费用合计</v>
      </c>
      <c r="B237" s="197"/>
      <c r="C237" s="197"/>
      <c r="D237" s="197"/>
      <c r="E237" s="197"/>
      <c r="F237" s="197"/>
      <c r="G237" s="197"/>
      <c r="H237" s="197"/>
      <c r="I237" s="197"/>
      <c r="J237" s="197"/>
      <c r="K237" s="198">
        <f>SUM(K81:K236)</f>
      </c>
      <c r="L237" s="97"/>
      <c r="M237" s="97"/>
      <c r="N237" s="98"/>
      <c r="O237" s="98"/>
      <c r="P237" s="98"/>
      <c r="Q237" s="98"/>
      <c r="R237" s="98"/>
      <c r="S237" s="98"/>
      <c r="T237" s="98"/>
      <c r="U237" s="99"/>
      <c r="V237" s="99"/>
    </row>
    <row r="238">
      <c r="A238" s="100" t="str">
        <v>第三方人员</v>
      </c>
      <c r="B238" s="229" t="str">
        <v>人员类别</v>
      </c>
      <c r="C238" s="230" t="str">
        <v>工作内容（本次活动所负责的内容）</v>
      </c>
      <c r="D238" s="230"/>
      <c r="E238" s="208" t="str">
        <v>数量</v>
      </c>
      <c r="F238" s="208" t="str">
        <v>个</v>
      </c>
      <c r="G238" s="208" t="str">
        <v>数量</v>
      </c>
      <c r="H238" s="208" t="str">
        <v>单位</v>
      </c>
      <c r="I238" s="232" t="str">
        <v>单价</v>
      </c>
      <c r="J238" s="208" t="str">
        <v>单位</v>
      </c>
      <c r="K238" s="231"/>
      <c r="L238" s="220"/>
      <c r="M238" s="220" t="str" xml:space="preserve">
        <v> </v>
      </c>
      <c r="N238" s="98"/>
      <c r="O238" s="98"/>
      <c r="P238" s="98"/>
      <c r="Q238" s="98"/>
      <c r="R238" s="98"/>
      <c r="S238" s="98"/>
      <c r="T238" s="98"/>
      <c r="U238" s="99"/>
      <c r="V238" s="99"/>
    </row>
    <row customHeight="true" ht="38" r="239">
      <c r="A239" s="100"/>
      <c r="B239" s="102" t="str">
        <v>项目经理</v>
      </c>
      <c r="C239" s="102" t="str">
        <v>香格里拉酒店项目经理1位 7-15日</v>
      </c>
      <c r="D239" s="102"/>
      <c r="E239" s="54">
        <v>1</v>
      </c>
      <c r="F239" s="54" t="str">
        <v>人</v>
      </c>
      <c r="G239" s="54">
        <v>9</v>
      </c>
      <c r="H239" s="54" t="str">
        <v>天</v>
      </c>
      <c r="I239" s="54">
        <v>800</v>
      </c>
      <c r="J239" s="54" t="str">
        <v>元</v>
      </c>
      <c r="K239" s="101">
        <f>E239*G239*I239</f>
      </c>
      <c r="L239" s="97"/>
      <c r="M239" s="97"/>
      <c r="N239" s="98"/>
      <c r="O239" s="98"/>
      <c r="P239" s="98"/>
      <c r="Q239" s="98"/>
      <c r="R239" s="98"/>
      <c r="S239" s="98"/>
      <c r="T239" s="98"/>
      <c r="U239" s="99"/>
      <c r="V239" s="99"/>
    </row>
    <row customHeight="true" ht="20" r="240">
      <c r="A240" s="100"/>
      <c r="B240" s="102" t="str">
        <v>康辉工作人员</v>
      </c>
      <c r="C240" s="102" t="str">
        <v>香格里拉酒店项目人员1位 7-15日</v>
      </c>
      <c r="D240" s="102"/>
      <c r="E240" s="54">
        <v>2</v>
      </c>
      <c r="F240" s="54" t="str">
        <v>人</v>
      </c>
      <c r="G240" s="54">
        <v>9</v>
      </c>
      <c r="H240" s="54" t="str">
        <v>天</v>
      </c>
      <c r="I240" s="54">
        <v>500</v>
      </c>
      <c r="J240" s="54" t="str">
        <v>元</v>
      </c>
      <c r="K240" s="101">
        <f>E240*G240*I240</f>
      </c>
      <c r="L240" s="97"/>
      <c r="M240" s="97"/>
      <c r="N240" s="98"/>
      <c r="O240" s="98"/>
      <c r="P240" s="98"/>
      <c r="Q240" s="98"/>
      <c r="R240" s="98"/>
      <c r="S240" s="98"/>
      <c r="T240" s="98"/>
      <c r="U240" s="99"/>
      <c r="V240" s="99"/>
    </row>
    <row r="241">
      <c r="A241" s="100"/>
      <c r="B241" s="102" t="str">
        <v>地接工作人员酒店</v>
      </c>
      <c r="C241" s="102" t="str">
        <v>物料组（7-15日）2人 9天</v>
      </c>
      <c r="D241" s="102"/>
      <c r="E241" s="54">
        <v>18</v>
      </c>
      <c r="F241" s="54" t="str">
        <v>人次</v>
      </c>
      <c r="G241" s="54">
        <v>1</v>
      </c>
      <c r="H241" s="54" t="str">
        <v>项</v>
      </c>
      <c r="I241" s="54">
        <v>500</v>
      </c>
      <c r="J241" s="54" t="str">
        <v>元</v>
      </c>
      <c r="K241" s="101">
        <f>E241*G241*I241</f>
      </c>
      <c r="L241" s="97"/>
      <c r="M241" s="97"/>
      <c r="N241" s="98"/>
      <c r="O241" s="98"/>
      <c r="P241" s="98"/>
      <c r="Q241" s="98"/>
      <c r="R241" s="98"/>
      <c r="S241" s="98"/>
      <c r="T241" s="98"/>
      <c r="U241" s="99"/>
      <c r="V241" s="99"/>
    </row>
    <row customHeight="true" ht="20" r="242">
      <c r="A242" s="100"/>
      <c r="B242" s="102" t="str">
        <v>地接工作人员酒店</v>
      </c>
      <c r="C242" s="102" t="str">
        <v>物料组（7-15日）2人 10天 加班费</v>
      </c>
      <c r="D242" s="102"/>
      <c r="E242" s="54">
        <v>89.5</v>
      </c>
      <c r="F242" s="54" t="str">
        <v>小时</v>
      </c>
      <c r="G242" s="54">
        <v>1</v>
      </c>
      <c r="H242" s="54" t="str">
        <v>项</v>
      </c>
      <c r="I242" s="54">
        <v>40</v>
      </c>
      <c r="J242" s="54" t="str">
        <v>元</v>
      </c>
      <c r="K242" s="101">
        <f>E242*G242*I242</f>
      </c>
      <c r="L242" s="97"/>
      <c r="M242" s="97"/>
      <c r="N242" s="98"/>
      <c r="O242" s="98"/>
      <c r="P242" s="98"/>
      <c r="Q242" s="98"/>
      <c r="R242" s="98"/>
      <c r="S242" s="98"/>
      <c r="T242" s="98"/>
      <c r="U242" s="99"/>
      <c r="V242" s="99"/>
    </row>
    <row customHeight="true" ht="20" r="243">
      <c r="A243" s="100"/>
      <c r="B243" s="102" t="str">
        <v>地接工作人员酒店</v>
      </c>
      <c r="C243" s="102" t="str">
        <v>物料组（7-15日）2人 9天 打车费</v>
      </c>
      <c r="D243" s="102"/>
      <c r="E243" s="54">
        <v>1</v>
      </c>
      <c r="F243" s="54" t="str">
        <v>项</v>
      </c>
      <c r="G243" s="54">
        <v>1</v>
      </c>
      <c r="H243" s="54" t="str">
        <v>次</v>
      </c>
      <c r="I243" s="54">
        <v>325.11</v>
      </c>
      <c r="J243" s="54" t="str">
        <v>元</v>
      </c>
      <c r="K243" s="101">
        <f>E243*G243*I243</f>
      </c>
      <c r="L243" s="97"/>
      <c r="M243" s="97"/>
      <c r="N243" s="98"/>
      <c r="O243" s="98"/>
      <c r="P243" s="98"/>
      <c r="Q243" s="98"/>
      <c r="R243" s="98"/>
      <c r="S243" s="98"/>
      <c r="T243" s="98"/>
      <c r="U243" s="99"/>
      <c r="V243" s="99"/>
    </row>
    <row r="244">
      <c r="A244" s="100"/>
      <c r="B244" s="102" t="str">
        <v>酒店兼职</v>
      </c>
      <c r="C244" s="102" t="str">
        <v>酒店兼职（物料，摆放，指引）
4月7日6人次
4月8日6人次
4月9日8人次
4月10日15人次
4月11日17人次
4月12日14人次
4月13日7人次
4月14日4人次
4月15日2人次</v>
      </c>
      <c r="D244" s="102"/>
      <c r="E244" s="54">
        <v>79</v>
      </c>
      <c r="F244" s="54" t="str">
        <v>人次</v>
      </c>
      <c r="G244" s="54">
        <v>1</v>
      </c>
      <c r="H244" s="54" t="str">
        <v>天</v>
      </c>
      <c r="I244" s="54">
        <v>300</v>
      </c>
      <c r="J244" s="54" t="str">
        <v>元</v>
      </c>
      <c r="K244" s="101">
        <f>E244*G244*I244</f>
      </c>
      <c r="L244" s="97"/>
      <c r="M244" s="97"/>
      <c r="N244" s="98"/>
      <c r="O244" s="98"/>
      <c r="P244" s="98"/>
      <c r="Q244" s="98"/>
      <c r="R244" s="98"/>
      <c r="S244" s="98"/>
      <c r="T244" s="98"/>
      <c r="U244" s="99"/>
      <c r="V244" s="99"/>
    </row>
    <row customHeight="true" ht="20" r="245">
      <c r="A245" s="100"/>
      <c r="B245" s="102" t="str">
        <v>酒店兼职</v>
      </c>
      <c r="C245" s="109" t="str">
        <v>酒店兼职超时</v>
      </c>
      <c r="D245" s="109"/>
      <c r="E245" s="54">
        <v>320.5</v>
      </c>
      <c r="F245" s="54" t="str">
        <v>小时</v>
      </c>
      <c r="G245" s="54">
        <v>1</v>
      </c>
      <c r="H245" s="54" t="str">
        <v>次</v>
      </c>
      <c r="I245" s="54">
        <v>30</v>
      </c>
      <c r="J245" s="54" t="str">
        <v>元</v>
      </c>
      <c r="K245" s="101">
        <f>E245*G245*I245</f>
      </c>
      <c r="L245" s="97"/>
      <c r="M245" s="97"/>
      <c r="N245" s="98"/>
      <c r="O245" s="98"/>
      <c r="P245" s="98"/>
      <c r="Q245" s="98"/>
      <c r="R245" s="98"/>
      <c r="S245" s="98"/>
      <c r="T245" s="98"/>
      <c r="U245" s="99"/>
      <c r="V245" s="99"/>
    </row>
    <row customHeight="true" ht="20" r="246">
      <c r="A246" s="100"/>
      <c r="B246" s="54" t="str">
        <v>酒店兼职</v>
      </c>
      <c r="C246" s="109" t="str">
        <v>酒店兼职加班打车费用</v>
      </c>
      <c r="D246" s="109"/>
      <c r="E246" s="54">
        <v>1</v>
      </c>
      <c r="F246" s="54" t="str">
        <v>项</v>
      </c>
      <c r="G246" s="54">
        <v>1</v>
      </c>
      <c r="H246" s="54" t="str">
        <v>次</v>
      </c>
      <c r="I246" s="54">
        <v>1400.17</v>
      </c>
      <c r="J246" s="54" t="str">
        <v>元</v>
      </c>
      <c r="K246" s="101">
        <f>E246*G246*I246</f>
      </c>
      <c r="L246" s="97"/>
      <c r="M246" s="97"/>
      <c r="N246" s="98"/>
      <c r="O246" s="98"/>
      <c r="P246" s="98"/>
      <c r="Q246" s="98"/>
      <c r="R246" s="98"/>
      <c r="S246" s="98"/>
      <c r="T246" s="98"/>
      <c r="U246" s="99"/>
      <c r="V246" s="99"/>
    </row>
    <row customHeight="true" ht="20" r="247">
      <c r="A247" s="100"/>
      <c r="B247" s="54" t="str">
        <v>酒店礼仪</v>
      </c>
      <c r="C247" s="109" t="str">
        <v>香格里拉酒店9-12日 每日4位礼仪 4天</v>
      </c>
      <c r="D247" s="109"/>
      <c r="E247" s="54">
        <v>16</v>
      </c>
      <c r="F247" s="54" t="str">
        <v>人次</v>
      </c>
      <c r="G247" s="54">
        <v>1</v>
      </c>
      <c r="H247" s="54" t="str">
        <v>项</v>
      </c>
      <c r="I247" s="54">
        <v>900</v>
      </c>
      <c r="J247" s="54" t="str">
        <v>元</v>
      </c>
      <c r="K247" s="101">
        <f>E247*G247*I247</f>
      </c>
      <c r="L247" s="97"/>
      <c r="M247" s="97"/>
      <c r="N247" s="98"/>
      <c r="O247" s="98"/>
      <c r="P247" s="98"/>
      <c r="Q247" s="98"/>
      <c r="R247" s="98"/>
      <c r="S247" s="98"/>
      <c r="T247" s="98"/>
      <c r="U247" s="99"/>
      <c r="V247" s="99"/>
    </row>
    <row customHeight="true" ht="20" r="248">
      <c r="A248" s="100"/>
      <c r="B248" s="54" t="str">
        <v>酒店礼仪</v>
      </c>
      <c r="C248" s="109" t="str">
        <v>礼仪加班费用</v>
      </c>
      <c r="D248" s="109"/>
      <c r="E248" s="102">
        <v>74</v>
      </c>
      <c r="F248" s="102" t="str">
        <v>小时</v>
      </c>
      <c r="G248" s="102">
        <v>1</v>
      </c>
      <c r="H248" s="102" t="str">
        <v>项</v>
      </c>
      <c r="I248" s="135">
        <v>150</v>
      </c>
      <c r="J248" s="54" t="str">
        <v>元</v>
      </c>
      <c r="K248" s="101">
        <f>E248*G248*I248</f>
      </c>
      <c r="L248" s="97"/>
      <c r="M248" s="97"/>
      <c r="N248" s="98"/>
      <c r="O248" s="98"/>
      <c r="P248" s="98"/>
      <c r="Q248" s="98"/>
      <c r="R248" s="98"/>
      <c r="S248" s="98"/>
      <c r="T248" s="98"/>
      <c r="U248" s="99"/>
      <c r="V248" s="99"/>
    </row>
    <row customHeight="true" ht="20" r="249">
      <c r="A249" s="100"/>
      <c r="B249" s="54" t="str">
        <v>酒店礼仪</v>
      </c>
      <c r="C249" s="109" t="str">
        <v>礼仪加班打车费用</v>
      </c>
      <c r="D249" s="109"/>
      <c r="E249" s="102">
        <v>1</v>
      </c>
      <c r="F249" s="102" t="str">
        <v>项</v>
      </c>
      <c r="G249" s="102">
        <v>1</v>
      </c>
      <c r="H249" s="102" t="str">
        <v>次</v>
      </c>
      <c r="I249" s="135">
        <v>194.97</v>
      </c>
      <c r="J249" s="54"/>
      <c r="K249" s="101">
        <f>E249*G249*I249</f>
      </c>
      <c r="L249" s="97"/>
      <c r="M249" s="97"/>
      <c r="N249" s="98"/>
      <c r="O249" s="98"/>
      <c r="P249" s="98"/>
      <c r="Q249" s="98"/>
      <c r="R249" s="98"/>
      <c r="S249" s="98"/>
      <c r="T249" s="98"/>
      <c r="U249" s="99"/>
      <c r="V249" s="99"/>
    </row>
    <row r="250">
      <c r="A250" s="100"/>
      <c r="B250" s="102" t="str">
        <v>地接工作人员酒店</v>
      </c>
      <c r="C250" s="102" t="str">
        <v>报道台，酒店车辆调度等（4月7日2人次，4月8日4人次，4月9日4人次，4月10日5人次，4月11日5人次，4月12日6人次，4月13日6人次，4月14日6人次，4月15日3人次</v>
      </c>
      <c r="D250" s="102"/>
      <c r="E250" s="54">
        <v>41</v>
      </c>
      <c r="F250" s="54" t="str">
        <v>人次</v>
      </c>
      <c r="G250" s="54">
        <v>1</v>
      </c>
      <c r="H250" s="54" t="str">
        <v>天</v>
      </c>
      <c r="I250" s="54">
        <v>500</v>
      </c>
      <c r="J250" s="54" t="str">
        <v>元</v>
      </c>
      <c r="K250" s="101">
        <f>E250*G250*I250</f>
      </c>
      <c r="L250" s="97"/>
      <c r="M250" s="97"/>
      <c r="N250" s="98"/>
      <c r="O250" s="98"/>
      <c r="P250" s="98"/>
      <c r="Q250" s="98"/>
      <c r="R250" s="98"/>
      <c r="S250" s="98"/>
      <c r="T250" s="98"/>
      <c r="U250" s="99"/>
      <c r="V250" s="99"/>
    </row>
    <row r="251">
      <c r="A251" s="100"/>
      <c r="B251" s="102" t="str">
        <v>地接工作人员酒店</v>
      </c>
      <c r="C251" s="102" t="str">
        <v>地接工作人员超时费</v>
      </c>
      <c r="D251" s="102"/>
      <c r="E251" s="54">
        <v>167</v>
      </c>
      <c r="F251" s="54" t="str">
        <v>小时</v>
      </c>
      <c r="G251" s="54">
        <v>1</v>
      </c>
      <c r="H251" s="54" t="str">
        <v>项</v>
      </c>
      <c r="I251" s="54">
        <v>40</v>
      </c>
      <c r="J251" s="54" t="str">
        <v>元</v>
      </c>
      <c r="K251" s="101">
        <f>E251*G251*I251</f>
      </c>
      <c r="L251" s="97"/>
      <c r="M251" s="97"/>
      <c r="N251" s="98"/>
      <c r="O251" s="98"/>
      <c r="P251" s="98"/>
      <c r="Q251" s="98"/>
      <c r="R251" s="98"/>
      <c r="S251" s="98"/>
      <c r="T251" s="98"/>
      <c r="U251" s="99"/>
      <c r="V251" s="99"/>
    </row>
    <row r="252">
      <c r="A252" s="100"/>
      <c r="B252" s="102" t="str">
        <v>地接工作人员酒店</v>
      </c>
      <c r="C252" s="102" t="str">
        <v>地接工作人员超时打车费</v>
      </c>
      <c r="D252" s="102"/>
      <c r="E252" s="54">
        <v>1</v>
      </c>
      <c r="F252" s="54" t="str">
        <v>项</v>
      </c>
      <c r="G252" s="54">
        <v>1</v>
      </c>
      <c r="H252" s="54" t="str">
        <v>次</v>
      </c>
      <c r="I252" s="54">
        <v>778.12</v>
      </c>
      <c r="J252" s="54" t="str">
        <v>元</v>
      </c>
      <c r="K252" s="101">
        <f>E252*G252*I252</f>
      </c>
      <c r="L252" s="97"/>
      <c r="M252" s="97"/>
      <c r="N252" s="98"/>
      <c r="O252" s="98"/>
      <c r="P252" s="98"/>
      <c r="Q252" s="98"/>
      <c r="R252" s="98"/>
      <c r="S252" s="98"/>
      <c r="T252" s="98"/>
      <c r="U252" s="99"/>
      <c r="V252" s="99"/>
    </row>
    <row r="253">
      <c r="A253" s="100"/>
      <c r="B253" s="102" t="str">
        <v>机场地接工作人员</v>
      </c>
      <c r="C253" s="102" t="str">
        <v>负责人1位：9-14日 6人次
9日接机人员2位 2人次
4月10日接机人员4位 4人次
4月11-13日 接机人员6位 18人次
北站接机1位 共4天 4人次
厦门站接机1位 共2天 2人次</v>
      </c>
      <c r="D253" s="102"/>
      <c r="E253" s="54">
        <v>36</v>
      </c>
      <c r="F253" s="54" t="str">
        <v>人次</v>
      </c>
      <c r="G253" s="54">
        <v>1</v>
      </c>
      <c r="H253" s="54" t="str">
        <v>项</v>
      </c>
      <c r="I253" s="54">
        <v>500</v>
      </c>
      <c r="J253" s="54" t="str">
        <v>元</v>
      </c>
      <c r="K253" s="101">
        <f>E253*G253*I253</f>
      </c>
      <c r="L253" s="97"/>
      <c r="M253" s="97"/>
      <c r="N253" s="98"/>
      <c r="O253" s="98"/>
      <c r="P253" s="98"/>
      <c r="Q253" s="98"/>
      <c r="R253" s="98"/>
      <c r="S253" s="98"/>
      <c r="T253" s="98"/>
      <c r="U253" s="99"/>
      <c r="V253" s="99"/>
    </row>
    <row r="254">
      <c r="A254" s="100"/>
      <c r="B254" s="102" t="str">
        <v>机场地接工作人员</v>
      </c>
      <c r="C254" s="102" t="str">
        <v>超时费用</v>
      </c>
      <c r="D254" s="102"/>
      <c r="E254" s="54">
        <v>100</v>
      </c>
      <c r="F254" s="54" t="str">
        <v>小时</v>
      </c>
      <c r="G254" s="54">
        <v>1</v>
      </c>
      <c r="H254" s="54" t="str">
        <v>项</v>
      </c>
      <c r="I254" s="54">
        <v>40</v>
      </c>
      <c r="J254" s="54" t="str">
        <v>元</v>
      </c>
      <c r="K254" s="101">
        <f>E254*G254*I254</f>
      </c>
      <c r="L254" s="97"/>
      <c r="M254" s="97"/>
      <c r="N254" s="98"/>
      <c r="O254" s="98"/>
      <c r="P254" s="98"/>
      <c r="Q254" s="98"/>
      <c r="R254" s="98"/>
      <c r="S254" s="98"/>
      <c r="T254" s="98"/>
      <c r="U254" s="99"/>
      <c r="V254" s="99"/>
    </row>
    <row r="255">
      <c r="A255" s="100"/>
      <c r="B255" s="102" t="str">
        <v>机场地接工作人员</v>
      </c>
      <c r="C255" s="102" t="str">
        <v>加班打车费用</v>
      </c>
      <c r="D255" s="102"/>
      <c r="E255" s="54">
        <v>1</v>
      </c>
      <c r="F255" s="54" t="str">
        <v>次</v>
      </c>
      <c r="G255" s="54">
        <v>1</v>
      </c>
      <c r="H255" s="54" t="str">
        <v>项</v>
      </c>
      <c r="I255" s="54">
        <v>847.76</v>
      </c>
      <c r="J255" s="54" t="str">
        <v>元</v>
      </c>
      <c r="K255" s="101">
        <f>E255*G255*I255</f>
      </c>
      <c r="L255" s="97"/>
      <c r="M255" s="97"/>
      <c r="N255" s="98"/>
      <c r="O255" s="98"/>
      <c r="P255" s="98"/>
      <c r="Q255" s="98"/>
      <c r="R255" s="98"/>
      <c r="S255" s="98"/>
      <c r="T255" s="98"/>
      <c r="U255" s="99"/>
      <c r="V255" s="99"/>
    </row>
    <row r="256">
      <c r="A256" s="100"/>
      <c r="B256" s="102" t="str">
        <v>机场兼职</v>
      </c>
      <c r="C256" s="102" t="str">
        <v>9-10日 机场 2天
T3 航站楼2人*2天=4人次
T4 航站楼2人*2天=4人次
11-13日  机场3天
T3 航站楼3人*3天=9人次
T4 航站楼3人*3天=9人次</v>
      </c>
      <c r="D256" s="102"/>
      <c r="E256" s="54">
        <v>26</v>
      </c>
      <c r="F256" s="54" t="str">
        <v>人次</v>
      </c>
      <c r="G256" s="54">
        <v>1</v>
      </c>
      <c r="H256" s="54" t="str">
        <v>项</v>
      </c>
      <c r="I256" s="54">
        <v>300</v>
      </c>
      <c r="J256" s="54" t="str">
        <v>元</v>
      </c>
      <c r="K256" s="101">
        <f>E256*G256*I256</f>
      </c>
      <c r="L256" s="97"/>
      <c r="M256" s="97"/>
      <c r="N256" s="98"/>
      <c r="O256" s="98"/>
      <c r="P256" s="98"/>
      <c r="Q256" s="98"/>
      <c r="R256" s="98"/>
      <c r="S256" s="98"/>
      <c r="T256" s="98"/>
      <c r="U256" s="99"/>
      <c r="V256" s="99"/>
    </row>
    <row r="257">
      <c r="A257" s="100"/>
      <c r="B257" s="102" t="str">
        <v>机场兼职</v>
      </c>
      <c r="C257" s="102" t="str">
        <v>机场兼职超时费用</v>
      </c>
      <c r="D257" s="102"/>
      <c r="E257" s="54">
        <v>26</v>
      </c>
      <c r="F257" s="54" t="str">
        <v>小时</v>
      </c>
      <c r="G257" s="54">
        <v>1</v>
      </c>
      <c r="H257" s="54" t="str">
        <v>次</v>
      </c>
      <c r="I257" s="54">
        <v>30</v>
      </c>
      <c r="J257" s="54" t="str">
        <v>元</v>
      </c>
      <c r="K257" s="101">
        <f>E257*G257*I257</f>
      </c>
      <c r="L257" s="97"/>
      <c r="M257" s="97"/>
      <c r="N257" s="98"/>
      <c r="O257" s="98"/>
      <c r="P257" s="98"/>
      <c r="Q257" s="98"/>
      <c r="R257" s="98"/>
      <c r="S257" s="98"/>
      <c r="T257" s="98"/>
      <c r="U257" s="99"/>
      <c r="V257" s="99"/>
    </row>
    <row r="258">
      <c r="A258" s="100"/>
      <c r="B258" s="102" t="str">
        <v>机场兼职</v>
      </c>
      <c r="C258" s="102" t="str">
        <v>机场兼职加班打车费用</v>
      </c>
      <c r="D258" s="102"/>
      <c r="E258" s="54">
        <v>1</v>
      </c>
      <c r="F258" s="54" t="str">
        <v>项</v>
      </c>
      <c r="G258" s="54">
        <v>1</v>
      </c>
      <c r="H258" s="54" t="str">
        <v>次</v>
      </c>
      <c r="I258" s="54">
        <v>104.48</v>
      </c>
      <c r="J258" s="54" t="str">
        <v>元</v>
      </c>
      <c r="K258" s="101">
        <f>E258*G258*I258</f>
      </c>
      <c r="L258" s="97"/>
      <c r="M258" s="97"/>
      <c r="N258" s="98"/>
      <c r="O258" s="98"/>
      <c r="P258" s="98"/>
      <c r="Q258" s="98"/>
      <c r="R258" s="98"/>
      <c r="S258" s="98"/>
      <c r="T258" s="98"/>
      <c r="U258" s="99"/>
      <c r="V258" s="99"/>
    </row>
    <row r="259">
      <c r="A259" s="100"/>
      <c r="B259" s="102" t="str">
        <v>机场礼仪</v>
      </c>
      <c r="C259" s="102" t="str">
        <v>机场礼仪9-13日 男生2位，女生2位，共5天</v>
      </c>
      <c r="D259" s="102"/>
      <c r="E259" s="54">
        <v>20</v>
      </c>
      <c r="F259" s="54" t="str">
        <v>人次</v>
      </c>
      <c r="G259" s="54">
        <v>1</v>
      </c>
      <c r="H259" s="54" t="str">
        <v>项</v>
      </c>
      <c r="I259" s="54">
        <v>900</v>
      </c>
      <c r="J259" s="54" t="str">
        <v>元</v>
      </c>
      <c r="K259" s="101">
        <f>E259*G259*I259</f>
      </c>
      <c r="L259" s="97"/>
      <c r="M259" s="97"/>
      <c r="N259" s="98"/>
      <c r="O259" s="98"/>
      <c r="P259" s="98"/>
      <c r="Q259" s="98"/>
      <c r="R259" s="98"/>
      <c r="S259" s="98"/>
      <c r="T259" s="98"/>
      <c r="U259" s="99"/>
      <c r="V259" s="99"/>
    </row>
    <row r="260">
      <c r="A260" s="100"/>
      <c r="B260" s="102" t="str">
        <v>机场礼仪</v>
      </c>
      <c r="C260" s="102" t="str">
        <v>机场礼仪超时费用</v>
      </c>
      <c r="D260" s="102"/>
      <c r="E260" s="54">
        <v>18.5</v>
      </c>
      <c r="F260" s="54" t="str">
        <v>小时</v>
      </c>
      <c r="G260" s="54">
        <v>1</v>
      </c>
      <c r="H260" s="54" t="str" xml:space="preserve">
        <v> 次</v>
      </c>
      <c r="I260" s="54">
        <v>150</v>
      </c>
      <c r="J260" s="54" t="str">
        <v>元</v>
      </c>
      <c r="K260" s="101">
        <f>E260*G260*I260</f>
      </c>
      <c r="L260" s="97"/>
      <c r="M260" s="97"/>
      <c r="N260" s="98"/>
      <c r="O260" s="98"/>
      <c r="P260" s="98"/>
      <c r="Q260" s="98"/>
      <c r="R260" s="98"/>
      <c r="S260" s="98"/>
      <c r="T260" s="98"/>
      <c r="U260" s="99"/>
      <c r="V260" s="99"/>
    </row>
    <row r="261">
      <c r="A261" s="100"/>
      <c r="B261" s="102" t="str">
        <v>机场礼仪</v>
      </c>
      <c r="C261" s="102" t="str">
        <v>机场礼仪加班打车费用</v>
      </c>
      <c r="D261" s="102"/>
      <c r="E261" s="54">
        <v>1</v>
      </c>
      <c r="F261" s="54" t="str">
        <v>项</v>
      </c>
      <c r="G261" s="54">
        <v>1</v>
      </c>
      <c r="H261" s="54" t="str">
        <v>次</v>
      </c>
      <c r="I261" s="54">
        <v>60.2</v>
      </c>
      <c r="J261" s="54" t="str">
        <v>元</v>
      </c>
      <c r="K261" s="101">
        <f>E261*G261*I261</f>
      </c>
      <c r="L261" s="97"/>
      <c r="M261" s="97"/>
      <c r="N261" s="98"/>
      <c r="O261" s="98"/>
      <c r="P261" s="98"/>
      <c r="Q261" s="98"/>
      <c r="R261" s="98"/>
      <c r="S261" s="98"/>
      <c r="T261" s="98"/>
      <c r="U261" s="99"/>
      <c r="V261" s="99"/>
    </row>
    <row customHeight="true" ht="101" r="262">
      <c r="A262" s="100"/>
      <c r="B262" s="102" t="str">
        <v>机场工作人员餐补</v>
      </c>
      <c r="C262" s="102" t="str">
        <v>机场工作人员餐补</v>
      </c>
      <c r="D262" s="102"/>
      <c r="E262" s="54">
        <f>E259+E256+E253</f>
      </c>
      <c r="F262" s="54" t="str">
        <v>人次</v>
      </c>
      <c r="G262" s="54">
        <v>1</v>
      </c>
      <c r="H262" s="54" t="str">
        <v>项</v>
      </c>
      <c r="I262" s="54">
        <v>60</v>
      </c>
      <c r="J262" s="54" t="str">
        <v>元</v>
      </c>
      <c r="K262" s="101">
        <f>E262*G262*I262</f>
      </c>
      <c r="L262" s="97"/>
      <c r="M262" s="97"/>
      <c r="N262" s="98"/>
      <c r="O262" s="98"/>
      <c r="P262" s="98"/>
      <c r="Q262" s="98"/>
      <c r="R262" s="98"/>
      <c r="S262" s="98"/>
      <c r="T262" s="98"/>
      <c r="U262" s="99"/>
      <c r="V262" s="99"/>
    </row>
    <row customHeight="true" ht="101" r="263">
      <c r="A263" s="100"/>
      <c r="B263" s="102" t="str">
        <v>会场兼职</v>
      </c>
      <c r="C263" s="102" t="str">
        <v>10-11日 会场停车指引*4人*2天=8人次
</v>
      </c>
      <c r="D263" s="102"/>
      <c r="E263" s="54">
        <v>8</v>
      </c>
      <c r="F263" s="54" t="str">
        <v>人次</v>
      </c>
      <c r="G263" s="54">
        <v>1</v>
      </c>
      <c r="H263" s="54" t="str">
        <v>项</v>
      </c>
      <c r="I263" s="54">
        <v>300</v>
      </c>
      <c r="J263" s="54" t="str">
        <v>元</v>
      </c>
      <c r="K263" s="101">
        <f>E263*G263*I263</f>
      </c>
      <c r="L263" s="97"/>
      <c r="M263" s="97"/>
      <c r="N263" s="98"/>
      <c r="O263" s="98"/>
      <c r="P263" s="98"/>
      <c r="Q263" s="98"/>
      <c r="R263" s="98"/>
      <c r="S263" s="98"/>
      <c r="T263" s="98"/>
      <c r="U263" s="99"/>
      <c r="V263" s="99"/>
    </row>
    <row customHeight="true" ht="22" r="264">
      <c r="A264" s="100"/>
      <c r="B264" s="102" t="str">
        <v>摄影师</v>
      </c>
      <c r="C264" s="111" t="str">
        <v>4月9日-13日机场2位摄影师</v>
      </c>
      <c r="D264" s="111"/>
      <c r="E264" s="102">
        <v>2</v>
      </c>
      <c r="F264" s="102" t="str">
        <v>人</v>
      </c>
      <c r="G264" s="102">
        <v>5</v>
      </c>
      <c r="H264" s="102" t="str">
        <v>天</v>
      </c>
      <c r="I264" s="135">
        <v>2500</v>
      </c>
      <c r="J264" s="54" t="str">
        <v>元</v>
      </c>
      <c r="K264" s="101">
        <f>E264*G264*I264</f>
      </c>
      <c r="L264" s="134"/>
      <c r="M264" s="134"/>
      <c r="N264" s="98"/>
      <c r="O264" s="98"/>
      <c r="P264" s="98"/>
      <c r="Q264" s="98"/>
      <c r="R264" s="98"/>
      <c r="S264" s="98"/>
      <c r="T264" s="98"/>
      <c r="U264" s="99"/>
      <c r="V264" s="99"/>
    </row>
    <row customHeight="true" ht="22" r="265">
      <c r="A265" s="100"/>
      <c r="B265" s="102" t="str">
        <v>摄影师</v>
      </c>
      <c r="C265" s="111" t="str">
        <v>4月11日 厦门站摄影师</v>
      </c>
      <c r="D265" s="111"/>
      <c r="E265" s="102">
        <v>1</v>
      </c>
      <c r="F265" s="102" t="str">
        <v>人</v>
      </c>
      <c r="G265" s="102">
        <v>1</v>
      </c>
      <c r="H265" s="102" t="str">
        <v>天</v>
      </c>
      <c r="I265" s="135">
        <v>2500</v>
      </c>
      <c r="J265" s="54" t="str">
        <v>元</v>
      </c>
      <c r="K265" s="101">
        <f>E265*G265*I265</f>
      </c>
      <c r="L265" s="134"/>
      <c r="M265" s="134"/>
      <c r="N265" s="98"/>
      <c r="O265" s="98"/>
      <c r="P265" s="98"/>
      <c r="Q265" s="98"/>
      <c r="R265" s="98"/>
      <c r="S265" s="98"/>
      <c r="T265" s="98"/>
      <c r="U265" s="99"/>
      <c r="V265" s="99"/>
    </row>
    <row customHeight="true" ht="22" r="266">
      <c r="A266" s="100"/>
      <c r="B266" s="102" t="str">
        <v>摄影师</v>
      </c>
      <c r="C266" s="111" t="str">
        <v>4月9-13日 香格里拉酒店3位摄影师</v>
      </c>
      <c r="D266" s="111"/>
      <c r="E266" s="102">
        <v>3</v>
      </c>
      <c r="F266" s="102" t="str">
        <v>人</v>
      </c>
      <c r="G266" s="102">
        <v>5</v>
      </c>
      <c r="H266" s="102" t="str">
        <v>天</v>
      </c>
      <c r="I266" s="135">
        <v>2500</v>
      </c>
      <c r="J266" s="54" t="str">
        <v>元</v>
      </c>
      <c r="K266" s="101">
        <f>E266*G266*I266</f>
      </c>
      <c r="L266" s="134"/>
      <c r="M266" s="134"/>
      <c r="N266" s="98"/>
      <c r="O266" s="98"/>
      <c r="P266" s="98"/>
      <c r="Q266" s="98"/>
      <c r="R266" s="98"/>
      <c r="S266" s="98"/>
      <c r="T266" s="98"/>
      <c r="U266" s="99"/>
      <c r="V266" s="99"/>
    </row>
    <row customHeight="true" ht="22" r="267">
      <c r="A267" s="100"/>
      <c r="B267" s="102" t="str">
        <v>摄影师</v>
      </c>
      <c r="C267" s="111" t="str">
        <v>4月14日 华尔道夫1位摄影师</v>
      </c>
      <c r="D267" s="111"/>
      <c r="E267" s="102">
        <v>1</v>
      </c>
      <c r="F267" s="102" t="str">
        <v>人</v>
      </c>
      <c r="G267" s="102">
        <v>1</v>
      </c>
      <c r="H267" s="102" t="str">
        <v>天</v>
      </c>
      <c r="I267" s="135">
        <v>2500</v>
      </c>
      <c r="J267" s="54" t="str">
        <v>元</v>
      </c>
      <c r="K267" s="101">
        <f>E267*G267*I267</f>
      </c>
      <c r="L267" s="134"/>
      <c r="M267" s="134"/>
      <c r="N267" s="98"/>
      <c r="O267" s="98"/>
      <c r="P267" s="98"/>
      <c r="Q267" s="98"/>
      <c r="R267" s="98"/>
      <c r="S267" s="98"/>
      <c r="T267" s="98"/>
      <c r="U267" s="99"/>
      <c r="V267" s="99"/>
    </row>
    <row customHeight="true" ht="22" r="268">
      <c r="A268" s="100"/>
      <c r="B268" s="102" t="str">
        <v>摄影师超时费用</v>
      </c>
      <c r="C268" s="111"/>
      <c r="D268" s="111"/>
      <c r="E268" s="102"/>
      <c r="F268" s="102"/>
      <c r="G268" s="102"/>
      <c r="H268" s="102"/>
      <c r="I268" s="135"/>
      <c r="J268" s="54"/>
      <c r="K268" s="101"/>
      <c r="L268" s="134"/>
      <c r="M268" s="134"/>
      <c r="N268" s="98"/>
      <c r="O268" s="98"/>
      <c r="P268" s="98"/>
      <c r="Q268" s="98"/>
      <c r="R268" s="98"/>
      <c r="S268" s="98"/>
      <c r="T268" s="98"/>
      <c r="U268" s="99"/>
      <c r="V268" s="99"/>
    </row>
    <row customHeight="true" ht="22" r="269">
      <c r="A269" s="100"/>
      <c r="B269" s="102" t="str">
        <v>簪花</v>
      </c>
      <c r="C269" s="111" t="str">
        <v>簪花+仿真花</v>
      </c>
      <c r="D269" s="111"/>
      <c r="E269" s="102">
        <v>80</v>
      </c>
      <c r="F269" s="102" t="str">
        <v>人次</v>
      </c>
      <c r="G269" s="102">
        <v>1</v>
      </c>
      <c r="H269" s="102" t="str">
        <v>项</v>
      </c>
      <c r="I269" s="135">
        <v>180</v>
      </c>
      <c r="J269" s="54" t="str">
        <v>元</v>
      </c>
      <c r="K269" s="101">
        <f>E269*G269*I269</f>
      </c>
      <c r="L269" s="134"/>
      <c r="M269" s="134"/>
      <c r="N269" s="98"/>
      <c r="O269" s="98"/>
      <c r="P269" s="98"/>
      <c r="Q269" s="98"/>
      <c r="R269" s="98"/>
      <c r="S269" s="98"/>
      <c r="T269" s="98"/>
      <c r="U269" s="99"/>
      <c r="V269" s="99"/>
    </row>
    <row customHeight="true" ht="22" r="270">
      <c r="A270" s="100"/>
      <c r="B270" s="102" t="str">
        <v>簪花</v>
      </c>
      <c r="C270" s="111" t="str">
        <v>簪花师傅</v>
      </c>
      <c r="D270" s="111"/>
      <c r="E270" s="102">
        <v>2</v>
      </c>
      <c r="F270" s="102" t="str">
        <v>位</v>
      </c>
      <c r="G270" s="102">
        <v>2</v>
      </c>
      <c r="H270" s="102" t="str">
        <v>天</v>
      </c>
      <c r="I270" s="135">
        <v>1500</v>
      </c>
      <c r="J270" s="54" t="str">
        <v>元</v>
      </c>
      <c r="K270" s="101">
        <f>E270*G270*I270</f>
      </c>
      <c r="L270" s="134"/>
      <c r="M270" s="134"/>
      <c r="N270" s="98"/>
      <c r="O270" s="98"/>
      <c r="P270" s="98"/>
      <c r="Q270" s="98"/>
      <c r="R270" s="98"/>
      <c r="S270" s="98"/>
      <c r="T270" s="98"/>
      <c r="U270" s="99"/>
      <c r="V270" s="99"/>
    </row>
    <row customHeight="true" ht="22" r="271">
      <c r="A271" s="100"/>
      <c r="B271" s="102" t="str">
        <v>簪花</v>
      </c>
      <c r="C271" s="111" t="str">
        <v>拍照道具</v>
      </c>
      <c r="D271" s="111"/>
      <c r="E271" s="102">
        <v>1</v>
      </c>
      <c r="F271" s="102" t="str">
        <v>次</v>
      </c>
      <c r="G271" s="102">
        <v>1</v>
      </c>
      <c r="H271" s="102" t="str">
        <v>项</v>
      </c>
      <c r="I271" s="135">
        <v>500</v>
      </c>
      <c r="J271" s="54" t="str">
        <v>元</v>
      </c>
      <c r="K271" s="101">
        <f>E271*G271*I271</f>
      </c>
      <c r="L271" s="134"/>
      <c r="M271" s="134"/>
      <c r="N271" s="98"/>
      <c r="O271" s="98"/>
      <c r="P271" s="98"/>
      <c r="Q271" s="98"/>
      <c r="R271" s="98"/>
      <c r="S271" s="98"/>
      <c r="T271" s="98"/>
      <c r="U271" s="99"/>
      <c r="V271" s="99"/>
    </row>
    <row customHeight="true" ht="36" r="272">
      <c r="A272" s="100"/>
      <c r="B272" s="102" t="str">
        <v>漆面扇</v>
      </c>
      <c r="C272" s="111" t="str">
        <v>活动费用</v>
      </c>
      <c r="D272" s="111"/>
      <c r="E272" s="102">
        <v>70</v>
      </c>
      <c r="F272" s="102" t="str">
        <v>人次</v>
      </c>
      <c r="G272" s="102">
        <v>1</v>
      </c>
      <c r="H272" s="102" t="str">
        <v>项</v>
      </c>
      <c r="I272" s="135">
        <v>80</v>
      </c>
      <c r="J272" s="54" t="str">
        <v>元</v>
      </c>
      <c r="K272" s="101">
        <f>E272*G272*I272</f>
      </c>
      <c r="L272" s="134"/>
      <c r="M272" s="134"/>
      <c r="N272" s="98"/>
      <c r="O272" s="98"/>
      <c r="P272" s="98"/>
      <c r="Q272" s="98"/>
      <c r="R272" s="98"/>
      <c r="S272" s="98"/>
      <c r="T272" s="98"/>
      <c r="U272" s="99"/>
      <c r="V272" s="99"/>
    </row>
    <row customHeight="true" ht="34" r="273">
      <c r="A273" s="100"/>
      <c r="B273" s="102" t="str">
        <v>干花diy相框</v>
      </c>
      <c r="C273" s="111" t="str">
        <v>指导老师+70份干花</v>
      </c>
      <c r="D273" s="111"/>
      <c r="E273" s="102">
        <v>70</v>
      </c>
      <c r="F273" s="102" t="str">
        <v>人次</v>
      </c>
      <c r="G273" s="102">
        <v>1</v>
      </c>
      <c r="H273" s="102" t="str">
        <v>次</v>
      </c>
      <c r="I273" s="135">
        <v>50</v>
      </c>
      <c r="J273" s="54" t="str">
        <v>元</v>
      </c>
      <c r="K273" s="101">
        <f>E273*G273*I273</f>
      </c>
      <c r="L273" s="134"/>
      <c r="M273" s="134"/>
      <c r="N273" s="98"/>
      <c r="O273" s="98"/>
      <c r="P273" s="98"/>
      <c r="Q273" s="98"/>
      <c r="R273" s="98"/>
      <c r="S273" s="98"/>
      <c r="T273" s="98"/>
      <c r="U273" s="99"/>
      <c r="V273" s="99"/>
    </row>
    <row customHeight="true" ht="34" r="274">
      <c r="A274" s="100"/>
      <c r="B274" s="102" t="str">
        <v>安保</v>
      </c>
      <c r="C274" s="111" t="str">
        <v>安保人员（9-14日全天24小时）餐费</v>
      </c>
      <c r="D274" s="111"/>
      <c r="E274" s="102">
        <v>204</v>
      </c>
      <c r="F274" s="102" t="str">
        <v>人次</v>
      </c>
      <c r="G274" s="102">
        <v>1</v>
      </c>
      <c r="H274" s="102" t="str">
        <v>次</v>
      </c>
      <c r="I274" s="135">
        <v>30</v>
      </c>
      <c r="J274" s="54" t="str">
        <v>元</v>
      </c>
      <c r="K274" s="101">
        <f>E274*G274*I274</f>
      </c>
      <c r="L274" s="134"/>
      <c r="M274" s="134"/>
      <c r="N274" s="98"/>
      <c r="O274" s="98"/>
      <c r="P274" s="98"/>
      <c r="Q274" s="98"/>
      <c r="R274" s="98"/>
      <c r="S274" s="98"/>
      <c r="T274" s="98"/>
      <c r="U274" s="99"/>
      <c r="V274" s="99"/>
    </row>
    <row r="275">
      <c r="A275" s="100"/>
      <c r="B275" s="102" t="str">
        <v>安保</v>
      </c>
      <c r="C275" s="111" t="str">
        <v>安保人员（9-14日全天24小时）4.9-4.10 8人/班
4.11-4.14 13人/班</v>
      </c>
      <c r="D275" s="111"/>
      <c r="E275" s="102">
        <v>204</v>
      </c>
      <c r="F275" s="102" t="str">
        <v>班次</v>
      </c>
      <c r="G275" s="102">
        <v>1</v>
      </c>
      <c r="H275" s="102" t="str">
        <v>次</v>
      </c>
      <c r="I275" s="135">
        <v>700</v>
      </c>
      <c r="J275" s="102" t="str">
        <v>元</v>
      </c>
      <c r="K275" s="101">
        <f>E275*G275*I275</f>
      </c>
      <c r="L275" s="134"/>
      <c r="M275" s="134"/>
      <c r="N275" s="98"/>
      <c r="O275" s="98"/>
      <c r="P275" s="98"/>
      <c r="Q275" s="98"/>
      <c r="R275" s="98"/>
      <c r="S275" s="98"/>
      <c r="T275" s="98"/>
      <c r="U275" s="99"/>
      <c r="V275" s="99"/>
    </row>
    <row r="276">
      <c r="A276" s="239" t="str">
        <v>乙方人员费用合计</v>
      </c>
      <c r="B276" s="239"/>
      <c r="C276" s="239"/>
      <c r="D276" s="239"/>
      <c r="E276" s="239"/>
      <c r="F276" s="239"/>
      <c r="G276" s="239"/>
      <c r="H276" s="239"/>
      <c r="I276" s="239"/>
      <c r="J276" s="239"/>
      <c r="K276" s="240">
        <f>SUM(K239:K275)</f>
      </c>
      <c r="L276" s="134"/>
      <c r="M276" s="134"/>
      <c r="N276" s="98"/>
      <c r="O276" s="98"/>
      <c r="P276" s="98"/>
      <c r="Q276" s="98"/>
      <c r="R276" s="98"/>
      <c r="S276" s="98"/>
      <c r="T276" s="98"/>
      <c r="U276" s="99"/>
      <c r="V276" s="99"/>
    </row>
    <row r="277">
      <c r="A277" s="193" t="str">
        <v>8-差旅费用</v>
      </c>
      <c r="B277" s="208" t="str">
        <v>城市</v>
      </c>
      <c r="C277" s="208" t="str">
        <v>费用类别</v>
      </c>
      <c r="D277" s="208"/>
      <c r="E277" s="208" t="str">
        <v>数量</v>
      </c>
      <c r="F277" s="208" t="str">
        <v>个</v>
      </c>
      <c r="G277" s="208" t="str">
        <v>数量</v>
      </c>
      <c r="H277" s="208" t="str">
        <v>单位</v>
      </c>
      <c r="I277" s="208" t="str">
        <v>单价</v>
      </c>
      <c r="J277" s="208" t="str">
        <v>单位</v>
      </c>
      <c r="K277" s="208"/>
      <c r="L277" s="146"/>
      <c r="M277" s="146"/>
      <c r="N277" s="98"/>
      <c r="O277" s="98"/>
      <c r="P277" s="98"/>
      <c r="Q277" s="98"/>
      <c r="R277" s="98"/>
      <c r="S277" s="98"/>
      <c r="T277" s="98"/>
      <c r="U277" s="99"/>
      <c r="V277" s="99"/>
    </row>
    <row r="278">
      <c r="A278" s="193"/>
      <c r="B278" s="110" t="str">
        <v>工作人员才餐饮</v>
      </c>
      <c r="C278" s="110" t="str">
        <v>工作人员餐饮（康辉工作人员8位）7-15日</v>
      </c>
      <c r="D278" s="110"/>
      <c r="E278" s="110">
        <v>8</v>
      </c>
      <c r="F278" s="110" t="str">
        <v>人</v>
      </c>
      <c r="G278" s="110">
        <v>9</v>
      </c>
      <c r="H278" s="110" t="str">
        <v>天</v>
      </c>
      <c r="I278" s="149">
        <v>100</v>
      </c>
      <c r="J278" s="110" t="str">
        <v>元</v>
      </c>
      <c r="K278" s="120">
        <f>I278*G278*E278</f>
      </c>
      <c r="L278" s="108"/>
      <c r="M278" s="108"/>
      <c r="N278" s="98"/>
      <c r="O278" s="98"/>
      <c r="P278" s="98"/>
      <c r="Q278" s="98"/>
      <c r="R278" s="98"/>
      <c r="S278" s="98"/>
      <c r="T278" s="98"/>
      <c r="U278" s="99"/>
      <c r="V278" s="99"/>
    </row>
    <row customHeight="true" ht="20" r="279">
      <c r="A279" s="193"/>
      <c r="B279" s="111" t="str">
        <v>摄影工作人员差旅</v>
      </c>
      <c r="C279" s="111" t="str">
        <v>上海往返摄影工作人员差旅</v>
      </c>
      <c r="D279" s="111"/>
      <c r="E279" s="111">
        <v>1</v>
      </c>
      <c r="F279" s="110" t="str">
        <v>项</v>
      </c>
      <c r="G279" s="111">
        <v>1</v>
      </c>
      <c r="H279" s="111" t="str">
        <v>次</v>
      </c>
      <c r="I279" s="192">
        <v>7679</v>
      </c>
      <c r="J279" s="110" t="str">
        <v>元</v>
      </c>
      <c r="K279" s="120">
        <f>I279*G279*E279</f>
      </c>
      <c r="L279" s="108"/>
      <c r="M279" s="108"/>
      <c r="N279" s="98"/>
      <c r="O279" s="98"/>
      <c r="P279" s="98"/>
      <c r="Q279" s="98"/>
      <c r="R279" s="98"/>
      <c r="S279" s="98"/>
      <c r="T279" s="98"/>
      <c r="U279" s="99"/>
      <c r="V279" s="99"/>
    </row>
    <row r="280">
      <c r="A280" s="193"/>
      <c r="B280" s="111" t="str">
        <v>北京-厦门</v>
      </c>
      <c r="C280" s="111" t="str">
        <v>康辉工作人员机票</v>
      </c>
      <c r="D280" s="111"/>
      <c r="E280" s="111">
        <v>1</v>
      </c>
      <c r="F280" s="111" t="str">
        <v>人</v>
      </c>
      <c r="G280" s="111">
        <v>1</v>
      </c>
      <c r="H280" s="111" t="str">
        <v>次</v>
      </c>
      <c r="I280" s="192">
        <v>23210</v>
      </c>
      <c r="J280" s="111" t="str">
        <v>元</v>
      </c>
      <c r="K280" s="101">
        <f>E280*G280*I280</f>
      </c>
      <c r="L280" s="108"/>
      <c r="M280" s="108"/>
      <c r="N280" s="98"/>
      <c r="O280" s="98"/>
      <c r="P280" s="98"/>
      <c r="Q280" s="98"/>
      <c r="R280" s="98"/>
      <c r="S280" s="98"/>
      <c r="T280" s="98"/>
      <c r="U280" s="99"/>
      <c r="V280" s="99"/>
    </row>
    <row customHeight="true" ht="20" r="281">
      <c r="A281" s="193"/>
      <c r="B281" s="111" t="str">
        <v>主播滴滴专车</v>
      </c>
      <c r="C281" s="111" t="str">
        <v>15日送机主播滴滴专车</v>
      </c>
      <c r="D281" s="111"/>
      <c r="E281" s="111">
        <v>1</v>
      </c>
      <c r="F281" s="111" t="str">
        <v>人</v>
      </c>
      <c r="G281" s="111">
        <v>1</v>
      </c>
      <c r="H281" s="111" t="str">
        <v>次</v>
      </c>
      <c r="I281" s="192">
        <v>83.01</v>
      </c>
      <c r="J281" s="111" t="str">
        <v>元</v>
      </c>
      <c r="K281" s="101">
        <f>E281*G281*I281</f>
      </c>
      <c r="L281" s="108"/>
      <c r="M281" s="108"/>
      <c r="N281" s="98"/>
      <c r="O281" s="98"/>
      <c r="P281" s="98"/>
      <c r="Q281" s="98"/>
      <c r="R281" s="98"/>
      <c r="S281" s="98"/>
      <c r="T281" s="98"/>
      <c r="U281" s="99"/>
      <c r="V281" s="99"/>
    </row>
    <row r="282">
      <c r="A282" s="193"/>
      <c r="B282" s="111" t="str">
        <v>踩线住宿</v>
      </c>
      <c r="C282" s="111" t="str">
        <v>厦门</v>
      </c>
      <c r="D282" s="111"/>
      <c r="E282" s="111">
        <v>2</v>
      </c>
      <c r="F282" s="111" t="str">
        <v>人</v>
      </c>
      <c r="G282" s="111">
        <v>2</v>
      </c>
      <c r="H282" s="111" t="str">
        <v>晚</v>
      </c>
      <c r="I282" s="192">
        <v>400</v>
      </c>
      <c r="J282" s="111" t="str">
        <v>元</v>
      </c>
      <c r="K282" s="101">
        <f>E282*G282*I282</f>
      </c>
      <c r="L282" s="108"/>
      <c r="M282" s="108"/>
      <c r="N282" s="98"/>
      <c r="O282" s="98"/>
      <c r="P282" s="98"/>
      <c r="Q282" s="98"/>
      <c r="R282" s="98"/>
      <c r="S282" s="98"/>
      <c r="T282" s="98"/>
      <c r="U282" s="99"/>
      <c r="V282" s="99"/>
    </row>
    <row r="283">
      <c r="A283" s="194" t="str">
        <v>踩线费用合计</v>
      </c>
      <c r="B283" s="194"/>
      <c r="C283" s="194"/>
      <c r="D283" s="194"/>
      <c r="E283" s="194"/>
      <c r="F283" s="194"/>
      <c r="G283" s="194"/>
      <c r="H283" s="194"/>
      <c r="I283" s="194"/>
      <c r="J283" s="194"/>
      <c r="K283" s="196">
        <f>SUM(K277:K282)</f>
      </c>
      <c r="L283" s="195"/>
      <c r="M283" s="195"/>
      <c r="N283" s="98"/>
      <c r="O283" s="98"/>
      <c r="P283" s="98"/>
      <c r="Q283" s="98"/>
      <c r="R283" s="98"/>
      <c r="S283" s="98"/>
      <c r="T283" s="98"/>
      <c r="U283" s="99"/>
      <c r="V283" s="99"/>
    </row>
    <row r="284">
      <c r="A284" s="145" t="str">
        <v>项目合计</v>
      </c>
      <c r="B284" s="145"/>
      <c r="C284" s="145"/>
      <c r="D284" s="145"/>
      <c r="E284" s="145"/>
      <c r="F284" s="145"/>
      <c r="G284" s="145"/>
      <c r="H284" s="145"/>
      <c r="I284" s="145"/>
      <c r="J284" s="145"/>
      <c r="K284" s="147">
        <f>K283+K276+K237+K79+K43+K8</f>
      </c>
      <c r="L284" s="146"/>
      <c r="M284" s="146"/>
      <c r="N284" s="98"/>
      <c r="O284" s="98"/>
      <c r="P284" s="98"/>
      <c r="Q284" s="98"/>
      <c r="R284" s="98"/>
      <c r="S284" s="98"/>
      <c r="T284" s="98"/>
      <c r="U284" s="99"/>
      <c r="V284" s="99"/>
    </row>
    <row r="285">
      <c r="A285" s="145" t="str">
        <v>6%服务费比例</v>
      </c>
      <c r="B285" s="145"/>
      <c r="C285" s="145"/>
      <c r="D285" s="145"/>
      <c r="E285" s="145"/>
      <c r="F285" s="145"/>
      <c r="G285" s="145"/>
      <c r="H285" s="145"/>
      <c r="I285" s="145"/>
      <c r="J285" s="145"/>
      <c r="K285" s="147">
        <f>(K283+K237+K79+K43+K8)*0.06</f>
      </c>
      <c r="L285" s="146"/>
      <c r="M285" s="146" t="str" xml:space="preserve">
        <v> </v>
      </c>
      <c r="N285" s="98"/>
      <c r="O285" s="98"/>
      <c r="P285" s="98"/>
      <c r="Q285" s="98"/>
      <c r="R285" s="98"/>
      <c r="S285" s="98"/>
      <c r="T285" s="98"/>
      <c r="U285" s="99"/>
      <c r="V285" s="99"/>
    </row>
    <row r="286">
      <c r="A286" s="145" t="str">
        <v>搭建制作类10%服务费比例</v>
      </c>
      <c r="B286" s="145"/>
      <c r="C286" s="145"/>
      <c r="D286" s="145"/>
      <c r="E286" s="145"/>
      <c r="F286" s="145"/>
      <c r="G286" s="145"/>
      <c r="H286" s="145"/>
      <c r="I286" s="145"/>
      <c r="J286" s="145"/>
      <c r="K286" s="147">
        <f>(K276)*0.1</f>
      </c>
      <c r="L286" s="108"/>
      <c r="M286" s="108"/>
      <c r="N286" s="98"/>
      <c r="O286" s="98"/>
      <c r="P286" s="98"/>
      <c r="Q286" s="98"/>
      <c r="R286" s="98"/>
      <c r="S286" s="98"/>
      <c r="T286" s="98"/>
      <c r="U286" s="99"/>
      <c r="V286" s="99"/>
    </row>
    <row r="287">
      <c r="A287" s="145" t="str">
        <v>发票类型（增值税普票/免税普票/增值税专票）</v>
      </c>
      <c r="B287" s="145"/>
      <c r="C287" s="145"/>
      <c r="D287" s="145"/>
      <c r="E287" s="145"/>
      <c r="F287" s="145"/>
      <c r="G287" s="145"/>
      <c r="H287" s="145"/>
      <c r="I287" s="145"/>
      <c r="J287" s="145"/>
      <c r="K287" s="147" t="str">
        <v>增值税专票</v>
      </c>
      <c r="L287" s="108"/>
      <c r="M287" s="108" t="str" xml:space="preserve">
        <v> </v>
      </c>
      <c r="N287" s="98"/>
      <c r="O287" s="98"/>
      <c r="P287" s="98"/>
      <c r="Q287" s="98"/>
      <c r="R287" s="98"/>
      <c r="S287" s="98"/>
      <c r="T287" s="98"/>
      <c r="U287" s="99"/>
      <c r="V287" s="99"/>
    </row>
    <row r="288">
      <c r="A288" s="145" t="str">
        <v>6%发票税率（纸质发票税率）</v>
      </c>
      <c r="B288" s="145"/>
      <c r="C288" s="145"/>
      <c r="D288" s="145"/>
      <c r="E288" s="145"/>
      <c r="F288" s="145"/>
      <c r="G288" s="145"/>
      <c r="H288" s="145"/>
      <c r="I288" s="145"/>
      <c r="J288" s="145"/>
      <c r="K288" s="147">
        <f>(K284+K285+K286-K10-K29)*0.06</f>
      </c>
      <c r="L288" s="146"/>
      <c r="M288" s="146" t="str">
        <v>按照实际从康辉费用算</v>
      </c>
      <c r="N288" s="98"/>
      <c r="O288" s="98"/>
      <c r="P288" s="98"/>
      <c r="Q288" s="98"/>
      <c r="R288" s="98"/>
      <c r="S288" s="98"/>
      <c r="T288" s="98"/>
      <c r="U288" s="99"/>
      <c r="V288" s="99"/>
    </row>
    <row r="289">
      <c r="A289" s="145" t="str">
        <v>总计</v>
      </c>
      <c r="B289" s="145"/>
      <c r="C289" s="145"/>
      <c r="D289" s="145"/>
      <c r="E289" s="145"/>
      <c r="F289" s="145"/>
      <c r="G289" s="145"/>
      <c r="H289" s="145"/>
      <c r="I289" s="145"/>
      <c r="J289" s="145"/>
      <c r="K289" s="147">
        <f>K284+K285+K288+K286</f>
      </c>
      <c r="L289" s="146"/>
      <c r="M289" s="146" t="str">
        <v>去年主播总费用303w</v>
      </c>
      <c r="N289" s="98"/>
      <c r="O289" s="98"/>
      <c r="P289" s="98"/>
      <c r="Q289" s="98"/>
      <c r="R289" s="98"/>
      <c r="S289" s="98"/>
      <c r="T289" s="98"/>
      <c r="U289" s="99"/>
      <c r="V289" s="99"/>
    </row>
    <row r="290">
      <c r="A290" s="98"/>
      <c r="B290" s="98"/>
      <c r="C290" s="98"/>
      <c r="D290" s="98"/>
      <c r="E290" s="98"/>
      <c r="F290" s="98"/>
      <c r="G290" s="98"/>
      <c r="H290" s="98"/>
      <c r="I290" s="105"/>
      <c r="J290" s="98"/>
      <c r="K290" s="103">
        <v>2600000</v>
      </c>
      <c r="L290" s="104"/>
      <c r="M290" s="104"/>
      <c r="N290" s="98"/>
      <c r="O290" s="98"/>
      <c r="P290" s="98"/>
      <c r="Q290" s="98"/>
      <c r="R290" s="98"/>
      <c r="S290" s="98"/>
      <c r="T290" s="98"/>
      <c r="U290" s="99"/>
      <c r="V290" s="99"/>
    </row>
    <row r="291">
      <c r="A291" s="98"/>
      <c r="B291" s="98"/>
      <c r="C291" s="98"/>
      <c r="D291" s="98"/>
      <c r="E291" s="98"/>
      <c r="F291" s="98"/>
      <c r="G291" s="98"/>
      <c r="H291" s="98"/>
      <c r="I291" s="105"/>
      <c r="J291" s="98"/>
      <c r="K291" s="103"/>
      <c r="L291" s="104"/>
      <c r="M291" s="104"/>
      <c r="N291" s="98"/>
      <c r="O291" s="98"/>
      <c r="P291" s="98"/>
      <c r="Q291" s="98"/>
      <c r="R291" s="98"/>
      <c r="S291" s="98"/>
      <c r="T291" s="98"/>
      <c r="U291" s="99"/>
      <c r="V291" s="99"/>
    </row>
    <row r="292">
      <c r="A292" s="98"/>
      <c r="B292" s="98"/>
      <c r="C292" s="98"/>
      <c r="D292" s="98"/>
      <c r="E292" s="98"/>
      <c r="F292" s="98"/>
      <c r="G292" s="98"/>
      <c r="H292" s="98"/>
      <c r="I292" s="105"/>
      <c r="J292" s="98"/>
      <c r="K292" s="103"/>
      <c r="L292" s="104"/>
      <c r="M292" s="104"/>
      <c r="N292" s="98"/>
      <c r="O292" s="98"/>
      <c r="P292" s="98"/>
      <c r="Q292" s="98"/>
      <c r="R292" s="98"/>
      <c r="S292" s="98"/>
      <c r="T292" s="98"/>
      <c r="U292" s="99"/>
      <c r="V292" s="99"/>
    </row>
    <row r="293">
      <c r="A293" s="98"/>
      <c r="B293" s="98"/>
      <c r="C293" s="98"/>
      <c r="D293" s="98"/>
      <c r="E293" s="98"/>
      <c r="F293" s="98"/>
      <c r="G293" s="98"/>
      <c r="H293" s="98"/>
      <c r="I293" s="105"/>
      <c r="J293" s="98"/>
      <c r="K293" s="103"/>
      <c r="L293" s="104"/>
      <c r="M293" s="104"/>
      <c r="N293" s="98"/>
      <c r="O293" s="98"/>
      <c r="P293" s="98"/>
      <c r="Q293" s="98"/>
      <c r="R293" s="98"/>
      <c r="S293" s="98"/>
      <c r="T293" s="98"/>
      <c r="U293" s="99"/>
      <c r="V293" s="99"/>
    </row>
    <row r="294">
      <c r="A294" s="98"/>
      <c r="B294" s="98"/>
      <c r="C294" s="98"/>
      <c r="D294" s="98"/>
      <c r="E294" s="98"/>
      <c r="F294" s="98"/>
      <c r="G294" s="98"/>
      <c r="H294" s="98"/>
      <c r="I294" s="105"/>
      <c r="J294" s="98"/>
      <c r="K294" s="103"/>
      <c r="L294" s="104"/>
      <c r="M294" s="104"/>
      <c r="N294" s="98"/>
      <c r="O294" s="98"/>
      <c r="P294" s="98"/>
      <c r="Q294" s="98"/>
      <c r="R294" s="98"/>
      <c r="S294" s="98"/>
      <c r="T294" s="98"/>
      <c r="U294" s="99"/>
      <c r="V294" s="99"/>
    </row>
    <row r="295">
      <c r="A295" s="98"/>
      <c r="B295" s="98"/>
      <c r="C295" s="98"/>
      <c r="D295" s="98"/>
      <c r="E295" s="98"/>
      <c r="F295" s="98"/>
      <c r="G295" s="98"/>
      <c r="H295" s="98"/>
      <c r="I295" s="105"/>
      <c r="J295" s="98"/>
      <c r="K295" s="103"/>
      <c r="L295" s="104"/>
      <c r="M295" s="104"/>
      <c r="N295" s="98"/>
      <c r="O295" s="98"/>
      <c r="P295" s="98"/>
      <c r="Q295" s="98"/>
      <c r="R295" s="98"/>
      <c r="S295" s="98"/>
      <c r="T295" s="98"/>
      <c r="U295" s="99"/>
      <c r="V295" s="99"/>
    </row>
    <row r="296">
      <c r="A296" s="98"/>
      <c r="B296" s="98"/>
      <c r="C296" s="98"/>
      <c r="D296" s="98"/>
      <c r="E296" s="98"/>
      <c r="F296" s="98"/>
      <c r="G296" s="98"/>
      <c r="H296" s="98"/>
      <c r="I296" s="105"/>
      <c r="J296" s="98"/>
      <c r="K296" s="103"/>
      <c r="L296" s="104"/>
      <c r="M296" s="104"/>
      <c r="N296" s="98"/>
      <c r="O296" s="98"/>
      <c r="P296" s="98"/>
      <c r="Q296" s="98"/>
      <c r="R296" s="98"/>
      <c r="S296" s="98"/>
      <c r="T296" s="98"/>
      <c r="U296" s="99"/>
      <c r="V296" s="99"/>
    </row>
    <row r="297">
      <c r="A297" s="98"/>
      <c r="B297" s="98"/>
      <c r="C297" s="98"/>
      <c r="D297" s="98"/>
      <c r="E297" s="98"/>
      <c r="F297" s="98"/>
      <c r="G297" s="98"/>
      <c r="H297" s="98"/>
      <c r="I297" s="105"/>
      <c r="J297" s="98"/>
      <c r="K297" s="103"/>
      <c r="L297" s="104"/>
      <c r="M297" s="104"/>
      <c r="N297" s="98"/>
      <c r="O297" s="98"/>
      <c r="P297" s="98"/>
      <c r="Q297" s="98"/>
      <c r="R297" s="98"/>
      <c r="S297" s="98"/>
      <c r="T297" s="98"/>
      <c r="U297" s="99"/>
      <c r="V297" s="99"/>
    </row>
    <row r="298">
      <c r="A298" s="98"/>
      <c r="B298" s="98"/>
      <c r="C298" s="98"/>
      <c r="D298" s="98"/>
      <c r="E298" s="98"/>
      <c r="F298" s="98"/>
      <c r="G298" s="98"/>
      <c r="H298" s="98"/>
      <c r="I298" s="105"/>
      <c r="J298" s="98"/>
      <c r="K298" s="103"/>
      <c r="L298" s="104"/>
      <c r="M298" s="104"/>
      <c r="N298" s="98"/>
      <c r="O298" s="98"/>
      <c r="P298" s="98"/>
      <c r="Q298" s="98"/>
      <c r="R298" s="98"/>
      <c r="S298" s="98"/>
      <c r="T298" s="98"/>
      <c r="U298" s="99"/>
      <c r="V298" s="99"/>
    </row>
    <row r="299">
      <c r="A299" s="98"/>
      <c r="B299" s="98"/>
      <c r="C299" s="98"/>
      <c r="D299" s="98"/>
      <c r="E299" s="98"/>
      <c r="F299" s="98"/>
      <c r="G299" s="98"/>
      <c r="H299" s="98"/>
      <c r="I299" s="105"/>
      <c r="J299" s="98"/>
      <c r="K299" s="103"/>
      <c r="L299" s="104"/>
      <c r="M299" s="104"/>
      <c r="N299" s="98"/>
      <c r="O299" s="98"/>
      <c r="P299" s="98"/>
      <c r="Q299" s="98"/>
      <c r="R299" s="98"/>
      <c r="S299" s="98"/>
      <c r="T299" s="98"/>
      <c r="U299" s="99"/>
      <c r="V299" s="99"/>
    </row>
    <row r="300">
      <c r="A300" s="98"/>
      <c r="B300" s="98"/>
      <c r="C300" s="98"/>
      <c r="D300" s="98"/>
      <c r="E300" s="98"/>
      <c r="F300" s="98"/>
      <c r="G300" s="98"/>
      <c r="H300" s="98"/>
      <c r="I300" s="105"/>
      <c r="J300" s="98"/>
      <c r="K300" s="103"/>
      <c r="L300" s="104"/>
      <c r="M300" s="104"/>
      <c r="N300" s="98"/>
      <c r="O300" s="98"/>
      <c r="P300" s="98"/>
      <c r="Q300" s="98"/>
      <c r="R300" s="98"/>
      <c r="S300" s="98"/>
      <c r="T300" s="98"/>
      <c r="U300" s="99"/>
      <c r="V300" s="99"/>
    </row>
    <row r="301">
      <c r="A301" s="98"/>
      <c r="B301" s="98"/>
      <c r="C301" s="98"/>
      <c r="D301" s="98"/>
      <c r="E301" s="98"/>
      <c r="F301" s="98"/>
      <c r="G301" s="98"/>
      <c r="H301" s="98"/>
      <c r="I301" s="105"/>
      <c r="J301" s="98"/>
      <c r="K301" s="103"/>
      <c r="L301" s="104"/>
      <c r="M301" s="104"/>
      <c r="N301" s="98"/>
      <c r="O301" s="98"/>
      <c r="P301" s="98"/>
      <c r="Q301" s="98"/>
      <c r="R301" s="98"/>
      <c r="S301" s="98"/>
      <c r="T301" s="98"/>
      <c r="U301" s="99"/>
      <c r="V301" s="99"/>
    </row>
    <row r="302">
      <c r="A302" s="98"/>
      <c r="B302" s="98"/>
      <c r="C302" s="98"/>
      <c r="D302" s="98"/>
      <c r="E302" s="98"/>
      <c r="F302" s="98"/>
      <c r="G302" s="98"/>
      <c r="H302" s="98"/>
      <c r="I302" s="105"/>
      <c r="J302" s="98"/>
      <c r="K302" s="103"/>
      <c r="L302" s="104"/>
      <c r="M302" s="104"/>
      <c r="N302" s="98"/>
      <c r="O302" s="98"/>
      <c r="P302" s="98"/>
      <c r="Q302" s="98"/>
      <c r="R302" s="98"/>
      <c r="S302" s="98"/>
      <c r="T302" s="98"/>
      <c r="U302" s="99"/>
      <c r="V302" s="99"/>
    </row>
    <row r="303">
      <c r="A303" s="98"/>
      <c r="B303" s="98"/>
      <c r="C303" s="98"/>
      <c r="D303" s="98"/>
      <c r="E303" s="98"/>
      <c r="F303" s="98"/>
      <c r="G303" s="98"/>
      <c r="H303" s="98"/>
      <c r="I303" s="105"/>
      <c r="J303" s="98"/>
      <c r="K303" s="103"/>
      <c r="L303" s="104"/>
      <c r="M303" s="104"/>
      <c r="N303" s="98"/>
      <c r="O303" s="98"/>
      <c r="P303" s="98"/>
      <c r="Q303" s="98"/>
      <c r="R303" s="98"/>
      <c r="S303" s="98"/>
      <c r="T303" s="98"/>
      <c r="U303" s="99"/>
      <c r="V303" s="99"/>
    </row>
    <row r="304">
      <c r="A304" s="98"/>
      <c r="B304" s="98"/>
      <c r="C304" s="98"/>
      <c r="D304" s="98"/>
      <c r="E304" s="98"/>
      <c r="F304" s="98"/>
      <c r="G304" s="98"/>
      <c r="H304" s="98"/>
      <c r="I304" s="105"/>
      <c r="J304" s="98"/>
      <c r="K304" s="103"/>
      <c r="L304" s="104"/>
      <c r="M304" s="104"/>
      <c r="N304" s="98"/>
      <c r="O304" s="98"/>
      <c r="P304" s="98"/>
      <c r="Q304" s="98"/>
      <c r="R304" s="98"/>
      <c r="S304" s="98"/>
      <c r="T304" s="98"/>
      <c r="U304" s="99"/>
      <c r="V304" s="99"/>
    </row>
    <row r="305">
      <c r="A305" s="98"/>
      <c r="B305" s="98"/>
      <c r="C305" s="98"/>
      <c r="D305" s="98"/>
      <c r="E305" s="98"/>
      <c r="F305" s="98"/>
      <c r="G305" s="98"/>
      <c r="H305" s="98"/>
      <c r="I305" s="105"/>
      <c r="J305" s="98"/>
      <c r="K305" s="103"/>
      <c r="L305" s="104"/>
      <c r="M305" s="104"/>
      <c r="N305" s="98"/>
      <c r="O305" s="98"/>
      <c r="P305" s="98"/>
      <c r="Q305" s="98"/>
      <c r="R305" s="98"/>
      <c r="S305" s="98"/>
      <c r="T305" s="98"/>
      <c r="U305" s="99"/>
      <c r="V305" s="99"/>
    </row>
    <row r="306">
      <c r="A306" s="98"/>
      <c r="B306" s="98"/>
      <c r="C306" s="98"/>
      <c r="D306" s="98"/>
      <c r="E306" s="98"/>
      <c r="F306" s="98"/>
      <c r="G306" s="98"/>
      <c r="H306" s="98"/>
      <c r="I306" s="105"/>
      <c r="J306" s="98"/>
      <c r="K306" s="103"/>
      <c r="L306" s="104"/>
      <c r="M306" s="104"/>
      <c r="N306" s="98"/>
      <c r="O306" s="98"/>
      <c r="P306" s="98"/>
      <c r="Q306" s="98"/>
      <c r="R306" s="98"/>
      <c r="S306" s="98"/>
      <c r="T306" s="98"/>
      <c r="U306" s="99"/>
      <c r="V306" s="99"/>
    </row>
    <row r="307">
      <c r="A307" s="98"/>
      <c r="B307" s="98"/>
      <c r="C307" s="98"/>
      <c r="D307" s="98"/>
      <c r="E307" s="98"/>
      <c r="F307" s="98"/>
      <c r="G307" s="98"/>
      <c r="H307" s="98"/>
      <c r="I307" s="105"/>
      <c r="J307" s="98"/>
      <c r="K307" s="103"/>
      <c r="L307" s="104"/>
      <c r="M307" s="104"/>
      <c r="N307" s="98"/>
      <c r="O307" s="98"/>
      <c r="P307" s="98"/>
      <c r="Q307" s="98"/>
      <c r="R307" s="98"/>
      <c r="S307" s="98"/>
      <c r="T307" s="98"/>
      <c r="U307" s="99"/>
      <c r="V307" s="99"/>
    </row>
    <row r="308">
      <c r="A308" s="98"/>
      <c r="B308" s="98"/>
      <c r="C308" s="98"/>
      <c r="D308" s="98"/>
      <c r="E308" s="98"/>
      <c r="F308" s="98"/>
      <c r="G308" s="98"/>
      <c r="H308" s="98"/>
      <c r="I308" s="105"/>
      <c r="J308" s="98"/>
      <c r="K308" s="103"/>
      <c r="L308" s="104"/>
      <c r="M308" s="104"/>
      <c r="N308" s="98"/>
      <c r="O308" s="98"/>
      <c r="P308" s="98"/>
      <c r="Q308" s="98"/>
      <c r="R308" s="98"/>
      <c r="S308" s="98"/>
      <c r="T308" s="98"/>
      <c r="U308" s="99"/>
      <c r="V308" s="99"/>
    </row>
    <row r="309">
      <c r="A309" s="98"/>
      <c r="B309" s="98"/>
      <c r="C309" s="98"/>
      <c r="D309" s="98"/>
      <c r="E309" s="98"/>
      <c r="F309" s="98"/>
      <c r="G309" s="98"/>
      <c r="H309" s="98"/>
      <c r="I309" s="105"/>
      <c r="J309" s="98"/>
      <c r="K309" s="103"/>
      <c r="L309" s="104"/>
      <c r="M309" s="104"/>
      <c r="N309" s="98"/>
      <c r="O309" s="98"/>
      <c r="P309" s="98"/>
      <c r="Q309" s="98"/>
      <c r="R309" s="98"/>
      <c r="S309" s="98"/>
      <c r="T309" s="98"/>
      <c r="U309" s="99"/>
      <c r="V309" s="99"/>
    </row>
    <row r="310">
      <c r="A310" s="98"/>
      <c r="B310" s="98"/>
      <c r="C310" s="98"/>
      <c r="D310" s="98"/>
      <c r="E310" s="98"/>
      <c r="F310" s="98"/>
      <c r="G310" s="98"/>
      <c r="H310" s="98"/>
      <c r="I310" s="105"/>
      <c r="J310" s="98"/>
      <c r="K310" s="103"/>
      <c r="L310" s="104"/>
      <c r="M310" s="104"/>
      <c r="N310" s="98"/>
      <c r="O310" s="98"/>
      <c r="P310" s="98"/>
      <c r="Q310" s="98"/>
      <c r="R310" s="98"/>
      <c r="S310" s="98"/>
      <c r="T310" s="98"/>
      <c r="U310" s="99"/>
      <c r="V310" s="99"/>
    </row>
    <row r="311">
      <c r="A311" s="98"/>
      <c r="B311" s="98"/>
      <c r="C311" s="98"/>
      <c r="D311" s="98"/>
      <c r="E311" s="98"/>
      <c r="F311" s="98"/>
      <c r="G311" s="98"/>
      <c r="H311" s="98"/>
      <c r="I311" s="105"/>
      <c r="J311" s="98"/>
      <c r="K311" s="103"/>
      <c r="L311" s="104"/>
      <c r="M311" s="104"/>
      <c r="N311" s="98"/>
      <c r="O311" s="98"/>
      <c r="P311" s="98"/>
      <c r="Q311" s="98"/>
      <c r="R311" s="98"/>
      <c r="S311" s="98"/>
      <c r="T311" s="98"/>
      <c r="U311" s="99"/>
      <c r="V311" s="99"/>
    </row>
    <row r="312">
      <c r="A312" s="98"/>
      <c r="B312" s="98"/>
      <c r="C312" s="98"/>
      <c r="D312" s="98"/>
      <c r="E312" s="98"/>
      <c r="F312" s="98"/>
      <c r="G312" s="98"/>
      <c r="H312" s="98"/>
      <c r="I312" s="105"/>
      <c r="J312" s="98"/>
      <c r="K312" s="103"/>
      <c r="L312" s="104"/>
      <c r="M312" s="104"/>
      <c r="N312" s="98"/>
      <c r="O312" s="98"/>
      <c r="P312" s="98"/>
      <c r="Q312" s="98"/>
      <c r="R312" s="98"/>
      <c r="S312" s="98"/>
      <c r="T312" s="98"/>
      <c r="U312" s="99"/>
      <c r="V312" s="99"/>
    </row>
    <row r="313">
      <c r="A313" s="98"/>
      <c r="B313" s="98"/>
      <c r="C313" s="98"/>
      <c r="D313" s="98"/>
      <c r="E313" s="98"/>
      <c r="F313" s="98"/>
      <c r="G313" s="98"/>
      <c r="H313" s="98"/>
      <c r="I313" s="105"/>
      <c r="J313" s="98"/>
      <c r="K313" s="103"/>
      <c r="L313" s="104"/>
      <c r="M313" s="104"/>
      <c r="N313" s="98"/>
      <c r="O313" s="98"/>
      <c r="P313" s="98"/>
      <c r="Q313" s="98"/>
      <c r="R313" s="98"/>
      <c r="S313" s="98"/>
      <c r="T313" s="98"/>
      <c r="U313" s="99"/>
      <c r="V313" s="99"/>
    </row>
    <row r="314">
      <c r="A314" s="98"/>
      <c r="B314" s="98"/>
      <c r="C314" s="98"/>
      <c r="D314" s="98"/>
      <c r="E314" s="98"/>
      <c r="F314" s="98"/>
      <c r="G314" s="98"/>
      <c r="H314" s="98"/>
      <c r="I314" s="105"/>
      <c r="J314" s="98"/>
      <c r="K314" s="103"/>
      <c r="L314" s="104"/>
      <c r="M314" s="104"/>
      <c r="N314" s="98"/>
      <c r="O314" s="98"/>
      <c r="P314" s="98"/>
      <c r="Q314" s="98"/>
      <c r="R314" s="98"/>
      <c r="S314" s="98"/>
      <c r="T314" s="98"/>
      <c r="U314" s="99"/>
      <c r="V314" s="99"/>
    </row>
    <row r="315">
      <c r="A315" s="98"/>
      <c r="B315" s="98"/>
      <c r="C315" s="98"/>
      <c r="D315" s="98"/>
      <c r="E315" s="98"/>
      <c r="F315" s="98"/>
      <c r="G315" s="98"/>
      <c r="H315" s="98"/>
      <c r="I315" s="105"/>
      <c r="J315" s="98"/>
      <c r="K315" s="103"/>
      <c r="L315" s="104"/>
      <c r="M315" s="104"/>
      <c r="N315" s="98"/>
      <c r="O315" s="98"/>
      <c r="P315" s="98"/>
      <c r="Q315" s="98"/>
      <c r="R315" s="98"/>
      <c r="S315" s="98"/>
      <c r="T315" s="98"/>
      <c r="U315" s="99"/>
      <c r="V315" s="99"/>
    </row>
    <row r="316">
      <c r="A316" s="98"/>
      <c r="B316" s="98"/>
      <c r="C316" s="98"/>
      <c r="D316" s="98"/>
      <c r="E316" s="98"/>
      <c r="F316" s="98"/>
      <c r="G316" s="98"/>
      <c r="H316" s="98"/>
      <c r="I316" s="105"/>
      <c r="J316" s="98"/>
      <c r="K316" s="103"/>
      <c r="L316" s="104"/>
      <c r="M316" s="104"/>
      <c r="N316" s="98"/>
      <c r="O316" s="98"/>
      <c r="P316" s="98"/>
      <c r="Q316" s="98"/>
      <c r="R316" s="98"/>
      <c r="S316" s="98"/>
      <c r="T316" s="98"/>
      <c r="U316" s="99"/>
      <c r="V316" s="99"/>
    </row>
    <row r="317">
      <c r="A317" s="98"/>
      <c r="B317" s="98"/>
      <c r="C317" s="98"/>
      <c r="D317" s="98"/>
      <c r="E317" s="98"/>
      <c r="F317" s="98"/>
      <c r="G317" s="98"/>
      <c r="H317" s="98"/>
      <c r="I317" s="105"/>
      <c r="J317" s="98"/>
      <c r="K317" s="103"/>
      <c r="L317" s="104"/>
      <c r="M317" s="104"/>
      <c r="N317" s="98"/>
      <c r="O317" s="98"/>
      <c r="P317" s="98"/>
      <c r="Q317" s="98"/>
      <c r="R317" s="98"/>
      <c r="S317" s="98"/>
      <c r="T317" s="98"/>
      <c r="U317" s="99"/>
      <c r="V317" s="99"/>
    </row>
    <row r="318">
      <c r="A318" s="98"/>
      <c r="B318" s="98"/>
      <c r="C318" s="98"/>
      <c r="D318" s="98"/>
      <c r="E318" s="98"/>
      <c r="F318" s="98"/>
      <c r="G318" s="98"/>
      <c r="H318" s="98"/>
      <c r="I318" s="105"/>
      <c r="J318" s="98"/>
      <c r="K318" s="103"/>
      <c r="L318" s="104"/>
      <c r="M318" s="104"/>
      <c r="N318" s="98"/>
      <c r="O318" s="98"/>
      <c r="P318" s="98"/>
      <c r="Q318" s="98"/>
      <c r="R318" s="98"/>
      <c r="S318" s="98"/>
      <c r="T318" s="98"/>
      <c r="U318" s="99"/>
      <c r="V318" s="99"/>
    </row>
    <row r="319">
      <c r="A319" s="98"/>
      <c r="B319" s="98"/>
      <c r="C319" s="98"/>
      <c r="D319" s="98"/>
      <c r="E319" s="98"/>
      <c r="F319" s="98"/>
      <c r="G319" s="98"/>
      <c r="H319" s="98"/>
      <c r="I319" s="105"/>
      <c r="J319" s="98"/>
      <c r="K319" s="103"/>
      <c r="L319" s="104"/>
      <c r="M319" s="104"/>
      <c r="N319" s="98"/>
      <c r="O319" s="98"/>
      <c r="P319" s="98"/>
      <c r="Q319" s="98"/>
      <c r="R319" s="98"/>
      <c r="S319" s="98"/>
      <c r="T319" s="98"/>
      <c r="U319" s="99"/>
      <c r="V319" s="99"/>
    </row>
    <row r="320">
      <c r="A320" s="98"/>
      <c r="B320" s="98"/>
      <c r="C320" s="98"/>
      <c r="D320" s="98"/>
      <c r="E320" s="98"/>
      <c r="F320" s="98"/>
      <c r="G320" s="98"/>
      <c r="H320" s="98"/>
      <c r="I320" s="105"/>
      <c r="J320" s="98"/>
      <c r="K320" s="103"/>
      <c r="L320" s="104"/>
      <c r="M320" s="104"/>
      <c r="N320" s="98"/>
      <c r="O320" s="98"/>
      <c r="P320" s="98"/>
      <c r="Q320" s="98"/>
      <c r="R320" s="98"/>
      <c r="S320" s="98"/>
      <c r="T320" s="98"/>
      <c r="U320" s="99"/>
      <c r="V320" s="99"/>
    </row>
    <row r="321">
      <c r="A321" s="98"/>
      <c r="B321" s="98"/>
      <c r="C321" s="98"/>
      <c r="D321" s="98"/>
      <c r="E321" s="98"/>
      <c r="F321" s="98"/>
      <c r="G321" s="98"/>
      <c r="H321" s="98"/>
      <c r="I321" s="105"/>
      <c r="J321" s="98"/>
      <c r="K321" s="103"/>
      <c r="L321" s="104"/>
      <c r="M321" s="104"/>
      <c r="N321" s="98"/>
      <c r="O321" s="98"/>
      <c r="P321" s="98"/>
      <c r="Q321" s="98"/>
      <c r="R321" s="98"/>
      <c r="S321" s="98"/>
      <c r="T321" s="98"/>
      <c r="U321" s="99"/>
      <c r="V321" s="99"/>
    </row>
    <row r="322">
      <c r="A322" s="98"/>
      <c r="B322" s="98"/>
      <c r="C322" s="98"/>
      <c r="D322" s="98"/>
      <c r="E322" s="98"/>
      <c r="F322" s="98"/>
      <c r="G322" s="98"/>
      <c r="H322" s="98"/>
      <c r="I322" s="105"/>
      <c r="J322" s="98"/>
      <c r="K322" s="103"/>
      <c r="L322" s="104"/>
      <c r="M322" s="104"/>
      <c r="N322" s="98"/>
      <c r="O322" s="98"/>
      <c r="P322" s="98"/>
      <c r="Q322" s="98"/>
      <c r="R322" s="98"/>
      <c r="S322" s="98"/>
      <c r="T322" s="98"/>
      <c r="U322" s="99"/>
      <c r="V322" s="99"/>
    </row>
    <row r="323">
      <c r="A323" s="98"/>
      <c r="B323" s="98"/>
      <c r="C323" s="98"/>
      <c r="D323" s="98"/>
      <c r="E323" s="98"/>
      <c r="F323" s="98"/>
      <c r="G323" s="98"/>
      <c r="H323" s="98"/>
      <c r="I323" s="105"/>
      <c r="J323" s="98"/>
      <c r="K323" s="103"/>
      <c r="L323" s="104"/>
      <c r="M323" s="104"/>
      <c r="N323" s="98"/>
      <c r="O323" s="98"/>
      <c r="P323" s="98"/>
      <c r="Q323" s="98"/>
      <c r="R323" s="98"/>
      <c r="S323" s="98"/>
      <c r="T323" s="98"/>
      <c r="U323" s="99"/>
      <c r="V323" s="99"/>
    </row>
    <row r="324">
      <c r="A324" s="98"/>
      <c r="B324" s="98"/>
      <c r="C324" s="98"/>
      <c r="D324" s="98"/>
      <c r="E324" s="98"/>
      <c r="F324" s="98"/>
      <c r="G324" s="98"/>
      <c r="H324" s="98"/>
      <c r="I324" s="105"/>
      <c r="J324" s="98"/>
      <c r="K324" s="103"/>
      <c r="L324" s="104"/>
      <c r="M324" s="104"/>
      <c r="N324" s="98"/>
      <c r="O324" s="98"/>
      <c r="P324" s="98"/>
      <c r="Q324" s="98"/>
      <c r="R324" s="98"/>
      <c r="S324" s="98"/>
      <c r="T324" s="98"/>
      <c r="U324" s="99"/>
      <c r="V324" s="99"/>
    </row>
    <row r="325">
      <c r="A325" s="98"/>
      <c r="B325" s="98"/>
      <c r="C325" s="98"/>
      <c r="D325" s="98"/>
      <c r="E325" s="98"/>
      <c r="F325" s="98"/>
      <c r="G325" s="98"/>
      <c r="H325" s="98"/>
      <c r="I325" s="105"/>
      <c r="J325" s="98"/>
      <c r="K325" s="103"/>
      <c r="L325" s="104"/>
      <c r="M325" s="104"/>
      <c r="N325" s="98"/>
      <c r="O325" s="98"/>
      <c r="P325" s="98"/>
      <c r="Q325" s="98"/>
      <c r="R325" s="98"/>
      <c r="S325" s="98"/>
      <c r="T325" s="98"/>
      <c r="U325" s="99"/>
      <c r="V325" s="99"/>
    </row>
    <row r="326">
      <c r="A326" s="98"/>
      <c r="B326" s="98"/>
      <c r="C326" s="98"/>
      <c r="D326" s="98"/>
      <c r="E326" s="98"/>
      <c r="F326" s="98"/>
      <c r="G326" s="98"/>
      <c r="H326" s="98"/>
      <c r="I326" s="105"/>
      <c r="J326" s="98"/>
      <c r="K326" s="103"/>
      <c r="L326" s="104"/>
      <c r="M326" s="104"/>
      <c r="N326" s="98"/>
      <c r="O326" s="98"/>
      <c r="P326" s="98"/>
      <c r="Q326" s="98"/>
      <c r="R326" s="98"/>
      <c r="S326" s="98"/>
      <c r="T326" s="98"/>
      <c r="U326" s="99"/>
      <c r="V326" s="99"/>
    </row>
    <row r="327">
      <c r="A327" s="98"/>
      <c r="B327" s="98"/>
      <c r="C327" s="98"/>
      <c r="D327" s="98"/>
      <c r="E327" s="98"/>
      <c r="F327" s="98"/>
      <c r="G327" s="98"/>
      <c r="H327" s="98"/>
      <c r="I327" s="105"/>
      <c r="J327" s="98"/>
      <c r="K327" s="103"/>
      <c r="L327" s="104"/>
      <c r="M327" s="104"/>
      <c r="N327" s="98"/>
      <c r="O327" s="98"/>
      <c r="P327" s="98"/>
      <c r="Q327" s="98"/>
      <c r="R327" s="98"/>
      <c r="S327" s="98"/>
      <c r="T327" s="98"/>
      <c r="U327" s="99"/>
      <c r="V327" s="99"/>
    </row>
    <row r="328">
      <c r="A328" s="98"/>
      <c r="B328" s="98"/>
      <c r="C328" s="98"/>
      <c r="D328" s="98"/>
      <c r="E328" s="98"/>
      <c r="F328" s="98"/>
      <c r="G328" s="98"/>
      <c r="H328" s="98"/>
      <c r="I328" s="105"/>
      <c r="J328" s="98"/>
      <c r="K328" s="103"/>
      <c r="L328" s="104"/>
      <c r="M328" s="104"/>
      <c r="N328" s="98"/>
      <c r="O328" s="98"/>
      <c r="P328" s="98"/>
      <c r="Q328" s="98"/>
      <c r="R328" s="98"/>
      <c r="S328" s="98"/>
      <c r="T328" s="98"/>
      <c r="U328" s="99"/>
      <c r="V328" s="99"/>
    </row>
    <row r="329">
      <c r="A329" s="98"/>
      <c r="B329" s="98"/>
      <c r="C329" s="98"/>
      <c r="D329" s="98"/>
      <c r="E329" s="98"/>
      <c r="F329" s="98"/>
      <c r="G329" s="98"/>
      <c r="H329" s="98"/>
      <c r="I329" s="105"/>
      <c r="J329" s="98"/>
      <c r="K329" s="103"/>
      <c r="L329" s="104"/>
      <c r="M329" s="104"/>
      <c r="N329" s="98"/>
      <c r="O329" s="98"/>
      <c r="P329" s="98"/>
      <c r="Q329" s="98"/>
      <c r="R329" s="98"/>
      <c r="S329" s="98"/>
      <c r="T329" s="98"/>
      <c r="U329" s="99"/>
      <c r="V329" s="99"/>
    </row>
    <row r="330">
      <c r="A330" s="98"/>
      <c r="B330" s="98"/>
      <c r="C330" s="98"/>
      <c r="D330" s="98"/>
      <c r="E330" s="98"/>
      <c r="F330" s="98"/>
      <c r="G330" s="98"/>
      <c r="H330" s="98"/>
      <c r="I330" s="105"/>
      <c r="J330" s="98"/>
      <c r="K330" s="103"/>
      <c r="L330" s="104"/>
      <c r="M330" s="104"/>
      <c r="N330" s="98"/>
      <c r="O330" s="98"/>
      <c r="P330" s="98"/>
      <c r="Q330" s="98"/>
      <c r="R330" s="98"/>
      <c r="S330" s="98"/>
      <c r="T330" s="98"/>
      <c r="U330" s="99"/>
      <c r="V330" s="99"/>
    </row>
    <row r="331">
      <c r="A331" s="98"/>
      <c r="B331" s="98"/>
      <c r="C331" s="98"/>
      <c r="D331" s="98"/>
      <c r="E331" s="98"/>
      <c r="F331" s="98"/>
      <c r="G331" s="98"/>
      <c r="H331" s="98"/>
      <c r="I331" s="105"/>
      <c r="J331" s="98"/>
      <c r="K331" s="103"/>
      <c r="L331" s="104"/>
      <c r="M331" s="104"/>
      <c r="N331" s="98"/>
      <c r="O331" s="98"/>
      <c r="P331" s="98"/>
      <c r="Q331" s="98"/>
      <c r="R331" s="98"/>
      <c r="S331" s="98"/>
      <c r="T331" s="98"/>
      <c r="U331" s="99"/>
      <c r="V331" s="99"/>
    </row>
    <row r="332">
      <c r="A332" s="98"/>
      <c r="B332" s="98"/>
      <c r="C332" s="98"/>
      <c r="D332" s="98"/>
      <c r="E332" s="98"/>
      <c r="F332" s="98"/>
      <c r="G332" s="98"/>
      <c r="H332" s="98"/>
      <c r="I332" s="105"/>
      <c r="J332" s="98"/>
      <c r="K332" s="103"/>
      <c r="L332" s="104"/>
      <c r="M332" s="104"/>
      <c r="N332" s="98"/>
      <c r="O332" s="98"/>
      <c r="P332" s="98"/>
      <c r="Q332" s="98"/>
      <c r="R332" s="98"/>
      <c r="S332" s="98"/>
      <c r="T332" s="98"/>
      <c r="U332" s="99"/>
      <c r="V332" s="99"/>
    </row>
    <row r="333">
      <c r="A333" s="98"/>
      <c r="B333" s="98"/>
      <c r="C333" s="98"/>
      <c r="D333" s="98"/>
      <c r="E333" s="98"/>
      <c r="F333" s="98"/>
      <c r="G333" s="98"/>
      <c r="H333" s="98"/>
      <c r="I333" s="105"/>
      <c r="J333" s="98"/>
      <c r="K333" s="103"/>
      <c r="L333" s="104"/>
      <c r="M333" s="104"/>
      <c r="N333" s="98"/>
      <c r="O333" s="98"/>
      <c r="P333" s="98"/>
      <c r="Q333" s="98"/>
      <c r="R333" s="98"/>
      <c r="S333" s="98"/>
      <c r="T333" s="98"/>
      <c r="U333" s="99"/>
      <c r="V333" s="99"/>
    </row>
    <row r="334">
      <c r="A334" s="98"/>
      <c r="B334" s="98"/>
      <c r="C334" s="98"/>
      <c r="D334" s="98"/>
      <c r="E334" s="98"/>
      <c r="F334" s="98"/>
      <c r="G334" s="98"/>
      <c r="H334" s="98"/>
      <c r="I334" s="105"/>
      <c r="J334" s="98"/>
      <c r="K334" s="103"/>
      <c r="L334" s="104"/>
      <c r="M334" s="104"/>
      <c r="N334" s="98"/>
      <c r="O334" s="98"/>
      <c r="P334" s="98"/>
      <c r="Q334" s="98"/>
      <c r="R334" s="98"/>
      <c r="S334" s="98"/>
      <c r="T334" s="98"/>
      <c r="U334" s="99"/>
      <c r="V334" s="99"/>
    </row>
    <row r="335">
      <c r="A335" s="98"/>
      <c r="B335" s="98"/>
      <c r="C335" s="98"/>
      <c r="D335" s="98"/>
      <c r="E335" s="98"/>
      <c r="F335" s="98"/>
      <c r="G335" s="98"/>
      <c r="H335" s="98"/>
      <c r="I335" s="105"/>
      <c r="J335" s="98"/>
      <c r="K335" s="103"/>
      <c r="L335" s="104"/>
      <c r="M335" s="104"/>
      <c r="N335" s="98"/>
      <c r="O335" s="98"/>
      <c r="P335" s="98"/>
      <c r="Q335" s="98"/>
      <c r="R335" s="98"/>
      <c r="S335" s="98"/>
      <c r="T335" s="98"/>
      <c r="U335" s="99"/>
      <c r="V335" s="99"/>
    </row>
    <row r="336">
      <c r="A336" s="98"/>
      <c r="B336" s="98"/>
      <c r="C336" s="98"/>
      <c r="D336" s="98"/>
      <c r="E336" s="98"/>
      <c r="F336" s="98"/>
      <c r="G336" s="98"/>
      <c r="H336" s="98"/>
      <c r="I336" s="105"/>
      <c r="J336" s="98"/>
      <c r="K336" s="103"/>
      <c r="L336" s="104"/>
      <c r="M336" s="104"/>
      <c r="N336" s="98"/>
      <c r="O336" s="98"/>
      <c r="P336" s="98"/>
      <c r="Q336" s="98"/>
      <c r="R336" s="98"/>
      <c r="S336" s="98"/>
      <c r="T336" s="98"/>
      <c r="U336" s="99"/>
      <c r="V336" s="99"/>
    </row>
    <row r="337">
      <c r="A337" s="98"/>
      <c r="B337" s="98"/>
      <c r="C337" s="98"/>
      <c r="D337" s="98"/>
      <c r="E337" s="98"/>
      <c r="F337" s="98"/>
      <c r="G337" s="98"/>
      <c r="H337" s="98"/>
      <c r="I337" s="105"/>
      <c r="J337" s="98"/>
      <c r="K337" s="103"/>
      <c r="L337" s="104"/>
      <c r="M337" s="104"/>
      <c r="N337" s="98"/>
      <c r="O337" s="98"/>
      <c r="P337" s="98"/>
      <c r="Q337" s="98"/>
      <c r="R337" s="98"/>
      <c r="S337" s="98"/>
      <c r="T337" s="98"/>
      <c r="U337" s="99"/>
      <c r="V337" s="99"/>
    </row>
    <row r="338">
      <c r="A338" s="98"/>
      <c r="B338" s="98"/>
      <c r="C338" s="98"/>
      <c r="D338" s="98"/>
      <c r="E338" s="98"/>
      <c r="F338" s="98"/>
      <c r="G338" s="98"/>
      <c r="H338" s="98"/>
      <c r="I338" s="105"/>
      <c r="J338" s="98"/>
      <c r="K338" s="103"/>
      <c r="L338" s="104"/>
      <c r="M338" s="104"/>
      <c r="N338" s="98"/>
      <c r="O338" s="98"/>
      <c r="P338" s="98"/>
      <c r="Q338" s="98"/>
      <c r="R338" s="98"/>
      <c r="S338" s="98"/>
      <c r="T338" s="98"/>
      <c r="U338" s="99"/>
      <c r="V338" s="99"/>
    </row>
    <row r="339">
      <c r="A339" s="98"/>
      <c r="B339" s="98"/>
      <c r="C339" s="98"/>
      <c r="D339" s="98"/>
      <c r="E339" s="98"/>
      <c r="F339" s="98"/>
      <c r="G339" s="98"/>
      <c r="H339" s="98"/>
      <c r="I339" s="105"/>
      <c r="J339" s="98"/>
      <c r="K339" s="103"/>
      <c r="L339" s="104"/>
      <c r="M339" s="104"/>
      <c r="N339" s="98"/>
      <c r="O339" s="98"/>
      <c r="P339" s="98"/>
      <c r="Q339" s="98"/>
      <c r="R339" s="98"/>
      <c r="S339" s="98"/>
      <c r="T339" s="98"/>
      <c r="U339" s="99"/>
      <c r="V339" s="99"/>
    </row>
    <row r="340">
      <c r="A340" s="98"/>
      <c r="B340" s="98"/>
      <c r="C340" s="98"/>
      <c r="D340" s="98"/>
      <c r="E340" s="98"/>
      <c r="F340" s="98"/>
      <c r="G340" s="98"/>
      <c r="H340" s="98"/>
      <c r="I340" s="105"/>
      <c r="J340" s="98"/>
      <c r="K340" s="103"/>
      <c r="L340" s="104"/>
      <c r="M340" s="104"/>
      <c r="N340" s="98"/>
      <c r="O340" s="98"/>
      <c r="P340" s="98"/>
      <c r="Q340" s="98"/>
      <c r="R340" s="98"/>
      <c r="S340" s="98"/>
      <c r="T340" s="98"/>
      <c r="U340" s="99"/>
      <c r="V340" s="99"/>
    </row>
    <row r="341">
      <c r="A341" s="98"/>
      <c r="B341" s="98"/>
      <c r="C341" s="98"/>
      <c r="D341" s="98"/>
      <c r="E341" s="98"/>
      <c r="F341" s="98"/>
      <c r="G341" s="98"/>
      <c r="H341" s="98"/>
      <c r="I341" s="105"/>
      <c r="J341" s="98"/>
      <c r="K341" s="103"/>
      <c r="L341" s="104"/>
      <c r="M341" s="104"/>
      <c r="N341" s="98"/>
      <c r="O341" s="98"/>
      <c r="P341" s="98"/>
      <c r="Q341" s="98"/>
      <c r="R341" s="98"/>
      <c r="S341" s="98"/>
      <c r="T341" s="98"/>
      <c r="U341" s="99"/>
      <c r="V341" s="99"/>
    </row>
    <row r="342">
      <c r="A342" s="98"/>
      <c r="B342" s="98"/>
      <c r="C342" s="98"/>
      <c r="D342" s="98"/>
      <c r="E342" s="98"/>
      <c r="F342" s="98"/>
      <c r="G342" s="98"/>
      <c r="H342" s="98"/>
      <c r="I342" s="105"/>
      <c r="J342" s="98"/>
      <c r="K342" s="103"/>
      <c r="L342" s="104"/>
      <c r="M342" s="104"/>
      <c r="N342" s="98"/>
      <c r="O342" s="98"/>
      <c r="P342" s="98"/>
      <c r="Q342" s="98"/>
      <c r="R342" s="98"/>
      <c r="S342" s="98"/>
      <c r="T342" s="98"/>
      <c r="U342" s="99"/>
      <c r="V342" s="99"/>
    </row>
    <row r="343">
      <c r="A343" s="98"/>
      <c r="B343" s="98"/>
      <c r="C343" s="98"/>
      <c r="D343" s="98"/>
      <c r="E343" s="98"/>
      <c r="F343" s="98"/>
      <c r="G343" s="98"/>
      <c r="H343" s="98"/>
      <c r="I343" s="105"/>
      <c r="J343" s="98"/>
      <c r="K343" s="103"/>
      <c r="L343" s="104"/>
      <c r="M343" s="104"/>
      <c r="N343" s="98"/>
      <c r="O343" s="98"/>
      <c r="P343" s="98"/>
      <c r="Q343" s="98"/>
      <c r="R343" s="98"/>
      <c r="S343" s="98"/>
      <c r="T343" s="98"/>
      <c r="U343" s="99"/>
      <c r="V343" s="99"/>
    </row>
    <row r="344">
      <c r="A344" s="98"/>
      <c r="B344" s="98"/>
      <c r="C344" s="98"/>
      <c r="D344" s="98"/>
      <c r="E344" s="98"/>
      <c r="F344" s="98"/>
      <c r="G344" s="98"/>
      <c r="H344" s="98"/>
      <c r="I344" s="105"/>
      <c r="J344" s="98"/>
      <c r="K344" s="103"/>
      <c r="L344" s="104"/>
      <c r="M344" s="104"/>
      <c r="N344" s="98"/>
      <c r="O344" s="98"/>
      <c r="P344" s="98"/>
      <c r="Q344" s="98"/>
      <c r="R344" s="98"/>
      <c r="S344" s="98"/>
      <c r="T344" s="98"/>
      <c r="U344" s="99"/>
      <c r="V344" s="99"/>
    </row>
    <row r="345">
      <c r="A345" s="98"/>
      <c r="B345" s="98"/>
      <c r="C345" s="98"/>
      <c r="D345" s="98"/>
      <c r="E345" s="98"/>
      <c r="F345" s="98"/>
      <c r="G345" s="98"/>
      <c r="H345" s="98"/>
      <c r="I345" s="105"/>
      <c r="J345" s="98"/>
      <c r="K345" s="103"/>
      <c r="L345" s="104"/>
      <c r="M345" s="104"/>
      <c r="N345" s="98"/>
      <c r="O345" s="98"/>
      <c r="P345" s="98"/>
      <c r="Q345" s="98"/>
      <c r="R345" s="98"/>
      <c r="S345" s="98"/>
      <c r="T345" s="98"/>
      <c r="U345" s="99"/>
      <c r="V345" s="99"/>
    </row>
    <row r="346">
      <c r="A346" s="98"/>
      <c r="B346" s="98"/>
      <c r="C346" s="98"/>
      <c r="D346" s="98"/>
      <c r="E346" s="98"/>
      <c r="F346" s="98"/>
      <c r="G346" s="98"/>
      <c r="H346" s="98"/>
      <c r="I346" s="105"/>
      <c r="J346" s="98"/>
      <c r="K346" s="103"/>
      <c r="L346" s="104"/>
      <c r="M346" s="104"/>
      <c r="N346" s="98"/>
      <c r="O346" s="98"/>
      <c r="P346" s="98"/>
      <c r="Q346" s="98"/>
      <c r="R346" s="98"/>
      <c r="S346" s="98"/>
      <c r="T346" s="98"/>
      <c r="U346" s="99"/>
      <c r="V346" s="99"/>
    </row>
    <row r="347">
      <c r="A347" s="98"/>
      <c r="B347" s="98"/>
      <c r="C347" s="98"/>
      <c r="D347" s="98"/>
      <c r="E347" s="98"/>
      <c r="F347" s="98"/>
      <c r="G347" s="98"/>
      <c r="H347" s="98"/>
      <c r="I347" s="105"/>
      <c r="J347" s="98"/>
      <c r="K347" s="103"/>
      <c r="L347" s="104"/>
      <c r="M347" s="104"/>
      <c r="N347" s="98"/>
      <c r="O347" s="98"/>
      <c r="P347" s="98"/>
      <c r="Q347" s="98"/>
      <c r="R347" s="98"/>
      <c r="S347" s="98"/>
      <c r="T347" s="98"/>
      <c r="U347" s="99"/>
      <c r="V347" s="99"/>
    </row>
    <row r="348">
      <c r="A348" s="98"/>
      <c r="B348" s="98"/>
      <c r="C348" s="98"/>
      <c r="D348" s="98"/>
      <c r="E348" s="98"/>
      <c r="F348" s="98"/>
      <c r="G348" s="98"/>
      <c r="H348" s="98"/>
      <c r="I348" s="105"/>
      <c r="J348" s="98"/>
      <c r="K348" s="103"/>
      <c r="L348" s="104"/>
      <c r="M348" s="104"/>
      <c r="N348" s="98"/>
      <c r="O348" s="98"/>
      <c r="P348" s="98"/>
      <c r="Q348" s="98"/>
      <c r="R348" s="98"/>
      <c r="S348" s="98"/>
      <c r="T348" s="98"/>
      <c r="U348" s="99"/>
      <c r="V348" s="99"/>
    </row>
    <row r="349">
      <c r="A349" s="98"/>
      <c r="B349" s="98"/>
      <c r="C349" s="98"/>
      <c r="D349" s="98"/>
      <c r="E349" s="98"/>
      <c r="F349" s="98"/>
      <c r="G349" s="98"/>
      <c r="H349" s="98"/>
      <c r="I349" s="105"/>
      <c r="J349" s="98"/>
      <c r="K349" s="103"/>
      <c r="L349" s="104"/>
      <c r="M349" s="104"/>
      <c r="N349" s="98"/>
      <c r="O349" s="98"/>
      <c r="P349" s="98"/>
      <c r="Q349" s="98"/>
      <c r="R349" s="98"/>
      <c r="S349" s="98"/>
      <c r="T349" s="98"/>
      <c r="U349" s="99"/>
      <c r="V349" s="99"/>
    </row>
    <row r="350">
      <c r="A350" s="98"/>
      <c r="B350" s="98"/>
      <c r="C350" s="98"/>
      <c r="D350" s="98"/>
      <c r="E350" s="98"/>
      <c r="F350" s="98"/>
      <c r="G350" s="98"/>
      <c r="H350" s="98"/>
      <c r="I350" s="105"/>
      <c r="J350" s="98"/>
      <c r="K350" s="103"/>
      <c r="L350" s="104"/>
      <c r="M350" s="104"/>
      <c r="N350" s="98"/>
      <c r="O350" s="98"/>
      <c r="P350" s="98"/>
      <c r="Q350" s="98"/>
      <c r="R350" s="98"/>
      <c r="S350" s="98"/>
      <c r="T350" s="98"/>
      <c r="U350" s="99"/>
      <c r="V350" s="99"/>
    </row>
    <row r="351">
      <c r="A351" s="98"/>
      <c r="B351" s="98"/>
      <c r="C351" s="98"/>
      <c r="D351" s="98"/>
      <c r="E351" s="98"/>
      <c r="F351" s="98"/>
      <c r="G351" s="98"/>
      <c r="H351" s="98"/>
      <c r="I351" s="105"/>
      <c r="J351" s="98"/>
      <c r="K351" s="103"/>
      <c r="L351" s="104"/>
      <c r="M351" s="104"/>
      <c r="N351" s="98"/>
      <c r="O351" s="98"/>
      <c r="P351" s="98"/>
      <c r="Q351" s="98"/>
      <c r="R351" s="98"/>
      <c r="S351" s="98"/>
      <c r="T351" s="98"/>
      <c r="U351" s="99"/>
      <c r="V351" s="99"/>
    </row>
    <row r="352">
      <c r="A352" s="98"/>
      <c r="B352" s="98"/>
      <c r="C352" s="98"/>
      <c r="D352" s="98"/>
      <c r="E352" s="98"/>
      <c r="F352" s="98"/>
      <c r="G352" s="98"/>
      <c r="H352" s="98"/>
      <c r="I352" s="105"/>
      <c r="J352" s="98"/>
      <c r="K352" s="103"/>
      <c r="L352" s="104"/>
      <c r="M352" s="104"/>
      <c r="N352" s="98"/>
      <c r="O352" s="98"/>
      <c r="P352" s="98"/>
      <c r="Q352" s="98"/>
      <c r="R352" s="98"/>
      <c r="S352" s="98"/>
      <c r="T352" s="98"/>
      <c r="U352" s="99"/>
      <c r="V352" s="99"/>
    </row>
    <row r="353">
      <c r="A353" s="98"/>
      <c r="B353" s="98"/>
      <c r="C353" s="98"/>
      <c r="D353" s="98"/>
      <c r="E353" s="98"/>
      <c r="F353" s="98"/>
      <c r="G353" s="98"/>
      <c r="H353" s="98"/>
      <c r="I353" s="105"/>
      <c r="J353" s="98"/>
      <c r="K353" s="103"/>
      <c r="L353" s="104"/>
      <c r="M353" s="104"/>
      <c r="N353" s="98"/>
      <c r="O353" s="98"/>
      <c r="P353" s="98"/>
      <c r="Q353" s="98"/>
      <c r="R353" s="98"/>
      <c r="S353" s="98"/>
      <c r="T353" s="98"/>
      <c r="U353" s="99"/>
      <c r="V353" s="99"/>
    </row>
    <row r="354">
      <c r="A354" s="98"/>
      <c r="B354" s="98"/>
      <c r="C354" s="98"/>
      <c r="D354" s="98"/>
      <c r="E354" s="98"/>
      <c r="F354" s="98"/>
      <c r="G354" s="98"/>
      <c r="H354" s="98"/>
      <c r="I354" s="105"/>
      <c r="J354" s="98"/>
      <c r="K354" s="103"/>
      <c r="L354" s="104"/>
      <c r="M354" s="104"/>
      <c r="N354" s="98"/>
      <c r="O354" s="98"/>
      <c r="P354" s="98"/>
      <c r="Q354" s="98"/>
      <c r="R354" s="98"/>
      <c r="S354" s="98"/>
      <c r="T354" s="98"/>
      <c r="U354" s="99"/>
      <c r="V354" s="99"/>
    </row>
    <row r="355">
      <c r="A355" s="98"/>
      <c r="B355" s="98"/>
      <c r="C355" s="98"/>
      <c r="D355" s="98"/>
      <c r="E355" s="98"/>
      <c r="F355" s="98"/>
      <c r="G355" s="98"/>
      <c r="H355" s="98"/>
      <c r="I355" s="105"/>
      <c r="J355" s="98"/>
      <c r="K355" s="103"/>
      <c r="L355" s="104"/>
      <c r="M355" s="104"/>
      <c r="N355" s="98"/>
      <c r="O355" s="98"/>
      <c r="P355" s="98"/>
      <c r="Q355" s="98"/>
      <c r="R355" s="98"/>
      <c r="S355" s="98"/>
      <c r="T355" s="98"/>
      <c r="U355" s="99"/>
      <c r="V355" s="99"/>
    </row>
    <row r="356">
      <c r="A356" s="98"/>
      <c r="B356" s="98"/>
      <c r="C356" s="98"/>
      <c r="D356" s="98"/>
      <c r="E356" s="98"/>
      <c r="F356" s="98"/>
      <c r="G356" s="98"/>
      <c r="H356" s="98"/>
      <c r="I356" s="105"/>
      <c r="J356" s="98"/>
      <c r="K356" s="103"/>
      <c r="L356" s="104"/>
      <c r="M356" s="104"/>
      <c r="N356" s="98"/>
      <c r="O356" s="98"/>
      <c r="P356" s="98"/>
      <c r="Q356" s="98"/>
      <c r="R356" s="98"/>
      <c r="S356" s="98"/>
      <c r="T356" s="98"/>
      <c r="U356" s="99"/>
      <c r="V356" s="99"/>
    </row>
    <row r="357">
      <c r="A357" s="98"/>
      <c r="B357" s="98"/>
      <c r="C357" s="98"/>
      <c r="D357" s="98"/>
      <c r="E357" s="98"/>
      <c r="F357" s="98"/>
      <c r="G357" s="98"/>
      <c r="H357" s="98"/>
      <c r="I357" s="105"/>
      <c r="J357" s="98"/>
      <c r="K357" s="103"/>
      <c r="L357" s="104"/>
      <c r="M357" s="104"/>
      <c r="N357" s="98"/>
      <c r="O357" s="98"/>
      <c r="P357" s="98"/>
      <c r="Q357" s="98"/>
      <c r="R357" s="98"/>
      <c r="S357" s="98"/>
      <c r="T357" s="98"/>
      <c r="U357" s="99"/>
      <c r="V357" s="99"/>
    </row>
    <row r="358">
      <c r="A358" s="98"/>
      <c r="B358" s="98"/>
      <c r="C358" s="98"/>
      <c r="D358" s="98"/>
      <c r="E358" s="98"/>
      <c r="F358" s="98"/>
      <c r="G358" s="98"/>
      <c r="H358" s="98"/>
      <c r="I358" s="105"/>
      <c r="J358" s="98"/>
      <c r="K358" s="103"/>
      <c r="L358" s="104"/>
      <c r="M358" s="104"/>
      <c r="N358" s="98"/>
      <c r="O358" s="98"/>
      <c r="P358" s="98"/>
      <c r="Q358" s="98"/>
      <c r="R358" s="98"/>
      <c r="S358" s="98"/>
      <c r="T358" s="98"/>
      <c r="U358" s="99"/>
      <c r="V358" s="99"/>
    </row>
    <row r="359">
      <c r="A359" s="98"/>
      <c r="B359" s="98"/>
      <c r="C359" s="98"/>
      <c r="D359" s="98"/>
      <c r="E359" s="98"/>
      <c r="F359" s="98"/>
      <c r="G359" s="98"/>
      <c r="H359" s="98"/>
      <c r="I359" s="105"/>
      <c r="J359" s="98"/>
      <c r="K359" s="103"/>
      <c r="L359" s="104"/>
      <c r="M359" s="104"/>
      <c r="N359" s="98"/>
      <c r="O359" s="98"/>
      <c r="P359" s="98"/>
      <c r="Q359" s="98"/>
      <c r="R359" s="98"/>
      <c r="S359" s="98"/>
      <c r="T359" s="98"/>
      <c r="U359" s="99"/>
      <c r="V359" s="99"/>
    </row>
    <row r="360">
      <c r="A360" s="98"/>
      <c r="B360" s="98"/>
      <c r="C360" s="98"/>
      <c r="D360" s="98"/>
      <c r="E360" s="98"/>
      <c r="F360" s="98"/>
      <c r="G360" s="98"/>
      <c r="H360" s="98"/>
      <c r="I360" s="105"/>
      <c r="J360" s="98"/>
      <c r="K360" s="103"/>
      <c r="L360" s="104"/>
      <c r="M360" s="104"/>
      <c r="N360" s="98"/>
      <c r="O360" s="98"/>
      <c r="P360" s="98"/>
      <c r="Q360" s="98"/>
      <c r="R360" s="98"/>
      <c r="S360" s="98"/>
      <c r="T360" s="98"/>
      <c r="U360" s="99"/>
      <c r="V360" s="99"/>
    </row>
    <row r="361">
      <c r="A361" s="98"/>
      <c r="B361" s="98"/>
      <c r="C361" s="98"/>
      <c r="D361" s="98"/>
      <c r="E361" s="98"/>
      <c r="F361" s="98"/>
      <c r="G361" s="98"/>
      <c r="H361" s="98"/>
      <c r="I361" s="105"/>
      <c r="J361" s="98"/>
      <c r="K361" s="103"/>
      <c r="L361" s="104"/>
      <c r="M361" s="104"/>
      <c r="N361" s="98"/>
      <c r="O361" s="98"/>
      <c r="P361" s="98"/>
      <c r="Q361" s="98"/>
      <c r="R361" s="98"/>
      <c r="S361" s="98"/>
      <c r="T361" s="98"/>
      <c r="U361" s="99"/>
      <c r="V361" s="99"/>
    </row>
    <row r="362">
      <c r="A362" s="98"/>
      <c r="B362" s="98"/>
      <c r="C362" s="98"/>
      <c r="D362" s="98"/>
      <c r="E362" s="98"/>
      <c r="F362" s="98"/>
      <c r="G362" s="98"/>
      <c r="H362" s="98"/>
      <c r="I362" s="105"/>
      <c r="J362" s="98"/>
      <c r="K362" s="103"/>
      <c r="L362" s="104"/>
      <c r="M362" s="104"/>
      <c r="N362" s="98"/>
      <c r="O362" s="98"/>
      <c r="P362" s="98"/>
      <c r="Q362" s="98"/>
      <c r="R362" s="98"/>
      <c r="S362" s="98"/>
      <c r="T362" s="98"/>
      <c r="U362" s="99"/>
      <c r="V362" s="99"/>
    </row>
    <row r="363">
      <c r="A363" s="98"/>
      <c r="B363" s="98"/>
      <c r="C363" s="98"/>
      <c r="D363" s="98"/>
      <c r="E363" s="98"/>
      <c r="F363" s="98"/>
      <c r="G363" s="98"/>
      <c r="H363" s="98"/>
      <c r="I363" s="105"/>
      <c r="J363" s="98"/>
      <c r="K363" s="103"/>
      <c r="L363" s="104"/>
      <c r="M363" s="104"/>
      <c r="N363" s="98"/>
      <c r="O363" s="98"/>
      <c r="P363" s="98"/>
      <c r="Q363" s="98"/>
      <c r="R363" s="98"/>
      <c r="S363" s="98"/>
      <c r="T363" s="98"/>
      <c r="U363" s="99"/>
      <c r="V363" s="99"/>
    </row>
    <row r="364">
      <c r="A364" s="98"/>
      <c r="B364" s="98"/>
      <c r="C364" s="98"/>
      <c r="D364" s="98"/>
      <c r="E364" s="98"/>
      <c r="F364" s="98"/>
      <c r="G364" s="98"/>
      <c r="H364" s="98"/>
      <c r="I364" s="105"/>
      <c r="J364" s="98"/>
      <c r="K364" s="103"/>
      <c r="L364" s="104"/>
      <c r="M364" s="104"/>
      <c r="N364" s="98"/>
      <c r="O364" s="98"/>
      <c r="P364" s="98"/>
      <c r="Q364" s="98"/>
      <c r="R364" s="98"/>
      <c r="S364" s="98"/>
      <c r="T364" s="98"/>
      <c r="U364" s="99"/>
      <c r="V364" s="99"/>
    </row>
    <row r="365">
      <c r="A365" s="98"/>
      <c r="B365" s="98"/>
      <c r="C365" s="98"/>
      <c r="D365" s="98"/>
      <c r="E365" s="98"/>
      <c r="F365" s="98"/>
      <c r="G365" s="98"/>
      <c r="H365" s="98"/>
      <c r="I365" s="105"/>
      <c r="J365" s="98"/>
      <c r="K365" s="103"/>
      <c r="L365" s="104"/>
      <c r="M365" s="104"/>
      <c r="N365" s="98"/>
      <c r="O365" s="98"/>
      <c r="P365" s="98"/>
      <c r="Q365" s="98"/>
      <c r="R365" s="98"/>
      <c r="S365" s="98"/>
      <c r="T365" s="98"/>
      <c r="U365" s="99"/>
      <c r="V365" s="99"/>
    </row>
    <row r="366">
      <c r="A366" s="98"/>
      <c r="B366" s="98"/>
      <c r="C366" s="98"/>
      <c r="D366" s="98"/>
      <c r="E366" s="98"/>
      <c r="F366" s="98"/>
      <c r="G366" s="98"/>
      <c r="H366" s="98"/>
      <c r="I366" s="105"/>
      <c r="J366" s="98"/>
      <c r="K366" s="103"/>
      <c r="L366" s="104"/>
      <c r="M366" s="104"/>
      <c r="N366" s="98"/>
      <c r="O366" s="98"/>
      <c r="P366" s="98"/>
      <c r="Q366" s="98"/>
      <c r="R366" s="98"/>
      <c r="S366" s="98"/>
      <c r="T366" s="98"/>
      <c r="U366" s="99"/>
      <c r="V366" s="99"/>
    </row>
    <row r="367">
      <c r="A367" s="98"/>
      <c r="B367" s="98"/>
      <c r="C367" s="98"/>
      <c r="D367" s="98"/>
      <c r="E367" s="98"/>
      <c r="F367" s="98"/>
      <c r="G367" s="98"/>
      <c r="H367" s="98"/>
      <c r="I367" s="105"/>
      <c r="J367" s="98"/>
      <c r="K367" s="103"/>
      <c r="L367" s="104"/>
      <c r="M367" s="104"/>
      <c r="N367" s="98"/>
      <c r="O367" s="98"/>
      <c r="P367" s="98"/>
      <c r="Q367" s="98"/>
      <c r="R367" s="98"/>
      <c r="S367" s="98"/>
      <c r="T367" s="98"/>
      <c r="U367" s="99"/>
      <c r="V367" s="99"/>
    </row>
    <row r="368">
      <c r="A368" s="98"/>
      <c r="B368" s="98"/>
      <c r="C368" s="98"/>
      <c r="D368" s="98"/>
      <c r="E368" s="98"/>
      <c r="F368" s="98"/>
      <c r="G368" s="98"/>
      <c r="H368" s="98"/>
      <c r="I368" s="105"/>
      <c r="J368" s="98"/>
      <c r="K368" s="103"/>
      <c r="L368" s="104"/>
      <c r="M368" s="104"/>
      <c r="N368" s="98"/>
      <c r="O368" s="98"/>
      <c r="P368" s="98"/>
      <c r="Q368" s="98"/>
      <c r="R368" s="98"/>
      <c r="S368" s="98"/>
      <c r="T368" s="98"/>
      <c r="U368" s="99"/>
      <c r="V368" s="99"/>
    </row>
    <row r="369">
      <c r="A369" s="98"/>
      <c r="B369" s="98"/>
      <c r="C369" s="98"/>
      <c r="D369" s="98"/>
      <c r="E369" s="98"/>
      <c r="F369" s="98"/>
      <c r="G369" s="98"/>
      <c r="H369" s="98"/>
      <c r="I369" s="105"/>
      <c r="J369" s="98"/>
      <c r="K369" s="103"/>
      <c r="L369" s="104"/>
      <c r="M369" s="104"/>
      <c r="N369" s="98"/>
      <c r="O369" s="98"/>
      <c r="P369" s="98"/>
      <c r="Q369" s="98"/>
      <c r="R369" s="98"/>
      <c r="S369" s="98"/>
      <c r="T369" s="98"/>
      <c r="U369" s="99"/>
      <c r="V369" s="99"/>
    </row>
    <row r="370">
      <c r="A370" s="98"/>
      <c r="B370" s="98"/>
      <c r="C370" s="98"/>
      <c r="D370" s="98"/>
      <c r="E370" s="98"/>
      <c r="F370" s="98"/>
      <c r="G370" s="98"/>
      <c r="H370" s="98"/>
      <c r="I370" s="105"/>
      <c r="J370" s="98"/>
      <c r="K370" s="103"/>
      <c r="L370" s="104"/>
      <c r="M370" s="104"/>
      <c r="N370" s="98"/>
      <c r="O370" s="98"/>
      <c r="P370" s="98"/>
      <c r="Q370" s="98"/>
      <c r="R370" s="98"/>
      <c r="S370" s="98"/>
      <c r="T370" s="98"/>
      <c r="U370" s="99"/>
      <c r="V370" s="99"/>
    </row>
    <row r="371">
      <c r="A371" s="98"/>
      <c r="B371" s="98"/>
      <c r="C371" s="98"/>
      <c r="D371" s="98"/>
      <c r="E371" s="98"/>
      <c r="F371" s="98"/>
      <c r="G371" s="98"/>
      <c r="H371" s="98"/>
      <c r="I371" s="105"/>
      <c r="J371" s="98"/>
      <c r="K371" s="103"/>
      <c r="L371" s="104"/>
      <c r="M371" s="104"/>
      <c r="N371" s="98"/>
      <c r="O371" s="98"/>
      <c r="P371" s="98"/>
      <c r="Q371" s="98"/>
      <c r="R371" s="98"/>
      <c r="S371" s="98"/>
      <c r="T371" s="98"/>
      <c r="U371" s="99"/>
      <c r="V371" s="99"/>
    </row>
    <row r="372">
      <c r="A372" s="98"/>
      <c r="B372" s="98"/>
      <c r="C372" s="98"/>
      <c r="D372" s="98"/>
      <c r="E372" s="98"/>
      <c r="F372" s="98"/>
      <c r="G372" s="98"/>
      <c r="H372" s="98"/>
      <c r="I372" s="105"/>
      <c r="J372" s="98"/>
      <c r="K372" s="103"/>
      <c r="L372" s="104"/>
      <c r="M372" s="104"/>
      <c r="N372" s="98"/>
      <c r="O372" s="98"/>
      <c r="P372" s="98"/>
      <c r="Q372" s="98"/>
      <c r="R372" s="98"/>
      <c r="S372" s="98"/>
      <c r="T372" s="98"/>
      <c r="U372" s="99"/>
      <c r="V372" s="99"/>
    </row>
    <row r="373">
      <c r="A373" s="98"/>
      <c r="B373" s="98"/>
      <c r="C373" s="98"/>
      <c r="D373" s="98"/>
      <c r="E373" s="98"/>
      <c r="F373" s="98"/>
      <c r="G373" s="98"/>
      <c r="H373" s="98"/>
      <c r="I373" s="105"/>
      <c r="J373" s="98"/>
      <c r="K373" s="103"/>
      <c r="L373" s="104"/>
      <c r="M373" s="104"/>
      <c r="N373" s="98"/>
      <c r="O373" s="98"/>
      <c r="P373" s="98"/>
      <c r="Q373" s="98"/>
      <c r="R373" s="98"/>
      <c r="S373" s="98"/>
      <c r="T373" s="98"/>
      <c r="U373" s="99"/>
      <c r="V373" s="99"/>
    </row>
    <row r="374">
      <c r="A374" s="98"/>
      <c r="B374" s="98"/>
      <c r="C374" s="98"/>
      <c r="D374" s="98"/>
      <c r="E374" s="98"/>
      <c r="F374" s="98"/>
      <c r="G374" s="98"/>
      <c r="H374" s="98"/>
      <c r="I374" s="105"/>
      <c r="J374" s="98"/>
      <c r="K374" s="103"/>
      <c r="L374" s="104"/>
      <c r="M374" s="104"/>
      <c r="N374" s="98"/>
      <c r="O374" s="98"/>
      <c r="P374" s="98"/>
      <c r="Q374" s="98"/>
      <c r="R374" s="98"/>
      <c r="S374" s="98"/>
      <c r="T374" s="98"/>
      <c r="U374" s="99"/>
      <c r="V374" s="99"/>
    </row>
    <row r="375">
      <c r="A375" s="98"/>
      <c r="B375" s="98"/>
      <c r="C375" s="98"/>
      <c r="D375" s="98"/>
      <c r="E375" s="98"/>
      <c r="F375" s="98"/>
      <c r="G375" s="98"/>
      <c r="H375" s="98"/>
      <c r="I375" s="105"/>
      <c r="J375" s="98"/>
      <c r="K375" s="103"/>
      <c r="L375" s="104"/>
      <c r="M375" s="104"/>
      <c r="N375" s="98"/>
      <c r="O375" s="98"/>
      <c r="P375" s="98"/>
      <c r="Q375" s="98"/>
      <c r="R375" s="98"/>
      <c r="S375" s="98"/>
      <c r="T375" s="98"/>
      <c r="U375" s="99"/>
      <c r="V375" s="99"/>
    </row>
    <row r="376">
      <c r="A376" s="98"/>
      <c r="B376" s="98"/>
      <c r="C376" s="98"/>
      <c r="D376" s="98"/>
      <c r="E376" s="98"/>
      <c r="F376" s="98"/>
      <c r="G376" s="98"/>
      <c r="H376" s="98"/>
      <c r="I376" s="105"/>
      <c r="J376" s="98"/>
      <c r="K376" s="103"/>
      <c r="L376" s="104"/>
      <c r="M376" s="104"/>
      <c r="N376" s="98"/>
      <c r="O376" s="98"/>
      <c r="P376" s="98"/>
      <c r="Q376" s="98"/>
      <c r="R376" s="98"/>
      <c r="S376" s="98"/>
      <c r="T376" s="98"/>
      <c r="U376" s="99"/>
      <c r="V376" s="99"/>
    </row>
    <row r="377">
      <c r="A377" s="98"/>
      <c r="B377" s="98"/>
      <c r="C377" s="98"/>
      <c r="D377" s="98"/>
      <c r="E377" s="98"/>
      <c r="F377" s="98"/>
      <c r="G377" s="98"/>
      <c r="H377" s="98"/>
      <c r="I377" s="105"/>
      <c r="J377" s="98"/>
      <c r="K377" s="103"/>
      <c r="L377" s="104"/>
      <c r="M377" s="104"/>
      <c r="N377" s="98"/>
      <c r="O377" s="98"/>
      <c r="P377" s="98"/>
      <c r="Q377" s="98"/>
      <c r="R377" s="98"/>
      <c r="S377" s="98"/>
      <c r="T377" s="98"/>
      <c r="U377" s="99"/>
      <c r="V377" s="99"/>
    </row>
    <row r="378">
      <c r="A378" s="98"/>
      <c r="B378" s="98"/>
      <c r="C378" s="98"/>
      <c r="D378" s="98"/>
      <c r="E378" s="98"/>
      <c r="F378" s="98"/>
      <c r="G378" s="98"/>
      <c r="H378" s="98"/>
      <c r="I378" s="105"/>
      <c r="J378" s="98"/>
      <c r="K378" s="103"/>
      <c r="L378" s="104"/>
      <c r="M378" s="104"/>
      <c r="N378" s="98"/>
      <c r="O378" s="98"/>
      <c r="P378" s="98"/>
      <c r="Q378" s="98"/>
      <c r="R378" s="98"/>
      <c r="S378" s="98"/>
      <c r="T378" s="98"/>
      <c r="U378" s="99"/>
      <c r="V378" s="99"/>
    </row>
    <row r="379">
      <c r="A379" s="98"/>
      <c r="B379" s="98"/>
      <c r="C379" s="98"/>
      <c r="D379" s="98"/>
      <c r="E379" s="98"/>
      <c r="F379" s="98"/>
      <c r="G379" s="98"/>
      <c r="H379" s="98"/>
      <c r="I379" s="105"/>
      <c r="J379" s="98"/>
      <c r="K379" s="103"/>
      <c r="L379" s="104"/>
      <c r="M379" s="104"/>
      <c r="N379" s="98"/>
      <c r="O379" s="98"/>
      <c r="P379" s="98"/>
      <c r="Q379" s="98"/>
      <c r="R379" s="98"/>
      <c r="S379" s="98"/>
      <c r="T379" s="98"/>
      <c r="U379" s="99"/>
      <c r="V379" s="99"/>
    </row>
    <row r="380">
      <c r="A380" s="98"/>
      <c r="B380" s="98"/>
      <c r="C380" s="98"/>
      <c r="D380" s="98"/>
      <c r="E380" s="98"/>
      <c r="F380" s="98"/>
      <c r="G380" s="98"/>
      <c r="H380" s="98"/>
      <c r="I380" s="105"/>
      <c r="J380" s="98"/>
      <c r="K380" s="103"/>
      <c r="L380" s="104"/>
      <c r="M380" s="104"/>
      <c r="N380" s="98"/>
      <c r="O380" s="98"/>
      <c r="P380" s="98"/>
      <c r="Q380" s="98"/>
      <c r="R380" s="98"/>
      <c r="S380" s="98"/>
      <c r="T380" s="98"/>
      <c r="U380" s="99"/>
      <c r="V380" s="99"/>
    </row>
    <row r="381">
      <c r="A381" s="98"/>
      <c r="B381" s="98"/>
      <c r="C381" s="98"/>
      <c r="D381" s="98"/>
      <c r="E381" s="98"/>
      <c r="F381" s="98"/>
      <c r="G381" s="98"/>
      <c r="H381" s="98"/>
      <c r="I381" s="105"/>
      <c r="J381" s="98"/>
      <c r="K381" s="103"/>
      <c r="L381" s="104"/>
      <c r="M381" s="104"/>
      <c r="N381" s="98"/>
      <c r="O381" s="98"/>
      <c r="P381" s="98"/>
      <c r="Q381" s="98"/>
      <c r="R381" s="98"/>
      <c r="S381" s="98"/>
      <c r="T381" s="98"/>
      <c r="U381" s="99"/>
      <c r="V381" s="99"/>
    </row>
    <row r="382">
      <c r="A382" s="98"/>
      <c r="B382" s="98"/>
      <c r="C382" s="98"/>
      <c r="D382" s="98"/>
      <c r="E382" s="98"/>
      <c r="F382" s="98"/>
      <c r="G382" s="98"/>
      <c r="H382" s="98"/>
      <c r="I382" s="105"/>
      <c r="J382" s="98"/>
      <c r="K382" s="103"/>
      <c r="L382" s="104"/>
      <c r="M382" s="104"/>
      <c r="N382" s="98"/>
      <c r="O382" s="98"/>
      <c r="P382" s="98"/>
      <c r="Q382" s="98"/>
      <c r="R382" s="98"/>
      <c r="S382" s="98"/>
      <c r="T382" s="98"/>
      <c r="U382" s="99"/>
      <c r="V382" s="99"/>
    </row>
    <row r="383">
      <c r="A383" s="98"/>
      <c r="B383" s="98"/>
      <c r="C383" s="98"/>
      <c r="D383" s="98"/>
      <c r="E383" s="98"/>
      <c r="F383" s="98"/>
      <c r="G383" s="98"/>
      <c r="H383" s="98"/>
      <c r="I383" s="105"/>
      <c r="J383" s="98"/>
      <c r="K383" s="103"/>
      <c r="L383" s="104"/>
      <c r="M383" s="104"/>
      <c r="N383" s="98"/>
      <c r="O383" s="98"/>
      <c r="P383" s="98"/>
      <c r="Q383" s="98"/>
      <c r="R383" s="98"/>
      <c r="S383" s="98"/>
      <c r="T383" s="98"/>
      <c r="U383" s="99"/>
      <c r="V383" s="99"/>
    </row>
    <row r="384">
      <c r="A384" s="98"/>
      <c r="B384" s="98"/>
      <c r="C384" s="98"/>
      <c r="D384" s="98"/>
      <c r="E384" s="98"/>
      <c r="F384" s="98"/>
      <c r="G384" s="98"/>
      <c r="H384" s="98"/>
      <c r="I384" s="105"/>
      <c r="J384" s="98"/>
      <c r="K384" s="103"/>
      <c r="L384" s="104"/>
      <c r="M384" s="104"/>
      <c r="N384" s="98"/>
      <c r="O384" s="98"/>
      <c r="P384" s="98"/>
      <c r="Q384" s="98"/>
      <c r="R384" s="98"/>
      <c r="S384" s="98"/>
      <c r="T384" s="98"/>
      <c r="U384" s="99"/>
      <c r="V384" s="99"/>
    </row>
    <row r="385">
      <c r="A385" s="98"/>
      <c r="B385" s="98"/>
      <c r="C385" s="98"/>
      <c r="D385" s="98"/>
      <c r="E385" s="98"/>
      <c r="F385" s="98"/>
      <c r="G385" s="98"/>
      <c r="H385" s="98"/>
      <c r="I385" s="105"/>
      <c r="J385" s="98"/>
      <c r="K385" s="103"/>
      <c r="L385" s="104"/>
      <c r="M385" s="104"/>
      <c r="N385" s="98"/>
      <c r="O385" s="98"/>
      <c r="P385" s="98"/>
      <c r="Q385" s="98"/>
      <c r="R385" s="98"/>
      <c r="S385" s="98"/>
      <c r="T385" s="98"/>
      <c r="U385" s="99"/>
      <c r="V385" s="99"/>
    </row>
    <row r="386">
      <c r="A386" s="98"/>
      <c r="B386" s="98"/>
      <c r="C386" s="98"/>
      <c r="D386" s="98"/>
      <c r="E386" s="98"/>
      <c r="F386" s="98"/>
      <c r="G386" s="98"/>
      <c r="H386" s="98"/>
      <c r="I386" s="105"/>
      <c r="J386" s="98"/>
      <c r="K386" s="103"/>
      <c r="L386" s="104"/>
      <c r="M386" s="104"/>
      <c r="N386" s="98"/>
      <c r="O386" s="98"/>
      <c r="P386" s="98"/>
      <c r="Q386" s="98"/>
      <c r="R386" s="98"/>
      <c r="S386" s="98"/>
      <c r="T386" s="98"/>
      <c r="U386" s="99"/>
      <c r="V386" s="99"/>
    </row>
    <row r="387">
      <c r="A387" s="98"/>
      <c r="B387" s="98"/>
      <c r="C387" s="98"/>
      <c r="D387" s="98"/>
      <c r="E387" s="98"/>
      <c r="F387" s="98"/>
      <c r="G387" s="98"/>
      <c r="H387" s="98"/>
      <c r="I387" s="105"/>
      <c r="J387" s="98"/>
      <c r="K387" s="103"/>
      <c r="L387" s="104"/>
      <c r="M387" s="104"/>
      <c r="N387" s="98"/>
      <c r="O387" s="98"/>
      <c r="P387" s="98"/>
      <c r="Q387" s="98"/>
      <c r="R387" s="98"/>
      <c r="S387" s="98"/>
      <c r="T387" s="98"/>
      <c r="U387" s="99"/>
      <c r="V387" s="99"/>
    </row>
    <row r="388">
      <c r="A388" s="98"/>
      <c r="B388" s="98"/>
      <c r="C388" s="98"/>
      <c r="D388" s="98"/>
      <c r="E388" s="98"/>
      <c r="F388" s="98"/>
      <c r="G388" s="98"/>
      <c r="H388" s="98"/>
      <c r="I388" s="105"/>
      <c r="J388" s="98"/>
      <c r="K388" s="103"/>
      <c r="L388" s="104"/>
      <c r="M388" s="104"/>
      <c r="N388" s="98"/>
      <c r="O388" s="98"/>
      <c r="P388" s="98"/>
      <c r="Q388" s="98"/>
      <c r="R388" s="98"/>
      <c r="S388" s="98"/>
      <c r="T388" s="98"/>
      <c r="U388" s="99"/>
      <c r="V388" s="99"/>
    </row>
    <row r="389">
      <c r="A389" s="98"/>
      <c r="B389" s="98"/>
      <c r="C389" s="98"/>
      <c r="D389" s="98"/>
      <c r="E389" s="98"/>
      <c r="F389" s="98"/>
      <c r="G389" s="98"/>
      <c r="H389" s="98"/>
      <c r="I389" s="105"/>
      <c r="J389" s="98"/>
      <c r="K389" s="103"/>
      <c r="L389" s="104"/>
      <c r="M389" s="104"/>
      <c r="N389" s="98"/>
      <c r="O389" s="98"/>
      <c r="P389" s="98"/>
      <c r="Q389" s="98"/>
      <c r="R389" s="98"/>
      <c r="S389" s="98"/>
      <c r="T389" s="98"/>
      <c r="U389" s="99"/>
      <c r="V389" s="99"/>
    </row>
    <row r="390">
      <c r="A390" s="98"/>
      <c r="B390" s="98"/>
      <c r="C390" s="98"/>
      <c r="D390" s="98"/>
      <c r="E390" s="98"/>
      <c r="F390" s="98"/>
      <c r="G390" s="98"/>
      <c r="H390" s="98"/>
      <c r="I390" s="105"/>
      <c r="J390" s="98"/>
      <c r="K390" s="103"/>
      <c r="L390" s="104"/>
      <c r="M390" s="104"/>
      <c r="N390" s="98"/>
      <c r="O390" s="98"/>
      <c r="P390" s="98"/>
      <c r="Q390" s="98"/>
      <c r="R390" s="98"/>
      <c r="S390" s="98"/>
      <c r="T390" s="98"/>
      <c r="U390" s="99"/>
      <c r="V390" s="99"/>
    </row>
    <row r="391">
      <c r="A391" s="98"/>
      <c r="B391" s="98"/>
      <c r="C391" s="98"/>
      <c r="D391" s="98"/>
      <c r="E391" s="98"/>
      <c r="F391" s="98"/>
      <c r="G391" s="98"/>
      <c r="H391" s="98"/>
      <c r="I391" s="105"/>
      <c r="J391" s="98"/>
      <c r="K391" s="103"/>
      <c r="L391" s="104"/>
      <c r="M391" s="104"/>
      <c r="N391" s="98"/>
      <c r="O391" s="98"/>
      <c r="P391" s="98"/>
      <c r="Q391" s="98"/>
      <c r="R391" s="98"/>
      <c r="S391" s="98"/>
      <c r="T391" s="98"/>
      <c r="U391" s="99"/>
      <c r="V391" s="99"/>
    </row>
    <row r="392">
      <c r="A392" s="98"/>
      <c r="B392" s="98"/>
      <c r="C392" s="98"/>
      <c r="D392" s="98"/>
      <c r="E392" s="98"/>
      <c r="F392" s="98"/>
      <c r="G392" s="98"/>
      <c r="H392" s="98"/>
      <c r="I392" s="105"/>
      <c r="J392" s="98"/>
      <c r="K392" s="103"/>
      <c r="L392" s="104"/>
      <c r="M392" s="104"/>
      <c r="N392" s="98"/>
      <c r="O392" s="98"/>
      <c r="P392" s="98"/>
      <c r="Q392" s="98"/>
      <c r="R392" s="98"/>
      <c r="S392" s="98"/>
      <c r="T392" s="98"/>
      <c r="U392" s="99"/>
      <c r="V392" s="99"/>
    </row>
    <row r="393">
      <c r="A393" s="98"/>
      <c r="B393" s="98"/>
      <c r="C393" s="98"/>
      <c r="D393" s="98"/>
      <c r="E393" s="98"/>
      <c r="F393" s="98"/>
      <c r="G393" s="98"/>
      <c r="H393" s="98"/>
      <c r="I393" s="105"/>
      <c r="J393" s="98"/>
      <c r="K393" s="103"/>
      <c r="L393" s="104"/>
      <c r="M393" s="104"/>
      <c r="N393" s="98"/>
      <c r="O393" s="98"/>
      <c r="P393" s="98"/>
      <c r="Q393" s="98"/>
      <c r="R393" s="98"/>
      <c r="S393" s="98"/>
      <c r="T393" s="98"/>
      <c r="U393" s="99"/>
      <c r="V393" s="99"/>
    </row>
    <row r="394">
      <c r="A394" s="98"/>
      <c r="B394" s="98"/>
      <c r="C394" s="98"/>
      <c r="D394" s="98"/>
      <c r="E394" s="98"/>
      <c r="F394" s="98"/>
      <c r="G394" s="98"/>
      <c r="H394" s="98"/>
      <c r="I394" s="105"/>
      <c r="J394" s="98"/>
      <c r="K394" s="103"/>
      <c r="L394" s="104"/>
      <c r="M394" s="104"/>
      <c r="N394" s="98"/>
      <c r="O394" s="98"/>
      <c r="P394" s="98"/>
      <c r="Q394" s="98"/>
      <c r="R394" s="98"/>
      <c r="S394" s="98"/>
      <c r="T394" s="98"/>
      <c r="U394" s="99"/>
      <c r="V394" s="99"/>
    </row>
    <row r="395">
      <c r="A395" s="98"/>
      <c r="B395" s="98"/>
      <c r="C395" s="98"/>
      <c r="D395" s="98"/>
      <c r="E395" s="98"/>
      <c r="F395" s="98"/>
      <c r="G395" s="98"/>
      <c r="H395" s="98"/>
      <c r="I395" s="105"/>
      <c r="J395" s="98"/>
      <c r="K395" s="103"/>
      <c r="L395" s="104"/>
      <c r="M395" s="104"/>
      <c r="N395" s="98"/>
      <c r="O395" s="98"/>
      <c r="P395" s="98"/>
      <c r="Q395" s="98"/>
      <c r="R395" s="98"/>
      <c r="S395" s="98"/>
      <c r="T395" s="98"/>
      <c r="U395" s="99"/>
      <c r="V395" s="99"/>
    </row>
    <row r="396">
      <c r="A396" s="98"/>
      <c r="B396" s="98"/>
      <c r="C396" s="98"/>
      <c r="D396" s="98"/>
      <c r="E396" s="98"/>
      <c r="F396" s="98"/>
      <c r="G396" s="98"/>
      <c r="H396" s="98"/>
      <c r="I396" s="105"/>
      <c r="J396" s="98"/>
      <c r="K396" s="103"/>
      <c r="L396" s="104"/>
      <c r="M396" s="104"/>
      <c r="N396" s="98"/>
      <c r="O396" s="98"/>
      <c r="P396" s="98"/>
      <c r="Q396" s="98"/>
      <c r="R396" s="98"/>
      <c r="S396" s="98"/>
      <c r="T396" s="98"/>
      <c r="U396" s="99"/>
      <c r="V396" s="99"/>
    </row>
    <row r="397">
      <c r="A397" s="98"/>
      <c r="B397" s="98"/>
      <c r="C397" s="98"/>
      <c r="D397" s="98"/>
      <c r="E397" s="98"/>
      <c r="F397" s="98"/>
      <c r="G397" s="98"/>
      <c r="H397" s="98"/>
      <c r="I397" s="105"/>
      <c r="J397" s="98"/>
      <c r="K397" s="103"/>
      <c r="L397" s="104"/>
      <c r="M397" s="104"/>
      <c r="N397" s="98"/>
      <c r="O397" s="98"/>
      <c r="P397" s="98"/>
      <c r="Q397" s="98"/>
      <c r="R397" s="98"/>
      <c r="S397" s="98"/>
      <c r="T397" s="98"/>
      <c r="U397" s="99"/>
      <c r="V397" s="99"/>
    </row>
    <row r="398">
      <c r="A398" s="98"/>
      <c r="B398" s="98"/>
      <c r="C398" s="98"/>
      <c r="D398" s="98"/>
      <c r="E398" s="98"/>
      <c r="F398" s="98"/>
      <c r="G398" s="98"/>
      <c r="H398" s="98"/>
      <c r="I398" s="105"/>
      <c r="J398" s="98"/>
      <c r="K398" s="103"/>
      <c r="L398" s="104"/>
      <c r="M398" s="104"/>
      <c r="N398" s="98"/>
      <c r="O398" s="98"/>
      <c r="P398" s="98"/>
      <c r="Q398" s="98"/>
      <c r="R398" s="98"/>
      <c r="S398" s="98"/>
      <c r="T398" s="98"/>
      <c r="U398" s="99"/>
      <c r="V398" s="99"/>
    </row>
    <row r="399">
      <c r="A399" s="98"/>
      <c r="B399" s="98"/>
      <c r="C399" s="98"/>
      <c r="D399" s="98"/>
      <c r="E399" s="98"/>
      <c r="F399" s="98"/>
      <c r="G399" s="98"/>
      <c r="H399" s="98"/>
      <c r="I399" s="105"/>
      <c r="J399" s="98"/>
      <c r="K399" s="103"/>
      <c r="L399" s="104"/>
      <c r="M399" s="104"/>
      <c r="N399" s="98"/>
      <c r="O399" s="98"/>
      <c r="P399" s="98"/>
      <c r="Q399" s="98"/>
      <c r="R399" s="98"/>
      <c r="S399" s="98"/>
      <c r="T399" s="98"/>
      <c r="U399" s="99"/>
      <c r="V399" s="99"/>
    </row>
    <row r="400">
      <c r="A400" s="98"/>
      <c r="B400" s="98"/>
      <c r="C400" s="98"/>
      <c r="D400" s="98"/>
      <c r="E400" s="98"/>
      <c r="F400" s="98"/>
      <c r="G400" s="98"/>
      <c r="H400" s="98"/>
      <c r="I400" s="105"/>
      <c r="J400" s="98"/>
      <c r="K400" s="103"/>
      <c r="L400" s="104"/>
      <c r="M400" s="104"/>
      <c r="N400" s="98"/>
      <c r="O400" s="98"/>
      <c r="P400" s="98"/>
      <c r="Q400" s="98"/>
      <c r="R400" s="98"/>
      <c r="S400" s="98"/>
      <c r="T400" s="98"/>
      <c r="U400" s="99"/>
      <c r="V400" s="99"/>
    </row>
    <row r="401">
      <c r="A401" s="98"/>
      <c r="B401" s="98"/>
      <c r="C401" s="98"/>
      <c r="D401" s="98"/>
      <c r="E401" s="98"/>
      <c r="F401" s="98"/>
      <c r="G401" s="98"/>
      <c r="H401" s="98"/>
      <c r="I401" s="105"/>
      <c r="J401" s="98"/>
      <c r="K401" s="103"/>
      <c r="L401" s="104"/>
      <c r="M401" s="104"/>
      <c r="N401" s="98"/>
      <c r="O401" s="98"/>
      <c r="P401" s="98"/>
      <c r="Q401" s="98"/>
      <c r="R401" s="98"/>
      <c r="S401" s="98"/>
      <c r="T401" s="98"/>
      <c r="U401" s="99"/>
      <c r="V401" s="99"/>
    </row>
    <row r="402">
      <c r="A402" s="98"/>
      <c r="B402" s="98"/>
      <c r="C402" s="98"/>
      <c r="D402" s="98"/>
      <c r="E402" s="98"/>
      <c r="F402" s="98"/>
      <c r="G402" s="98"/>
      <c r="H402" s="98"/>
      <c r="I402" s="105"/>
      <c r="J402" s="98"/>
      <c r="K402" s="103"/>
      <c r="L402" s="104"/>
      <c r="M402" s="104"/>
      <c r="N402" s="98"/>
      <c r="O402" s="98"/>
      <c r="P402" s="98"/>
      <c r="Q402" s="98"/>
      <c r="R402" s="98"/>
      <c r="S402" s="98"/>
      <c r="T402" s="98"/>
      <c r="U402" s="99"/>
      <c r="V402" s="99"/>
    </row>
    <row r="403">
      <c r="A403" s="98"/>
      <c r="B403" s="98"/>
      <c r="C403" s="98"/>
      <c r="D403" s="98"/>
      <c r="E403" s="98"/>
      <c r="F403" s="98"/>
      <c r="G403" s="98"/>
      <c r="H403" s="98"/>
      <c r="I403" s="105"/>
      <c r="J403" s="98"/>
      <c r="K403" s="103"/>
      <c r="L403" s="104"/>
      <c r="M403" s="104"/>
      <c r="N403" s="98"/>
      <c r="O403" s="98"/>
      <c r="P403" s="98"/>
      <c r="Q403" s="98"/>
      <c r="R403" s="98"/>
      <c r="S403" s="98"/>
      <c r="T403" s="98"/>
      <c r="U403" s="99"/>
      <c r="V403" s="99"/>
    </row>
    <row r="404">
      <c r="A404" s="98"/>
      <c r="B404" s="98"/>
      <c r="C404" s="98"/>
      <c r="D404" s="98"/>
      <c r="E404" s="98"/>
      <c r="F404" s="98"/>
      <c r="G404" s="98"/>
      <c r="H404" s="98"/>
      <c r="I404" s="105"/>
      <c r="J404" s="98"/>
      <c r="K404" s="103"/>
      <c r="L404" s="104"/>
      <c r="M404" s="104"/>
      <c r="N404" s="98"/>
      <c r="O404" s="98"/>
      <c r="P404" s="98"/>
      <c r="Q404" s="98"/>
      <c r="R404" s="98"/>
      <c r="S404" s="98"/>
      <c r="T404" s="98"/>
      <c r="U404" s="99"/>
      <c r="V404" s="99"/>
    </row>
    <row r="405">
      <c r="A405" s="98"/>
      <c r="B405" s="98"/>
      <c r="C405" s="98"/>
      <c r="D405" s="98"/>
      <c r="E405" s="98"/>
      <c r="F405" s="98"/>
      <c r="G405" s="98"/>
      <c r="H405" s="98"/>
      <c r="I405" s="105"/>
      <c r="J405" s="98"/>
      <c r="K405" s="103"/>
      <c r="L405" s="104"/>
      <c r="M405" s="104"/>
      <c r="N405" s="98"/>
      <c r="O405" s="98"/>
      <c r="P405" s="98"/>
      <c r="Q405" s="98"/>
      <c r="R405" s="98"/>
      <c r="S405" s="98"/>
      <c r="T405" s="98"/>
      <c r="U405" s="99"/>
      <c r="V405" s="99"/>
    </row>
    <row r="406">
      <c r="A406" s="98"/>
      <c r="B406" s="98"/>
      <c r="C406" s="98"/>
      <c r="D406" s="98"/>
      <c r="E406" s="98"/>
      <c r="F406" s="98"/>
      <c r="G406" s="98"/>
      <c r="H406" s="98"/>
      <c r="I406" s="105"/>
      <c r="J406" s="98"/>
      <c r="K406" s="103"/>
      <c r="L406" s="104"/>
      <c r="M406" s="104"/>
      <c r="N406" s="98"/>
      <c r="O406" s="98"/>
      <c r="P406" s="98"/>
      <c r="Q406" s="98"/>
      <c r="R406" s="98"/>
      <c r="S406" s="98"/>
      <c r="T406" s="98"/>
      <c r="U406" s="99"/>
      <c r="V406" s="99"/>
    </row>
    <row r="407">
      <c r="A407" s="98"/>
      <c r="B407" s="98"/>
      <c r="C407" s="98"/>
      <c r="D407" s="98"/>
      <c r="E407" s="98"/>
      <c r="F407" s="98"/>
      <c r="G407" s="98"/>
      <c r="H407" s="98"/>
      <c r="I407" s="105"/>
      <c r="J407" s="98"/>
      <c r="K407" s="103"/>
      <c r="L407" s="104"/>
      <c r="M407" s="104"/>
      <c r="N407" s="98"/>
      <c r="O407" s="98"/>
      <c r="P407" s="98"/>
      <c r="Q407" s="98"/>
      <c r="R407" s="98"/>
      <c r="S407" s="98"/>
      <c r="T407" s="98"/>
      <c r="U407" s="99"/>
      <c r="V407" s="99"/>
    </row>
    <row r="408">
      <c r="A408" s="98"/>
      <c r="B408" s="98"/>
      <c r="C408" s="98"/>
      <c r="D408" s="98"/>
      <c r="E408" s="98"/>
      <c r="F408" s="98"/>
      <c r="G408" s="98"/>
      <c r="H408" s="98"/>
      <c r="I408" s="105"/>
      <c r="J408" s="98"/>
      <c r="K408" s="103"/>
      <c r="L408" s="104"/>
      <c r="M408" s="104"/>
      <c r="N408" s="98"/>
      <c r="O408" s="98"/>
      <c r="P408" s="98"/>
      <c r="Q408" s="98"/>
      <c r="R408" s="98"/>
      <c r="S408" s="98"/>
      <c r="T408" s="98"/>
      <c r="U408" s="99"/>
      <c r="V408" s="99"/>
    </row>
    <row r="409">
      <c r="A409" s="98"/>
      <c r="B409" s="98"/>
      <c r="C409" s="98"/>
      <c r="D409" s="98"/>
      <c r="E409" s="98"/>
      <c r="F409" s="98"/>
      <c r="G409" s="98"/>
      <c r="H409" s="98"/>
      <c r="I409" s="105"/>
      <c r="J409" s="98"/>
      <c r="K409" s="103"/>
      <c r="L409" s="104"/>
      <c r="M409" s="104"/>
      <c r="N409" s="98"/>
      <c r="O409" s="98"/>
      <c r="P409" s="98"/>
      <c r="Q409" s="98"/>
      <c r="R409" s="98"/>
      <c r="S409" s="98"/>
      <c r="T409" s="98"/>
      <c r="U409" s="99"/>
      <c r="V409" s="99"/>
    </row>
    <row r="410">
      <c r="A410" s="98"/>
      <c r="B410" s="98"/>
      <c r="C410" s="98"/>
      <c r="D410" s="98"/>
      <c r="E410" s="98"/>
      <c r="F410" s="98"/>
      <c r="G410" s="98"/>
      <c r="H410" s="98"/>
      <c r="I410" s="105"/>
      <c r="J410" s="98"/>
      <c r="K410" s="103"/>
      <c r="L410" s="104"/>
      <c r="M410" s="104"/>
      <c r="N410" s="98"/>
      <c r="O410" s="98"/>
      <c r="P410" s="98"/>
      <c r="Q410" s="98"/>
      <c r="R410" s="98"/>
      <c r="S410" s="98"/>
      <c r="T410" s="98"/>
      <c r="U410" s="99"/>
      <c r="V410" s="99"/>
    </row>
    <row r="411">
      <c r="A411" s="98"/>
      <c r="B411" s="98"/>
      <c r="C411" s="98"/>
      <c r="D411" s="98"/>
      <c r="E411" s="98"/>
      <c r="F411" s="98"/>
      <c r="G411" s="98"/>
      <c r="H411" s="98"/>
      <c r="I411" s="105"/>
      <c r="J411" s="98"/>
      <c r="K411" s="103"/>
      <c r="L411" s="104"/>
      <c r="M411" s="104"/>
      <c r="N411" s="98"/>
      <c r="O411" s="98"/>
      <c r="P411" s="98"/>
      <c r="Q411" s="98"/>
      <c r="R411" s="98"/>
      <c r="S411" s="98"/>
      <c r="T411" s="98"/>
      <c r="U411" s="99"/>
      <c r="V411" s="99"/>
    </row>
    <row r="412">
      <c r="A412" s="98"/>
      <c r="B412" s="98"/>
      <c r="C412" s="98"/>
      <c r="D412" s="98"/>
      <c r="E412" s="98"/>
      <c r="F412" s="98"/>
      <c r="G412" s="98"/>
      <c r="H412" s="98"/>
      <c r="I412" s="105"/>
      <c r="J412" s="98"/>
      <c r="K412" s="103"/>
      <c r="L412" s="104"/>
      <c r="M412" s="104"/>
      <c r="N412" s="98"/>
      <c r="O412" s="98"/>
      <c r="P412" s="98"/>
      <c r="Q412" s="98"/>
      <c r="R412" s="98"/>
      <c r="S412" s="98"/>
      <c r="T412" s="98"/>
      <c r="U412" s="99"/>
      <c r="V412" s="99"/>
    </row>
    <row r="413">
      <c r="A413" s="98"/>
      <c r="B413" s="98"/>
      <c r="C413" s="98"/>
      <c r="D413" s="98"/>
      <c r="E413" s="98"/>
      <c r="F413" s="98"/>
      <c r="G413" s="98"/>
      <c r="H413" s="98"/>
      <c r="I413" s="105"/>
      <c r="J413" s="98"/>
      <c r="K413" s="103"/>
      <c r="L413" s="104"/>
      <c r="M413" s="104"/>
      <c r="N413" s="98"/>
      <c r="O413" s="98"/>
      <c r="P413" s="98"/>
      <c r="Q413" s="98"/>
      <c r="R413" s="98"/>
      <c r="S413" s="98"/>
      <c r="T413" s="98"/>
      <c r="U413" s="99"/>
      <c r="V413" s="99"/>
    </row>
    <row r="414">
      <c r="A414" s="98"/>
      <c r="B414" s="98"/>
      <c r="C414" s="98"/>
      <c r="D414" s="98"/>
      <c r="E414" s="98"/>
      <c r="F414" s="98"/>
      <c r="G414" s="98"/>
      <c r="H414" s="98"/>
      <c r="I414" s="105"/>
      <c r="J414" s="98"/>
      <c r="K414" s="103"/>
      <c r="L414" s="104"/>
      <c r="M414" s="104"/>
      <c r="N414" s="98"/>
      <c r="O414" s="98"/>
      <c r="P414" s="98"/>
      <c r="Q414" s="98"/>
      <c r="R414" s="98"/>
      <c r="S414" s="98"/>
      <c r="T414" s="98"/>
      <c r="U414" s="99"/>
      <c r="V414" s="99"/>
    </row>
    <row r="415">
      <c r="A415" s="98"/>
      <c r="B415" s="98"/>
      <c r="C415" s="98"/>
      <c r="D415" s="98"/>
      <c r="E415" s="98"/>
      <c r="F415" s="98"/>
      <c r="G415" s="98"/>
      <c r="H415" s="98"/>
      <c r="I415" s="105"/>
      <c r="J415" s="98"/>
      <c r="K415" s="103"/>
      <c r="L415" s="104"/>
      <c r="M415" s="104"/>
      <c r="N415" s="98"/>
      <c r="O415" s="98"/>
      <c r="P415" s="98"/>
      <c r="Q415" s="98"/>
      <c r="R415" s="98"/>
      <c r="S415" s="98"/>
      <c r="T415" s="98"/>
      <c r="U415" s="99"/>
      <c r="V415" s="99"/>
    </row>
    <row r="416">
      <c r="A416" s="98"/>
      <c r="B416" s="98"/>
      <c r="C416" s="98"/>
      <c r="D416" s="98"/>
      <c r="E416" s="98"/>
      <c r="F416" s="98"/>
      <c r="G416" s="98"/>
      <c r="H416" s="98"/>
      <c r="I416" s="105"/>
      <c r="J416" s="98"/>
      <c r="K416" s="103"/>
      <c r="L416" s="104"/>
      <c r="M416" s="104"/>
      <c r="N416" s="98"/>
      <c r="O416" s="98"/>
      <c r="P416" s="98"/>
      <c r="Q416" s="98"/>
      <c r="R416" s="98"/>
      <c r="S416" s="98"/>
      <c r="T416" s="98"/>
      <c r="U416" s="99"/>
      <c r="V416" s="99"/>
    </row>
    <row r="417">
      <c r="A417" s="98"/>
      <c r="B417" s="98"/>
      <c r="C417" s="98"/>
      <c r="D417" s="98"/>
      <c r="E417" s="98"/>
      <c r="F417" s="98"/>
      <c r="G417" s="98"/>
      <c r="H417" s="98"/>
      <c r="I417" s="105"/>
      <c r="J417" s="98"/>
      <c r="K417" s="103"/>
      <c r="L417" s="104"/>
      <c r="M417" s="104"/>
      <c r="N417" s="98"/>
      <c r="O417" s="98"/>
      <c r="P417" s="98"/>
      <c r="Q417" s="98"/>
      <c r="R417" s="98"/>
      <c r="S417" s="98"/>
      <c r="T417" s="98"/>
      <c r="U417" s="99"/>
      <c r="V417" s="99"/>
    </row>
    <row r="418">
      <c r="A418" s="98"/>
      <c r="B418" s="98"/>
      <c r="C418" s="98"/>
      <c r="D418" s="98"/>
      <c r="E418" s="98"/>
      <c r="F418" s="98"/>
      <c r="G418" s="98"/>
      <c r="H418" s="98"/>
      <c r="I418" s="105"/>
      <c r="J418" s="98"/>
      <c r="K418" s="103"/>
      <c r="L418" s="104"/>
      <c r="M418" s="104"/>
      <c r="N418" s="98"/>
      <c r="O418" s="98"/>
      <c r="P418" s="98"/>
      <c r="Q418" s="98"/>
      <c r="R418" s="98"/>
      <c r="S418" s="98"/>
      <c r="T418" s="98"/>
      <c r="U418" s="99"/>
      <c r="V418" s="99"/>
    </row>
    <row r="419">
      <c r="A419" s="98"/>
      <c r="B419" s="98"/>
      <c r="C419" s="98"/>
      <c r="D419" s="98"/>
      <c r="E419" s="98"/>
      <c r="F419" s="98"/>
      <c r="G419" s="98"/>
      <c r="H419" s="98"/>
      <c r="I419" s="105"/>
      <c r="J419" s="98"/>
      <c r="K419" s="103"/>
      <c r="L419" s="104"/>
      <c r="M419" s="104"/>
      <c r="N419" s="98"/>
      <c r="O419" s="98"/>
      <c r="P419" s="98"/>
      <c r="Q419" s="98"/>
      <c r="R419" s="98"/>
      <c r="S419" s="98"/>
      <c r="T419" s="98"/>
      <c r="U419" s="99"/>
      <c r="V419" s="99"/>
    </row>
    <row r="420">
      <c r="A420" s="98"/>
      <c r="B420" s="98"/>
      <c r="C420" s="98"/>
      <c r="D420" s="98"/>
      <c r="E420" s="98"/>
      <c r="F420" s="98"/>
      <c r="G420" s="98"/>
      <c r="H420" s="98"/>
      <c r="I420" s="105"/>
      <c r="J420" s="98"/>
      <c r="K420" s="103"/>
      <c r="L420" s="104"/>
      <c r="M420" s="104"/>
      <c r="N420" s="98"/>
      <c r="O420" s="98"/>
      <c r="P420" s="98"/>
      <c r="Q420" s="98"/>
      <c r="R420" s="98"/>
      <c r="S420" s="98"/>
      <c r="T420" s="98"/>
      <c r="U420" s="99"/>
      <c r="V420" s="99"/>
    </row>
    <row r="421">
      <c r="A421" s="98"/>
      <c r="B421" s="98"/>
      <c r="C421" s="98"/>
      <c r="D421" s="98"/>
      <c r="E421" s="98"/>
      <c r="F421" s="98"/>
      <c r="G421" s="98"/>
      <c r="H421" s="98"/>
      <c r="I421" s="105"/>
      <c r="J421" s="98"/>
      <c r="K421" s="103"/>
      <c r="L421" s="104"/>
      <c r="M421" s="104"/>
      <c r="N421" s="98"/>
      <c r="O421" s="98"/>
      <c r="P421" s="98"/>
      <c r="Q421" s="98"/>
      <c r="R421" s="98"/>
      <c r="S421" s="98"/>
      <c r="T421" s="98"/>
      <c r="U421" s="99"/>
      <c r="V421" s="99"/>
    </row>
    <row r="422">
      <c r="A422" s="98"/>
      <c r="B422" s="98"/>
      <c r="C422" s="98"/>
      <c r="D422" s="98"/>
      <c r="E422" s="98"/>
      <c r="F422" s="98"/>
      <c r="G422" s="98"/>
      <c r="H422" s="98"/>
      <c r="I422" s="105"/>
      <c r="J422" s="98"/>
      <c r="K422" s="103"/>
      <c r="L422" s="104"/>
      <c r="M422" s="104"/>
      <c r="N422" s="98"/>
      <c r="O422" s="98"/>
      <c r="P422" s="98"/>
      <c r="Q422" s="98"/>
      <c r="R422" s="98"/>
      <c r="S422" s="98"/>
      <c r="T422" s="98"/>
      <c r="U422" s="99"/>
      <c r="V422" s="99"/>
    </row>
    <row r="423">
      <c r="A423" s="98"/>
      <c r="B423" s="98"/>
      <c r="C423" s="98"/>
      <c r="D423" s="98"/>
      <c r="E423" s="98"/>
      <c r="F423" s="98"/>
      <c r="G423" s="98"/>
      <c r="H423" s="98"/>
      <c r="I423" s="105"/>
      <c r="J423" s="98"/>
      <c r="K423" s="103"/>
      <c r="L423" s="104"/>
      <c r="M423" s="104"/>
      <c r="N423" s="98"/>
      <c r="O423" s="98"/>
      <c r="P423" s="98"/>
      <c r="Q423" s="98"/>
      <c r="R423" s="98"/>
      <c r="S423" s="98"/>
      <c r="T423" s="98"/>
      <c r="U423" s="99"/>
      <c r="V423" s="99"/>
    </row>
    <row r="424">
      <c r="A424" s="98"/>
      <c r="B424" s="98"/>
      <c r="C424" s="98"/>
      <c r="D424" s="98"/>
      <c r="E424" s="98"/>
      <c r="F424" s="98"/>
      <c r="G424" s="98"/>
      <c r="H424" s="98"/>
      <c r="I424" s="105"/>
      <c r="J424" s="98"/>
      <c r="K424" s="103"/>
      <c r="L424" s="104"/>
      <c r="M424" s="104"/>
      <c r="N424" s="98"/>
      <c r="O424" s="98"/>
      <c r="P424" s="98"/>
      <c r="Q424" s="98"/>
      <c r="R424" s="98"/>
      <c r="S424" s="98"/>
      <c r="T424" s="98"/>
      <c r="U424" s="99"/>
      <c r="V424" s="99"/>
    </row>
    <row r="425">
      <c r="A425" s="98"/>
      <c r="B425" s="98"/>
      <c r="C425" s="98"/>
      <c r="D425" s="98"/>
      <c r="E425" s="98"/>
      <c r="F425" s="98"/>
      <c r="G425" s="98"/>
      <c r="H425" s="98"/>
      <c r="I425" s="105"/>
      <c r="J425" s="98"/>
      <c r="K425" s="103"/>
      <c r="L425" s="104"/>
      <c r="M425" s="104"/>
      <c r="N425" s="98"/>
      <c r="O425" s="98"/>
      <c r="P425" s="98"/>
      <c r="Q425" s="98"/>
      <c r="R425" s="98"/>
      <c r="S425" s="98"/>
      <c r="T425" s="98"/>
      <c r="U425" s="99"/>
      <c r="V425" s="99"/>
    </row>
    <row r="426">
      <c r="A426" s="98"/>
      <c r="B426" s="98"/>
      <c r="C426" s="98"/>
      <c r="D426" s="98"/>
      <c r="E426" s="98"/>
      <c r="F426" s="98"/>
      <c r="G426" s="98"/>
      <c r="H426" s="98"/>
      <c r="I426" s="105"/>
      <c r="J426" s="98"/>
      <c r="K426" s="103"/>
      <c r="L426" s="104"/>
      <c r="M426" s="104"/>
      <c r="N426" s="98"/>
      <c r="O426" s="98"/>
      <c r="P426" s="98"/>
      <c r="Q426" s="98"/>
      <c r="R426" s="98"/>
      <c r="S426" s="98"/>
      <c r="T426" s="98"/>
      <c r="U426" s="99"/>
      <c r="V426" s="99"/>
    </row>
    <row r="427">
      <c r="A427" s="98"/>
      <c r="B427" s="98"/>
      <c r="C427" s="98"/>
      <c r="D427" s="98"/>
      <c r="E427" s="98"/>
      <c r="F427" s="98"/>
      <c r="G427" s="98"/>
      <c r="H427" s="98"/>
      <c r="I427" s="105"/>
      <c r="J427" s="98"/>
      <c r="K427" s="103"/>
      <c r="L427" s="104"/>
      <c r="M427" s="104"/>
      <c r="N427" s="98"/>
      <c r="O427" s="98"/>
      <c r="P427" s="98"/>
      <c r="Q427" s="98"/>
      <c r="R427" s="98"/>
      <c r="S427" s="98"/>
      <c r="T427" s="98"/>
      <c r="U427" s="99"/>
      <c r="V427" s="99"/>
    </row>
    <row r="428">
      <c r="A428" s="98"/>
      <c r="B428" s="98"/>
      <c r="C428" s="98"/>
      <c r="D428" s="98"/>
      <c r="E428" s="98"/>
      <c r="F428" s="98"/>
      <c r="G428" s="98"/>
      <c r="H428" s="98"/>
      <c r="I428" s="105"/>
      <c r="J428" s="98"/>
      <c r="K428" s="103"/>
      <c r="L428" s="104"/>
      <c r="M428" s="104"/>
      <c r="N428" s="98"/>
      <c r="O428" s="98"/>
      <c r="P428" s="98"/>
      <c r="Q428" s="98"/>
      <c r="R428" s="98"/>
      <c r="S428" s="98"/>
      <c r="T428" s="98"/>
      <c r="U428" s="99"/>
      <c r="V428" s="99"/>
    </row>
    <row r="429">
      <c r="A429" s="98"/>
      <c r="B429" s="98"/>
      <c r="C429" s="98"/>
      <c r="D429" s="98"/>
      <c r="E429" s="98"/>
      <c r="F429" s="98"/>
      <c r="G429" s="98"/>
      <c r="H429" s="98"/>
      <c r="I429" s="105"/>
      <c r="J429" s="98"/>
      <c r="K429" s="103"/>
      <c r="L429" s="104"/>
      <c r="M429" s="104"/>
      <c r="N429" s="98"/>
      <c r="O429" s="98"/>
      <c r="P429" s="98"/>
      <c r="Q429" s="98"/>
      <c r="R429" s="98"/>
      <c r="S429" s="98"/>
      <c r="T429" s="98"/>
      <c r="U429" s="99"/>
      <c r="V429" s="99"/>
    </row>
    <row r="430">
      <c r="A430" s="98"/>
      <c r="B430" s="98"/>
      <c r="C430" s="98"/>
      <c r="D430" s="98"/>
      <c r="E430" s="98"/>
      <c r="F430" s="98"/>
      <c r="G430" s="98"/>
      <c r="H430" s="98"/>
      <c r="I430" s="105"/>
      <c r="J430" s="98"/>
      <c r="K430" s="103"/>
      <c r="L430" s="104"/>
      <c r="M430" s="104"/>
      <c r="N430" s="98"/>
      <c r="O430" s="98"/>
      <c r="P430" s="98"/>
      <c r="Q430" s="98"/>
      <c r="R430" s="98"/>
      <c r="S430" s="98"/>
      <c r="T430" s="98"/>
      <c r="U430" s="99"/>
      <c r="V430" s="99"/>
    </row>
    <row r="431">
      <c r="A431" s="98"/>
      <c r="B431" s="98"/>
      <c r="C431" s="98"/>
      <c r="D431" s="98"/>
      <c r="E431" s="98"/>
      <c r="F431" s="98"/>
      <c r="G431" s="98"/>
      <c r="H431" s="98"/>
      <c r="I431" s="105"/>
      <c r="J431" s="98"/>
      <c r="K431" s="103"/>
      <c r="L431" s="104"/>
      <c r="M431" s="104"/>
      <c r="N431" s="98"/>
      <c r="O431" s="98"/>
      <c r="P431" s="98"/>
      <c r="Q431" s="98"/>
      <c r="R431" s="98"/>
      <c r="S431" s="98"/>
      <c r="T431" s="98"/>
      <c r="U431" s="99"/>
      <c r="V431" s="99"/>
    </row>
    <row r="432">
      <c r="A432" s="98"/>
      <c r="B432" s="98"/>
      <c r="C432" s="98"/>
      <c r="D432" s="98"/>
      <c r="E432" s="98"/>
      <c r="F432" s="98"/>
      <c r="G432" s="98"/>
      <c r="H432" s="98"/>
      <c r="I432" s="105"/>
      <c r="J432" s="98"/>
      <c r="K432" s="103"/>
      <c r="L432" s="104"/>
      <c r="M432" s="104"/>
      <c r="N432" s="98"/>
      <c r="O432" s="98"/>
      <c r="P432" s="98"/>
      <c r="Q432" s="98"/>
      <c r="R432" s="98"/>
      <c r="S432" s="98"/>
      <c r="T432" s="98"/>
      <c r="U432" s="99"/>
      <c r="V432" s="99"/>
    </row>
    <row r="433">
      <c r="A433" s="98"/>
      <c r="B433" s="98"/>
      <c r="C433" s="98"/>
      <c r="D433" s="98"/>
      <c r="E433" s="98"/>
      <c r="F433" s="98"/>
      <c r="G433" s="98"/>
      <c r="H433" s="98"/>
      <c r="I433" s="105"/>
      <c r="J433" s="98"/>
      <c r="K433" s="103"/>
      <c r="L433" s="104"/>
      <c r="M433" s="104"/>
      <c r="N433" s="98"/>
      <c r="O433" s="98"/>
      <c r="P433" s="98"/>
      <c r="Q433" s="98"/>
      <c r="R433" s="98"/>
      <c r="S433" s="98"/>
      <c r="T433" s="98"/>
      <c r="U433" s="99"/>
      <c r="V433" s="99"/>
    </row>
    <row r="434">
      <c r="A434" s="98"/>
      <c r="B434" s="98"/>
      <c r="C434" s="98"/>
      <c r="D434" s="98"/>
      <c r="E434" s="98"/>
      <c r="F434" s="98"/>
      <c r="G434" s="98"/>
      <c r="H434" s="98"/>
      <c r="I434" s="105"/>
      <c r="J434" s="98"/>
      <c r="K434" s="103"/>
      <c r="L434" s="104"/>
      <c r="M434" s="104"/>
      <c r="N434" s="98"/>
      <c r="O434" s="98"/>
      <c r="P434" s="98"/>
      <c r="Q434" s="98"/>
      <c r="R434" s="98"/>
      <c r="S434" s="98"/>
      <c r="T434" s="98"/>
      <c r="U434" s="99"/>
      <c r="V434" s="99"/>
    </row>
    <row r="435">
      <c r="A435" s="98"/>
      <c r="B435" s="98"/>
      <c r="C435" s="98"/>
      <c r="D435" s="98"/>
      <c r="E435" s="98"/>
      <c r="F435" s="98"/>
      <c r="G435" s="98"/>
      <c r="H435" s="98"/>
      <c r="I435" s="105"/>
      <c r="J435" s="98"/>
      <c r="K435" s="103"/>
      <c r="L435" s="104"/>
      <c r="M435" s="104"/>
      <c r="N435" s="98"/>
      <c r="O435" s="98"/>
      <c r="P435" s="98"/>
      <c r="Q435" s="98"/>
      <c r="R435" s="98"/>
      <c r="S435" s="98"/>
      <c r="T435" s="98"/>
      <c r="U435" s="99"/>
      <c r="V435" s="99"/>
    </row>
  </sheetData>
  <mergeCells>
    <mergeCell ref="C265:D265"/>
    <mergeCell ref="C266:D266"/>
    <mergeCell ref="C267:D267"/>
    <mergeCell ref="C269:D269"/>
    <mergeCell ref="C271:D271"/>
    <mergeCell ref="C270:D270"/>
    <mergeCell ref="C272:D272"/>
    <mergeCell ref="A238:A275"/>
    <mergeCell ref="C275:D275"/>
    <mergeCell ref="A276:J276"/>
    <mergeCell ref="C277:D277"/>
    <mergeCell ref="C278:D278"/>
    <mergeCell ref="C274:D274"/>
    <mergeCell ref="C273:D273"/>
    <mergeCell ref="C280:D280"/>
    <mergeCell ref="A277:A282"/>
    <mergeCell ref="C282:D282"/>
    <mergeCell ref="A283:J283"/>
    <mergeCell ref="A284:J284"/>
    <mergeCell ref="A285:J285"/>
    <mergeCell ref="A286:J286"/>
    <mergeCell ref="A287:J287"/>
    <mergeCell ref="A288:J288"/>
    <mergeCell ref="A289:J289"/>
    <mergeCell ref="C281:D281"/>
    <mergeCell ref="C279:D279"/>
    <mergeCell ref="C268:D268"/>
    <mergeCell ref="C264:D264"/>
    <mergeCell ref="C206:D206"/>
    <mergeCell ref="C219:D219"/>
    <mergeCell ref="C217:D217"/>
    <mergeCell ref="C218:D218"/>
    <mergeCell ref="C216:D216"/>
    <mergeCell ref="C220:D220"/>
    <mergeCell ref="C215:D215"/>
    <mergeCell ref="C213:D213"/>
    <mergeCell ref="C214:D214"/>
    <mergeCell ref="C208:D208"/>
    <mergeCell ref="C207:D207"/>
    <mergeCell ref="C212:D212"/>
    <mergeCell ref="C210:D210"/>
    <mergeCell ref="C211:D211"/>
    <mergeCell ref="C209:D209"/>
    <mergeCell ref="C225:D225"/>
    <mergeCell ref="C224:D224"/>
    <mergeCell ref="C226:D226"/>
    <mergeCell ref="C227:D227"/>
    <mergeCell ref="C228:D228"/>
    <mergeCell ref="C229:D229"/>
    <mergeCell ref="C222:D222"/>
    <mergeCell ref="C221:D221"/>
    <mergeCell ref="C223:D223"/>
    <mergeCell ref="C232:D232"/>
    <mergeCell ref="C231:D231"/>
    <mergeCell ref="C230:D230"/>
    <mergeCell ref="C233:D233"/>
    <mergeCell ref="C234:D234"/>
    <mergeCell ref="C236:D236"/>
    <mergeCell ref="A80:A236"/>
    <mergeCell ref="A237:J237"/>
    <mergeCell ref="C238:D238"/>
    <mergeCell ref="C239:D239"/>
    <mergeCell ref="C242:D242"/>
    <mergeCell ref="C241:D241"/>
    <mergeCell ref="C249:D249"/>
    <mergeCell ref="C248:D248"/>
    <mergeCell ref="C247:D247"/>
    <mergeCell ref="C250:D250"/>
    <mergeCell ref="C251:D251"/>
    <mergeCell ref="C253:D253"/>
    <mergeCell ref="C252:D252"/>
    <mergeCell ref="C246:D246"/>
    <mergeCell ref="C245:D245"/>
    <mergeCell ref="C244:D244"/>
    <mergeCell ref="C243:D243"/>
    <mergeCell ref="C261:D261"/>
    <mergeCell ref="C260:D260"/>
    <mergeCell ref="C259:D259"/>
    <mergeCell ref="C258:D258"/>
    <mergeCell ref="C257:D257"/>
    <mergeCell ref="C255:D255"/>
    <mergeCell ref="C256:D256"/>
    <mergeCell ref="C254:D254"/>
    <mergeCell ref="C263:D263"/>
    <mergeCell ref="C262:D262"/>
    <mergeCell ref="C240:D240"/>
    <mergeCell ref="C235:D235"/>
    <mergeCell ref="C187:D187"/>
    <mergeCell ref="C191:D191"/>
    <mergeCell ref="C190:D190"/>
    <mergeCell ref="C189:D189"/>
    <mergeCell ref="C188:D188"/>
    <mergeCell ref="C197:D197"/>
    <mergeCell ref="C198:D198"/>
    <mergeCell ref="C202:D202"/>
    <mergeCell ref="C201:D201"/>
    <mergeCell ref="C200:D200"/>
    <mergeCell ref="C199:D199"/>
    <mergeCell ref="C205:D205"/>
    <mergeCell ref="C204:D204"/>
    <mergeCell ref="C203:D203"/>
    <mergeCell ref="C194:D194"/>
    <mergeCell ref="C193:D193"/>
    <mergeCell ref="C195:D195"/>
    <mergeCell ref="C196:D196"/>
    <mergeCell ref="C192:D192"/>
    <mergeCell ref="C108:D108"/>
    <mergeCell ref="C107:D107"/>
    <mergeCell ref="C169:D169"/>
    <mergeCell ref="C182:D182"/>
    <mergeCell ref="C179:D179"/>
    <mergeCell ref="C178:D178"/>
    <mergeCell ref="C181:D181"/>
    <mergeCell ref="C180:D180"/>
    <mergeCell ref="C177:D177"/>
    <mergeCell ref="C171:D171"/>
    <mergeCell ref="C173:D173"/>
    <mergeCell ref="C172:D172"/>
    <mergeCell ref="C174:D174"/>
    <mergeCell ref="C175:D175"/>
    <mergeCell ref="C176:D176"/>
    <mergeCell ref="C186:D186"/>
    <mergeCell ref="C185:D185"/>
    <mergeCell ref="C184:D184"/>
    <mergeCell ref="C183:D183"/>
    <mergeCell ref="C170:D170"/>
    <mergeCell ref="C168:D168"/>
    <mergeCell ref="C167:D167"/>
    <mergeCell ref="C166:D166"/>
    <mergeCell ref="C165:D165"/>
    <mergeCell ref="C164:D164"/>
    <mergeCell ref="C163:D163"/>
    <mergeCell ref="C162:D162"/>
    <mergeCell ref="C160:D160"/>
    <mergeCell ref="C161:D161"/>
    <mergeCell ref="C158:D158"/>
    <mergeCell ref="C159:D159"/>
    <mergeCell ref="C121:D121"/>
    <mergeCell ref="C122:D122"/>
    <mergeCell ref="C123:D123"/>
    <mergeCell ref="C124:D124"/>
    <mergeCell ref="C111:D111"/>
    <mergeCell ref="C120:D120"/>
    <mergeCell ref="C119:D119"/>
    <mergeCell ref="C116:D116"/>
    <mergeCell ref="C117:D117"/>
    <mergeCell ref="C118:D118"/>
    <mergeCell ref="C114:D114"/>
    <mergeCell ref="C115:D115"/>
    <mergeCell ref="C113:D113"/>
    <mergeCell ref="C112:D112"/>
    <mergeCell ref="C137:D137"/>
    <mergeCell ref="C150:D150"/>
    <mergeCell ref="C148:D148"/>
    <mergeCell ref="C149:D149"/>
    <mergeCell ref="C146:D146"/>
    <mergeCell ref="C147:D147"/>
    <mergeCell ref="C138:D138"/>
    <mergeCell ref="C141:D141"/>
    <mergeCell ref="C142:D142"/>
    <mergeCell ref="C143:D143"/>
    <mergeCell ref="C139:D139"/>
    <mergeCell ref="C140:D140"/>
    <mergeCell ref="C145:D145"/>
    <mergeCell ref="C144:D144"/>
    <mergeCell ref="C135:D135"/>
    <mergeCell ref="C136:D136"/>
    <mergeCell ref="C127:D127"/>
    <mergeCell ref="C128:D128"/>
    <mergeCell ref="C130:D130"/>
    <mergeCell ref="C131:D131"/>
    <mergeCell ref="C129:D129"/>
    <mergeCell ref="C126:D126"/>
    <mergeCell ref="C132:D132"/>
    <mergeCell ref="C134:D134"/>
    <mergeCell ref="C133:D133"/>
    <mergeCell ref="C125:D125"/>
    <mergeCell ref="C110:D110"/>
    <mergeCell ref="C109:D109"/>
    <mergeCell ref="C106:D106"/>
    <mergeCell ref="C105:D105"/>
    <mergeCell ref="C104:D104"/>
    <mergeCell ref="C103:D103"/>
    <mergeCell ref="C102:D102"/>
    <mergeCell ref="C92:D92"/>
    <mergeCell ref="C91:D91"/>
    <mergeCell ref="C96:D96"/>
    <mergeCell ref="C95:D95"/>
    <mergeCell ref="C94:D94"/>
    <mergeCell ref="C93:D93"/>
    <mergeCell ref="C97:D97"/>
    <mergeCell ref="C98:D98"/>
    <mergeCell ref="C99:D99"/>
    <mergeCell ref="C101:D101"/>
    <mergeCell ref="C100:D100"/>
    <mergeCell ref="C89:D89"/>
    <mergeCell ref="C88:D88"/>
    <mergeCell ref="C90:D90"/>
    <mergeCell ref="C86:D86"/>
    <mergeCell ref="C87:D87"/>
    <mergeCell ref="C85:D85"/>
    <mergeCell ref="C84:D84"/>
    <mergeCell ref="C83:D83"/>
    <mergeCell ref="B81:B83"/>
    <mergeCell ref="C82:D82"/>
    <mergeCell ref="C81:D81"/>
    <mergeCell ref="B30:B41"/>
    <mergeCell ref="B10:B29"/>
    <mergeCell ref="B42:J42"/>
    <mergeCell ref="A9:A41"/>
    <mergeCell ref="E2:G2"/>
    <mergeCell ref="C3:D3"/>
    <mergeCell ref="A4:A5"/>
    <mergeCell ref="E4:K4"/>
    <mergeCell ref="A8:J8"/>
    <mergeCell ref="C45:D45"/>
    <mergeCell ref="C44:D44"/>
    <mergeCell ref="A43:J43"/>
    <mergeCell ref="C46:D46"/>
    <mergeCell ref="C47:D47"/>
    <mergeCell ref="C49:D49"/>
    <mergeCell ref="C48:D48"/>
    <mergeCell ref="C57:D57"/>
    <mergeCell ref="C56:D56"/>
    <mergeCell ref="C55:D55"/>
    <mergeCell ref="C54:D54"/>
    <mergeCell ref="C53:D53"/>
    <mergeCell ref="C52:D52"/>
    <mergeCell ref="C51:D51"/>
    <mergeCell ref="C68:D68"/>
    <mergeCell ref="C67:D67"/>
    <mergeCell ref="C65:D65"/>
    <mergeCell ref="C64:D64"/>
    <mergeCell ref="C66:D66"/>
    <mergeCell ref="C69:D69"/>
    <mergeCell ref="C63:D63"/>
    <mergeCell ref="C62:D62"/>
    <mergeCell ref="C61:D61"/>
    <mergeCell ref="C60:D60"/>
    <mergeCell ref="C59:D59"/>
    <mergeCell ref="C58:D58"/>
    <mergeCell ref="C70:D70"/>
    <mergeCell ref="C71:D71"/>
    <mergeCell ref="C50:D50"/>
    <mergeCell ref="C73:D73"/>
    <mergeCell ref="C74:D74"/>
    <mergeCell ref="C75:D75"/>
    <mergeCell ref="C76:D76"/>
    <mergeCell ref="C78:D78"/>
    <mergeCell ref="A44:A78"/>
    <mergeCell ref="A79:J79"/>
    <mergeCell ref="C77:D77"/>
    <mergeCell ref="C72:D72"/>
    <mergeCell ref="C152:D152"/>
    <mergeCell ref="C157:D157"/>
    <mergeCell ref="C156:D156"/>
    <mergeCell ref="C155:D155"/>
    <mergeCell ref="C154:D154"/>
    <mergeCell ref="C153:D153"/>
    <mergeCell ref="C151:D151"/>
    <mergeCell ref="H2:M2"/>
    <mergeCell ref="A1:M1"/>
  </mergeCells>
</worksheet>
</file>

<file path=xl/worksheets/sheet4.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sheetViews>
  <sheetFormatPr defaultColWidth="14" defaultRowHeight="19"/>
  <cols>
    <col collapsed="false" customWidth="true" hidden="false" max="1" min="1" style="0" width="6"/>
    <col collapsed="false" customWidth="true" hidden="false" max="2" min="2" style="0" width="14"/>
    <col collapsed="false" customWidth="true" hidden="false" max="3" min="3" style="0" width="10"/>
    <col collapsed="false" customWidth="true" hidden="false" max="4" min="4" style="0" width="13"/>
    <col collapsed="false" customWidth="true" hidden="false" max="5" min="5" style="0" width="37"/>
    <col collapsed="false" customWidth="true" hidden="false" max="6" min="6" style="0" width="11"/>
    <col collapsed="false" customWidth="true" hidden="false" max="7" min="7" style="0" width="8"/>
    <col collapsed="false" customWidth="true" hidden="false" max="8" min="8" style="0" width="16"/>
    <col collapsed="false" customWidth="true" hidden="false" max="9" min="9" style="0" width="7"/>
    <col collapsed="false" customWidth="true" hidden="false" max="10" min="10" style="0" width="14"/>
    <col collapsed="false" customWidth="true" hidden="false" max="11" min="11" style="0" width="14"/>
    <col collapsed="false" customWidth="true" hidden="false" max="12" min="12" style="0" width="6"/>
    <col collapsed="false" customWidth="true" hidden="false" max="13" min="13" style="0" width="14"/>
    <col collapsed="false" customWidth="true" hidden="false" max="14" min="14" style="0" width="14"/>
    <col collapsed="false" customWidth="true" hidden="false" max="15" min="15" style="0" width="14"/>
    <col collapsed="false" customWidth="true" hidden="false" max="16" min="16" style="0" width="39"/>
    <col collapsed="false" customWidth="true" hidden="false" max="17" min="17" style="0" width="7"/>
    <col collapsed="false" customWidth="true" hidden="false" max="18" min="18" style="0" width="11"/>
    <col collapsed="false" customWidth="true" hidden="false" max="19" min="19" style="0" width="15"/>
  </cols>
  <sheetData>
    <row r="1">
      <c r="A1" s="243" t="str">
        <v>序号</v>
      </c>
      <c r="B1" s="243" t="str">
        <v>昵称</v>
      </c>
      <c r="C1" s="243" t="str">
        <v>姓名</v>
      </c>
      <c r="D1" s="243" t="str">
        <v>记录号</v>
      </c>
      <c r="E1" s="243" t="str">
        <v>航班时刻</v>
      </c>
      <c r="F1" s="243" t="str">
        <v>出票价格</v>
      </c>
      <c r="G1" s="243" t="str">
        <v>退票价格</v>
      </c>
      <c r="H1" s="243" t="str">
        <v>票号</v>
      </c>
      <c r="J1" s="241"/>
      <c r="K1" s="241"/>
      <c r="L1" s="251" t="str">
        <v>序号</v>
      </c>
      <c r="M1" s="251" t="str">
        <v>姓名</v>
      </c>
      <c r="N1" s="251"/>
      <c r="O1" s="251" t="str">
        <v>记录号</v>
      </c>
      <c r="P1" s="251" t="str">
        <v>航班时刻</v>
      </c>
      <c r="Q1" s="251" t="str">
        <v>出票价格</v>
      </c>
      <c r="R1" s="251" t="str">
        <v>退票价格</v>
      </c>
      <c r="S1" s="251" t="str">
        <v>票号</v>
      </c>
      <c r="T1" s="241"/>
    </row>
    <row r="2">
      <c r="A2" s="243">
        <v>1</v>
      </c>
      <c r="B2" s="243" t="str">
        <v>Little Bear✨</v>
      </c>
      <c r="C2" s="243" t="str">
        <v>张淑英</v>
      </c>
      <c r="D2" s="243" t="str">
        <v>HEYJ2G</v>
      </c>
      <c r="E2" s="243" t="str">
        <v>CA1871 R TH11APR PEKXMN HK1 1400 1700</v>
      </c>
      <c r="F2" s="243">
        <v>2600</v>
      </c>
      <c r="G2" s="243"/>
      <c r="H2" s="243" t="str">
        <v>999-1104531211</v>
      </c>
      <c r="I2" s="243"/>
      <c r="J2" s="241"/>
      <c r="K2" s="241"/>
      <c r="L2" s="242">
        <v>1</v>
      </c>
      <c r="M2" s="242" t="str">
        <v>秦世纪</v>
      </c>
      <c r="N2" s="242" t="str">
        <v>小黑粉</v>
      </c>
      <c r="O2" s="242" t="str">
        <v>HDK331</v>
      </c>
      <c r="P2" s="242" t="str">
        <v>MF8090 C TH11APR DLCXMN HK5 1305 1720</v>
      </c>
      <c r="Q2" s="242">
        <v>0</v>
      </c>
      <c r="R2" s="242">
        <v>0</v>
      </c>
      <c r="S2" s="242" t="str">
        <v>731-1103099253</v>
      </c>
      <c r="T2" s="241"/>
    </row>
    <row r="3">
      <c r="A3" s="243">
        <v>2</v>
      </c>
      <c r="B3" s="243" t="str">
        <v>Little Bear✨</v>
      </c>
      <c r="C3" s="243" t="str">
        <v>张淑英</v>
      </c>
      <c r="D3" s="243" t="str">
        <v>HV0H4B</v>
      </c>
      <c r="E3" s="243" t="str">
        <v>SC2129 R TU16APR XMNPEK HK1 1930 2230</v>
      </c>
      <c r="F3" s="243">
        <v>2130</v>
      </c>
      <c r="G3" s="243"/>
      <c r="H3" s="243" t="str">
        <v>324-1104531223</v>
      </c>
      <c r="I3" s="243"/>
      <c r="J3" s="241"/>
      <c r="K3" s="241"/>
      <c r="L3" s="242">
        <v>2</v>
      </c>
      <c r="M3" s="242" t="str">
        <v>田力竹</v>
      </c>
      <c r="N3" s="242" t="str">
        <v>顶流社</v>
      </c>
      <c r="O3" s="242" t="str">
        <v>HX6WMV</v>
      </c>
      <c r="P3" s="242" t="str">
        <v>HU7655 E TH11APR HFEXMN HK1 1340 1520</v>
      </c>
      <c r="Q3" s="242">
        <v>900</v>
      </c>
      <c r="R3" s="242"/>
      <c r="S3" s="242" t="str">
        <v>880-1103099264</v>
      </c>
      <c r="T3" s="241"/>
    </row>
    <row r="4">
      <c r="A4" s="243">
        <v>3</v>
      </c>
      <c r="B4" s="243" t="str">
        <v>琥珀.</v>
      </c>
      <c r="C4" s="243" t="str">
        <v>汪盛静</v>
      </c>
      <c r="D4" s="243" t="str">
        <v>HNSRF6</v>
      </c>
      <c r="E4" s="243" t="str">
        <v>MU5663 I FR12APR SHAXMN HK2 0855 1040</v>
      </c>
      <c r="F4" s="243">
        <v>1480</v>
      </c>
      <c r="G4" s="243"/>
      <c r="H4" s="243" t="str">
        <v>781-1104531274</v>
      </c>
      <c r="I4" s="243"/>
      <c r="J4" s="241"/>
      <c r="K4" s="241"/>
      <c r="L4" s="242">
        <v>3</v>
      </c>
      <c r="M4" s="242" t="str">
        <v>田力竹</v>
      </c>
      <c r="N4" s="242" t="str">
        <v>顶流社</v>
      </c>
      <c r="O4" s="242" t="str">
        <v>KF24P7</v>
      </c>
      <c r="P4" s="242" t="str">
        <v>HU7656 E MO15APR XMNHFE HK1 1620 1825</v>
      </c>
      <c r="Q4" s="242">
        <v>900</v>
      </c>
      <c r="R4" s="242"/>
      <c r="S4" s="242" t="str">
        <v>880-1103099265</v>
      </c>
      <c r="T4" s="241"/>
    </row>
    <row r="5">
      <c r="A5" s="243">
        <v>4</v>
      </c>
      <c r="B5" s="243" t="str">
        <v>随意✨</v>
      </c>
      <c r="C5" s="243" t="str">
        <v>文雯</v>
      </c>
      <c r="D5" s="243" t="str">
        <v>HNSRF6</v>
      </c>
      <c r="E5" s="243" t="str">
        <v>MU5663 I FR12APR SHAXMN HK2 0855 1040</v>
      </c>
      <c r="F5" s="243">
        <v>1480</v>
      </c>
      <c r="G5" s="243"/>
      <c r="H5" s="243" t="str">
        <v>781-1104531275</v>
      </c>
      <c r="I5" s="243"/>
      <c r="J5" s="241"/>
      <c r="K5" s="241"/>
      <c r="L5" s="242">
        <v>4</v>
      </c>
      <c r="M5" s="242" t="str">
        <v>钏仕云</v>
      </c>
      <c r="N5" s="242" t="str">
        <v>声声荟/如果顺遂无虞/骨头</v>
      </c>
      <c r="O5" s="242" t="str">
        <v>KF24Z6</v>
      </c>
      <c r="P5" s="242" t="str">
        <v>SC2112 H TH11APR HGHXMN HK1 1610 1800</v>
      </c>
      <c r="Q5" s="242">
        <v>1130</v>
      </c>
      <c r="R5" s="242"/>
      <c r="S5" s="242" t="str">
        <v>324-1103099266</v>
      </c>
      <c r="T5" s="241"/>
    </row>
    <row r="6">
      <c r="A6" s="243">
        <v>5</v>
      </c>
      <c r="B6" s="243" t="str">
        <v>琥珀.</v>
      </c>
      <c r="C6" s="243" t="str">
        <v>汪盛静</v>
      </c>
      <c r="D6" s="243" t="str">
        <v>HE5W4P</v>
      </c>
      <c r="E6" s="243" t="str">
        <v>MU5664 I MO15APR XMNSHA HK1 1155 1345</v>
      </c>
      <c r="F6" s="243">
        <v>1480</v>
      </c>
      <c r="G6" s="243"/>
      <c r="H6" s="243" t="str">
        <v>781-1104531276</v>
      </c>
      <c r="I6" s="243"/>
      <c r="J6" s="241"/>
      <c r="K6" s="241"/>
      <c r="L6" s="242">
        <v>5</v>
      </c>
      <c r="M6" s="242" t="str">
        <v>钏仕云</v>
      </c>
      <c r="N6" s="242" t="str">
        <v>声声荟/如果顺遂无虞/骨头</v>
      </c>
      <c r="O6" s="242" t="str">
        <v>KF25B8</v>
      </c>
      <c r="P6" s="242" t="str">
        <v>MF8531 N SU14APR XMNHGH HK1 2115 2255</v>
      </c>
      <c r="Q6" s="242">
        <v>1060</v>
      </c>
      <c r="R6" s="242"/>
      <c r="S6" s="242" t="str">
        <v>731-1103099267</v>
      </c>
      <c r="T6" s="241"/>
    </row>
    <row r="7">
      <c r="A7" s="243">
        <v>6</v>
      </c>
      <c r="B7" s="243" t="str">
        <v>随意✨</v>
      </c>
      <c r="C7" s="243" t="str">
        <v>文雯</v>
      </c>
      <c r="D7" s="243" t="str">
        <v>JSK8Q1</v>
      </c>
      <c r="E7" s="243" t="str">
        <v>*MU8360 I MO15APR XMNSHA HK1 1830 2030</v>
      </c>
      <c r="F7" s="243">
        <v>1480</v>
      </c>
      <c r="G7" s="243"/>
      <c r="H7" s="243" t="str">
        <v>781-1104531277</v>
      </c>
      <c r="I7" s="243"/>
      <c r="J7" s="241"/>
      <c r="K7" s="241"/>
      <c r="L7" s="242">
        <v>6</v>
      </c>
      <c r="M7" s="242" t="str">
        <v>谢碧瑶</v>
      </c>
      <c r="N7" s="242" t="str">
        <v>小瑶蛋💃（团队招人）</v>
      </c>
      <c r="O7" s="242" t="str">
        <v>HNTY5Y</v>
      </c>
      <c r="P7" s="242" t="str">
        <v>MF8152 R TH11APR TYNXMN HK1 1215 1455</v>
      </c>
      <c r="Q7" s="242">
        <v>920</v>
      </c>
      <c r="R7" s="242"/>
      <c r="S7" s="242" t="str">
        <v>731-1103099270</v>
      </c>
      <c r="T7" s="241"/>
    </row>
    <row r="8">
      <c r="A8" s="243">
        <v>7</v>
      </c>
      <c r="B8" s="243" t="str">
        <v>张强</v>
      </c>
      <c r="C8" s="243" t="str">
        <v>张训战</v>
      </c>
      <c r="D8" s="243" t="str">
        <v>JZQHRP</v>
      </c>
      <c r="E8" s="243" t="str">
        <v>SC8403 R SA13APR TNAXMN HK1 1000 1215</v>
      </c>
      <c r="F8" s="243">
        <v>2010</v>
      </c>
      <c r="G8" s="243"/>
      <c r="H8" s="243" t="str">
        <v>324-1104531280</v>
      </c>
      <c r="I8" s="243"/>
      <c r="J8" s="241"/>
      <c r="K8" s="241"/>
      <c r="L8" s="242">
        <v>7</v>
      </c>
      <c r="M8" s="242" t="str">
        <v>谢碧瑶</v>
      </c>
      <c r="N8" s="242" t="str">
        <v>小瑶蛋💃（团队招人）</v>
      </c>
      <c r="O8" s="242" t="str">
        <v>JVCTPH</v>
      </c>
      <c r="P8" s="242" t="str">
        <v>KY8212 S TU16APR XMNKMG HK1 1320 1605</v>
      </c>
      <c r="Q8" s="242">
        <v>860</v>
      </c>
      <c r="R8" s="242"/>
      <c r="S8" s="242" t="str">
        <v>833-1101093317</v>
      </c>
      <c r="T8" s="241"/>
    </row>
    <row r="9">
      <c r="A9" s="243">
        <v>8</v>
      </c>
      <c r="B9" s="243" t="str">
        <v>净无尘</v>
      </c>
      <c r="C9" s="243" t="str">
        <v>尹畅</v>
      </c>
      <c r="D9" s="243" t="str">
        <v>JSK91L</v>
      </c>
      <c r="E9" s="243" t="str">
        <v>SC4785 R FR12APR TAOXMN HK1 1550 1830</v>
      </c>
      <c r="F9" s="243">
        <v>2030</v>
      </c>
      <c r="G9" s="243"/>
      <c r="H9" s="243" t="str">
        <v>324-1104531278</v>
      </c>
      <c r="I9" s="243"/>
      <c r="J9" s="241"/>
      <c r="K9" s="241"/>
      <c r="L9" s="242">
        <v>8</v>
      </c>
      <c r="M9" s="242" t="str">
        <v>张浩</v>
      </c>
      <c r="N9" s="242" t="str">
        <v>昊艺💛星城唱将</v>
      </c>
      <c r="O9" s="242" t="str">
        <v>KS7KYL</v>
      </c>
      <c r="P9" s="242" t="str">
        <v>HU7865 E FR12APR CSXXMN HK1 2215 2350</v>
      </c>
      <c r="Q9" s="242">
        <v>0</v>
      </c>
      <c r="R9" s="242">
        <v>105</v>
      </c>
      <c r="S9" s="242" t="str">
        <v>880-1103099271</v>
      </c>
      <c r="T9" s="241"/>
    </row>
    <row r="10">
      <c r="A10" s="243">
        <v>9</v>
      </c>
      <c r="B10" s="243" t="str">
        <v>净无尘</v>
      </c>
      <c r="C10" s="243" t="str">
        <v>尹畅</v>
      </c>
      <c r="D10" s="243" t="str">
        <v>HSM99G</v>
      </c>
      <c r="E10" s="243" t="str">
        <v>SC4782 R SU14APR XMNTAO HK1 1530 1805</v>
      </c>
      <c r="F10" s="243">
        <v>0</v>
      </c>
      <c r="G10" s="243">
        <v>382</v>
      </c>
      <c r="H10" s="243" t="str">
        <v>324-1104531279</v>
      </c>
      <c r="I10" s="243"/>
      <c r="J10" s="241"/>
      <c r="K10" s="241"/>
      <c r="L10" s="242">
        <v>9</v>
      </c>
      <c r="M10" s="242" t="str">
        <v>张浩</v>
      </c>
      <c r="N10" s="242" t="str">
        <v>昊艺💛星城唱将</v>
      </c>
      <c r="O10" s="242" t="str">
        <v>KS7L86</v>
      </c>
      <c r="P10" s="242" t="str">
        <v>CZ2130 V MO15APR XMNCSX HK1 1225 1355</v>
      </c>
      <c r="Q10" s="242">
        <v>0</v>
      </c>
      <c r="R10" s="242">
        <v>183</v>
      </c>
      <c r="S10" s="242" t="str">
        <v>784-1103099272</v>
      </c>
      <c r="T10" s="241"/>
    </row>
    <row r="11">
      <c r="A11" s="243">
        <v>10</v>
      </c>
      <c r="B11" s="243" t="str">
        <v>铁子么毛病</v>
      </c>
      <c r="C11" s="243" t="str">
        <v>陈莎莎</v>
      </c>
      <c r="D11" s="243" t="str">
        <v>KMSB3Q</v>
      </c>
      <c r="E11" s="243" t="str">
        <v>CA1815 Z FR12APR PEKXMN HK1 1635 1930</v>
      </c>
      <c r="F11" s="243">
        <v>0</v>
      </c>
      <c r="G11" s="243">
        <v>463</v>
      </c>
      <c r="H11" s="243" t="str">
        <v>999-1104531281</v>
      </c>
      <c r="I11" s="243"/>
      <c r="J11" s="241"/>
      <c r="K11" s="241"/>
      <c r="L11" s="242">
        <v>10</v>
      </c>
      <c r="M11" s="242" t="str">
        <v>龚明威</v>
      </c>
      <c r="N11" s="242" t="str">
        <v>龚明威violin</v>
      </c>
      <c r="O11" s="242" t="str">
        <v>HP6CPQ</v>
      </c>
      <c r="P11" s="242" t="str">
        <v>CA1801 P TH11APR PEKXMN HK1 2015 2310</v>
      </c>
      <c r="Q11" s="242">
        <v>820</v>
      </c>
      <c r="R11" s="242"/>
      <c r="S11" s="242" t="str">
        <v>999-1103099273</v>
      </c>
      <c r="T11" s="241"/>
    </row>
    <row r="12">
      <c r="A12" s="243">
        <v>11</v>
      </c>
      <c r="B12" s="243" t="str">
        <v>铁子么毛病</v>
      </c>
      <c r="C12" s="243" t="str">
        <v>陈莎莎</v>
      </c>
      <c r="D12" s="243" t="str">
        <v>HSMBBX</v>
      </c>
      <c r="E12" s="243" t="str">
        <v>CA1872 R MO15APR XMNPEK HK1 1800 2115</v>
      </c>
      <c r="F12" s="243">
        <v>0</v>
      </c>
      <c r="G12" s="243">
        <v>325</v>
      </c>
      <c r="H12" s="243" t="str">
        <v>999-1104531282</v>
      </c>
      <c r="I12" s="243"/>
      <c r="J12" s="241"/>
      <c r="K12" s="241"/>
      <c r="L12" s="242">
        <v>11</v>
      </c>
      <c r="M12" s="242" t="str">
        <v>龚明威</v>
      </c>
      <c r="N12" s="242" t="str">
        <v>龚明威violin</v>
      </c>
      <c r="O12" s="242" t="str">
        <v>KS7LJ7</v>
      </c>
      <c r="P12" s="242" t="str">
        <v>CA1810 K MO15APR XMNPEK HK1 1345 1710</v>
      </c>
      <c r="Q12" s="242">
        <v>820</v>
      </c>
      <c r="R12" s="242"/>
      <c r="S12" s="242" t="str">
        <v>999-1103099274</v>
      </c>
      <c r="T12" s="241"/>
    </row>
    <row r="13">
      <c r="A13" s="243">
        <v>12</v>
      </c>
      <c r="B13" s="243" t="str">
        <v>清风🌟</v>
      </c>
      <c r="C13" s="243" t="str">
        <v>徐琴</v>
      </c>
      <c r="D13" s="243" t="str">
        <v>KMSBJ9</v>
      </c>
      <c r="E13" s="243" t="str">
        <v>MU6196 Q MO15APR XMNTFU HK1 1145 1500</v>
      </c>
      <c r="F13" s="243">
        <v>0</v>
      </c>
      <c r="G13" s="243">
        <v>276</v>
      </c>
      <c r="H13" s="243" t="str">
        <v>781-1104531283</v>
      </c>
      <c r="I13" s="243"/>
      <c r="J13" s="241"/>
      <c r="K13" s="241"/>
      <c r="L13" s="242">
        <v>12</v>
      </c>
      <c r="M13" s="242" t="str">
        <v>刘晨</v>
      </c>
      <c r="N13" s="242" t="str">
        <v>☀️刘晨²⁰⁹ ☀️（不忘初❤️）</v>
      </c>
      <c r="O13" s="242" t="str">
        <v>JZ73VJ</v>
      </c>
      <c r="P13" s="242" t="str">
        <v>MF8376 H TH11APR NNGXMN HK1 1005 1155</v>
      </c>
      <c r="Q13" s="242">
        <v>0</v>
      </c>
      <c r="R13" s="242">
        <v>128</v>
      </c>
      <c r="S13" s="242" t="str">
        <v>731-1103099281</v>
      </c>
      <c r="T13" s="241"/>
    </row>
    <row r="14">
      <c r="A14" s="243">
        <v>13</v>
      </c>
      <c r="B14" s="243" t="str">
        <v>一只崽崽🌈</v>
      </c>
      <c r="C14" s="243" t="str">
        <v>马久庆</v>
      </c>
      <c r="D14" s="243" t="str">
        <v>KFELCB</v>
      </c>
      <c r="E14" s="243" t="str">
        <v>MU2939 I SA13APR CZXXMN HK1 0700 0850</v>
      </c>
      <c r="F14" s="243">
        <v>0</v>
      </c>
      <c r="G14" s="243">
        <v>250</v>
      </c>
      <c r="H14" s="243" t="str">
        <v>781-1104531284</v>
      </c>
      <c r="I14" s="243"/>
      <c r="J14" s="241"/>
      <c r="K14" s="241"/>
      <c r="L14" s="242">
        <v>13</v>
      </c>
      <c r="M14" s="242" t="str">
        <v>刘晨</v>
      </c>
      <c r="N14" s="242" t="str">
        <v>☀️刘晨²⁰⁹ ☀️（不忘初❤️）</v>
      </c>
      <c r="O14" s="242" t="str">
        <v>JDWH6F</v>
      </c>
      <c r="P14" s="242" t="str">
        <v>MF8342 U MO15APR XMNHRB HK1 1935 2335</v>
      </c>
      <c r="Q14" s="242">
        <v>0</v>
      </c>
      <c r="R14" s="242">
        <v>356</v>
      </c>
      <c r="S14" s="242" t="str">
        <v>731-1103099282</v>
      </c>
      <c r="T14" s="241"/>
    </row>
    <row r="15">
      <c r="A15" s="243">
        <v>14</v>
      </c>
      <c r="B15" s="243" t="str">
        <v>Boss..</v>
      </c>
      <c r="C15" s="243" t="str">
        <v>程俊</v>
      </c>
      <c r="D15" s="243" t="str">
        <v>HVYLR1</v>
      </c>
      <c r="E15" s="243" t="str">
        <v>MU2913 I FR12APR CZXXMN HK1 2005 2145</v>
      </c>
      <c r="F15" s="243">
        <v>0</v>
      </c>
      <c r="G15" s="243">
        <v>275</v>
      </c>
      <c r="H15" s="243" t="str">
        <v>781-1104531285</v>
      </c>
      <c r="I15" s="243"/>
      <c r="J15" s="241"/>
      <c r="K15" s="241"/>
      <c r="L15" s="242">
        <v>14</v>
      </c>
      <c r="M15" s="242" t="str">
        <v>辛梦叶</v>
      </c>
      <c r="N15" s="242" t="str">
        <v>冷冷不冷🍃</v>
      </c>
      <c r="O15" s="242" t="str">
        <v>HPRWZE</v>
      </c>
      <c r="P15" s="242" t="str">
        <v>CA4539 V TH11APR CTUXMN HK1 1135 1430</v>
      </c>
      <c r="Q15" s="242">
        <v>1110</v>
      </c>
      <c r="R15" s="242"/>
      <c r="S15" s="242" t="str">
        <v>999-1103099283</v>
      </c>
      <c r="T15" s="241"/>
    </row>
    <row r="16">
      <c r="A16" s="243">
        <v>15</v>
      </c>
      <c r="B16" s="243" t="str">
        <v>Boss..</v>
      </c>
      <c r="C16" s="243" t="str">
        <v>程俊</v>
      </c>
      <c r="D16" s="243" t="str">
        <v>JVGLY7</v>
      </c>
      <c r="E16" s="243" t="str">
        <v>MU2940 I MO15APR XMNCZX HK2 0950 1145</v>
      </c>
      <c r="F16" s="243">
        <v>0</v>
      </c>
      <c r="G16" s="243">
        <v>180</v>
      </c>
      <c r="H16" s="243" t="str">
        <v>781-1104531286</v>
      </c>
      <c r="I16" s="243"/>
      <c r="J16" s="241"/>
      <c r="K16" s="241"/>
      <c r="L16" s="242">
        <v>15</v>
      </c>
      <c r="M16" s="242" t="str">
        <v>辛梦叶</v>
      </c>
      <c r="N16" s="242" t="str">
        <v>冷冷不冷🍃</v>
      </c>
      <c r="O16" s="242" t="str">
        <v>JDWJ5Y</v>
      </c>
      <c r="P16" s="242" t="str">
        <v>3U8924 K MO15APR XMNCTU HK1 1210 1455</v>
      </c>
      <c r="Q16" s="242">
        <v>0</v>
      </c>
      <c r="R16" s="242">
        <v>485</v>
      </c>
      <c r="S16" s="242" t="str">
        <v>876-1103099284</v>
      </c>
      <c r="T16" s="241"/>
    </row>
    <row r="17">
      <c r="A17" s="243">
        <v>16</v>
      </c>
      <c r="B17" s="243" t="str">
        <v>一只崽崽🌈</v>
      </c>
      <c r="C17" s="243" t="str">
        <v>马久庆</v>
      </c>
      <c r="D17" s="243" t="str">
        <v>JVGLY7</v>
      </c>
      <c r="E17" s="243" t="str">
        <v>MU2940 I MO15APR XMNCZX HK2 0950 1145</v>
      </c>
      <c r="F17" s="243">
        <v>0</v>
      </c>
      <c r="G17" s="243">
        <v>180</v>
      </c>
      <c r="H17" s="243" t="str">
        <v>781-1104531287</v>
      </c>
      <c r="I17" s="243"/>
      <c r="J17" s="241"/>
      <c r="K17" s="241"/>
      <c r="L17" s="242">
        <v>16</v>
      </c>
      <c r="M17" s="242" t="str">
        <v>慈宏鑫</v>
      </c>
      <c r="N17" s="242" t="str">
        <v>小鑫鑫❤️</v>
      </c>
      <c r="O17" s="242" t="str">
        <v>KDE1N4</v>
      </c>
      <c r="P17" s="242" t="str">
        <v>3U8925 K TH11APR CTUXMN HK1 1600 1835</v>
      </c>
      <c r="Q17" s="242">
        <v>1090</v>
      </c>
      <c r="R17" s="242"/>
      <c r="S17" s="242" t="str">
        <v>876-1103099285</v>
      </c>
      <c r="T17" s="241"/>
    </row>
    <row r="18">
      <c r="A18" s="243">
        <v>17</v>
      </c>
      <c r="B18" s="243" t="str">
        <v>₉₉.ᴄʏ𝑗</v>
      </c>
      <c r="C18" s="243" t="str">
        <v>陈万国</v>
      </c>
      <c r="D18" s="243" t="str">
        <v>HW0DN2</v>
      </c>
      <c r="E18" s="243" t="str">
        <v>SC4785 R TH11APR CGQXMN HK1 1300 1830</v>
      </c>
      <c r="F18" s="243">
        <v>2790</v>
      </c>
      <c r="G18" s="243"/>
      <c r="H18" s="243" t="str">
        <v>324-1104531288</v>
      </c>
      <c r="I18" s="243"/>
      <c r="J18" s="241"/>
      <c r="K18" s="241"/>
      <c r="L18" s="242">
        <v>17</v>
      </c>
      <c r="M18" s="242" t="str">
        <v>慈宏鑫</v>
      </c>
      <c r="N18" s="242" t="str">
        <v>小鑫鑫❤️</v>
      </c>
      <c r="O18" s="242" t="str">
        <v>HPRXK9</v>
      </c>
      <c r="P18" s="242" t="str">
        <v>CA4540 V MO15APR XMNCTU HK1 1540 1840</v>
      </c>
      <c r="Q18" s="242">
        <v>0</v>
      </c>
      <c r="R18" s="242">
        <v>297</v>
      </c>
      <c r="S18" s="242" t="str">
        <v>999-1103099286</v>
      </c>
      <c r="T18" s="241"/>
    </row>
    <row r="19">
      <c r="A19" s="243">
        <v>18</v>
      </c>
      <c r="B19" s="243" t="str">
        <v>₉₉.ᴄʏ𝑗</v>
      </c>
      <c r="C19" s="243" t="str">
        <v>陈万国</v>
      </c>
      <c r="D19" s="243" t="str">
        <v>JDYH78</v>
      </c>
      <c r="E19" s="243" t="str">
        <v>NS3289 I FR26APR XMNSJW HK1 1200 1430</v>
      </c>
      <c r="F19" s="243">
        <v>1970</v>
      </c>
      <c r="G19" s="243"/>
      <c r="H19" s="243" t="str">
        <v>836-1104531290</v>
      </c>
      <c r="I19" s="243"/>
      <c r="J19" s="241"/>
      <c r="K19" s="241"/>
      <c r="L19" s="242">
        <v>18</v>
      </c>
      <c r="M19" s="242" t="str">
        <v>赵雅盈</v>
      </c>
      <c r="N19" s="242" t="str">
        <v>🌈Dodo嘟🎶</v>
      </c>
      <c r="O19" s="242" t="str">
        <v>KDE235</v>
      </c>
      <c r="P19" s="242" t="str">
        <v>MF8388 V TH11APR CANXMN HK1 1555 1735</v>
      </c>
      <c r="Q19" s="242">
        <v>1080</v>
      </c>
      <c r="R19" s="242"/>
      <c r="S19" s="242" t="str">
        <v>731-1103099287</v>
      </c>
      <c r="T19" s="241"/>
    </row>
    <row r="20">
      <c r="A20" s="243">
        <v>19</v>
      </c>
      <c r="B20" s="243" t="str">
        <v>任逍遥⚡️</v>
      </c>
      <c r="C20" s="243" t="str">
        <v>张敏</v>
      </c>
      <c r="D20" s="243" t="str">
        <v>JDYJN5</v>
      </c>
      <c r="E20" s="243" t="str">
        <v>MU2819 Q FR12APR WUXXMN HK1 1450 1650</v>
      </c>
      <c r="F20" s="243">
        <v>1450</v>
      </c>
      <c r="G20" s="243"/>
      <c r="H20" s="243" t="str">
        <v>781-1104531291</v>
      </c>
      <c r="I20" s="243"/>
      <c r="J20" s="241"/>
      <c r="K20" s="241"/>
      <c r="L20" s="242">
        <v>19</v>
      </c>
      <c r="M20" s="242" t="str">
        <v>赵雅盈</v>
      </c>
      <c r="N20" s="242" t="str">
        <v>🌈Dodo嘟🎶</v>
      </c>
      <c r="O20" s="242" t="str">
        <v>HPRY91</v>
      </c>
      <c r="P20" s="242" t="str">
        <v>CZ3742 E MO15APR XMNCAN HK1 1430 1615</v>
      </c>
      <c r="Q20" s="242">
        <v>0</v>
      </c>
      <c r="R20" s="242">
        <v>705</v>
      </c>
      <c r="S20" s="242" t="str">
        <v>784-1103099288</v>
      </c>
      <c r="T20" s="241"/>
    </row>
    <row r="21">
      <c r="A21" s="243">
        <v>20</v>
      </c>
      <c r="B21" s="243" t="str">
        <v>任逍遥⚡️</v>
      </c>
      <c r="C21" s="243" t="str">
        <v>张敏</v>
      </c>
      <c r="D21" s="243" t="str">
        <v>HEMJY5</v>
      </c>
      <c r="E21" s="243" t="str">
        <v>MU2790 Q MO15APR XMNWUX HK1 1050 1240</v>
      </c>
      <c r="F21" s="243">
        <v>1170</v>
      </c>
      <c r="G21" s="243"/>
      <c r="H21" s="243" t="str">
        <v>781-1104531292</v>
      </c>
      <c r="I21" s="243"/>
      <c r="J21" s="241"/>
      <c r="K21" s="241"/>
      <c r="L21" s="242">
        <v>20</v>
      </c>
      <c r="M21" s="242" t="str">
        <v>戴颔</v>
      </c>
      <c r="N21" s="242" t="str">
        <v>不知好戴</v>
      </c>
      <c r="O21" s="242" t="str">
        <v>HPRYPG</v>
      </c>
      <c r="P21" s="242" t="str">
        <v>MF8596 M TH11APR HGHXMN HK1 1550 1735</v>
      </c>
      <c r="Q21" s="242">
        <v>1290</v>
      </c>
      <c r="R21" s="242"/>
      <c r="S21" s="242" t="str">
        <v>731-1103099289</v>
      </c>
      <c r="T21" s="241"/>
    </row>
    <row r="22">
      <c r="A22" s="243">
        <v>21</v>
      </c>
      <c r="B22" s="243" t="str">
        <v>(￣^￣)ゞ</v>
      </c>
      <c r="C22" s="243" t="str">
        <v>俞唯佳</v>
      </c>
      <c r="D22" s="243" t="str">
        <v>HEMKC2</v>
      </c>
      <c r="E22" s="243" t="str">
        <v>CA1815 Z FR12APR PEKXMN HK1 1635 1930</v>
      </c>
      <c r="F22" s="243">
        <v>3210</v>
      </c>
      <c r="G22" s="243"/>
      <c r="H22" s="243" t="str">
        <v>999-1104531294</v>
      </c>
      <c r="I22" s="243"/>
      <c r="J22" s="241"/>
      <c r="K22" s="241"/>
      <c r="L22" s="242">
        <v>21</v>
      </c>
      <c r="M22" s="242" t="str">
        <v>戴颔</v>
      </c>
      <c r="N22" s="242" t="str">
        <v>不知好戴</v>
      </c>
      <c r="O22" s="242" t="str">
        <v>KDE2LV</v>
      </c>
      <c r="P22" s="242" t="str">
        <v>SC2117 H MO15APR XMNHGH HK1 1450 1630</v>
      </c>
      <c r="Q22" s="242">
        <v>1160</v>
      </c>
      <c r="R22" s="242"/>
      <c r="S22" s="242" t="str">
        <v>324-1103099290</v>
      </c>
      <c r="T22" s="241"/>
    </row>
    <row r="23">
      <c r="A23" s="243">
        <v>22</v>
      </c>
      <c r="B23" s="243" t="str">
        <v>(￣^￣)ゞ</v>
      </c>
      <c r="C23" s="243" t="str">
        <v>俞唯佳</v>
      </c>
      <c r="D23" s="243" t="str">
        <v>KPTPGK</v>
      </c>
      <c r="E23" s="243" t="str">
        <v>CA1872 Z SU14APR XMNPEK HK1 1800 2115</v>
      </c>
      <c r="F23" s="243">
        <v>3520</v>
      </c>
      <c r="G23" s="243"/>
      <c r="H23" s="243" t="str">
        <v>999-1104531295</v>
      </c>
      <c r="I23" s="243"/>
      <c r="J23" s="241"/>
      <c r="K23" s="241"/>
      <c r="L23" s="242">
        <v>22</v>
      </c>
      <c r="M23" s="242" t="str">
        <v>单鑫</v>
      </c>
      <c r="N23" s="242" t="str">
        <v>新声社</v>
      </c>
      <c r="O23" s="242" t="str">
        <v>JDWKZ7</v>
      </c>
      <c r="P23" s="242" t="str">
        <v>HU7655 E TH11APR HFEXMN HK1 1340 1520</v>
      </c>
      <c r="Q23" s="242">
        <v>900</v>
      </c>
      <c r="R23" s="242"/>
      <c r="S23" s="242" t="str">
        <v>880-1103099293</v>
      </c>
      <c r="T23" s="241"/>
    </row>
    <row r="24">
      <c r="A24" s="243">
        <v>23</v>
      </c>
      <c r="B24" s="243" t="str">
        <v>Sunny👸ˢᵘ</v>
      </c>
      <c r="C24" s="243" t="str">
        <v>陈韵怡</v>
      </c>
      <c r="D24" s="243" t="str">
        <v>KPTPR4</v>
      </c>
      <c r="E24" s="243" t="str">
        <v>CZ3741 D SA13APR CANXMN HK1 1205 1330</v>
      </c>
      <c r="F24" s="243">
        <v>2470</v>
      </c>
      <c r="G24" s="243"/>
      <c r="H24" s="243" t="str">
        <v>784-1104531296</v>
      </c>
      <c r="I24" s="243"/>
      <c r="J24" s="241"/>
      <c r="K24" s="241"/>
      <c r="L24" s="242">
        <v>23</v>
      </c>
      <c r="M24" s="242" t="str">
        <v>单鑫</v>
      </c>
      <c r="N24" s="242" t="str">
        <v>新声社</v>
      </c>
      <c r="O24" s="242" t="str">
        <v>HPRZ7W</v>
      </c>
      <c r="P24" s="242" t="str">
        <v>HU7656 E MO15APR XMNHFE HK1 1620 1825</v>
      </c>
      <c r="Q24" s="242">
        <v>900</v>
      </c>
      <c r="R24" s="242"/>
      <c r="S24" s="242" t="str">
        <v>880-1103099294</v>
      </c>
      <c r="T24" s="241"/>
    </row>
    <row r="25">
      <c r="A25" s="243">
        <v>24</v>
      </c>
      <c r="B25" s="243" t="str">
        <v>Sunny👸ˢᵘ</v>
      </c>
      <c r="C25" s="243" t="str">
        <v>陈韵怡</v>
      </c>
      <c r="D25" s="243" t="str">
        <v>HEML33</v>
      </c>
      <c r="E25" s="243" t="str">
        <v>CZ3742 D MO15APR XMNCAN HK1 1430 1615</v>
      </c>
      <c r="F25" s="243">
        <v>2470</v>
      </c>
      <c r="G25" s="243"/>
      <c r="H25" s="243" t="str">
        <v>784-1104531298</v>
      </c>
      <c r="I25" s="243"/>
      <c r="J25" s="241"/>
      <c r="K25" s="241"/>
      <c r="L25" s="242">
        <v>24</v>
      </c>
      <c r="M25" s="242" t="str">
        <v>李俊壁</v>
      </c>
      <c r="N25" s="242" t="str">
        <v>大白(狗子）</v>
      </c>
      <c r="O25" s="242" t="str">
        <v>JDWLCV</v>
      </c>
      <c r="P25" s="242" t="str">
        <v>MF8341 Z TH11APR HRBXMN HK1 0755 1150</v>
      </c>
      <c r="Q25" s="242">
        <v>890</v>
      </c>
      <c r="R25" s="242"/>
      <c r="S25" s="242" t="str">
        <v>731-1103099297</v>
      </c>
      <c r="T25" s="241"/>
    </row>
    <row r="26">
      <c r="A26" s="243">
        <v>25</v>
      </c>
      <c r="B26" s="243" t="str">
        <v>人土土.</v>
      </c>
      <c r="C26" s="243" t="str">
        <v>林海文</v>
      </c>
      <c r="D26" s="243" t="str">
        <v>HEML9E</v>
      </c>
      <c r="E26" s="243" t="str">
        <v>MF8596 J FR12APR HGHXMN HK1 1550 1735</v>
      </c>
      <c r="F26" s="243">
        <v>3620</v>
      </c>
      <c r="G26" s="243"/>
      <c r="H26" s="243" t="str">
        <v>731-1104531299</v>
      </c>
      <c r="I26" s="243"/>
      <c r="J26" s="241"/>
      <c r="K26" s="241"/>
      <c r="L26" s="242">
        <v>25</v>
      </c>
      <c r="M26" s="242" t="str">
        <v>刘佳明</v>
      </c>
      <c r="N26" s="242" t="str">
        <v>泊言妹妹🕊️</v>
      </c>
      <c r="O26" s="242" t="str">
        <v>JDD852</v>
      </c>
      <c r="P26" s="242" t="str">
        <v>MF8387 Z TH11APR SHEXMN HK1 0845 1210</v>
      </c>
      <c r="Q26" s="242">
        <v>770</v>
      </c>
      <c r="R26" s="242"/>
      <c r="S26" s="242" t="str">
        <v>731-1103099300</v>
      </c>
      <c r="T26" s="241"/>
    </row>
    <row r="27">
      <c r="A27" s="243">
        <v>26</v>
      </c>
      <c r="B27" s="243" t="str">
        <v>人土土.</v>
      </c>
      <c r="C27" s="243" t="str">
        <v>林海文</v>
      </c>
      <c r="D27" s="243" t="str">
        <v>HEMLGK</v>
      </c>
      <c r="E27" s="243" t="str">
        <v>SC2117 D MO15APR XMNHGH HK1 1450 1630</v>
      </c>
      <c r="F27" s="243">
        <v>0</v>
      </c>
      <c r="G27" s="243">
        <v>183</v>
      </c>
      <c r="H27" s="243" t="str">
        <v>324-1104531300</v>
      </c>
      <c r="I27" s="243"/>
      <c r="J27" s="241"/>
      <c r="K27" s="241"/>
      <c r="L27" s="242">
        <v>26</v>
      </c>
      <c r="M27" s="242" t="str">
        <v>张彤新</v>
      </c>
      <c r="N27" s="242" t="str">
        <v>三斤 🥩³¹⁷（团队招人）</v>
      </c>
      <c r="O27" s="242" t="str">
        <v>JDD8FN</v>
      </c>
      <c r="P27" s="242" t="str">
        <v>MU5647 V TH11APR SHAXMN HK1 1305 1450</v>
      </c>
      <c r="Q27" s="242">
        <v>780</v>
      </c>
      <c r="R27" s="242"/>
      <c r="S27" s="242" t="str">
        <v>781-1103099301</v>
      </c>
      <c r="T27" s="241"/>
    </row>
    <row r="28">
      <c r="A28" s="243">
        <v>27</v>
      </c>
      <c r="B28" s="243" t="str">
        <v>guguigui</v>
      </c>
      <c r="C28" s="243" t="str">
        <v>耿婷婷</v>
      </c>
      <c r="D28" s="243" t="str">
        <v>JYYJC1</v>
      </c>
      <c r="E28" s="243" t="str">
        <v>MF8224 I SA13APR CGOXMN HK1 1315 1525</v>
      </c>
      <c r="F28" s="243">
        <v>1420</v>
      </c>
      <c r="G28" s="243"/>
      <c r="H28" s="243" t="str">
        <v>731-1104531303</v>
      </c>
      <c r="I28" s="243"/>
      <c r="J28" s="241"/>
      <c r="K28" s="241"/>
      <c r="L28" s="242">
        <v>27</v>
      </c>
      <c r="M28" s="242" t="str">
        <v>张彤新</v>
      </c>
      <c r="N28" s="242" t="str">
        <v>三斤 🥩³¹⁷（团队招人）</v>
      </c>
      <c r="O28" s="242" t="str">
        <v>KGH4H6</v>
      </c>
      <c r="P28" s="242" t="str">
        <v>MU5666 V MO15APR XMNSHA HK1 1400 1555</v>
      </c>
      <c r="Q28" s="242">
        <v>780</v>
      </c>
      <c r="R28" s="242"/>
      <c r="S28" s="242" t="str">
        <v>781-1103099302</v>
      </c>
      <c r="T28" s="241"/>
    </row>
    <row r="29">
      <c r="A29" s="243">
        <v>28</v>
      </c>
      <c r="B29" s="243" t="str">
        <v>guguigui</v>
      </c>
      <c r="C29" s="243" t="str">
        <v>耿婷婷</v>
      </c>
      <c r="D29" s="243" t="str">
        <v>JYYJPV</v>
      </c>
      <c r="E29" s="243" t="str">
        <v>SC2273 R MO15APR XMNCGO HK1 1335 1540</v>
      </c>
      <c r="F29" s="243">
        <v>1760</v>
      </c>
      <c r="G29" s="243"/>
      <c r="H29" s="243" t="str">
        <v>324-1104531304</v>
      </c>
      <c r="I29" s="243"/>
      <c r="J29" s="241"/>
      <c r="K29" s="241"/>
      <c r="L29" s="242">
        <v>28</v>
      </c>
      <c r="M29" s="242" t="str">
        <v>成芸姣</v>
      </c>
      <c r="N29" s="242" t="str">
        <v>☁️是希希子🎹²²⁷⁷</v>
      </c>
      <c r="O29" s="242" t="str">
        <v>HNSN7R</v>
      </c>
      <c r="P29" s="242" t="str">
        <v>3U8925 K TH11APR CTUXMN HK1 1600 1835</v>
      </c>
      <c r="Q29" s="242">
        <v>1090</v>
      </c>
      <c r="R29" s="242"/>
      <c r="S29" s="242" t="str">
        <v>876-1103099303</v>
      </c>
      <c r="T29" s="241"/>
    </row>
    <row r="30">
      <c r="A30" s="243">
        <v>29</v>
      </c>
      <c r="B30" s="243" t="str">
        <v>默⚡️</v>
      </c>
      <c r="C30" s="243" t="str">
        <v>蓝港</v>
      </c>
      <c r="D30" s="243" t="str">
        <v>KGWSY1</v>
      </c>
      <c r="E30" s="243" t="str">
        <v>CA1871 R FR12APR PEKXMN HK1 1400 1700</v>
      </c>
      <c r="F30" s="243">
        <v>2600</v>
      </c>
      <c r="G30" s="243"/>
      <c r="H30" s="243" t="str">
        <v>999-1104531305</v>
      </c>
      <c r="I30" s="243"/>
      <c r="J30" s="241"/>
      <c r="K30" s="241"/>
      <c r="L30" s="242">
        <v>29</v>
      </c>
      <c r="M30" s="242" t="str">
        <v>成芸姣</v>
      </c>
      <c r="N30" s="242" t="str">
        <v>☁️是希希子🎹²²⁷⁷</v>
      </c>
      <c r="O30" s="242" t="str">
        <v>JDD9JQ</v>
      </c>
      <c r="P30" s="242" t="str">
        <v>CA4540 V MO15APR XMNCTU HK1 1540 1840</v>
      </c>
      <c r="Q30" s="242">
        <v>1110</v>
      </c>
      <c r="R30" s="242"/>
      <c r="S30" s="242" t="str">
        <v>999-1103099304</v>
      </c>
      <c r="T30" s="241"/>
    </row>
    <row r="31">
      <c r="A31" s="243">
        <v>30</v>
      </c>
      <c r="B31" s="254" t="str">
        <v>大舞台招主播（音浪高返点70%）</v>
      </c>
      <c r="C31" s="243" t="str">
        <v>陈建华</v>
      </c>
      <c r="D31" s="243" t="str">
        <v>KGWT8V</v>
      </c>
      <c r="E31" s="243" t="str">
        <v>MU2819 Q SA13APR WUXXMN HK1 1450 1650</v>
      </c>
      <c r="F31" s="243">
        <v>1450</v>
      </c>
      <c r="G31" s="243"/>
      <c r="H31" s="243" t="str">
        <v>781-1104531306</v>
      </c>
      <c r="I31" s="243"/>
      <c r="J31" s="241" t="str">
        <v>疑似公会</v>
      </c>
      <c r="K31" s="241"/>
      <c r="L31" s="242">
        <v>30</v>
      </c>
      <c r="M31" s="242" t="str">
        <v>王丹</v>
      </c>
      <c r="N31" s="242" t="str">
        <v>老Q♠️（弹幕一哥）</v>
      </c>
      <c r="O31" s="242" t="str">
        <v>HNSNRX</v>
      </c>
      <c r="P31" s="242" t="str">
        <v>HU7655 E TH11APR HFEXMN HK1 1340 1520</v>
      </c>
      <c r="Q31" s="242">
        <v>900</v>
      </c>
      <c r="R31" s="242"/>
      <c r="S31" s="242" t="str">
        <v>880-1103099305</v>
      </c>
      <c r="T31" s="241"/>
    </row>
    <row r="32">
      <c r="A32" s="243">
        <v>31</v>
      </c>
      <c r="B32" s="254" t="str">
        <v>大舞台招主播（音浪高返点70%）</v>
      </c>
      <c r="C32" s="243" t="str">
        <v>陈建华</v>
      </c>
      <c r="D32" s="243" t="str">
        <v>HYY6B8</v>
      </c>
      <c r="E32" s="243" t="str">
        <v>MU2790 Q MO15APR XMNWUX HK1 1050 1240</v>
      </c>
      <c r="F32" s="243">
        <v>1170</v>
      </c>
      <c r="G32" s="243"/>
      <c r="H32" s="243" t="str">
        <v>781-1104531307</v>
      </c>
      <c r="I32" s="243"/>
      <c r="J32" s="241" t="str">
        <v>疑似公会</v>
      </c>
      <c r="K32" s="241"/>
      <c r="L32" s="242">
        <v>31</v>
      </c>
      <c r="M32" s="242" t="str">
        <v>王丹</v>
      </c>
      <c r="N32" s="242" t="str">
        <v>老Q♠️（弹幕一哥）</v>
      </c>
      <c r="O32" s="242" t="str">
        <v>KGH5X2</v>
      </c>
      <c r="P32" s="242" t="str">
        <v>HU7656 E MO15APR XMNHFE HK1 1620 1825</v>
      </c>
      <c r="Q32" s="242">
        <v>900</v>
      </c>
      <c r="R32" s="242"/>
      <c r="S32" s="242" t="str">
        <v>880-1103099306</v>
      </c>
      <c r="T32" s="241"/>
    </row>
    <row r="33">
      <c r="A33" s="243">
        <v>32</v>
      </c>
      <c r="B33" s="243" t="str">
        <v>Amex ⁵²⁰⁸</v>
      </c>
      <c r="C33" s="243" t="str">
        <v>兰景军</v>
      </c>
      <c r="D33" s="243" t="str">
        <v>HYY6NV</v>
      </c>
      <c r="E33" s="243" t="str">
        <v>SC8403 R SA13APR TNAXMN HK1 1000 1215</v>
      </c>
      <c r="F33" s="243">
        <v>2010</v>
      </c>
      <c r="G33" s="243"/>
      <c r="H33" s="243" t="str">
        <v>324-1104531308</v>
      </c>
      <c r="I33" s="243"/>
      <c r="J33" s="241"/>
      <c r="K33" s="241"/>
      <c r="L33" s="242">
        <v>32</v>
      </c>
      <c r="M33" s="242" t="str">
        <v>商潮</v>
      </c>
      <c r="N33" s="242" t="str">
        <v>🎙️商潮 🎵</v>
      </c>
      <c r="O33" s="242" t="str">
        <v>HNSPM9</v>
      </c>
      <c r="P33" s="242" t="str">
        <v>MF8102 Z TH11APR PKXXMN HK1 1615 1915</v>
      </c>
      <c r="Q33" s="242">
        <v>1050</v>
      </c>
      <c r="R33" s="242"/>
      <c r="S33" s="242" t="str">
        <v>731-1103099307</v>
      </c>
      <c r="T33" s="241"/>
    </row>
    <row r="34">
      <c r="A34" s="243">
        <v>33</v>
      </c>
      <c r="B34" s="243" t="str">
        <v>Amex ⁵²⁰⁸</v>
      </c>
      <c r="C34" s="243" t="str">
        <v>兰景军</v>
      </c>
      <c r="D34" s="243" t="str">
        <v>HYY6LK</v>
      </c>
      <c r="E34" s="243" t="str">
        <v>SC8416 R MO15APR XMNTNA HK1 1105 1325</v>
      </c>
      <c r="F34" s="243">
        <v>2010</v>
      </c>
      <c r="G34" s="243"/>
      <c r="H34" s="243" t="str">
        <v>324-1104531309</v>
      </c>
      <c r="I34" s="243"/>
      <c r="J34" s="241"/>
      <c r="K34" s="241"/>
      <c r="L34" s="242">
        <v>33</v>
      </c>
      <c r="M34" s="242" t="str">
        <v>商潮</v>
      </c>
      <c r="N34" s="242" t="str">
        <v>🎙️商潮 🎵</v>
      </c>
      <c r="O34" s="242" t="str">
        <v>KGH6PN</v>
      </c>
      <c r="P34" s="242" t="str">
        <v>CA1834 K MO15APR XMNPEK HK1 1545 1900</v>
      </c>
      <c r="Q34" s="242">
        <v>820</v>
      </c>
      <c r="R34" s="242"/>
      <c r="S34" s="242" t="str">
        <v>999-1103099308</v>
      </c>
      <c r="T34" s="241"/>
    </row>
    <row r="35">
      <c r="A35" s="243">
        <v>34</v>
      </c>
      <c r="B35" s="243" t="str">
        <v>洒洒🍫</v>
      </c>
      <c r="C35" s="243" t="str">
        <v>郑文封</v>
      </c>
      <c r="D35" s="243" t="str">
        <v>KGWV3X</v>
      </c>
      <c r="E35" s="243" t="str">
        <v>SC4785 R FR12APR TAOXMN HK1 1550 1830</v>
      </c>
      <c r="F35" s="243">
        <v>2030</v>
      </c>
      <c r="G35" s="243"/>
      <c r="H35" s="243" t="str">
        <v>324-1104531310</v>
      </c>
      <c r="I35" s="243"/>
      <c r="J35" s="241"/>
      <c r="K35" s="241"/>
      <c r="L35" s="242">
        <v>34</v>
      </c>
      <c r="M35" s="242" t="str">
        <v>蒋新莹</v>
      </c>
      <c r="N35" s="242" t="str">
        <v>七木薇🪵</v>
      </c>
      <c r="O35" s="242" t="str">
        <v>JDDCM0</v>
      </c>
      <c r="P35" s="242" t="str">
        <v>CZ6710 T TH11APR DLCXMN HK1 1620 1925</v>
      </c>
      <c r="Q35" s="242">
        <v>810</v>
      </c>
      <c r="R35" s="242"/>
      <c r="S35" s="242" t="str">
        <v>784-1103099309</v>
      </c>
      <c r="T35" s="241"/>
    </row>
    <row r="36">
      <c r="A36" s="243">
        <v>35</v>
      </c>
      <c r="B36" s="243" t="str">
        <v>洒洒🍫</v>
      </c>
      <c r="C36" s="243" t="str">
        <v>郑文封</v>
      </c>
      <c r="D36" s="243" t="str">
        <v>KGWVBB</v>
      </c>
      <c r="E36" s="243" t="str">
        <v>SC4782 R MO15APR XMNTAO HK1 1530 1805</v>
      </c>
      <c r="F36" s="243">
        <v>2030</v>
      </c>
      <c r="G36" s="243"/>
      <c r="H36" s="243" t="str">
        <v>324-1104531311</v>
      </c>
      <c r="I36" s="243"/>
      <c r="J36" s="241"/>
      <c r="K36" s="241"/>
      <c r="L36" s="242">
        <v>35</v>
      </c>
      <c r="M36" s="242" t="str">
        <v>蒋新莹</v>
      </c>
      <c r="N36" s="242" t="str">
        <v>七木薇🪵</v>
      </c>
      <c r="O36" s="242" t="str">
        <v>HNSQJM</v>
      </c>
      <c r="P36" s="242" t="str">
        <v>MF8079 R MO15APR XMNDLC HK1 1555 1855</v>
      </c>
      <c r="Q36" s="242">
        <v>0</v>
      </c>
      <c r="R36" s="242">
        <v>0</v>
      </c>
      <c r="S36" s="242" t="str">
        <v>731-1103099310</v>
      </c>
      <c r="T36" s="241"/>
    </row>
    <row r="37">
      <c r="A37" s="243">
        <v>36</v>
      </c>
      <c r="B37" s="243" t="str">
        <v>英雄神豪</v>
      </c>
      <c r="C37" s="243" t="str">
        <v>周永涛</v>
      </c>
      <c r="D37" s="243" t="str">
        <v>KGWVQL</v>
      </c>
      <c r="E37" s="243" t="str">
        <v>MF8214 I SA13APR CGOXMN HK1 1015 1220</v>
      </c>
      <c r="F37" s="243">
        <v>0</v>
      </c>
      <c r="G37" s="243">
        <v>0</v>
      </c>
      <c r="H37" s="243" t="str">
        <v>731-1104531312</v>
      </c>
      <c r="I37" s="243"/>
      <c r="J37" s="241"/>
      <c r="K37" s="241"/>
      <c r="L37" s="242">
        <v>36</v>
      </c>
      <c r="M37" s="242" t="str">
        <v>林思琪</v>
      </c>
      <c r="N37" s="242" t="str">
        <v>小妖精</v>
      </c>
      <c r="O37" s="242" t="str">
        <v>HPW45C</v>
      </c>
      <c r="P37" s="242" t="str">
        <v>MU2889 L TH11APR NKGXMN HK1 1345 1540</v>
      </c>
      <c r="Q37" s="242">
        <v>0</v>
      </c>
      <c r="R37" s="242">
        <v>126</v>
      </c>
      <c r="S37" s="242" t="str">
        <v>781-1103099311</v>
      </c>
      <c r="T37" s="241"/>
    </row>
    <row r="38">
      <c r="A38" s="243">
        <v>37</v>
      </c>
      <c r="B38" s="243" t="str">
        <v>英雄神豪</v>
      </c>
      <c r="C38" s="243" t="str">
        <v>周永涛</v>
      </c>
      <c r="D38" s="243" t="str">
        <v>KS0R20</v>
      </c>
      <c r="E38" s="243" t="str">
        <v>MF8223 I MO15APR XMNCGO HK1 0940 1215</v>
      </c>
      <c r="F38" s="243">
        <v>1420</v>
      </c>
      <c r="G38" s="243"/>
      <c r="H38" s="243" t="str">
        <v>731-1104531342</v>
      </c>
      <c r="I38" s="243"/>
      <c r="J38" s="241"/>
      <c r="K38" s="241"/>
      <c r="L38" s="242">
        <v>37</v>
      </c>
      <c r="M38" s="242" t="str">
        <v>林思琪</v>
      </c>
      <c r="N38" s="242" t="str">
        <v>小妖精</v>
      </c>
      <c r="O38" s="242" t="str">
        <v>JXY41B</v>
      </c>
      <c r="P38" s="242" t="str">
        <v>MF8539 Q MO15APR XMNNKG HK1 1130 1330</v>
      </c>
      <c r="Q38" s="242">
        <v>980</v>
      </c>
      <c r="R38" s="242"/>
      <c r="S38" s="242" t="str">
        <v>731-1103099312</v>
      </c>
      <c r="T38" s="241"/>
    </row>
    <row r="39">
      <c r="A39" s="243">
        <v>38</v>
      </c>
      <c r="B39" s="243" t="str">
        <v>John R ₂₆₆🎵</v>
      </c>
      <c r="C39" s="243" t="str">
        <v>刘强</v>
      </c>
      <c r="D39" s="243" t="str">
        <v>HNVECK</v>
      </c>
      <c r="E39" s="243" t="str">
        <v>MU6270 Q FR12APR PKXXMN HK1 1155 1445</v>
      </c>
      <c r="F39" s="243">
        <v>0</v>
      </c>
      <c r="G39" s="243">
        <v>362</v>
      </c>
      <c r="H39" s="243" t="str">
        <v>781-1104531313</v>
      </c>
      <c r="I39" s="243"/>
      <c r="J39" s="241"/>
      <c r="K39" s="241"/>
      <c r="L39" s="242">
        <v>38</v>
      </c>
      <c r="M39" s="242" t="str">
        <v>苏晓虹</v>
      </c>
      <c r="N39" s="242" t="str">
        <v>小白白🎤</v>
      </c>
      <c r="O39" s="242" t="str">
        <v>KW70E4</v>
      </c>
      <c r="P39" s="242" t="str">
        <v>MF8376 H TH11APR NNGXMN HK1 1005 1155</v>
      </c>
      <c r="Q39" s="242">
        <v>1400</v>
      </c>
      <c r="R39" s="242"/>
      <c r="S39" s="242" t="str">
        <v>731-1103099313</v>
      </c>
      <c r="T39" s="241"/>
    </row>
    <row r="40">
      <c r="A40" s="243">
        <v>39</v>
      </c>
      <c r="B40" s="243" t="str">
        <v>用户5888888888</v>
      </c>
      <c r="C40" s="243" t="str">
        <v>王毅</v>
      </c>
      <c r="D40" s="243" t="str">
        <v>KS0ST0</v>
      </c>
      <c r="E40" s="243" t="str">
        <v>CZ3741 D SA13APR CANXMN HK1 1205 1330</v>
      </c>
      <c r="F40" s="243">
        <v>0</v>
      </c>
      <c r="G40" s="243">
        <v>476</v>
      </c>
      <c r="H40" s="243" t="str">
        <v>784-1104531314</v>
      </c>
      <c r="I40" s="243"/>
      <c r="J40" s="241"/>
      <c r="K40" s="241"/>
      <c r="L40" s="242">
        <v>39</v>
      </c>
      <c r="M40" s="242" t="str">
        <v>苏晓虹</v>
      </c>
      <c r="N40" s="242" t="str">
        <v>小白白🎤</v>
      </c>
      <c r="O40" s="242" t="str">
        <v>HMHMRS</v>
      </c>
      <c r="P40" s="242" t="str" xml:space="preserve">
        <v>CZ6222 U MO15APR XMNNNG HK1 1120 1340 </v>
      </c>
      <c r="Q40" s="242">
        <v>970</v>
      </c>
      <c r="R40" s="242"/>
      <c r="S40" s="242" t="str">
        <v>784-1103099314</v>
      </c>
      <c r="T40" s="241"/>
    </row>
    <row r="41">
      <c r="A41" s="243">
        <v>40</v>
      </c>
      <c r="B41" s="243" t="str">
        <v>用户5888888888</v>
      </c>
      <c r="C41" s="243" t="str">
        <v>王毅</v>
      </c>
      <c r="D41" s="243" t="str">
        <v>HNVEY0</v>
      </c>
      <c r="E41" s="243" t="str">
        <v>CZ3742 D MO15APR XMNCAN HK1 1430 1615</v>
      </c>
      <c r="F41" s="243">
        <v>0</v>
      </c>
      <c r="G41" s="243">
        <v>476</v>
      </c>
      <c r="H41" s="243" t="str">
        <v>784-1104531315</v>
      </c>
      <c r="I41" s="243"/>
      <c r="J41" s="241"/>
      <c r="K41" s="241"/>
      <c r="L41" s="242">
        <v>40</v>
      </c>
      <c r="M41" s="242" t="str">
        <v>邵恩庆</v>
      </c>
      <c r="N41" s="242" t="str">
        <v>公会-星天外传媒</v>
      </c>
      <c r="O41" s="242" t="str">
        <v>KW7117</v>
      </c>
      <c r="P41" s="242" t="str">
        <v>MF8596 M TH11APR HGHXMN HK1 1550 1735</v>
      </c>
      <c r="Q41" s="242">
        <v>1290</v>
      </c>
      <c r="R41" s="242"/>
      <c r="S41" s="242" t="str">
        <v>731-1103099315</v>
      </c>
      <c r="T41" s="241"/>
    </row>
    <row r="42">
      <c r="A42" s="243">
        <v>41</v>
      </c>
      <c r="B42" s="254" t="str">
        <v>半壶</v>
      </c>
      <c r="C42" s="243" t="str">
        <v>徐东领</v>
      </c>
      <c r="D42" s="243" t="str">
        <v>JFZ28D</v>
      </c>
      <c r="E42" s="243" t="str">
        <v>MF8596 J FR12APR HGHXMN HK1 1550 1735</v>
      </c>
      <c r="F42" s="243">
        <v>3620</v>
      </c>
      <c r="G42" s="243"/>
      <c r="H42" s="243" t="str">
        <v>731-1104531316</v>
      </c>
      <c r="I42" s="243"/>
      <c r="J42" s="241" t="str">
        <v>公会</v>
      </c>
      <c r="K42" s="241"/>
      <c r="L42" s="242">
        <v>41</v>
      </c>
      <c r="M42" s="242" t="str">
        <v>邵恩庆</v>
      </c>
      <c r="N42" s="242" t="str">
        <v>公会-星天外传媒</v>
      </c>
      <c r="O42" s="242" t="str">
        <v>KW7187</v>
      </c>
      <c r="P42" s="242" t="str">
        <v>SC2117 H SU14APR XMNHGH HK1 1450 1630</v>
      </c>
      <c r="Q42" s="242">
        <v>0</v>
      </c>
      <c r="R42" s="242">
        <v>481</v>
      </c>
      <c r="S42" s="242" t="str">
        <v>324-1103099316</v>
      </c>
      <c r="T42" s="241"/>
    </row>
    <row r="43">
      <c r="A43" s="243">
        <v>42</v>
      </c>
      <c r="B43" s="254" t="str">
        <v>半壶</v>
      </c>
      <c r="C43" s="243" t="str">
        <v>徐东领</v>
      </c>
      <c r="D43" s="243" t="str">
        <v>JWBEVT</v>
      </c>
      <c r="E43" s="243" t="str">
        <v>SC2117 C SU14APR XMNHGH HK1 1450 1630</v>
      </c>
      <c r="F43" s="243">
        <v>2210</v>
      </c>
      <c r="G43" s="243"/>
      <c r="H43" s="243" t="str">
        <v>324-1104531340</v>
      </c>
      <c r="I43" s="243"/>
      <c r="J43" s="241" t="str">
        <v>公会</v>
      </c>
      <c r="K43" s="241"/>
      <c r="L43" s="242">
        <v>42</v>
      </c>
      <c r="M43" s="242" t="str">
        <v>王磊</v>
      </c>
      <c r="N43" s="242" t="str">
        <v>王不染</v>
      </c>
      <c r="O43" s="242" t="str">
        <v>JNRGMS</v>
      </c>
      <c r="P43" s="242" t="str">
        <v>3U8925 J TH11APR CTUXMN HK1 1600 1835</v>
      </c>
      <c r="Q43" s="242">
        <v>1590</v>
      </c>
      <c r="R43" s="242"/>
      <c r="S43" s="242" t="str">
        <v>876-1103099318</v>
      </c>
      <c r="T43" s="241"/>
    </row>
    <row r="44">
      <c r="A44" s="243">
        <v>43</v>
      </c>
      <c r="B44" s="243" t="str">
        <v>Niki🖤玩</v>
      </c>
      <c r="C44" s="243" t="str">
        <v>崔永红</v>
      </c>
      <c r="D44" s="243" t="str">
        <v>HNVFQY</v>
      </c>
      <c r="E44" s="243" t="str">
        <v>CA1871 Z FR12APR PEKXMN HK1 1400 1700</v>
      </c>
      <c r="F44" s="243">
        <v>3520</v>
      </c>
      <c r="G44" s="243"/>
      <c r="H44" s="243" t="str">
        <v>999-1104531317</v>
      </c>
      <c r="I44" s="243"/>
      <c r="J44" s="241"/>
      <c r="K44" s="241"/>
      <c r="L44" s="242">
        <v>43</v>
      </c>
      <c r="M44" s="242" t="str">
        <v>王磊</v>
      </c>
      <c r="N44" s="242" t="str">
        <v>王不染</v>
      </c>
      <c r="O44" s="242" t="str">
        <v>KTXCYS</v>
      </c>
      <c r="P44" s="242" t="str">
        <v>CA4540 Z MO15APR XMNCTU HK1 1540 1840</v>
      </c>
      <c r="Q44" s="242">
        <v>2590</v>
      </c>
      <c r="R44" s="242"/>
      <c r="S44" s="242" t="str">
        <v>999-1103099320</v>
      </c>
      <c r="T44" s="241"/>
    </row>
    <row r="45">
      <c r="A45" s="243">
        <v>44</v>
      </c>
      <c r="B45" s="243" t="str">
        <v>Niki🖤玩</v>
      </c>
      <c r="C45" s="243" t="str">
        <v>崔永红</v>
      </c>
      <c r="D45" s="243" t="str">
        <v>KS0TYL</v>
      </c>
      <c r="E45" s="243" t="str">
        <v>CA1872 R MO15APR XMNPEK HK1 1800 2115</v>
      </c>
      <c r="F45" s="243">
        <v>2290</v>
      </c>
      <c r="G45" s="243"/>
      <c r="H45" s="243" t="str">
        <v>999-1104531318</v>
      </c>
      <c r="I45" s="243"/>
      <c r="J45" s="241"/>
      <c r="K45" s="241"/>
      <c r="L45" s="242">
        <v>44</v>
      </c>
      <c r="M45" s="242" t="str">
        <v>张旭</v>
      </c>
      <c r="N45" s="242" t="str">
        <v>景颜🪐</v>
      </c>
      <c r="O45" s="242" t="str">
        <v>KR0D3S</v>
      </c>
      <c r="P45" s="250" t="str">
        <v>CZ6143 Z1 TH11APR CGQPKX HK1 1225 1425 
 CZ8875 Z1 TH11APR PKXXMN HK1 1555 1845</v>
      </c>
      <c r="Q45" s="242">
        <v>0</v>
      </c>
      <c r="R45" s="242">
        <v>0</v>
      </c>
      <c r="S45" s="242" t="str">
        <v>784-1103099323</v>
      </c>
      <c r="T45" s="241"/>
    </row>
    <row r="46">
      <c r="A46" s="243">
        <v>45</v>
      </c>
      <c r="B46" s="243" t="str">
        <v>☻ 七分甜的雯雯¹¹²¹</v>
      </c>
      <c r="C46" s="243" t="str">
        <v>倪雯琦</v>
      </c>
      <c r="D46" s="243" t="str">
        <v>HNVG7L</v>
      </c>
      <c r="E46" s="243" t="str">
        <v>MU5663 I WE10APR SHAXMN HK1 0855 1040</v>
      </c>
      <c r="F46" s="243">
        <v>1610</v>
      </c>
      <c r="G46" s="243"/>
      <c r="H46" s="243" t="str">
        <v>781-1104531319</v>
      </c>
      <c r="I46" s="243"/>
      <c r="J46" s="241"/>
      <c r="K46" s="241"/>
      <c r="L46" s="242">
        <v>45</v>
      </c>
      <c r="M46" s="242" t="str">
        <v>张旭</v>
      </c>
      <c r="N46" s="242" t="str">
        <v>景颜🪐</v>
      </c>
      <c r="O46" s="242"/>
      <c r="P46" s="242" t="str" xml:space="preserve">
        <v>XMN 0950 CGQ 1340 MON 03:50 </v>
      </c>
      <c r="Q46" s="242">
        <v>0</v>
      </c>
      <c r="R46" s="242">
        <v>701</v>
      </c>
      <c r="S46" s="242"/>
      <c r="T46" s="241"/>
    </row>
    <row r="47">
      <c r="A47" s="243">
        <v>46</v>
      </c>
      <c r="B47" s="243" t="str">
        <v>☻ 七分甜的雯雯¹¹²¹</v>
      </c>
      <c r="C47" s="243" t="str">
        <v>倪雯琦</v>
      </c>
      <c r="D47" s="243" t="str">
        <v>JFZ3FD</v>
      </c>
      <c r="E47" s="243" t="str">
        <v>FM9260 Q MO15APR XMNSHA HK1 1830 2030</v>
      </c>
      <c r="F47" s="243">
        <v>1780</v>
      </c>
      <c r="G47" s="243"/>
      <c r="H47" s="243" t="str">
        <v>781-1104531320</v>
      </c>
      <c r="I47" s="243"/>
      <c r="J47" s="241"/>
      <c r="K47" s="241"/>
      <c r="L47" s="242">
        <v>46</v>
      </c>
      <c r="M47" s="242" t="str">
        <v>万文胜</v>
      </c>
      <c r="N47" s="242" t="str">
        <v>沧海一舟</v>
      </c>
      <c r="O47" s="242" t="str">
        <v>HQP2SS</v>
      </c>
      <c r="P47" s="242" t="str">
        <v>SC2272 K TH11APR CGOXMN HK1 2050 2300</v>
      </c>
      <c r="Q47" s="242">
        <v>510</v>
      </c>
      <c r="R47" s="242"/>
      <c r="S47" s="242" t="str">
        <v>324-1103099324</v>
      </c>
      <c r="T47" s="241"/>
    </row>
    <row r="48">
      <c r="A48" s="243">
        <v>47</v>
      </c>
      <c r="B48" s="243" t="str">
        <v>Helios</v>
      </c>
      <c r="C48" s="243" t="str">
        <v>周亦寒</v>
      </c>
      <c r="D48" s="243" t="str">
        <v>KS0VS8</v>
      </c>
      <c r="E48" s="243" t="str">
        <v>MF8522 J FR12APR SHAXMN HK1 1610 1750</v>
      </c>
      <c r="F48" s="243">
        <v>6720</v>
      </c>
      <c r="G48" s="243"/>
      <c r="H48" s="243" t="str">
        <v>731-1104531321</v>
      </c>
      <c r="I48" s="243"/>
      <c r="J48" s="241"/>
      <c r="K48" s="241"/>
      <c r="L48" s="242">
        <v>47</v>
      </c>
      <c r="M48" s="242" t="str">
        <v>万文胜</v>
      </c>
      <c r="N48" s="242" t="str">
        <v>沧海一舟</v>
      </c>
      <c r="O48" s="242" t="str">
        <v>JR9C6L</v>
      </c>
      <c r="P48" s="242" t="str">
        <v>MU5181 S MO15APR XMNCGO HK1 0740 0950</v>
      </c>
      <c r="Q48" s="242">
        <v>670</v>
      </c>
      <c r="R48" s="242"/>
      <c r="S48" s="242" t="str">
        <v>781-1103099325</v>
      </c>
      <c r="T48" s="241"/>
    </row>
    <row r="49">
      <c r="A49" s="243">
        <v>48</v>
      </c>
      <c r="B49" s="243" t="str">
        <v>Helios</v>
      </c>
      <c r="C49" s="243" t="str">
        <v>周亦寒</v>
      </c>
      <c r="D49" s="243" t="str">
        <v>JYQR0X</v>
      </c>
      <c r="E49" s="243" t="str">
        <v>MU5648 I SU14APR XMNSHA HK1 1555 1755</v>
      </c>
      <c r="F49" s="243">
        <v>1780</v>
      </c>
      <c r="G49" s="243"/>
      <c r="H49" s="243" t="str">
        <v>781-1104531322</v>
      </c>
      <c r="I49" s="243"/>
      <c r="J49" s="241"/>
      <c r="K49" s="241"/>
      <c r="L49" s="242">
        <v>48</v>
      </c>
      <c r="M49" s="242" t="str">
        <v>张浩</v>
      </c>
      <c r="N49" s="242" t="str">
        <v>昊艺💛星城唱将</v>
      </c>
      <c r="O49" s="242" t="str">
        <v>HP9BFN</v>
      </c>
      <c r="P49" s="242" t="str">
        <v>HU7865 E TH11APR CSXXMN HK1 2215 2350</v>
      </c>
      <c r="Q49" s="242">
        <v>0</v>
      </c>
      <c r="R49" s="242">
        <v>175</v>
      </c>
      <c r="S49" s="242" t="str">
        <v>880-1103099326</v>
      </c>
      <c r="T49" s="241"/>
    </row>
    <row r="50">
      <c r="A50" s="243">
        <v>49</v>
      </c>
      <c r="B50" s="243" t="str">
        <v>太白子</v>
      </c>
      <c r="C50" s="243" t="str">
        <v>谢武</v>
      </c>
      <c r="D50" s="243" t="str">
        <v>KGX83F</v>
      </c>
      <c r="E50" s="243" t="str">
        <v>CZ3741 D SA13APR CANXMN HK1 1205 1330</v>
      </c>
      <c r="F50" s="243">
        <v>2470</v>
      </c>
      <c r="G50" s="243"/>
      <c r="H50" s="243" t="str">
        <v>784-1104531323</v>
      </c>
      <c r="I50" s="243"/>
      <c r="J50" s="241"/>
      <c r="K50" s="241"/>
      <c r="L50" s="242">
        <v>49</v>
      </c>
      <c r="M50" s="242" t="str">
        <v>王盼盼</v>
      </c>
      <c r="N50" s="242" t="str">
        <v>目子</v>
      </c>
      <c r="O50" s="242" t="str">
        <v>HS9W0R</v>
      </c>
      <c r="P50" s="242" t="str">
        <v>MF8532 K FR12APR HGHXMN HK1 0805 0935</v>
      </c>
      <c r="Q50" s="242">
        <v>1150</v>
      </c>
      <c r="R50" s="242"/>
      <c r="S50" s="242" t="str">
        <v>731-1103099327</v>
      </c>
      <c r="T50" s="241"/>
    </row>
    <row r="51">
      <c r="A51" s="243">
        <v>50</v>
      </c>
      <c r="B51" s="243" t="str">
        <v>太白子</v>
      </c>
      <c r="C51" s="243" t="str">
        <v>谢武</v>
      </c>
      <c r="D51" s="243" t="str">
        <v>HRSBFE</v>
      </c>
      <c r="E51" s="243" t="str">
        <v>MF8387 D MO15APR XMNCAN HK1 1315 1450</v>
      </c>
      <c r="F51" s="243">
        <v>2650</v>
      </c>
      <c r="G51" s="243"/>
      <c r="H51" s="243" t="str">
        <v>731-1104531341</v>
      </c>
      <c r="I51" s="243"/>
      <c r="J51" s="241"/>
      <c r="K51" s="241"/>
      <c r="L51" s="242">
        <v>50</v>
      </c>
      <c r="M51" s="242" t="str">
        <v>王盼盼</v>
      </c>
      <c r="N51" s="242" t="str">
        <v>目子</v>
      </c>
      <c r="O51" s="242" t="str">
        <v>KMC0FF</v>
      </c>
      <c r="P51" s="242" t="str">
        <v>MF8047 M SU14APR XMNHGH HK1 1040 1225</v>
      </c>
      <c r="Q51" s="242">
        <v>1290</v>
      </c>
      <c r="R51" s="242"/>
      <c r="S51" s="242" t="str">
        <v>731-1103099328</v>
      </c>
      <c r="T51" s="241"/>
    </row>
    <row r="52">
      <c r="A52" s="243">
        <v>51</v>
      </c>
      <c r="B52" s="243" t="str">
        <v>超心星¹⁹⁷</v>
      </c>
      <c r="C52" s="243" t="str">
        <v>张国平</v>
      </c>
      <c r="D52" s="243" t="str">
        <v>JVQMJN</v>
      </c>
      <c r="E52" s="243" t="str">
        <v>SC4785 Z FR12APR TAOXMN HK1 1550 1830</v>
      </c>
      <c r="F52" s="243">
        <v>1630</v>
      </c>
      <c r="G52" s="243"/>
      <c r="H52" s="243" t="str">
        <v>324-1104531324</v>
      </c>
      <c r="I52" s="243"/>
      <c r="J52" s="241"/>
      <c r="K52" s="241"/>
      <c r="L52" s="242">
        <v>51</v>
      </c>
      <c r="M52" s="242" t="str">
        <v>唐宇良</v>
      </c>
      <c r="N52" s="242" t="str">
        <v>公会-星城微创</v>
      </c>
      <c r="O52" s="242" t="str">
        <v>KN9EVZ</v>
      </c>
      <c r="P52" s="242" t="str">
        <v>HU7865 E TH11APR CSXXMN HK1 2215 2350</v>
      </c>
      <c r="Q52" s="242">
        <v>620</v>
      </c>
      <c r="R52" s="242"/>
      <c r="S52" s="242" t="str">
        <v>880-1103099413</v>
      </c>
      <c r="T52" s="241"/>
    </row>
    <row r="53">
      <c r="A53" s="243">
        <v>52</v>
      </c>
      <c r="B53" s="243" t="str">
        <v>超心星¹⁹⁷</v>
      </c>
      <c r="C53" s="243" t="str">
        <v>张国平</v>
      </c>
      <c r="D53" s="243" t="str">
        <v>JVQMWY</v>
      </c>
      <c r="E53" s="243" t="str">
        <v>SC4782 R MO15APR XMNTAO HK1 1530 1805</v>
      </c>
      <c r="F53" s="243">
        <v>2030</v>
      </c>
      <c r="G53" s="243"/>
      <c r="H53" s="243" t="str">
        <v>324-1104531325</v>
      </c>
      <c r="I53" s="243"/>
      <c r="J53" s="241"/>
      <c r="K53" s="241"/>
      <c r="L53" s="242">
        <v>52</v>
      </c>
      <c r="M53" s="242" t="str">
        <v>唐宇良</v>
      </c>
      <c r="N53" s="242" t="str">
        <v>公会-星城微创</v>
      </c>
      <c r="O53" s="242" t="str">
        <v>JGYPEW</v>
      </c>
      <c r="P53" s="242" t="str">
        <v>CZ2130 V MO15APR XMNCSX HK1 1225 1355</v>
      </c>
      <c r="Q53" s="242">
        <v>730</v>
      </c>
      <c r="R53" s="242"/>
      <c r="S53" s="242" t="str">
        <v>784-1103099414</v>
      </c>
      <c r="T53" s="241"/>
    </row>
    <row r="54">
      <c r="A54" s="243">
        <v>53</v>
      </c>
      <c r="B54" s="243" t="str">
        <v>阿道夫·K·威兹曼</v>
      </c>
      <c r="C54" s="243" t="str">
        <v>刘宇佳</v>
      </c>
      <c r="D54" s="243" t="str">
        <v>HRJ14Q</v>
      </c>
      <c r="E54" s="243" t="str">
        <v>MF8376 I SA13APR NNGXMN HK1 1005 1155</v>
      </c>
      <c r="F54" s="243">
        <v>0</v>
      </c>
      <c r="G54" s="243">
        <v>0</v>
      </c>
      <c r="H54" s="243" t="str">
        <v>731-1104531326</v>
      </c>
      <c r="I54" s="243"/>
      <c r="J54" s="241"/>
      <c r="K54" s="241"/>
      <c r="L54" s="242">
        <v>53</v>
      </c>
      <c r="M54" s="242" t="str">
        <v>张晗</v>
      </c>
      <c r="N54" s="242" t="str">
        <v>小晗晗🍔</v>
      </c>
      <c r="O54" s="242" t="str">
        <v>HE3PHB</v>
      </c>
      <c r="P54" s="242" t="str">
        <v>CA1815 P TH11APR PEKXMN HK1 1635 1930</v>
      </c>
      <c r="Q54" s="242">
        <v>940</v>
      </c>
      <c r="R54" s="242"/>
      <c r="S54" s="242" t="str">
        <v>999-1103099415</v>
      </c>
      <c r="T54" s="241"/>
    </row>
    <row r="55">
      <c r="A55" s="243">
        <v>54</v>
      </c>
      <c r="B55" s="243" t="str">
        <v>阿道夫·K·威兹曼</v>
      </c>
      <c r="C55" s="243" t="str">
        <v>刘宇佳</v>
      </c>
      <c r="D55" s="243" t="str">
        <v>JVQNDQ</v>
      </c>
      <c r="E55" s="243" t="str">
        <v>CZ6222 D MO15APR XMNNNG HK1 1120 1340</v>
      </c>
      <c r="F55" s="243">
        <v>1540</v>
      </c>
      <c r="G55" s="243"/>
      <c r="H55" s="243" t="str">
        <v>784-1104531327</v>
      </c>
      <c r="I55" s="243"/>
      <c r="J55" s="241"/>
      <c r="K55" s="241"/>
      <c r="L55" s="242">
        <v>54</v>
      </c>
      <c r="M55" s="242" t="str">
        <v>张晗</v>
      </c>
      <c r="N55" s="242" t="str">
        <v>小晗晗🍔</v>
      </c>
      <c r="O55" s="242" t="str">
        <v>HE3PTR</v>
      </c>
      <c r="P55" s="242" t="str">
        <v>CA1834 K MO15APR XMNPEK HK1 1545 1900</v>
      </c>
      <c r="Q55" s="242">
        <v>820</v>
      </c>
      <c r="R55" s="242"/>
      <c r="S55" s="242" t="str">
        <v>999-1103099416</v>
      </c>
      <c r="T55" s="241"/>
    </row>
    <row r="56">
      <c r="A56" s="243">
        <v>55</v>
      </c>
      <c r="B56" s="243" t="str">
        <v>꧁山水间꧂</v>
      </c>
      <c r="C56" s="243" t="str">
        <v>任莺歌</v>
      </c>
      <c r="D56" s="243" t="str">
        <v>HRJ1JX</v>
      </c>
      <c r="E56" s="243" t="str">
        <v>MU2213 I SA13APR XIYXMN HK1 0935 1225</v>
      </c>
      <c r="F56" s="243">
        <v>1480</v>
      </c>
      <c r="G56" s="243"/>
      <c r="H56" s="243" t="str">
        <v>781-1104531328</v>
      </c>
      <c r="I56" s="243"/>
      <c r="J56" s="241"/>
      <c r="K56" s="241"/>
      <c r="L56" s="242">
        <v>55</v>
      </c>
      <c r="M56" s="242" t="str">
        <v>杜盛华</v>
      </c>
      <c r="N56" s="242" t="str">
        <v>阿杜🍭 ˢᴴ</v>
      </c>
      <c r="O56" s="242" t="str">
        <v>JGYQ6W</v>
      </c>
      <c r="P56" s="242" t="str">
        <v>SC4785 S TH11APR CGQXMN HK1 1300 1830</v>
      </c>
      <c r="Q56" s="242">
        <v>0</v>
      </c>
      <c r="R56" s="242">
        <v>448</v>
      </c>
      <c r="S56" s="242" t="str">
        <v>324-1103099417</v>
      </c>
      <c r="T56" s="241"/>
    </row>
    <row r="57">
      <c r="A57" s="243">
        <v>56</v>
      </c>
      <c r="B57" s="243" t="str">
        <v>꧁山水间꧂</v>
      </c>
      <c r="C57" s="243" t="str">
        <v>任莺歌</v>
      </c>
      <c r="D57" s="243" t="str">
        <v>JVQNYZ</v>
      </c>
      <c r="E57" s="243" t="str">
        <v>MU2188 I SU14APR XMNXIY HK1 1705 2005</v>
      </c>
      <c r="F57" s="243">
        <v>1280</v>
      </c>
      <c r="G57" s="243"/>
      <c r="H57" s="243" t="str">
        <v>781-1104531329</v>
      </c>
      <c r="I57" s="243"/>
      <c r="J57" s="241"/>
      <c r="K57" s="241"/>
      <c r="L57" s="242">
        <v>56</v>
      </c>
      <c r="M57" s="242" t="str">
        <v>杜盛华</v>
      </c>
      <c r="N57" s="242" t="str">
        <v>阿杜🍭 ˢᴴ</v>
      </c>
      <c r="O57" s="242" t="str">
        <v>KN9G8F</v>
      </c>
      <c r="P57" s="242" t="str">
        <v>SC7646 S MO15APR XMNCGQ HK1 1230 1750</v>
      </c>
      <c r="Q57" s="242">
        <v>0</v>
      </c>
      <c r="R57" s="242">
        <v>336</v>
      </c>
      <c r="S57" s="242" t="str">
        <v>324-1103099418</v>
      </c>
      <c r="T57" s="241"/>
    </row>
    <row r="58">
      <c r="A58" s="243">
        <v>57</v>
      </c>
      <c r="B58" s="243" t="str">
        <v>O!Divia</v>
      </c>
      <c r="C58" s="243" t="str">
        <v>杜文浩</v>
      </c>
      <c r="D58" s="243" t="str">
        <v>HRJ26H</v>
      </c>
      <c r="E58" s="243" t="str">
        <v>MU5647 I SA13APR SHAXMN HK1 1305 1450</v>
      </c>
      <c r="F58" s="243">
        <v>1480</v>
      </c>
      <c r="G58" s="243"/>
      <c r="H58" s="243" t="str">
        <v>781-1104531330</v>
      </c>
      <c r="I58" s="243"/>
      <c r="J58" s="241"/>
      <c r="K58" s="241"/>
      <c r="L58" s="242">
        <v>57</v>
      </c>
      <c r="M58" s="242" t="str">
        <v>陈帆</v>
      </c>
      <c r="N58" s="242" t="str">
        <v>一凡🥭（柒叻⁷⁶⁶）</v>
      </c>
      <c r="O58" s="242" t="str">
        <v>JGYQKC</v>
      </c>
      <c r="P58" s="242" t="str">
        <v>HU7655 E TH11APR HFEXMN HK1 1340 1520</v>
      </c>
      <c r="Q58" s="242">
        <v>900</v>
      </c>
      <c r="R58" s="242"/>
      <c r="S58" s="242" t="str">
        <v>880-1103099419</v>
      </c>
      <c r="T58" s="241"/>
    </row>
    <row r="59">
      <c r="A59" s="243">
        <v>58</v>
      </c>
      <c r="B59" s="243" t="str">
        <v>O!Divia</v>
      </c>
      <c r="C59" s="243" t="str">
        <v>杜文浩</v>
      </c>
      <c r="D59" s="243" t="str">
        <v>KGXBG2</v>
      </c>
      <c r="E59" s="243" t="str">
        <v>HO1198 I MO15APR XMNSHA HK1 2145 2340</v>
      </c>
      <c r="F59" s="243">
        <v>1300</v>
      </c>
      <c r="G59" s="243"/>
      <c r="H59" s="243" t="str">
        <v>018-1104531331</v>
      </c>
      <c r="I59" s="243">
        <v>310</v>
      </c>
      <c r="J59" s="241"/>
      <c r="K59" s="241"/>
      <c r="L59" s="242">
        <v>58</v>
      </c>
      <c r="M59" s="242" t="str">
        <v>陈帆</v>
      </c>
      <c r="N59" s="242" t="str">
        <v>一凡🥭（柒叻⁷⁶⁶）</v>
      </c>
      <c r="O59" s="242" t="str">
        <v>HE3QLZ</v>
      </c>
      <c r="P59" s="242" t="str">
        <v>HU7656 E MO15APR XMNHFE HK1 1620 1825</v>
      </c>
      <c r="Q59" s="242">
        <v>900</v>
      </c>
      <c r="R59" s="242"/>
      <c r="S59" s="242" t="str">
        <v>880-1103099420</v>
      </c>
      <c r="T59" s="241"/>
    </row>
    <row r="60">
      <c r="A60" s="243">
        <v>59</v>
      </c>
      <c r="B60" s="243" t="str">
        <v>多肉饱饱</v>
      </c>
      <c r="C60" s="243" t="str">
        <v>孙悦童</v>
      </c>
      <c r="D60" s="243" t="str">
        <v>HRJ2R5</v>
      </c>
      <c r="E60" s="243" t="str">
        <v>SC2110 R SA13APR HGHXMN HK1 0905 1040</v>
      </c>
      <c r="F60" s="243">
        <v>0</v>
      </c>
      <c r="G60" s="243">
        <v>387</v>
      </c>
      <c r="H60" s="243" t="str">
        <v>324-1104531332</v>
      </c>
      <c r="I60" s="243">
        <v>310</v>
      </c>
      <c r="J60" s="241"/>
      <c r="K60" s="241"/>
      <c r="L60" s="242">
        <v>59</v>
      </c>
      <c r="M60" s="242" t="str">
        <v>陈雪岩</v>
      </c>
      <c r="N60" s="242" t="str">
        <v>🎵萌猪猪.🐷</v>
      </c>
      <c r="O60" s="242" t="str">
        <v>JGNDHB</v>
      </c>
      <c r="P60" s="242" t="str">
        <v>CZ8875 T TH11APR PKXXMN HK1 1555 1845</v>
      </c>
      <c r="Q60" s="242">
        <v>870</v>
      </c>
      <c r="R60" s="242"/>
      <c r="S60" s="242" t="str">
        <v>784-1103099421</v>
      </c>
      <c r="T60" s="241"/>
    </row>
    <row r="61">
      <c r="A61" s="243">
        <v>60</v>
      </c>
      <c r="B61" s="243" t="str">
        <v>多肉饱饱</v>
      </c>
      <c r="C61" s="243" t="str">
        <v>孙悦童</v>
      </c>
      <c r="D61" s="243" t="str">
        <v>HRJ2Y5</v>
      </c>
      <c r="E61" s="243" t="str">
        <v>SC2115 C SU14APR XMNHGH HK1 2005 2140</v>
      </c>
      <c r="F61" s="243">
        <v>0</v>
      </c>
      <c r="G61" s="243">
        <v>530</v>
      </c>
      <c r="H61" s="243" t="str">
        <v>324-1104531339</v>
      </c>
      <c r="I61" s="243">
        <v>310</v>
      </c>
      <c r="J61" s="241"/>
      <c r="K61" s="241"/>
      <c r="L61" s="242">
        <v>60</v>
      </c>
      <c r="M61" s="242" t="str">
        <v>陈雪岩</v>
      </c>
      <c r="N61" s="242" t="str">
        <v>🎵萌猪猪.🐷</v>
      </c>
      <c r="O61" s="242" t="str">
        <v>KG60VF</v>
      </c>
      <c r="P61" s="242" t="str">
        <v>MF8169 Z MO15APR XMNPKX HK1 1700 2000</v>
      </c>
      <c r="Q61" s="242">
        <v>1050</v>
      </c>
      <c r="R61" s="242"/>
      <c r="S61" s="242" t="str">
        <v>731-1103099422</v>
      </c>
      <c r="T61" s="241"/>
    </row>
    <row r="62">
      <c r="A62" s="243">
        <v>61</v>
      </c>
      <c r="B62" s="243" t="str">
        <v>Sunet</v>
      </c>
      <c r="C62" s="243" t="str">
        <v>黄健</v>
      </c>
      <c r="D62" s="243" t="str">
        <v>HRJ3BQ</v>
      </c>
      <c r="E62" s="243" t="str">
        <v>MF8512 C FR12APR SHAXMN HK1 1210 1400</v>
      </c>
      <c r="F62" s="243">
        <v>4520</v>
      </c>
      <c r="G62" s="243"/>
      <c r="H62" s="243" t="str">
        <v>731-1104531333</v>
      </c>
      <c r="I62" s="243">
        <v>310</v>
      </c>
      <c r="J62" s="241"/>
      <c r="K62" s="241"/>
      <c r="L62" s="242">
        <v>61</v>
      </c>
      <c r="M62" s="242" t="str">
        <v>陈艺鹏</v>
      </c>
      <c r="N62" s="242" t="str">
        <v>陈艺鹏（粤曲腔）</v>
      </c>
      <c r="O62" s="242" t="str">
        <v>KG61M5</v>
      </c>
      <c r="P62" s="242" t="str">
        <v>CA4539 V TH11APR CTUXMN HK1 1135 1430</v>
      </c>
      <c r="Q62" s="242">
        <v>1110</v>
      </c>
      <c r="R62" s="242"/>
      <c r="S62" s="242" t="str">
        <v>999-1103099423</v>
      </c>
      <c r="T62" s="241"/>
    </row>
    <row r="63">
      <c r="A63" s="243">
        <v>62</v>
      </c>
      <c r="B63" s="243" t="str">
        <v>Sunet</v>
      </c>
      <c r="C63" s="243" t="str">
        <v>黄健</v>
      </c>
      <c r="D63" s="243" t="str">
        <v>HRJ3NY</v>
      </c>
      <c r="E63" s="243" t="str">
        <v>MF8509 C SU14APR XMNSHA HK1 1500 1700</v>
      </c>
      <c r="F63" s="243">
        <v>4520</v>
      </c>
      <c r="G63" s="243"/>
      <c r="H63" s="243" t="str">
        <v>731-1104531334</v>
      </c>
      <c r="I63" s="243">
        <v>310</v>
      </c>
      <c r="J63" s="241"/>
      <c r="K63" s="241"/>
      <c r="L63" s="242">
        <v>62</v>
      </c>
      <c r="M63" s="242" t="str">
        <v>陈艺鹏</v>
      </c>
      <c r="N63" s="242" t="str">
        <v>陈艺鹏（粤曲腔）</v>
      </c>
      <c r="O63" s="242" t="str">
        <v>KG61LJ</v>
      </c>
      <c r="P63" s="242" t="str">
        <v>3U8924 K MO15APR XMNCTU HK1 1210 1455</v>
      </c>
      <c r="Q63" s="242">
        <v>1090</v>
      </c>
      <c r="R63" s="242"/>
      <c r="S63" s="242" t="str">
        <v>876-1103099424</v>
      </c>
      <c r="T63" s="241"/>
    </row>
    <row r="64">
      <c r="A64" s="243">
        <v>63</v>
      </c>
      <c r="B64" s="243" t="str">
        <v>天空Mebius</v>
      </c>
      <c r="C64" s="243" t="str">
        <v>汪归华</v>
      </c>
      <c r="D64" s="243" t="str">
        <v>KGXCST</v>
      </c>
      <c r="E64" s="243" t="str">
        <v>CA1871 Z FR12APR PEKXMN HK1 1400 1700</v>
      </c>
      <c r="F64" s="243">
        <v>3520</v>
      </c>
      <c r="G64" s="243"/>
      <c r="H64" s="243" t="str">
        <v>999-1104531335</v>
      </c>
      <c r="I64" s="243">
        <v>310</v>
      </c>
      <c r="J64" s="241"/>
      <c r="K64" s="241"/>
      <c r="L64" s="242">
        <v>63</v>
      </c>
      <c r="M64" s="242" t="str">
        <v>刘芊妤庭</v>
      </c>
      <c r="N64" s="242" t="str">
        <v>張之维▪︎天師府</v>
      </c>
      <c r="O64" s="242" t="str">
        <v>KG620H</v>
      </c>
      <c r="P64" s="242" t="str">
        <v>3U8925 K TH11APR CTUXMN HK1 1600 1835</v>
      </c>
      <c r="Q64" s="242">
        <v>1090</v>
      </c>
      <c r="R64" s="242"/>
      <c r="S64" s="242" t="str">
        <v>876-1103099425</v>
      </c>
      <c r="T64" s="241"/>
    </row>
    <row r="65">
      <c r="A65" s="243">
        <v>64</v>
      </c>
      <c r="B65" s="243" t="str">
        <v>天空Mebius</v>
      </c>
      <c r="C65" s="243" t="str">
        <v>汪归华</v>
      </c>
      <c r="D65" s="243" t="str">
        <v>JXBM1H</v>
      </c>
      <c r="E65" s="243" t="str">
        <v>MF8101 I MO15APR XMNPKX HK1 1100 1350</v>
      </c>
      <c r="F65" s="243">
        <v>3820</v>
      </c>
      <c r="G65" s="243"/>
      <c r="H65" s="243" t="str">
        <v>731-1104531336</v>
      </c>
      <c r="I65" s="243">
        <v>310</v>
      </c>
      <c r="J65" s="241"/>
      <c r="K65" s="241"/>
      <c r="L65" s="242">
        <v>64</v>
      </c>
      <c r="M65" s="242" t="str">
        <v>刘芊妤庭</v>
      </c>
      <c r="N65" s="242" t="str">
        <v>張之维▪︎天師府</v>
      </c>
      <c r="O65" s="242" t="str">
        <v>HFWY60</v>
      </c>
      <c r="P65" s="242" t="str">
        <v>CA4282 W MO15APR XMNCTU HK1 1945 2240</v>
      </c>
      <c r="Q65" s="242">
        <v>940</v>
      </c>
      <c r="R65" s="242"/>
      <c r="S65" s="242" t="str">
        <v>999-1103099426</v>
      </c>
      <c r="T65" s="241"/>
    </row>
    <row r="66">
      <c r="A66" s="243">
        <v>65</v>
      </c>
      <c r="B66" s="243" t="str">
        <v>飞飞🌙</v>
      </c>
      <c r="C66" s="243" t="str">
        <v>王晓岑</v>
      </c>
      <c r="D66" s="243" t="str">
        <v>KXDCKH</v>
      </c>
      <c r="E66" s="243" t="str">
        <v>SC2110 R FR12APR HGHXMN HK1 0905 1040</v>
      </c>
      <c r="F66" s="243">
        <v>1640</v>
      </c>
      <c r="G66" s="243"/>
      <c r="H66" s="243" t="str">
        <v>324-1104531345</v>
      </c>
      <c r="I66" s="243">
        <v>310</v>
      </c>
      <c r="J66" s="241"/>
      <c r="K66" s="241"/>
      <c r="L66" s="242">
        <v>65</v>
      </c>
      <c r="M66" s="242" t="str">
        <v>陈绍国</v>
      </c>
      <c r="N66" s="242" t="str">
        <v>XD818（AKM818）</v>
      </c>
      <c r="O66" s="242" t="str">
        <v>KG62XR</v>
      </c>
      <c r="P66" s="242" t="str">
        <v>HU7411 E TH11APR CKGXMN HK1 0900 1125</v>
      </c>
      <c r="Q66" s="242">
        <v>1030</v>
      </c>
      <c r="R66" s="242"/>
      <c r="S66" s="242" t="str">
        <v>880-1103099429</v>
      </c>
      <c r="T66" s="241"/>
    </row>
    <row r="67">
      <c r="A67" s="243">
        <v>66</v>
      </c>
      <c r="B67" s="243" t="str">
        <v>飞飞🌙</v>
      </c>
      <c r="C67" s="243" t="str">
        <v>王晓岑</v>
      </c>
      <c r="D67" s="243" t="str">
        <v>HRSCS9</v>
      </c>
      <c r="E67" s="243" t="str">
        <v>SC2115 J SU14APR XMNHGH HK1 2005 2140</v>
      </c>
      <c r="F67" s="243">
        <v>0</v>
      </c>
      <c r="G67" s="243">
        <v>353</v>
      </c>
      <c r="H67" s="243" t="str">
        <v>324-1104531346</v>
      </c>
      <c r="I67" s="243">
        <v>310</v>
      </c>
      <c r="J67" s="241"/>
      <c r="K67" s="241"/>
      <c r="L67" s="242">
        <v>66</v>
      </c>
      <c r="M67" s="242" t="str">
        <v>陈绍国</v>
      </c>
      <c r="N67" s="242" t="str">
        <v>XD818（AKM818）</v>
      </c>
      <c r="O67" s="242" t="str">
        <v>JGNG7B</v>
      </c>
      <c r="P67" s="242" t="str">
        <v>MF8413 R MO15APR XMNCKG HK1 0925 1205</v>
      </c>
      <c r="Q67" s="242">
        <v>910</v>
      </c>
      <c r="R67" s="242"/>
      <c r="S67" s="242" t="str">
        <v>731-1103099430</v>
      </c>
      <c r="T67" s="241"/>
    </row>
    <row r="68">
      <c r="A68" s="243">
        <v>67</v>
      </c>
      <c r="B68" s="243" t="str">
        <v>快活哥三秒守塔</v>
      </c>
      <c r="C68" s="243" t="str">
        <v>宋爱华</v>
      </c>
      <c r="D68" s="243" t="str">
        <v>HGD8NN</v>
      </c>
      <c r="E68" s="243" t="str">
        <v>CZ6939 D WE10APR WUHXMN HK1 1440 1625</v>
      </c>
      <c r="F68" s="243">
        <v>1470</v>
      </c>
      <c r="G68" s="243"/>
      <c r="H68" s="243" t="str">
        <v>784-1104531343</v>
      </c>
      <c r="I68" s="243">
        <v>310</v>
      </c>
      <c r="J68" s="241"/>
      <c r="K68" s="241"/>
      <c r="L68" s="242">
        <v>67</v>
      </c>
      <c r="M68" s="242" t="str">
        <v>王伟</v>
      </c>
      <c r="N68" s="242" t="str">
        <v>王伟（胜仕传媒）</v>
      </c>
      <c r="O68" s="242" t="str">
        <v>JSNMNE</v>
      </c>
      <c r="P68" s="242" t="str">
        <v>CZ6517 V TH11APR SHEXMN HK1 1005 1335</v>
      </c>
      <c r="Q68" s="242">
        <v>880</v>
      </c>
      <c r="R68" s="242"/>
      <c r="S68" s="242" t="str">
        <v>784-1103099481</v>
      </c>
      <c r="T68" s="241"/>
    </row>
    <row r="69">
      <c r="A69" s="243">
        <v>68</v>
      </c>
      <c r="B69" s="243" t="str">
        <v>快活哥三秒守塔</v>
      </c>
      <c r="C69" s="243" t="str">
        <v>宋爱华</v>
      </c>
      <c r="D69" s="243" t="str">
        <v>JDWDJC</v>
      </c>
      <c r="E69" s="243" t="str">
        <v>CZ3842 I MO15APR XMNWUH HK1 1205 1425</v>
      </c>
      <c r="F69" s="243">
        <v>1210</v>
      </c>
      <c r="G69" s="243"/>
      <c r="H69" s="243" t="str">
        <v>784-1104531344</v>
      </c>
      <c r="I69" s="243">
        <v>310</v>
      </c>
      <c r="J69" s="241"/>
      <c r="K69" s="241"/>
      <c r="L69" s="242">
        <v>68</v>
      </c>
      <c r="M69" s="242" t="str">
        <v>王伟</v>
      </c>
      <c r="N69" s="242" t="str">
        <v>王伟（胜仕传媒）</v>
      </c>
      <c r="O69" s="242" t="str">
        <v>KY3HHE</v>
      </c>
      <c r="P69" s="242" t="str">
        <v>HU7047 E MO15APR XMNSHE HK1 1035 1410</v>
      </c>
      <c r="Q69" s="242">
        <v>1090</v>
      </c>
      <c r="R69" s="242"/>
      <c r="S69" s="242" t="str">
        <v>880-1103099483</v>
      </c>
      <c r="T69" s="241"/>
    </row>
    <row r="70">
      <c r="A70" s="243">
        <v>69</v>
      </c>
      <c r="B70" s="243" t="str">
        <v>豪门⁸¹⁶</v>
      </c>
      <c r="C70" s="243" t="str">
        <v>丁立梦</v>
      </c>
      <c r="D70" s="243" t="str">
        <v>KYGSQG</v>
      </c>
      <c r="E70" s="243" t="str">
        <v>CZ3842 I MO15APR XMNWUH HK1 1205 1425</v>
      </c>
      <c r="F70" s="243">
        <v>1210</v>
      </c>
      <c r="G70" s="243"/>
      <c r="H70" s="243" t="str">
        <v>784-1104531347</v>
      </c>
      <c r="I70" s="243">
        <v>310</v>
      </c>
      <c r="J70" s="241"/>
      <c r="K70" s="241"/>
      <c r="L70" s="242">
        <v>69</v>
      </c>
      <c r="M70" s="242" t="str">
        <v>张宇</v>
      </c>
      <c r="N70" s="242" t="str">
        <v>二辰的草稿箱(299</v>
      </c>
      <c r="O70" s="242" t="str">
        <v>KY3JEN</v>
      </c>
      <c r="P70" s="242" t="str">
        <v>SC2112 H TH11APR HGHXMN HK1 1610 1800</v>
      </c>
      <c r="Q70" s="242">
        <v>1130</v>
      </c>
      <c r="R70" s="242"/>
      <c r="S70" s="242" t="str">
        <v>324-1103099431</v>
      </c>
      <c r="T70" s="241"/>
    </row>
    <row r="71">
      <c r="A71" s="243">
        <v>70</v>
      </c>
      <c r="B71" s="243" t="str">
        <v>KXZZY🐽</v>
      </c>
      <c r="C71" s="243" t="str">
        <v>王磊</v>
      </c>
      <c r="D71" s="243" t="str">
        <v>KYGV22</v>
      </c>
      <c r="E71" s="243" t="str">
        <v>MF8308 C TH11APR SYXXMN HK1 1920 2135</v>
      </c>
      <c r="F71" s="243">
        <v>3580</v>
      </c>
      <c r="G71" s="243"/>
      <c r="H71" s="243" t="str">
        <v>731-1104531348</v>
      </c>
      <c r="I71" s="243">
        <v>310</v>
      </c>
      <c r="J71" s="241"/>
      <c r="K71" s="241"/>
      <c r="L71" s="242">
        <v>70</v>
      </c>
      <c r="M71" s="242" t="str">
        <v>张宇</v>
      </c>
      <c r="N71" s="242" t="str">
        <v>二辰的草稿箱(299</v>
      </c>
      <c r="O71" s="242" t="str">
        <v>HG69NN</v>
      </c>
      <c r="P71" s="242" t="str">
        <v>SC2117 H MO15APR XMNHGH HK1 1450 1630</v>
      </c>
      <c r="Q71" s="242">
        <v>1160</v>
      </c>
      <c r="R71" s="242"/>
      <c r="S71" s="242" t="str">
        <v>324-1103099432</v>
      </c>
      <c r="T71" s="241"/>
    </row>
    <row r="72">
      <c r="A72" s="243">
        <v>71</v>
      </c>
      <c r="B72" s="243" t="str">
        <v>KXZZY🐽</v>
      </c>
      <c r="C72" s="243" t="str">
        <v>王磊</v>
      </c>
      <c r="D72" s="243" t="str">
        <v>HDLL8C</v>
      </c>
      <c r="E72" s="243" t="str">
        <v>MF8307 D MO15APR XMNSYX HK1 1615 1815</v>
      </c>
      <c r="F72" s="243">
        <v>2680</v>
      </c>
      <c r="G72" s="243"/>
      <c r="H72" s="243" t="str">
        <v>731-1104531349</v>
      </c>
      <c r="I72" s="243">
        <v>310</v>
      </c>
      <c r="J72" s="241"/>
      <c r="K72" s="241"/>
      <c r="L72" s="242">
        <v>71</v>
      </c>
      <c r="M72" s="242" t="str">
        <v>李敖</v>
      </c>
      <c r="N72" s="242" t="str">
        <v>Li敖🎗 ⁶¹</v>
      </c>
      <c r="O72" s="242" t="str">
        <v>JMNXX0</v>
      </c>
      <c r="P72" s="242" t="str">
        <v>SC4785 S TH11APR CGQXMN HK1 1300 1830</v>
      </c>
      <c r="Q72" s="242">
        <v>1240</v>
      </c>
      <c r="R72" s="242"/>
      <c r="S72" s="242" t="str">
        <v>324-1103099435</v>
      </c>
      <c r="T72" s="241"/>
    </row>
    <row r="73">
      <c r="A73" s="243">
        <v>72</v>
      </c>
      <c r="B73" s="243" t="str">
        <v>樱木花道</v>
      </c>
      <c r="C73" s="243" t="str">
        <v>凌尚</v>
      </c>
      <c r="D73" s="243" t="str">
        <v>JZC055</v>
      </c>
      <c r="E73" s="243" t="str">
        <v>SC2226 R SA13APR CSXXMN HK1 1000 1130</v>
      </c>
      <c r="F73" s="243">
        <v>820</v>
      </c>
      <c r="G73" s="243"/>
      <c r="H73" s="243" t="str">
        <v>324-1104531441</v>
      </c>
      <c r="I73" s="243">
        <v>310</v>
      </c>
      <c r="J73" s="241"/>
      <c r="K73" s="241"/>
      <c r="L73" s="242">
        <v>72</v>
      </c>
      <c r="M73" s="242" t="str">
        <v>李敖</v>
      </c>
      <c r="N73" s="242" t="str">
        <v>Li敖🎗 ⁶¹</v>
      </c>
      <c r="O73" s="242" t="str">
        <v>JMNY5D</v>
      </c>
      <c r="P73" s="242" t="str">
        <v>SC7646 S MO15APR XMNCGQ HK1 1230 1750</v>
      </c>
      <c r="Q73" s="242">
        <v>1240</v>
      </c>
      <c r="R73" s="242"/>
      <c r="S73" s="242" t="str">
        <v>324-1103099436</v>
      </c>
      <c r="T73" s="241"/>
    </row>
    <row r="74">
      <c r="A74" s="243">
        <v>73</v>
      </c>
      <c r="B74" s="243" t="str">
        <v>樱木花道</v>
      </c>
      <c r="C74" s="243" t="str">
        <v>凌尚</v>
      </c>
      <c r="D74" s="243" t="str">
        <v>HPBWRM</v>
      </c>
      <c r="E74" s="243" t="str">
        <v>MF8333 C MO15APR XMNCSX HK1 1550 1735</v>
      </c>
      <c r="F74" s="243">
        <v>1760</v>
      </c>
      <c r="G74" s="243"/>
      <c r="H74" s="243" t="str">
        <v>731-1104531442</v>
      </c>
      <c r="I74" s="243">
        <v>310</v>
      </c>
      <c r="J74" s="241"/>
      <c r="K74" s="241"/>
      <c r="L74" s="242">
        <v>73</v>
      </c>
      <c r="M74" s="242" t="str">
        <v>朱艺豪</v>
      </c>
      <c r="N74" s="242" t="str">
        <v>皮皮皮皮朱</v>
      </c>
      <c r="O74" s="242" t="str">
        <v>JMNYRC</v>
      </c>
      <c r="P74" s="242" t="str">
        <v>3U8925 K TH11APR CTUXMN HK1 1600 1835</v>
      </c>
      <c r="Q74" s="242">
        <v>1090</v>
      </c>
      <c r="R74" s="242"/>
      <c r="S74" s="242" t="str">
        <v>876-1103099437</v>
      </c>
      <c r="T74" s="241"/>
    </row>
    <row r="75">
      <c r="A75" s="243">
        <v>74</v>
      </c>
      <c r="B75" s="243" t="str">
        <v>用户1297052572146</v>
      </c>
      <c r="C75" s="243" t="str">
        <v>王一帆</v>
      </c>
      <c r="D75" s="243" t="str">
        <v>JZC18Q</v>
      </c>
      <c r="E75" s="243" t="str">
        <v>SC7645 R FR12APR YNTXMN HK1 2115 0005+1</v>
      </c>
      <c r="F75" s="243">
        <v>0</v>
      </c>
      <c r="G75" s="243">
        <v>200</v>
      </c>
      <c r="H75" s="243" t="str">
        <v>324-1104531443</v>
      </c>
      <c r="I75" s="243">
        <v>310</v>
      </c>
      <c r="J75" s="241"/>
      <c r="K75" s="241"/>
      <c r="L75" s="242">
        <v>74</v>
      </c>
      <c r="M75" s="242" t="str">
        <v>朱艺豪</v>
      </c>
      <c r="N75" s="242" t="str">
        <v>皮皮皮皮朱</v>
      </c>
      <c r="O75" s="242" t="str">
        <v>JMNZ6G</v>
      </c>
      <c r="P75" s="242" t="str">
        <v>CA4540 V MO15APR XMNCTU HK1 1540 1840</v>
      </c>
      <c r="Q75" s="242">
        <v>1110</v>
      </c>
      <c r="R75" s="242"/>
      <c r="S75" s="242" t="str">
        <v>999-1103099438</v>
      </c>
      <c r="T75" s="241"/>
    </row>
    <row r="76">
      <c r="A76" s="243">
        <v>75</v>
      </c>
      <c r="B76" s="243" t="str">
        <v>用户1297052572146</v>
      </c>
      <c r="C76" s="243" t="str">
        <v>王一帆</v>
      </c>
      <c r="D76" s="243" t="str">
        <v>KDDEG6</v>
      </c>
      <c r="E76" s="243" t="str">
        <v>MF8521 C SU14APR XMNSHA HK1 1300 1445</v>
      </c>
      <c r="F76" s="243">
        <v>0</v>
      </c>
      <c r="G76" s="243">
        <v>880</v>
      </c>
      <c r="H76" s="243" t="str">
        <v>731-1104531444</v>
      </c>
      <c r="I76" s="243">
        <v>310</v>
      </c>
      <c r="J76" s="241"/>
      <c r="K76" s="241"/>
      <c r="L76" s="242">
        <v>75</v>
      </c>
      <c r="M76" s="242" t="str">
        <v>童琳</v>
      </c>
      <c r="N76" s="242" t="str">
        <v>童童✨</v>
      </c>
      <c r="O76" s="242" t="str">
        <v>JGH58B</v>
      </c>
      <c r="P76" s="242" t="str">
        <v>MU2437 L TH11APR WUHXMN HK1 1635 1815</v>
      </c>
      <c r="Q76" s="242">
        <v>770</v>
      </c>
      <c r="R76" s="242"/>
      <c r="S76" s="242" t="str">
        <v>781-1103099439</v>
      </c>
      <c r="T76" s="241"/>
    </row>
    <row r="77">
      <c r="A77" s="243">
        <v>76</v>
      </c>
      <c r="B77" s="243" t="str">
        <v>默⚡️</v>
      </c>
      <c r="C77" s="243" t="str">
        <v>蓝港</v>
      </c>
      <c r="D77" s="243" t="str">
        <v>KDDEY9</v>
      </c>
      <c r="E77" s="243" t="str">
        <v>MF8101 I MO15APR XMNPKX HK1 1100 1350</v>
      </c>
      <c r="F77" s="243">
        <v>3820</v>
      </c>
      <c r="G77" s="243"/>
      <c r="H77" s="243" t="str">
        <v>731-1104531445</v>
      </c>
      <c r="I77" s="243">
        <v>310</v>
      </c>
      <c r="J77" s="241"/>
      <c r="K77" s="241"/>
      <c r="L77" s="242">
        <v>76</v>
      </c>
      <c r="M77" s="242" t="str">
        <v>童琳</v>
      </c>
      <c r="N77" s="242" t="str">
        <v>童童✨</v>
      </c>
      <c r="O77" s="242" t="str">
        <v>KTH5KG</v>
      </c>
      <c r="P77" s="242" t="str">
        <v>CZ3754 Z MO15APR XMNWUH HK1 1905 2035</v>
      </c>
      <c r="Q77" s="242">
        <v>520</v>
      </c>
      <c r="R77" s="242"/>
      <c r="S77" s="242" t="str">
        <v>784-1103099440</v>
      </c>
      <c r="T77" s="241"/>
    </row>
    <row r="78">
      <c r="A78" s="243">
        <v>77</v>
      </c>
      <c r="B78" s="243" t="str">
        <v>观世🐻💫</v>
      </c>
      <c r="C78" s="243" t="str">
        <v>何春晓</v>
      </c>
      <c r="D78" s="243" t="str">
        <v>HRWZE7</v>
      </c>
      <c r="E78" s="243" t="str">
        <v>CZ6517 I FR12APR SHEXMN HK1 1005 1335</v>
      </c>
      <c r="F78" s="243">
        <v>2290</v>
      </c>
      <c r="G78" s="243"/>
      <c r="H78" s="243" t="str">
        <v>784-1104531469</v>
      </c>
      <c r="I78" s="243">
        <v>310</v>
      </c>
      <c r="J78" s="241"/>
      <c r="K78" s="241"/>
      <c r="L78" s="242">
        <v>77</v>
      </c>
      <c r="M78" s="242" t="str">
        <v>徐语彤</v>
      </c>
      <c r="N78" s="242" t="str">
        <v>-漁頭 🎞️(年度版)</v>
      </c>
      <c r="O78" s="242" t="str">
        <v>JYY4FX</v>
      </c>
      <c r="P78" s="242" t="str">
        <v>MF8368 Q TH11APR WUHXMN HK3 1820 2015</v>
      </c>
      <c r="Q78" s="242">
        <v>870</v>
      </c>
      <c r="R78" s="242"/>
      <c r="S78" s="242" t="str">
        <v>731-1103099442</v>
      </c>
      <c r="T78" s="241"/>
    </row>
    <row r="79">
      <c r="A79" s="243">
        <v>78</v>
      </c>
      <c r="B79" s="243" t="str">
        <v>观世🐻💫</v>
      </c>
      <c r="C79" s="243" t="str">
        <v>何春晓</v>
      </c>
      <c r="D79" s="243" t="str">
        <v>JZNQBJ</v>
      </c>
      <c r="E79" s="243" t="str">
        <v>CZ6518 C SU14APR XMNSHE HK1 1440 1755</v>
      </c>
      <c r="F79" s="243">
        <v>2720</v>
      </c>
      <c r="G79" s="243"/>
      <c r="H79" s="243" t="str">
        <v>784-1104531470</v>
      </c>
      <c r="I79" s="243">
        <v>310</v>
      </c>
      <c r="J79" s="241"/>
      <c r="K79" s="241"/>
      <c r="L79" s="242">
        <v>78</v>
      </c>
      <c r="M79" s="242" t="str">
        <v>徐语彤</v>
      </c>
      <c r="N79" s="242" t="str">
        <v>-漁頭 🎞️(年度版)</v>
      </c>
      <c r="O79" s="242" t="str">
        <v>JYY4HB</v>
      </c>
      <c r="P79" s="242" t="str">
        <v>CZ3754 Z MO15APR XMNWUH HK3 1905 2035</v>
      </c>
      <c r="Q79" s="242">
        <v>520</v>
      </c>
      <c r="R79" s="242"/>
      <c r="S79" s="242" t="str">
        <v>784-1103099445</v>
      </c>
      <c r="T79" s="241"/>
    </row>
    <row r="80">
      <c r="A80" s="243">
        <v>79</v>
      </c>
      <c r="B80" s="243" t="str">
        <v>Cʜʀɪssʏ</v>
      </c>
      <c r="C80" s="243" t="str">
        <v>丁馨如</v>
      </c>
      <c r="D80" s="243" t="str">
        <v>HRWZL7</v>
      </c>
      <c r="E80" s="243" t="str">
        <v>MU5665 I TH11APR SHAXMN HK1 1055 1255</v>
      </c>
      <c r="F80" s="243">
        <v>1480</v>
      </c>
      <c r="G80" s="243"/>
      <c r="H80" s="243" t="str">
        <v>781-1104531471</v>
      </c>
      <c r="I80" s="243">
        <v>310</v>
      </c>
      <c r="J80" s="241"/>
      <c r="K80" s="241"/>
      <c r="L80" s="242">
        <v>79</v>
      </c>
      <c r="M80" s="242" t="str">
        <v>张浩</v>
      </c>
      <c r="N80" s="242" t="str">
        <v>昊艺💛星城唱将</v>
      </c>
      <c r="O80" s="242" t="str">
        <v>KN2JPF</v>
      </c>
      <c r="P80" s="242" t="str">
        <v>HU7866 E MO15APR XMNCSX HK1 0810 0955</v>
      </c>
      <c r="Q80" s="242">
        <v>0</v>
      </c>
      <c r="R80" s="242">
        <v>192</v>
      </c>
      <c r="S80" s="242" t="str">
        <v>880-1103099447</v>
      </c>
      <c r="T80" s="241"/>
    </row>
    <row r="81">
      <c r="A81" s="243">
        <v>80</v>
      </c>
      <c r="B81" s="243" t="str">
        <v>Cʜʀɪssʏ</v>
      </c>
      <c r="C81" s="243" t="str">
        <v>丁馨如</v>
      </c>
      <c r="D81" s="243" t="str">
        <v>JZNQQT</v>
      </c>
      <c r="E81" s="243" t="str">
        <v>FM9536 I MO15APR XMNSHA HK1 1055 1255</v>
      </c>
      <c r="F81" s="243">
        <v>0</v>
      </c>
      <c r="G81" s="243">
        <v>272</v>
      </c>
      <c r="H81" s="243" t="str">
        <v>781-1104531472</v>
      </c>
      <c r="I81" s="243">
        <v>310</v>
      </c>
      <c r="J81" s="241"/>
      <c r="K81" s="241"/>
      <c r="L81" s="242">
        <v>80</v>
      </c>
      <c r="M81" s="242" t="str">
        <v>张靖婉</v>
      </c>
      <c r="N81" s="242" t="str">
        <v>张开心🐽</v>
      </c>
      <c r="O81" s="242" t="str">
        <v>HTSDT2</v>
      </c>
      <c r="P81" s="242" t="str">
        <v>MF8308 M TH11APR SYXXMN HK1 1920 2135</v>
      </c>
      <c r="Q81" s="242">
        <v>1200</v>
      </c>
      <c r="R81" s="242"/>
      <c r="S81" s="242" t="str">
        <v>731-1103099448</v>
      </c>
      <c r="T81" s="241"/>
    </row>
    <row r="82">
      <c r="A82" s="243">
        <v>81</v>
      </c>
      <c r="B82" s="243" t="str">
        <v>小辰辰🌟</v>
      </c>
      <c r="C82" s="243" t="str">
        <v>沈小禾</v>
      </c>
      <c r="D82" s="243" t="str">
        <v>JE4HRH</v>
      </c>
      <c r="E82" s="243" t="str">
        <v>MU6195 I SA13APR TFUXMN HK1 0805 1040</v>
      </c>
      <c r="F82" s="243">
        <v>1190</v>
      </c>
      <c r="G82" s="243"/>
      <c r="H82" s="243" t="str">
        <v>781-1104531473</v>
      </c>
      <c r="I82" s="243">
        <v>310</v>
      </c>
      <c r="J82" s="241"/>
      <c r="K82" s="241"/>
      <c r="L82" s="242">
        <v>81</v>
      </c>
      <c r="M82" s="242" t="str">
        <v>张靖婉</v>
      </c>
      <c r="N82" s="242" t="str">
        <v>张开心🐽</v>
      </c>
      <c r="O82" s="242" t="str">
        <v>KW9JCL</v>
      </c>
      <c r="P82" s="242" t="str">
        <v>MF8307 L MO15APR XMNSYX HK1 1615 1815</v>
      </c>
      <c r="Q82" s="242">
        <v>1130</v>
      </c>
      <c r="R82" s="242"/>
      <c r="S82" s="242" t="str">
        <v>731-1103099449</v>
      </c>
      <c r="T82" s="241"/>
    </row>
    <row r="83">
      <c r="A83" s="243">
        <v>82</v>
      </c>
      <c r="B83" s="243" t="str">
        <v>小辰辰🌟</v>
      </c>
      <c r="C83" s="243" t="str">
        <v>沈小禾</v>
      </c>
      <c r="D83" s="243" t="str">
        <v>JE4HVL</v>
      </c>
      <c r="E83" s="243" t="str">
        <v>MU6192 I SU14APR XMNTFU HK1 1955 2250</v>
      </c>
      <c r="F83" s="243">
        <v>0</v>
      </c>
      <c r="G83" s="243">
        <v>117</v>
      </c>
      <c r="H83" s="243" t="str">
        <v>781-1104531474</v>
      </c>
      <c r="I83" s="243">
        <v>310</v>
      </c>
      <c r="J83" s="241"/>
      <c r="K83" s="241"/>
      <c r="L83" s="242">
        <v>82</v>
      </c>
      <c r="M83" s="242" t="str">
        <v>杨烽</v>
      </c>
      <c r="N83" s="242" t="str">
        <v>杨烽</v>
      </c>
      <c r="O83" s="242" t="str">
        <v>KW9LQ0</v>
      </c>
      <c r="P83" s="242" t="str">
        <v>CZ3879 Z TH11APR CANXMN HK1 1405 1530</v>
      </c>
      <c r="Q83" s="242">
        <v>690</v>
      </c>
      <c r="R83" s="242"/>
      <c r="S83" s="242" t="str">
        <v>784-1103099450</v>
      </c>
      <c r="T83" s="241"/>
    </row>
    <row r="84">
      <c r="A84" s="243">
        <v>83</v>
      </c>
      <c r="B84" s="243" t="str">
        <v>^VV</v>
      </c>
      <c r="C84" s="243" t="str">
        <v>刘正浩</v>
      </c>
      <c r="D84" s="243" t="str">
        <v>HMMXKT</v>
      </c>
      <c r="E84" s="243" t="str">
        <v>SC8409 R SA13APR TNAXMN HK1 1200 1420</v>
      </c>
      <c r="F84" s="243">
        <v>0</v>
      </c>
      <c r="G84" s="243">
        <v>472</v>
      </c>
      <c r="H84" s="243" t="str">
        <v>324-1104531566</v>
      </c>
      <c r="I84" s="243">
        <v>310</v>
      </c>
      <c r="J84" s="241"/>
      <c r="K84" s="241"/>
      <c r="L84" s="242">
        <v>83</v>
      </c>
      <c r="M84" s="242" t="str">
        <v>杨烽</v>
      </c>
      <c r="N84" s="242" t="str">
        <v>杨烽</v>
      </c>
      <c r="O84" s="242" t="str">
        <v>JW1VLQ</v>
      </c>
      <c r="P84" s="242" t="str">
        <v>CZ3880 Z MO15APR XMNCAN HK1 1630 1805</v>
      </c>
      <c r="Q84" s="242">
        <v>690</v>
      </c>
      <c r="R84" s="242"/>
      <c r="S84" s="242" t="str">
        <v>784-1103099451</v>
      </c>
      <c r="T84" s="241"/>
    </row>
    <row r="85">
      <c r="A85" s="243">
        <v>84</v>
      </c>
      <c r="B85" s="243" t="str">
        <v>^VV</v>
      </c>
      <c r="C85" s="243" t="str">
        <v>刘正浩</v>
      </c>
      <c r="D85" s="243" t="str">
        <v>JRP9Q1</v>
      </c>
      <c r="E85" s="243" t="str">
        <v>SC8410 Z MO15APR XMNTNA HK1 1515 1730</v>
      </c>
      <c r="F85" s="243">
        <v>0</v>
      </c>
      <c r="G85" s="243">
        <v>300</v>
      </c>
      <c r="H85" s="243" t="str">
        <v>324-1104531567</v>
      </c>
      <c r="I85" s="243">
        <v>310</v>
      </c>
      <c r="J85" s="241"/>
      <c r="K85" s="241"/>
      <c r="L85" s="242">
        <v>84</v>
      </c>
      <c r="M85" s="242" t="str">
        <v>滕树娟</v>
      </c>
      <c r="N85" s="242" t="str">
        <v>南兮传媒</v>
      </c>
      <c r="O85" s="242" t="str">
        <v>KVM8P4</v>
      </c>
      <c r="P85" s="242" t="str">
        <v>SC2118 Q TH11APR HGHXMN HK1 1720 1855</v>
      </c>
      <c r="Q85" s="242">
        <v>1090</v>
      </c>
      <c r="R85" s="242"/>
      <c r="S85" s="242" t="str">
        <v>324-1103099457</v>
      </c>
      <c r="T85" s="241"/>
    </row>
    <row r="86">
      <c r="A86" s="243">
        <v>85</v>
      </c>
      <c r="B86" s="243" t="str">
        <v>眯哒🫧</v>
      </c>
      <c r="C86" s="243" t="str">
        <v>李冉</v>
      </c>
      <c r="D86" s="243" t="str">
        <v>HMMY2C</v>
      </c>
      <c r="E86" s="243" t="str">
        <v>3U8081 I FR12APR CKGXMN HK1 1415 1635</v>
      </c>
      <c r="F86" s="243">
        <v>0</v>
      </c>
      <c r="G86" s="243">
        <v>612</v>
      </c>
      <c r="H86" s="243" t="str">
        <v>876-1104531568</v>
      </c>
      <c r="I86" s="243">
        <v>310</v>
      </c>
      <c r="J86" s="241"/>
      <c r="K86" s="241"/>
      <c r="L86" s="242">
        <v>85</v>
      </c>
      <c r="M86" s="242" t="str">
        <v>葛昕玮</v>
      </c>
      <c r="N86" s="242" t="str">
        <v>安辛🌈ᶜˣ（貂丁版）</v>
      </c>
      <c r="O86" s="242" t="str">
        <v>HZMG6S</v>
      </c>
      <c r="P86" s="242" t="str">
        <v>MF8596 M TH11APR HGHXMN HK1 1550 1735</v>
      </c>
      <c r="Q86" s="242">
        <v>1290</v>
      </c>
      <c r="R86" s="242"/>
      <c r="S86" s="242" t="str">
        <v>731-1103099500</v>
      </c>
      <c r="T86" s="241"/>
    </row>
    <row r="87">
      <c r="A87" s="243">
        <v>86</v>
      </c>
      <c r="B87" s="243" t="str">
        <v>黯漠</v>
      </c>
      <c r="C87" s="243" t="str">
        <v>诸贝琪</v>
      </c>
      <c r="D87" s="243" t="str">
        <v>JRPBD7</v>
      </c>
      <c r="E87" s="243" t="str">
        <v>MU5663 I SA13APR SHAXMN HK1 0855 1040</v>
      </c>
      <c r="F87" s="243">
        <v>1480</v>
      </c>
      <c r="G87" s="243"/>
      <c r="H87" s="243" t="str">
        <v>781-1104531569</v>
      </c>
      <c r="I87" s="243">
        <v>310</v>
      </c>
      <c r="J87" s="241"/>
      <c r="K87" s="241"/>
      <c r="L87" s="242">
        <v>86</v>
      </c>
      <c r="M87" s="242" t="str">
        <v>葛昕玮</v>
      </c>
      <c r="N87" s="242" t="str">
        <v>安辛🌈ᶜˣ（貂丁版）</v>
      </c>
      <c r="O87" s="242" t="str">
        <v>HZMGQD</v>
      </c>
      <c r="P87" s="242" t="str">
        <v>SC2117 H MO15APR XMNHGH HK1 1450 1630</v>
      </c>
      <c r="Q87" s="242">
        <v>1160</v>
      </c>
      <c r="R87" s="242"/>
      <c r="S87" s="242" t="str">
        <v>324-1103099501</v>
      </c>
      <c r="T87" s="241"/>
    </row>
    <row r="88">
      <c r="A88" s="243">
        <v>87</v>
      </c>
      <c r="B88" s="243" t="str">
        <v>黯漠</v>
      </c>
      <c r="C88" s="243" t="str">
        <v>诸贝琪</v>
      </c>
      <c r="D88" s="243" t="str">
        <v>JRPBEV</v>
      </c>
      <c r="E88" s="243" t="str">
        <v>MU5664 I MO15APR XMNSHA HK1 1155 1345</v>
      </c>
      <c r="F88" s="243">
        <v>1480</v>
      </c>
      <c r="G88" s="243"/>
      <c r="H88" s="243" t="str">
        <v>781-1104531570</v>
      </c>
      <c r="I88" s="243">
        <v>310</v>
      </c>
      <c r="J88" s="241"/>
      <c r="K88" s="241"/>
      <c r="L88" s="242">
        <v>87</v>
      </c>
      <c r="M88" s="242" t="str">
        <v>李顺平</v>
      </c>
      <c r="N88" s="242" t="str">
        <v>逸洋♈️ ⁵¹⁷（星城小唱将）</v>
      </c>
      <c r="O88" s="242" t="str">
        <v>JRV4CV</v>
      </c>
      <c r="P88" s="242" t="str">
        <v>MF8276 Z TH11APR CSXXMN HK1 2130 2310</v>
      </c>
      <c r="Q88" s="242">
        <v>570</v>
      </c>
      <c r="R88" s="242"/>
      <c r="S88" s="242" t="str">
        <v>731-1103099532</v>
      </c>
      <c r="T88" s="241"/>
    </row>
    <row r="89">
      <c r="A89" s="243">
        <v>88</v>
      </c>
      <c r="B89" s="243" t="str">
        <v>潜龙勿用</v>
      </c>
      <c r="C89" s="243" t="str">
        <v>曹宇</v>
      </c>
      <c r="D89" s="243" t="str">
        <v>KW6RB4</v>
      </c>
      <c r="E89" s="243" t="str">
        <v>SC2186 R SA13APR NKGXMN HK1 1240 1510</v>
      </c>
      <c r="F89" s="243">
        <v>0</v>
      </c>
      <c r="G89" s="243">
        <v>176</v>
      </c>
      <c r="H89" s="243" t="str">
        <v>324-1104531571</v>
      </c>
      <c r="I89" s="243">
        <v>310</v>
      </c>
      <c r="J89" s="241"/>
      <c r="K89" s="241"/>
      <c r="L89" s="242">
        <v>88</v>
      </c>
      <c r="M89" s="242" t="str">
        <v>李顺平</v>
      </c>
      <c r="N89" s="242" t="str">
        <v>逸洋♈️ ⁵¹⁷（星城小唱将）</v>
      </c>
      <c r="O89" s="242" t="str">
        <v>KDYMFD</v>
      </c>
      <c r="P89" s="242" t="str">
        <v>MF8333 R MO15APR XMNCSX HK1 1550 1735</v>
      </c>
      <c r="Q89" s="242">
        <v>0</v>
      </c>
      <c r="R89" s="242">
        <v>325</v>
      </c>
      <c r="S89" s="242" t="str">
        <v>731-1103099533</v>
      </c>
      <c r="T89" s="241"/>
    </row>
    <row r="90">
      <c r="A90" s="243">
        <v>89</v>
      </c>
      <c r="B90" s="243" t="str">
        <v>潜龙勿用</v>
      </c>
      <c r="C90" s="243" t="str">
        <v>曹宇</v>
      </c>
      <c r="D90" s="243" t="str">
        <v>KW6RE1</v>
      </c>
      <c r="E90" s="243" t="str">
        <v>HO1796 R SU14APR XMNNKG HK1 2105 2300</v>
      </c>
      <c r="F90" s="243">
        <v>0</v>
      </c>
      <c r="G90" s="243">
        <v>202</v>
      </c>
      <c r="H90" s="243" t="str">
        <v>018-1104531572</v>
      </c>
      <c r="I90" s="243">
        <v>310</v>
      </c>
      <c r="J90" s="241"/>
      <c r="K90" s="241"/>
      <c r="L90" s="242">
        <v>89</v>
      </c>
      <c r="M90" s="242" t="str">
        <v>潘嫔娴</v>
      </c>
      <c r="N90" s="242" t="str">
        <v>潘晓娴💧</v>
      </c>
      <c r="O90" s="242" t="str">
        <v>HG1WPV</v>
      </c>
      <c r="P90" s="242" t="str">
        <v>HU7191 E WE10APR PEKXMN HK1 0800 1055</v>
      </c>
      <c r="Q90" s="242">
        <v>0</v>
      </c>
      <c r="R90" s="242">
        <v>399</v>
      </c>
      <c r="S90" s="242" t="str">
        <v>880-1103099528</v>
      </c>
      <c r="T90" s="241"/>
    </row>
    <row r="91">
      <c r="A91" s="243">
        <v>90</v>
      </c>
      <c r="B91" s="243" t="str">
        <v>嬛嬛🧶</v>
      </c>
      <c r="C91" s="243" t="str">
        <v>林媙</v>
      </c>
      <c r="D91" s="243" t="str">
        <v>HR1DKQ</v>
      </c>
      <c r="E91" s="243" t="str">
        <v>MU5182 I FR12APR CGOXMN HK1 1655 1905</v>
      </c>
      <c r="F91" s="243">
        <v>1020</v>
      </c>
      <c r="G91" s="243"/>
      <c r="H91" s="243" t="str">
        <v>781-1104531573</v>
      </c>
      <c r="I91" s="243">
        <v>310</v>
      </c>
      <c r="J91" s="241"/>
      <c r="K91" s="241"/>
      <c r="L91" s="242">
        <v>90</v>
      </c>
      <c r="M91" s="242" t="str">
        <v>潘嫔娴</v>
      </c>
      <c r="N91" s="242" t="str">
        <v>潘晓娴💧</v>
      </c>
      <c r="O91" s="242" t="str">
        <v>HYQ8CD</v>
      </c>
      <c r="P91" s="242" t="str">
        <v>MF8769 Q SU14APR XMNJHG HK1 0825 1140</v>
      </c>
      <c r="Q91" s="242">
        <v>0</v>
      </c>
      <c r="R91" s="242">
        <v>620</v>
      </c>
      <c r="S91" s="242" t="str" xml:space="preserve">
        <v>731-1103099529 </v>
      </c>
      <c r="T91" s="241"/>
    </row>
    <row r="92">
      <c r="A92" s="243">
        <v>91</v>
      </c>
      <c r="B92" s="243" t="str">
        <v>嬛嬛🧶</v>
      </c>
      <c r="C92" s="243" t="str">
        <v>林媙</v>
      </c>
      <c r="D92" s="243" t="str">
        <v>HR1DRG</v>
      </c>
      <c r="E92" s="243" t="str">
        <v>CZ5710 I MO15APR XMNCGO HK1 2040 2300</v>
      </c>
      <c r="F92" s="243">
        <v>0</v>
      </c>
      <c r="G92" s="243">
        <v>342</v>
      </c>
      <c r="H92" s="243" t="str">
        <v>784-1104531574</v>
      </c>
      <c r="I92" s="243">
        <v>310</v>
      </c>
      <c r="J92" s="241"/>
      <c r="K92" s="241"/>
      <c r="L92" s="242">
        <v>91</v>
      </c>
      <c r="M92" s="242" t="str">
        <v>曹晓明</v>
      </c>
      <c r="N92" s="242" t="str">
        <v>Vincent楓</v>
      </c>
      <c r="O92" s="242" t="str">
        <v>KR6X12</v>
      </c>
      <c r="P92" s="242" t="str" xml:space="preserve">
        <v>3U8925 K TH11APR CTUXMN HK1 1600 1835 </v>
      </c>
      <c r="Q92" s="242">
        <v>0</v>
      </c>
      <c r="R92" s="242">
        <v>291</v>
      </c>
      <c r="S92" s="242" t="str">
        <v>876-1103099557</v>
      </c>
      <c r="T92" s="241"/>
    </row>
    <row r="93">
      <c r="A93" s="243">
        <v>92</v>
      </c>
      <c r="B93" s="243" t="str">
        <v>龙王</v>
      </c>
      <c r="C93" s="243" t="str">
        <v>郭道平</v>
      </c>
      <c r="D93" s="243" t="str">
        <v>KW6SB7</v>
      </c>
      <c r="E93" s="243" t="str">
        <v>CZ8957 I FR12APR PKXXMN HK1 0845 1135</v>
      </c>
      <c r="F93" s="243">
        <v>1870</v>
      </c>
      <c r="G93" s="243"/>
      <c r="H93" s="243" t="str">
        <v>784-1104531575</v>
      </c>
      <c r="I93" s="243">
        <v>310</v>
      </c>
      <c r="J93" s="241"/>
      <c r="K93" s="241"/>
      <c r="L93" s="242">
        <v>92</v>
      </c>
      <c r="M93" s="242" t="str">
        <v>曹晓明</v>
      </c>
      <c r="N93" s="242" t="str">
        <v>Vincent楓</v>
      </c>
      <c r="O93" s="242" t="str">
        <v>HS4RNM</v>
      </c>
      <c r="P93" s="242" t="str">
        <v>CA4540 V MO15APR XMNCTU HK1 1540 1840</v>
      </c>
      <c r="Q93" s="242">
        <v>1110</v>
      </c>
      <c r="R93" s="242"/>
      <c r="S93" s="242" t="str">
        <v>999-1103099558</v>
      </c>
      <c r="T93" s="241"/>
    </row>
    <row r="94">
      <c r="A94" s="243">
        <v>93</v>
      </c>
      <c r="B94" s="243" t="str">
        <v>龙王</v>
      </c>
      <c r="C94" s="243" t="str">
        <v>郭道平</v>
      </c>
      <c r="D94" s="243" t="str">
        <v>JEX9CC</v>
      </c>
      <c r="E94" s="243" t="str">
        <v>CZ8958 I MO15APR XMNPKX HK1 1305 1555</v>
      </c>
      <c r="F94" s="243">
        <v>1920</v>
      </c>
      <c r="G94" s="243"/>
      <c r="H94" s="243" t="str">
        <v>784-1104531576</v>
      </c>
      <c r="I94" s="243">
        <v>310</v>
      </c>
      <c r="J94" s="241"/>
      <c r="K94" s="241"/>
      <c r="L94" s="242">
        <v>93</v>
      </c>
      <c r="M94" s="242" t="str">
        <v>刘晨</v>
      </c>
      <c r="N94" s="242" t="str">
        <v>☀️刘晨²⁰⁹ ☀️（不忘初❤️）</v>
      </c>
      <c r="O94" s="242" t="str">
        <v>KYXRGE</v>
      </c>
      <c r="P94" s="242" t="str">
        <v>ZH9755 S TH11APR HRBXMN HK1 0925 1450</v>
      </c>
      <c r="Q94" s="242">
        <v>1290</v>
      </c>
      <c r="R94" s="242"/>
      <c r="S94" s="242" t="str">
        <v>479-1103099587</v>
      </c>
      <c r="T94" s="241"/>
    </row>
    <row r="95">
      <c r="A95" s="243">
        <v>94</v>
      </c>
      <c r="B95" s="243" t="str">
        <v>Hellcat</v>
      </c>
      <c r="C95" s="243" t="str">
        <v>李玖泽</v>
      </c>
      <c r="D95" s="243" t="str">
        <v>JEX9H2</v>
      </c>
      <c r="E95" s="243" t="str">
        <v>MF8568 C FR12APR SHAXMN HK1 1410 1600</v>
      </c>
      <c r="F95" s="243">
        <v>0</v>
      </c>
      <c r="G95" s="243">
        <v>880</v>
      </c>
      <c r="H95" s="243" t="str">
        <v>731-1104531577</v>
      </c>
      <c r="I95" s="243">
        <v>310</v>
      </c>
      <c r="J95" s="241" t="str">
        <v>取消行程</v>
      </c>
      <c r="K95" s="241"/>
      <c r="L95" s="242">
        <v>94</v>
      </c>
      <c r="M95" s="242" t="str">
        <v>林祉彤</v>
      </c>
      <c r="N95" s="242" t="str">
        <v>Unee彤彤</v>
      </c>
      <c r="O95" s="242" t="str">
        <v>HX6PDE</v>
      </c>
      <c r="P95" s="242" t="str">
        <v>3U8925 J TH11APR CTUXMN HK1 1600 1835</v>
      </c>
      <c r="Q95" s="242">
        <v>1590</v>
      </c>
      <c r="R95" s="242"/>
      <c r="S95" s="242" t="str">
        <v>876-1103099597</v>
      </c>
      <c r="T95" s="241"/>
    </row>
    <row r="96">
      <c r="A96" s="243">
        <v>95</v>
      </c>
      <c r="B96" s="243" t="str">
        <v>Hellcat</v>
      </c>
      <c r="C96" s="243" t="str">
        <v>李玖泽</v>
      </c>
      <c r="D96" s="243" t="str">
        <v>KW6SRT</v>
      </c>
      <c r="E96" s="243" t="str">
        <v>MU5648 D MO15APR XMNSHA HK1 1555 1755</v>
      </c>
      <c r="F96" s="243">
        <v>0</v>
      </c>
      <c r="G96" s="243">
        <v>600</v>
      </c>
      <c r="H96" s="243" t="str">
        <v>781-1104531578</v>
      </c>
      <c r="I96" s="243">
        <v>310</v>
      </c>
      <c r="J96" s="241" t="str">
        <v>取消行程</v>
      </c>
      <c r="K96" s="241"/>
      <c r="L96" s="242">
        <v>95</v>
      </c>
      <c r="M96" s="242" t="str">
        <v>林祉彤</v>
      </c>
      <c r="N96" s="242" t="str">
        <v>Unee彤彤</v>
      </c>
      <c r="O96" s="242" t="str">
        <v>JN6YGN</v>
      </c>
      <c r="P96" s="242" t="str">
        <v>CA4540 Z MO15APR XMNCTU HK1 1540 1840</v>
      </c>
      <c r="Q96" s="242">
        <v>2590</v>
      </c>
      <c r="R96" s="242"/>
      <c r="S96" s="242" t="str">
        <v>999-1103099598</v>
      </c>
      <c r="T96" s="241"/>
    </row>
    <row r="97">
      <c r="A97" s="243">
        <v>96</v>
      </c>
      <c r="B97" s="243" t="str">
        <v>法师不器</v>
      </c>
      <c r="C97" s="243" t="str">
        <v>游上德</v>
      </c>
      <c r="D97" s="243" t="str">
        <v>HR1EZ3</v>
      </c>
      <c r="E97" s="243" t="str">
        <v>MU2889 Q SA13APR NKGXMN HK1 1345 1540</v>
      </c>
      <c r="F97" s="243">
        <v>0</v>
      </c>
      <c r="G97" s="243">
        <v>186</v>
      </c>
      <c r="H97" s="243" t="str">
        <v>781-1104531579</v>
      </c>
      <c r="I97" s="243">
        <v>310</v>
      </c>
      <c r="J97" s="241"/>
      <c r="K97" s="241"/>
      <c r="L97" s="242">
        <v>96</v>
      </c>
      <c r="M97" s="242" t="str">
        <v>朱志涛</v>
      </c>
      <c r="N97" s="242" t="str">
        <v>鹿邑三宝（收徒）</v>
      </c>
      <c r="O97" s="242" t="str">
        <v>HFN1QF</v>
      </c>
      <c r="P97" s="242" t="str">
        <v>RY8977 T TH11APR CGOXMN HK2 1445 1655</v>
      </c>
      <c r="Q97" s="242">
        <v>770</v>
      </c>
      <c r="R97" s="242"/>
      <c r="S97" s="242" t="str">
        <v>989-1103099672</v>
      </c>
      <c r="T97" s="241"/>
    </row>
    <row r="98">
      <c r="A98" s="243">
        <v>97</v>
      </c>
      <c r="B98" s="243" t="str">
        <v>法师不器</v>
      </c>
      <c r="C98" s="243" t="str">
        <v>游上德</v>
      </c>
      <c r="D98" s="243" t="str">
        <v>KW6T37</v>
      </c>
      <c r="E98" s="243" t="str">
        <v>MU2890 Q SU14APR XMNNKG HK1 1645 1825</v>
      </c>
      <c r="F98" s="243">
        <v>1230</v>
      </c>
      <c r="G98" s="243"/>
      <c r="H98" s="243" t="str">
        <v>781-1104531580</v>
      </c>
      <c r="I98" s="243">
        <v>310</v>
      </c>
      <c r="J98" s="241"/>
      <c r="K98" s="241"/>
      <c r="L98" s="242">
        <v>97</v>
      </c>
      <c r="M98" s="242" t="str">
        <v>朱志涛</v>
      </c>
      <c r="N98" s="242" t="str">
        <v>鹿邑三宝（收徒）</v>
      </c>
      <c r="O98" s="242" t="str">
        <v>KZQST9</v>
      </c>
      <c r="P98" s="242" t="str">
        <v>SC2273 S MO15APR XMNCGO HK2 1335 1540</v>
      </c>
      <c r="Q98" s="242">
        <v>720</v>
      </c>
      <c r="R98" s="242"/>
      <c r="S98" s="242" t="str">
        <v>324-1103099674</v>
      </c>
      <c r="T98" s="241"/>
    </row>
    <row r="99">
      <c r="A99" s="243">
        <v>98</v>
      </c>
      <c r="B99" s="243" t="str">
        <v>L‘</v>
      </c>
      <c r="C99" s="243" t="str">
        <v>齐鸣</v>
      </c>
      <c r="D99" s="243" t="str">
        <v>KW6TD8</v>
      </c>
      <c r="E99" s="243" t="str">
        <v>HU7655 Z SA13APR HFEXMN HK1 1340 1520</v>
      </c>
      <c r="F99" s="243">
        <v>1240</v>
      </c>
      <c r="G99" s="243"/>
      <c r="H99" s="243" t="str">
        <v>880-1104531581</v>
      </c>
      <c r="I99" s="243">
        <v>310</v>
      </c>
      <c r="J99" s="241"/>
      <c r="K99" s="241"/>
      <c r="L99" s="242">
        <v>98</v>
      </c>
      <c r="M99" s="242" t="str">
        <v>卞继生</v>
      </c>
      <c r="N99" s="242" t="str">
        <v>187（冲击年度地区赛）</v>
      </c>
      <c r="O99" s="242" t="str">
        <v>KZQTJ8</v>
      </c>
      <c r="P99" s="242" t="str">
        <v>3U8081 E TH11APR CKGXMN HK1 1415 1635</v>
      </c>
      <c r="Q99" s="242">
        <v>1030</v>
      </c>
      <c r="R99" s="242"/>
      <c r="S99" s="242" t="str">
        <v>876-1103099605</v>
      </c>
      <c r="T99" s="241"/>
    </row>
    <row r="100">
      <c r="A100" s="243">
        <v>99</v>
      </c>
      <c r="B100" s="243" t="str">
        <v>尼古叔叔</v>
      </c>
      <c r="C100" s="243" t="str">
        <v>郑丽真</v>
      </c>
      <c r="D100" s="243" t="str">
        <v>KW6TQ7</v>
      </c>
      <c r="E100" s="243" t="str">
        <v>CZ3741 J SA13APR CANXMN HK1 1205 1330</v>
      </c>
      <c r="F100" s="243">
        <v>5220</v>
      </c>
      <c r="G100" s="243"/>
      <c r="H100" s="243" t="str">
        <v>784-1104531582</v>
      </c>
      <c r="I100" s="243">
        <v>310</v>
      </c>
      <c r="J100" s="241"/>
      <c r="K100" s="241"/>
      <c r="L100" s="242">
        <v>99</v>
      </c>
      <c r="M100" s="242" t="str">
        <v>卞继生</v>
      </c>
      <c r="N100" s="242" t="str">
        <v>187（冲击年度地区赛）</v>
      </c>
      <c r="O100" s="242" t="str">
        <v>HFN35C</v>
      </c>
      <c r="P100" s="242" t="str">
        <v>CA4566 W SU14APR XMNCKG HK1 1215 1450</v>
      </c>
      <c r="Q100" s="242">
        <v>930</v>
      </c>
      <c r="R100" s="242"/>
      <c r="S100" s="242" t="str">
        <v>999-1103099606</v>
      </c>
      <c r="T100" s="241"/>
    </row>
    <row r="101">
      <c r="A101" s="243">
        <v>100</v>
      </c>
      <c r="B101" s="243" t="str">
        <v>尼古叔叔</v>
      </c>
      <c r="C101" s="243" t="str">
        <v>郑丽真</v>
      </c>
      <c r="D101" s="243" t="str">
        <v>KGG4ZX</v>
      </c>
      <c r="E101" s="243" t="str">
        <v>MF8387 I MO15APR XMNCAN HK1 1315 1450</v>
      </c>
      <c r="F101" s="243">
        <v>2290</v>
      </c>
      <c r="G101" s="243"/>
      <c r="H101" s="243" t="str">
        <v>731-1104531609</v>
      </c>
      <c r="I101" s="243">
        <v>310</v>
      </c>
      <c r="J101" s="241"/>
      <c r="K101" s="241"/>
      <c r="L101" s="242">
        <v>100</v>
      </c>
      <c r="M101" s="242" t="str">
        <v>朱曈曈</v>
      </c>
      <c r="N101" s="242" t="str">
        <v>94不曈</v>
      </c>
      <c r="O101" s="242" t="str">
        <v>HFN3TJ</v>
      </c>
      <c r="P101" s="242" t="str">
        <v>CA1871 R WE10APR PEKXMN HK1 1400 1700</v>
      </c>
      <c r="Q101" s="242">
        <v>2600</v>
      </c>
      <c r="R101" s="242"/>
      <c r="S101" s="242" t="str">
        <v>999-1103099657</v>
      </c>
      <c r="T101" s="241"/>
    </row>
    <row r="102">
      <c r="A102" s="243">
        <v>101</v>
      </c>
      <c r="B102" s="243" t="str">
        <v>清风🌟</v>
      </c>
      <c r="C102" s="243" t="str">
        <v>徐琴</v>
      </c>
      <c r="D102" s="243" t="str">
        <v>JTTHQP</v>
      </c>
      <c r="E102" s="243" t="str">
        <v>SC2156 R SA13APR TFUXMN HK1 1125 1415</v>
      </c>
      <c r="F102" s="243">
        <v>2390</v>
      </c>
      <c r="G102" s="243"/>
      <c r="H102" s="243" t="str">
        <v>324-1104531584</v>
      </c>
      <c r="I102" s="243">
        <v>310</v>
      </c>
      <c r="J102" s="241"/>
      <c r="K102" s="241"/>
      <c r="L102" s="242">
        <v>101</v>
      </c>
      <c r="M102" s="242" t="str">
        <v>彭观金</v>
      </c>
      <c r="N102" s="242" t="str">
        <v>白开水🌻</v>
      </c>
      <c r="O102" s="242" t="str">
        <v>KR8RCH</v>
      </c>
      <c r="P102" s="242" t="str">
        <v>MF8048 N TH11APR HGHXMN HK1 2220 2355</v>
      </c>
      <c r="Q102" s="242">
        <v>1060</v>
      </c>
      <c r="R102" s="242"/>
      <c r="S102" s="242" t="str">
        <v>731-1103099607</v>
      </c>
      <c r="T102" s="241"/>
    </row>
    <row r="103">
      <c r="A103" s="243">
        <v>102</v>
      </c>
      <c r="B103" s="243" t="str">
        <v>张强</v>
      </c>
      <c r="C103" s="243" t="str">
        <v>张训战</v>
      </c>
      <c r="D103" s="243" t="str">
        <v>JTTHY8</v>
      </c>
      <c r="E103" s="243" t="str">
        <v>SC8404 R MO15APR XMNTNA HK1 1825 2040</v>
      </c>
      <c r="F103" s="243">
        <v>2010</v>
      </c>
      <c r="G103" s="243"/>
      <c r="H103" s="243" t="str">
        <v>324-1104531585</v>
      </c>
      <c r="I103" s="243">
        <v>310</v>
      </c>
      <c r="J103" s="241"/>
      <c r="K103" s="241"/>
      <c r="L103" s="242">
        <v>102</v>
      </c>
      <c r="M103" s="242" t="str">
        <v>彭观金</v>
      </c>
      <c r="N103" s="242" t="str">
        <v>白开水🌻</v>
      </c>
      <c r="O103" s="242" t="str">
        <v>JQS8PF</v>
      </c>
      <c r="P103" s="242" t="str">
        <v>MF8595 K MO15APR XMNHGH HK1 0715 0855</v>
      </c>
      <c r="Q103" s="242">
        <v>1150</v>
      </c>
      <c r="R103" s="242"/>
      <c r="S103" s="242" t="str">
        <v>731-1103099608</v>
      </c>
      <c r="T103" s="241"/>
    </row>
    <row r="104">
      <c r="A104" s="243">
        <v>103</v>
      </c>
      <c r="B104" s="243" t="str">
        <v>新哥（与你同在）</v>
      </c>
      <c r="C104" s="243" t="str">
        <v>贺光阳</v>
      </c>
      <c r="D104" s="243" t="str">
        <v>HSR1D3</v>
      </c>
      <c r="E104" s="243" t="str">
        <v>MF8408 I FR12APR KWEXMN HK1 1115 1315</v>
      </c>
      <c r="F104" s="243">
        <v>0</v>
      </c>
      <c r="G104" s="243">
        <v>0</v>
      </c>
      <c r="H104" s="243" t="str">
        <v>731-1104531586</v>
      </c>
      <c r="I104" s="243">
        <v>310</v>
      </c>
      <c r="J104" s="241"/>
      <c r="K104" s="241"/>
      <c r="L104" s="242">
        <v>103</v>
      </c>
      <c r="M104" s="242" t="str">
        <v>张静</v>
      </c>
      <c r="N104" s="242" t="str">
        <v>黎蜜¹¹²²🐝</v>
      </c>
      <c r="O104" s="242" t="str">
        <v>KR8S24</v>
      </c>
      <c r="P104" s="242" t="str">
        <v>SC8409 V TH11APR TNAXMN HK1 1200 1420</v>
      </c>
      <c r="Q104" s="242">
        <v>1110</v>
      </c>
      <c r="R104" s="242"/>
      <c r="S104" s="242" t="str">
        <v>324-1103099684</v>
      </c>
      <c r="T104" s="241"/>
    </row>
    <row r="105">
      <c r="A105" s="243">
        <v>104</v>
      </c>
      <c r="B105" s="243" t="str">
        <v>🍃饺子哥哥🥟</v>
      </c>
      <c r="C105" s="243" t="str">
        <v>林益弘</v>
      </c>
      <c r="D105" s="243" t="str">
        <v>KR8XGH</v>
      </c>
      <c r="E105" s="243" t="str">
        <v>SC8409 R SA13APR TNAXMN HK1 1200 1420</v>
      </c>
      <c r="F105" s="243">
        <v>0</v>
      </c>
      <c r="G105" s="243">
        <v>378</v>
      </c>
      <c r="H105" s="243" t="str">
        <v>324-1104531587</v>
      </c>
      <c r="I105" s="243">
        <v>310</v>
      </c>
      <c r="J105" s="241"/>
      <c r="K105" s="241"/>
      <c r="L105" s="242">
        <v>104</v>
      </c>
      <c r="M105" s="242" t="str">
        <v>李春阳</v>
      </c>
      <c r="N105" s="242" t="str">
        <v>一男³¹⁹</v>
      </c>
      <c r="O105" s="242" t="str">
        <v>JQSBR1</v>
      </c>
      <c r="P105" s="242" t="str">
        <v>MF8362 C TH11APR HAKXMN HK1 1115 1320</v>
      </c>
      <c r="Q105" s="242">
        <v>0</v>
      </c>
      <c r="R105" s="242">
        <v>0</v>
      </c>
      <c r="S105" s="242" t="str">
        <v>731-1103099623</v>
      </c>
      <c r="T105" s="241"/>
    </row>
    <row r="106">
      <c r="A106" s="243">
        <v>105</v>
      </c>
      <c r="B106" s="243" t="str">
        <v>QQ6688</v>
      </c>
      <c r="C106" s="243" t="str">
        <v>彭育红</v>
      </c>
      <c r="D106" s="243" t="str">
        <v>JPP5JC</v>
      </c>
      <c r="E106" s="243" t="str">
        <v>SC2226 R FR12APR CSXXMN HK1 0955 1130</v>
      </c>
      <c r="F106" s="243">
        <v>0</v>
      </c>
      <c r="G106" s="243">
        <v>200</v>
      </c>
      <c r="H106" s="243" t="str">
        <v>324-1104531596</v>
      </c>
      <c r="I106" s="243">
        <v>310</v>
      </c>
      <c r="J106" s="241"/>
      <c r="K106" s="241"/>
      <c r="L106" s="242">
        <v>105</v>
      </c>
      <c r="M106" s="242" t="str">
        <v>李春阳</v>
      </c>
      <c r="N106" s="242" t="str">
        <v>一男³¹⁹</v>
      </c>
      <c r="O106" s="242" t="str">
        <v>JQSBYD</v>
      </c>
      <c r="P106" s="242" t="str">
        <v>SC7646 R MO15APR XMNCGQ HK1 1230 1750</v>
      </c>
      <c r="Q106" s="242">
        <v>0</v>
      </c>
      <c r="R106" s="242">
        <v>400</v>
      </c>
      <c r="S106" s="242" t="str">
        <v>324-1103099624</v>
      </c>
      <c r="T106" s="241"/>
    </row>
    <row r="107">
      <c r="A107" s="243">
        <v>106</v>
      </c>
      <c r="B107" s="243" t="str">
        <v>QQ6688</v>
      </c>
      <c r="C107" s="243" t="str">
        <v>彭育红</v>
      </c>
      <c r="D107" s="243" t="str">
        <v>HYX9XL</v>
      </c>
      <c r="E107" s="243" t="str">
        <v>HU7866 I SU14APR XMNCSX HK1 0810 0955</v>
      </c>
      <c r="F107" s="243">
        <v>0</v>
      </c>
      <c r="G107" s="243">
        <v>263</v>
      </c>
      <c r="H107" s="243" t="str">
        <v>880-1104531597</v>
      </c>
      <c r="I107" s="243">
        <v>310</v>
      </c>
      <c r="J107" s="241"/>
      <c r="K107" s="241"/>
      <c r="L107" s="242">
        <v>106</v>
      </c>
      <c r="M107" s="242" t="str">
        <v>黄文基</v>
      </c>
      <c r="N107" s="242" t="str">
        <v>☻ 文基呀 ¹¹²¹</v>
      </c>
      <c r="O107" s="242" t="str">
        <v>HFYFWF</v>
      </c>
      <c r="P107" s="242" t="str">
        <v>MF8510 Q TH11APR SHAXMN HK1 1810 2000</v>
      </c>
      <c r="Q107" s="242">
        <v>1370</v>
      </c>
      <c r="R107" s="242"/>
      <c r="S107" s="242" t="str">
        <v>731-1103099613</v>
      </c>
      <c r="T107" s="241"/>
    </row>
    <row r="108">
      <c r="A108" s="243">
        <v>107</v>
      </c>
      <c r="B108" s="243" t="str">
        <v>韵然✨</v>
      </c>
      <c r="C108" s="243" t="str">
        <v>王松杨</v>
      </c>
      <c r="D108" s="243" t="str">
        <v>JVGRPF</v>
      </c>
      <c r="E108" s="243" t="str">
        <v>SC2115 R MO15APR XMNHGH HK1 2005 2140</v>
      </c>
      <c r="F108" s="243">
        <v>0</v>
      </c>
      <c r="G108" s="243">
        <v>310</v>
      </c>
      <c r="H108" s="243" t="str">
        <v>324-1104531608</v>
      </c>
      <c r="I108" s="243">
        <v>310</v>
      </c>
      <c r="J108" s="241"/>
      <c r="K108" s="241"/>
      <c r="L108" s="242">
        <v>107</v>
      </c>
      <c r="M108" s="242" t="str">
        <v>黄文基</v>
      </c>
      <c r="N108" s="242" t="str">
        <v>☻ 文基呀 ¹¹²¹</v>
      </c>
      <c r="O108" s="242" t="str" xml:space="preserve">
        <v>HFYG5F </v>
      </c>
      <c r="P108" s="242" t="str">
        <v>MF8545 Z MO15APR XMNSHA HK1 1900 2050</v>
      </c>
      <c r="Q108" s="242">
        <v>780</v>
      </c>
      <c r="R108" s="242"/>
      <c r="S108" s="242" t="str">
        <v>731-1103099614</v>
      </c>
      <c r="T108" s="241"/>
    </row>
    <row r="109">
      <c r="A109" s="243">
        <v>108</v>
      </c>
      <c r="B109" s="243" t="str">
        <v>韵然✨</v>
      </c>
      <c r="C109" s="243" t="str">
        <v>王松杨</v>
      </c>
      <c r="D109" s="243" t="str">
        <v>JVGRH9</v>
      </c>
      <c r="E109" s="243" t="str">
        <v>SC2110 Z SA13APR HGHXMN HK1 0905 1040</v>
      </c>
      <c r="F109" s="243">
        <v>0</v>
      </c>
      <c r="G109" s="243">
        <v>352</v>
      </c>
      <c r="H109" s="243" t="str">
        <v>324-1104531607</v>
      </c>
      <c r="I109" s="243">
        <v>310</v>
      </c>
      <c r="J109" s="241"/>
      <c r="K109" s="241"/>
      <c r="L109" s="242">
        <v>108</v>
      </c>
      <c r="M109" s="242" t="str">
        <v>吕原</v>
      </c>
      <c r="N109" s="242" t="str">
        <v>吕口口🎙️</v>
      </c>
      <c r="O109" s="242" t="str">
        <v>JR45RR</v>
      </c>
      <c r="P109" s="242" t="str">
        <v>MU2809 L TH11APR NKGXMN HK1 0730 0930</v>
      </c>
      <c r="Q109" s="242">
        <v>750</v>
      </c>
      <c r="R109" s="242"/>
      <c r="S109" s="242" t="str">
        <v>781-1103099675</v>
      </c>
      <c r="T109" s="241"/>
    </row>
    <row r="110">
      <c r="A110" s="243">
        <v>109</v>
      </c>
      <c r="B110" s="243" t="str">
        <v>🍃饺子哥哥🥟</v>
      </c>
      <c r="C110" s="243" t="str">
        <v>林益弘</v>
      </c>
      <c r="D110" s="243" t="str">
        <v>KFY6D7</v>
      </c>
      <c r="E110" s="243" t="str">
        <v>MF8387 I TU16APR XMNCAN HK1 1315 1450</v>
      </c>
      <c r="F110" s="243">
        <v>0</v>
      </c>
      <c r="G110" s="243">
        <v>440</v>
      </c>
      <c r="H110" s="243" t="str">
        <v>731-1104531617</v>
      </c>
      <c r="I110" s="243">
        <v>310</v>
      </c>
      <c r="J110" s="241"/>
      <c r="K110" s="241"/>
      <c r="L110" s="242">
        <v>109</v>
      </c>
      <c r="M110" s="242" t="str">
        <v>吕原</v>
      </c>
      <c r="N110" s="242" t="str">
        <v>吕口口🎙️</v>
      </c>
      <c r="O110" s="242" t="str">
        <v>HD2EYG</v>
      </c>
      <c r="P110" s="242" t="str">
        <v>MU2890 L MO15APR XMNNKG HK1 1645 1825</v>
      </c>
      <c r="Q110" s="242">
        <v>0</v>
      </c>
      <c r="R110" s="242">
        <v>126</v>
      </c>
      <c r="S110" s="242" t="str">
        <v>781-1103099676</v>
      </c>
      <c r="T110" s="241"/>
    </row>
    <row r="111">
      <c r="A111" s="263">
        <v>110</v>
      </c>
      <c r="B111" s="263" t="str">
        <v>capt</v>
      </c>
      <c r="C111" s="263" t="str">
        <v>谢磊</v>
      </c>
      <c r="D111" s="263" t="str">
        <v>JGCB1G</v>
      </c>
      <c r="E111" s="263" t="str">
        <v>CZ6518 I MO15APR XMNSHE HK1 1440 1800</v>
      </c>
      <c r="F111" s="263">
        <v>0</v>
      </c>
      <c r="G111" s="263">
        <v>217</v>
      </c>
      <c r="H111" s="263" t="str">
        <v>784-1104531673</v>
      </c>
      <c r="I111" s="263">
        <v>310</v>
      </c>
      <c r="J111" s="241" t="str">
        <v>取消行程</v>
      </c>
      <c r="K111" s="241"/>
      <c r="L111" s="242">
        <v>110</v>
      </c>
      <c r="M111" s="242" t="str">
        <v>顾丽丽</v>
      </c>
      <c r="N111" s="242" t="str">
        <v>苏州知弦社评弹</v>
      </c>
      <c r="O111" s="242" t="str">
        <v>JR479X</v>
      </c>
      <c r="P111" s="242" t="str">
        <v>MU2979 K WE10APR WUXXMN HK1 1710 1910</v>
      </c>
      <c r="Q111" s="242">
        <v>900</v>
      </c>
      <c r="R111" s="242"/>
      <c r="S111" s="242" t="str">
        <v>781-1103099677</v>
      </c>
      <c r="T111" s="241"/>
    </row>
    <row r="112">
      <c r="A112" s="243">
        <v>111</v>
      </c>
      <c r="B112" s="243" t="str">
        <v>留树</v>
      </c>
      <c r="C112" s="243" t="str">
        <v>留树</v>
      </c>
      <c r="D112" s="243" t="str">
        <v>JGCB6E</v>
      </c>
      <c r="E112" s="243" t="str">
        <v>SC2112 R WE10APR HGHXMN HK1 1610 1750</v>
      </c>
      <c r="F112" s="243">
        <v>1640</v>
      </c>
      <c r="G112" s="243"/>
      <c r="H112" s="243" t="str">
        <v>324-1104531648</v>
      </c>
      <c r="I112" s="243">
        <v>310</v>
      </c>
      <c r="J112" s="241"/>
      <c r="K112" s="241"/>
      <c r="L112" s="242">
        <v>111</v>
      </c>
      <c r="M112" s="242" t="str">
        <v>顾丽丽</v>
      </c>
      <c r="N112" s="242" t="str">
        <v>苏州知弦社评弹</v>
      </c>
      <c r="O112" s="242" t="str">
        <v>KZPGEF</v>
      </c>
      <c r="P112" s="242" t="str">
        <v>MU2790 K MO15APR XMNWUX HK1 1050 1240</v>
      </c>
      <c r="Q112" s="242">
        <v>900</v>
      </c>
      <c r="R112" s="242"/>
      <c r="S112" s="242" t="str">
        <v>781-1103099678</v>
      </c>
      <c r="T112" s="241"/>
    </row>
    <row r="113">
      <c r="A113" s="243">
        <v>112</v>
      </c>
      <c r="B113" s="243" t="str">
        <v>留树</v>
      </c>
      <c r="C113" s="243" t="str">
        <v>留树</v>
      </c>
      <c r="D113" s="243" t="str">
        <v>HM5BCJ</v>
      </c>
      <c r="E113" s="243" t="str">
        <v>SC2117 R MO15APR XMNHGH HK1 1450 1630</v>
      </c>
      <c r="F113" s="243">
        <v>1640</v>
      </c>
      <c r="G113" s="243"/>
      <c r="H113" s="243" t="str">
        <v>324-1104531649</v>
      </c>
      <c r="I113" s="243">
        <v>310</v>
      </c>
      <c r="J113" s="241"/>
      <c r="K113" s="241"/>
      <c r="L113" s="242">
        <v>112</v>
      </c>
      <c r="M113" s="242" t="str">
        <v>张川</v>
      </c>
      <c r="N113" s="242" t="str">
        <v>银人阿少</v>
      </c>
      <c r="O113" s="242" t="str">
        <v>HM076J</v>
      </c>
      <c r="P113" s="242" t="str">
        <v>MF8208 U TH11APR XIYXMN HK1 1125 1420</v>
      </c>
      <c r="Q113" s="242">
        <v>840</v>
      </c>
      <c r="R113" s="242"/>
      <c r="S113" s="242" t="str">
        <v>731-1103099680</v>
      </c>
      <c r="T113" s="241"/>
    </row>
    <row r="114">
      <c r="A114" s="243">
        <v>113</v>
      </c>
      <c r="B114" s="243" t="str">
        <v>拉菲🐝</v>
      </c>
      <c r="C114" s="243" t="str">
        <v>李强</v>
      </c>
      <c r="D114" s="243" t="str">
        <v>JVX85H</v>
      </c>
      <c r="E114" s="243" t="str">
        <v>MF8102 D FR12APR PKXXMN HK1 1615 1855</v>
      </c>
      <c r="F114" s="243">
        <v>4720</v>
      </c>
      <c r="G114" s="243"/>
      <c r="H114" s="243" t="str">
        <v>731-1104531645</v>
      </c>
      <c r="I114" s="243">
        <v>310</v>
      </c>
      <c r="J114" s="241"/>
      <c r="K114" s="241"/>
      <c r="L114" s="242">
        <v>113</v>
      </c>
      <c r="M114" s="242" t="str">
        <v>张川</v>
      </c>
      <c r="N114" s="242" t="str">
        <v>银人阿少</v>
      </c>
      <c r="O114" s="242" t="str">
        <v>JTLVBW</v>
      </c>
      <c r="P114" s="242" t="str">
        <v>MU2214 S MO15APR XMNXIY HK1 1330 1630</v>
      </c>
      <c r="Q114" s="242">
        <v>870</v>
      </c>
      <c r="R114" s="242"/>
      <c r="S114" s="242" t="str">
        <v>781-1103099681</v>
      </c>
      <c r="T114" s="241"/>
    </row>
    <row r="115">
      <c r="A115" s="243">
        <v>114</v>
      </c>
      <c r="B115" s="243" t="str">
        <v>拉菲🐝</v>
      </c>
      <c r="C115" s="243" t="str">
        <v>李强</v>
      </c>
      <c r="D115" s="243" t="str">
        <v>KSVW8N</v>
      </c>
      <c r="E115" s="243" t="str">
        <v>MF8101 I MO15APR XMNPKX HK1 1100 1350</v>
      </c>
      <c r="F115" s="243">
        <v>3820</v>
      </c>
      <c r="G115" s="243"/>
      <c r="H115" s="243" t="str">
        <v>731-1104531646</v>
      </c>
      <c r="I115" s="243">
        <v>310</v>
      </c>
      <c r="J115" s="241"/>
      <c r="K115" s="241"/>
      <c r="L115" s="242">
        <v>114</v>
      </c>
      <c r="M115" s="242" t="str">
        <v>李沐雪</v>
      </c>
      <c r="N115" s="242" t="str">
        <v>七熹👣197</v>
      </c>
      <c r="O115" s="242" t="str">
        <v>HYXNHV</v>
      </c>
      <c r="P115" s="242" t="str">
        <v>SC4785 V WE10APR TAOXMN HK1 1550 1830</v>
      </c>
      <c r="Q115" s="242">
        <v>1060</v>
      </c>
      <c r="R115" s="242"/>
      <c r="S115" s="242" t="str">
        <v>324-1103099682</v>
      </c>
      <c r="T115" s="241"/>
    </row>
    <row r="116">
      <c r="A116" s="263">
        <v>115</v>
      </c>
      <c r="B116" s="263" t="str">
        <v>capt</v>
      </c>
      <c r="C116" s="263" t="str">
        <v>谢磊</v>
      </c>
      <c r="D116" s="263" t="str">
        <v>KPDKES</v>
      </c>
      <c r="E116" s="263" t="str">
        <v>SC7946 R SA13APR SHEXMN HK1 1420 1800</v>
      </c>
      <c r="F116" s="263">
        <v>0</v>
      </c>
      <c r="G116" s="263">
        <v>237</v>
      </c>
      <c r="H116" s="263" t="str">
        <v>324-1104531675</v>
      </c>
      <c r="I116" s="263">
        <v>310</v>
      </c>
      <c r="J116" s="241" t="str">
        <v>取消行程</v>
      </c>
      <c r="K116" s="241"/>
      <c r="L116" s="242">
        <v>115</v>
      </c>
      <c r="M116" s="242" t="str">
        <v>李沐雪</v>
      </c>
      <c r="N116" s="242" t="str">
        <v>七熹👣197</v>
      </c>
      <c r="O116" s="242" t="str">
        <v>JF61X0</v>
      </c>
      <c r="P116" s="242" t="str">
        <v>SC4782 Q MO15APR XMNTAO HK1 1530 1805</v>
      </c>
      <c r="Q116" s="242">
        <v>1360</v>
      </c>
      <c r="R116" s="242"/>
      <c r="S116" s="242" t="str">
        <v>324-1103099683</v>
      </c>
      <c r="T116" s="241"/>
    </row>
    <row r="117">
      <c r="A117" s="243">
        <v>116</v>
      </c>
      <c r="B117" s="243" t="str">
        <v>人土土.</v>
      </c>
      <c r="C117" s="243" t="str">
        <v>林海文</v>
      </c>
      <c r="D117" s="243" t="str">
        <v>KE7K15</v>
      </c>
      <c r="E117" s="243" t="str">
        <v>MF8595 J SU14APR XMNHGH HK1 0715 0855</v>
      </c>
      <c r="F117" s="243">
        <v>3620</v>
      </c>
      <c r="G117" s="243"/>
      <c r="H117" s="243" t="str">
        <v>731-1104531685</v>
      </c>
      <c r="I117" s="243">
        <v>310</v>
      </c>
      <c r="J117" s="241"/>
      <c r="K117" s="241"/>
      <c r="L117" s="242">
        <v>116</v>
      </c>
      <c r="M117" s="242" t="str">
        <v>陈永鹏</v>
      </c>
      <c r="N117" s="242" t="str">
        <v>Fx.山鬼👻</v>
      </c>
      <c r="O117" s="242" t="str">
        <v>KQ9MQ5</v>
      </c>
      <c r="P117" s="242" t="str">
        <v>SC2194 S TH11APR XIYXMN HK1 1220 1510</v>
      </c>
      <c r="Q117" s="242">
        <v>0</v>
      </c>
      <c r="R117" s="242">
        <v>261</v>
      </c>
      <c r="S117" s="242" t="str">
        <v>324-1103099685</v>
      </c>
      <c r="T117" s="241"/>
    </row>
    <row r="118">
      <c r="A118" s="243">
        <v>117</v>
      </c>
      <c r="B118" s="243" t="str">
        <v>小Y.😄</v>
      </c>
      <c r="C118" s="243" t="str">
        <v>罗海燕</v>
      </c>
      <c r="D118" s="243" t="str">
        <v>HDEBLH</v>
      </c>
      <c r="E118" s="243" t="str">
        <v>MF8388 I TH11APR CANXMN HK1 1555 1735</v>
      </c>
      <c r="F118" s="243">
        <v>2290</v>
      </c>
      <c r="G118" s="243"/>
      <c r="H118" s="243" t="str">
        <v>731-1104532004</v>
      </c>
      <c r="I118" s="243">
        <v>310</v>
      </c>
      <c r="J118" s="241"/>
      <c r="K118" s="241"/>
      <c r="L118" s="242">
        <v>117</v>
      </c>
      <c r="M118" s="242" t="str">
        <v>李逸凡</v>
      </c>
      <c r="N118" s="242" t="str">
        <v>狗蛋饭饭🐶🥚🍚</v>
      </c>
      <c r="O118" s="242" t="str">
        <v>JRF8RX</v>
      </c>
      <c r="P118" s="242" t="str">
        <v>SC2118 Q TH11APR HGHXMN HK1 1720 1855</v>
      </c>
      <c r="Q118" s="242">
        <v>1090</v>
      </c>
      <c r="R118" s="242"/>
      <c r="S118" s="242" t="str">
        <v>324-1103099686</v>
      </c>
      <c r="T118" s="241"/>
    </row>
    <row r="119">
      <c r="A119" s="243">
        <v>118</v>
      </c>
      <c r="B119" s="243" t="str">
        <v>小Y.😄</v>
      </c>
      <c r="C119" s="243" t="str">
        <v>罗海燕</v>
      </c>
      <c r="D119" s="243" t="str">
        <v>KE82LX</v>
      </c>
      <c r="E119" s="243" t="str">
        <v>MF8301 I MO15APR XMNCAN HK1 1830 2005</v>
      </c>
      <c r="F119" s="243">
        <v>2290</v>
      </c>
      <c r="G119" s="243"/>
      <c r="H119" s="243" t="str">
        <v>731-1104532005</v>
      </c>
      <c r="I119" s="243">
        <v>310</v>
      </c>
      <c r="J119" s="241"/>
      <c r="K119" s="241"/>
      <c r="L119" s="242">
        <v>118</v>
      </c>
      <c r="M119" s="242" t="str">
        <v>傅钰博</v>
      </c>
      <c r="N119" s="242" t="str">
        <v>老白不喝酒G.E.D</v>
      </c>
      <c r="O119" s="242" t="str">
        <v>KFGSE2</v>
      </c>
      <c r="P119" s="242" t="str">
        <v>MF8596 M WE10APR HGHXMN HK1 1550 1735</v>
      </c>
      <c r="Q119" s="242">
        <v>0</v>
      </c>
      <c r="R119" s="242">
        <v>0</v>
      </c>
      <c r="S119" s="242" t="str">
        <v>731-1103099687</v>
      </c>
      <c r="T119" s="241"/>
    </row>
    <row r="120">
      <c r="A120" s="243">
        <v>119</v>
      </c>
      <c r="B120" s="243" t="str">
        <v>John R ₂₆₆🎵</v>
      </c>
      <c r="C120" s="243" t="str">
        <v>刘强</v>
      </c>
      <c r="D120" s="243" t="str">
        <v>HF8HV0</v>
      </c>
      <c r="E120" s="243" t="str">
        <v>CA1810 R MO15APR XMNPEK HK1 1345 1710</v>
      </c>
      <c r="F120" s="243">
        <v>2290</v>
      </c>
      <c r="G120" s="243"/>
      <c r="H120" s="243" t="str">
        <v>999-1104532041</v>
      </c>
      <c r="I120" s="243">
        <v>310</v>
      </c>
      <c r="J120" s="241"/>
      <c r="K120" s="241"/>
      <c r="L120" s="242">
        <v>119</v>
      </c>
      <c r="M120" s="242" t="str">
        <v>傅钰博</v>
      </c>
      <c r="N120" s="242" t="str">
        <v>老白不喝酒G.E.D</v>
      </c>
      <c r="O120" s="242" t="str">
        <v>HNCSTB</v>
      </c>
      <c r="P120" s="242" t="str">
        <v>SC2117 H MO15APR XMNHGH HK1 1450 1630</v>
      </c>
      <c r="Q120" s="242">
        <v>0</v>
      </c>
      <c r="R120" s="242">
        <v>321</v>
      </c>
      <c r="S120" s="242" t="str">
        <v>324-1103099688</v>
      </c>
      <c r="T120" s="241"/>
    </row>
    <row r="121">
      <c r="A121" s="243">
        <v>120</v>
      </c>
      <c r="B121" s="243" t="str">
        <v>凡事很灵🐯</v>
      </c>
      <c r="C121" s="243" t="str">
        <v>GONG FAN</v>
      </c>
      <c r="D121" s="243" t="str">
        <v>JTJ4M2</v>
      </c>
      <c r="E121" s="243" t="str">
        <v>*CA4662 J SA13APR PVGXMN HK1 1120 1320</v>
      </c>
      <c r="F121" s="243">
        <v>4670</v>
      </c>
      <c r="G121" s="243"/>
      <c r="H121" s="243" t="str">
        <v>999-1104532042</v>
      </c>
      <c r="I121" s="243">
        <v>310</v>
      </c>
      <c r="J121" s="241"/>
      <c r="K121" s="241"/>
      <c r="L121" s="242">
        <v>120</v>
      </c>
      <c r="M121" s="242" t="str">
        <v>刘金臣</v>
      </c>
      <c r="N121" s="242" t="str">
        <v>小臣古筝老师🌟</v>
      </c>
      <c r="O121" s="242" t="str">
        <v>KFGTPW</v>
      </c>
      <c r="P121" s="242" t="str">
        <v>*CA4980 S WE10APR XIYXMN HK1 1425 1720</v>
      </c>
      <c r="Q121" s="242">
        <v>990</v>
      </c>
      <c r="R121" s="242"/>
      <c r="S121" s="242" t="str">
        <v>999-1103099689</v>
      </c>
      <c r="T121" s="241"/>
    </row>
    <row r="122">
      <c r="A122" s="243">
        <v>121</v>
      </c>
      <c r="B122" s="243" t="str">
        <v>凡事很灵🐯</v>
      </c>
      <c r="C122" s="243" t="str">
        <v>GONG FAN</v>
      </c>
      <c r="D122" s="243" t="str">
        <v>HDT0T5</v>
      </c>
      <c r="E122" s="243" t="str">
        <v>MU5664 I MO15APR XMNSHA HK1 1155 1345</v>
      </c>
      <c r="F122" s="243">
        <v>1480</v>
      </c>
      <c r="G122" s="243"/>
      <c r="H122" s="243" t="str">
        <v>781-1104532043</v>
      </c>
      <c r="I122" s="243">
        <v>310</v>
      </c>
      <c r="J122" s="241"/>
      <c r="K122" s="241"/>
      <c r="L122" s="242">
        <v>121</v>
      </c>
      <c r="M122" s="242" t="str">
        <v>刘金臣</v>
      </c>
      <c r="N122" s="242" t="str">
        <v>小臣古筝老师🌟</v>
      </c>
      <c r="O122" s="242" t="str">
        <v>HNCTYN</v>
      </c>
      <c r="P122" s="242" t="str">
        <v>MU5225 S MO15APR XMNXIY HK1 1635 1905</v>
      </c>
      <c r="Q122" s="242">
        <v>870</v>
      </c>
      <c r="R122" s="242"/>
      <c r="S122" s="242" t="str">
        <v>781-1103099690</v>
      </c>
      <c r="T122" s="241"/>
    </row>
    <row r="123">
      <c r="A123" s="243">
        <v>122</v>
      </c>
      <c r="B123" s="243" t="str">
        <v>新哥（与你同在）</v>
      </c>
      <c r="C123" s="243" t="str">
        <v>贺光阳</v>
      </c>
      <c r="D123" s="243" t="str">
        <v>KYFBJB</v>
      </c>
      <c r="E123" s="243" t="str">
        <v>MF8417 I MO15APR XMNKWE HK1 1235 1455</v>
      </c>
      <c r="F123" s="243">
        <v>1530</v>
      </c>
      <c r="G123" s="243"/>
      <c r="H123" s="243" t="str">
        <v>731-1104532045</v>
      </c>
      <c r="I123" s="243">
        <v>310</v>
      </c>
      <c r="J123" s="241"/>
      <c r="K123" s="241"/>
      <c r="L123" s="242">
        <v>122</v>
      </c>
      <c r="M123" s="242" t="str">
        <v>温韬</v>
      </c>
      <c r="N123" s="242" t="str">
        <v>演员温韬</v>
      </c>
      <c r="O123" s="242" t="str">
        <v>KF85VM</v>
      </c>
      <c r="P123" s="242" t="str">
        <v>MF8342 T TU09APR HAKXMN HK1 1600 1800</v>
      </c>
      <c r="Q123" s="242">
        <v>880</v>
      </c>
      <c r="R123" s="242"/>
      <c r="S123" s="242" t="str">
        <v>731-1103099692</v>
      </c>
      <c r="T123" s="241"/>
    </row>
    <row r="124">
      <c r="A124" s="243">
        <v>123</v>
      </c>
      <c r="B124" s="243" t="str">
        <v>心情</v>
      </c>
      <c r="C124" s="243" t="str">
        <v>李若琪</v>
      </c>
      <c r="D124" s="243" t="str">
        <v>HQGTX2</v>
      </c>
      <c r="E124" s="243" t="str">
        <v>MU5990 I FR12APR BSDKMG HK1 0835 0945</v>
      </c>
      <c r="F124" s="243">
        <v>870</v>
      </c>
      <c r="G124" s="243"/>
      <c r="H124" s="243" t="str">
        <v>781-1104532064</v>
      </c>
      <c r="I124" s="243">
        <v>310</v>
      </c>
      <c r="J124" s="241"/>
      <c r="K124" s="241"/>
      <c r="L124" s="242">
        <v>123</v>
      </c>
      <c r="M124" s="242" t="str">
        <v>温韬</v>
      </c>
      <c r="N124" s="242" t="str">
        <v>演员温韬</v>
      </c>
      <c r="O124" s="242" t="str">
        <v>KF867R</v>
      </c>
      <c r="P124" s="242" t="str">
        <v>MF8341 T MO15APR XMNHAK HK1 1300 1455</v>
      </c>
      <c r="Q124" s="242">
        <v>880</v>
      </c>
      <c r="R124" s="242"/>
      <c r="S124" s="242" t="str">
        <v>731-1103099693</v>
      </c>
      <c r="T124" s="241"/>
    </row>
    <row r="125">
      <c r="A125" s="243">
        <v>124</v>
      </c>
      <c r="B125" s="243" t="str">
        <v>心情</v>
      </c>
      <c r="C125" s="243" t="str">
        <v>李若琪</v>
      </c>
      <c r="D125" s="243" t="str">
        <v>JZ1L7F</v>
      </c>
      <c r="E125" s="243" t="str">
        <v>SC2240 R FR12APR KMGXMN HK1 1120 1410</v>
      </c>
      <c r="F125" s="243">
        <v>2310</v>
      </c>
      <c r="G125" s="243"/>
      <c r="H125" s="243" t="str">
        <v>324-1104532065</v>
      </c>
      <c r="I125" s="243">
        <v>310</v>
      </c>
      <c r="J125" s="241"/>
      <c r="K125" s="241"/>
      <c r="L125" s="242">
        <v>124</v>
      </c>
      <c r="M125" s="242" t="str">
        <v>杨荔媛</v>
      </c>
      <c r="N125" s="242" t="str">
        <v>靓声（团队招人）</v>
      </c>
      <c r="O125" s="242" t="str">
        <v>KXNKMS</v>
      </c>
      <c r="P125" s="242" t="str">
        <v>MF8118 I SU07APR PKXXMN HK1 1105 1400</v>
      </c>
      <c r="Q125" s="242">
        <v>3820</v>
      </c>
      <c r="R125" s="242"/>
      <c r="S125" s="242" t="str">
        <v>731-1103099694</v>
      </c>
      <c r="T125" s="241"/>
    </row>
    <row r="126">
      <c r="A126" s="243">
        <v>125</v>
      </c>
      <c r="B126" s="243" t="str">
        <v>小王吖💫</v>
      </c>
      <c r="C126" s="243" t="str">
        <v>王健新</v>
      </c>
      <c r="D126" s="243" t="str">
        <v>HSGVSL</v>
      </c>
      <c r="E126" s="243" t="str">
        <v>SC2112 Z FR12APR HGHXMN HK1 1610 1750</v>
      </c>
      <c r="F126" s="243">
        <v>1500</v>
      </c>
      <c r="G126" s="243"/>
      <c r="H126" s="243" t="str">
        <v>324-1104532062</v>
      </c>
      <c r="I126" s="243">
        <v>310</v>
      </c>
      <c r="J126" s="241"/>
      <c r="K126" s="241"/>
      <c r="L126" s="242">
        <v>125</v>
      </c>
      <c r="M126" s="242" t="str">
        <v>崔永鸽</v>
      </c>
      <c r="N126" s="242" t="str">
        <v>粗鲁妈（团队招人）</v>
      </c>
      <c r="O126" s="242" t="str">
        <v>JD9EBY</v>
      </c>
      <c r="P126" s="242" t="str">
        <v>MF8214 U WE10APR CGOXMN HK1 1015 1220</v>
      </c>
      <c r="Q126" s="242">
        <v>690</v>
      </c>
      <c r="R126" s="242"/>
      <c r="S126" s="242" t="str">
        <v>731-1103099695</v>
      </c>
      <c r="T126" s="241"/>
    </row>
    <row r="127">
      <c r="A127" s="243">
        <v>126</v>
      </c>
      <c r="B127" s="243" t="str">
        <v>小王吖💫</v>
      </c>
      <c r="C127" s="243" t="str">
        <v>王健新</v>
      </c>
      <c r="D127" s="243" t="str">
        <v>HSGVWV</v>
      </c>
      <c r="E127" s="243" t="str">
        <v>SC2117 C SU14APR XMNHGH HK1 1450 1630</v>
      </c>
      <c r="F127" s="243">
        <v>2210</v>
      </c>
      <c r="G127" s="243"/>
      <c r="H127" s="243" t="str">
        <v>324-1104532063</v>
      </c>
      <c r="I127" s="243">
        <v>310</v>
      </c>
      <c r="J127" s="241"/>
      <c r="K127" s="241"/>
      <c r="L127" s="242">
        <v>126</v>
      </c>
      <c r="M127" s="242" t="str">
        <v>龚贝贝</v>
      </c>
      <c r="N127" s="242" t="str">
        <v>贝兒⁵⁹¹⁶</v>
      </c>
      <c r="O127" s="242" t="str">
        <v>JD9ETL</v>
      </c>
      <c r="P127" s="242" t="str">
        <v>MF8224 R WE10APR CGOXMN HK1 1315 1525</v>
      </c>
      <c r="Q127" s="242">
        <v>0</v>
      </c>
      <c r="R127" s="242">
        <v>210</v>
      </c>
      <c r="S127" s="242" t="str">
        <v>731-1103099696</v>
      </c>
      <c r="T127" s="241"/>
    </row>
    <row r="128">
      <c r="A128" s="243">
        <v>127</v>
      </c>
      <c r="B128" s="243" t="str">
        <v>小辰辰🌟</v>
      </c>
      <c r="C128" s="243" t="str">
        <v>沈小禾</v>
      </c>
      <c r="D128" s="243" t="str">
        <v>HM2N6P</v>
      </c>
      <c r="E128" s="243" t="str">
        <v>3U8924 J SU14APR XMNCTU HK1 1210 1455</v>
      </c>
      <c r="F128" s="243">
        <v>1830</v>
      </c>
      <c r="G128" s="243"/>
      <c r="H128" s="243" t="str">
        <v>876-1104532066</v>
      </c>
      <c r="I128" s="243">
        <v>310</v>
      </c>
      <c r="J128" s="241"/>
      <c r="K128" s="241"/>
      <c r="L128" s="242">
        <v>127</v>
      </c>
      <c r="M128" s="242" t="str">
        <v>李东旭</v>
      </c>
      <c r="N128" s="242" t="str">
        <v>瑞思拜</v>
      </c>
      <c r="O128" s="242" t="str">
        <v>HX605V</v>
      </c>
      <c r="P128" s="242" t="str">
        <v>CZ6710 Z TH11APR DLCXMN HK1 1620 1925</v>
      </c>
      <c r="Q128" s="242">
        <v>900</v>
      </c>
      <c r="R128" s="242"/>
      <c r="S128" s="242" t="str">
        <v>784-1103099708</v>
      </c>
      <c r="T128" s="241"/>
    </row>
    <row r="129">
      <c r="A129" s="243">
        <v>128</v>
      </c>
      <c r="B129" s="243" t="str">
        <v>安迪就这样</v>
      </c>
      <c r="C129" s="243" t="str">
        <v>郑扬</v>
      </c>
      <c r="D129" s="243" t="str">
        <v>HM2PQF</v>
      </c>
      <c r="E129" s="243" t="str">
        <v>SC2226 R SA13APR CSXXMN HK1 1000 1130</v>
      </c>
      <c r="F129" s="243">
        <v>820</v>
      </c>
      <c r="G129" s="243"/>
      <c r="H129" s="243" t="str">
        <v>324-1104532070</v>
      </c>
      <c r="I129" s="243">
        <v>310</v>
      </c>
      <c r="J129" s="241"/>
      <c r="K129" s="241"/>
      <c r="L129" s="242">
        <v>128</v>
      </c>
      <c r="M129" s="242" t="str">
        <v>李东旭</v>
      </c>
      <c r="N129" s="242" t="str">
        <v>瑞思拜</v>
      </c>
      <c r="O129" s="242" t="str">
        <v>KX9R1C</v>
      </c>
      <c r="P129" s="242" t="str">
        <v>MF8079 T MO15APR XMNDLC HK1 1555 1855</v>
      </c>
      <c r="Q129" s="242">
        <v>0</v>
      </c>
      <c r="R129" s="242">
        <v>0</v>
      </c>
      <c r="S129" s="242" t="str">
        <v>731-1103099709</v>
      </c>
      <c r="T129" s="241"/>
    </row>
    <row r="130">
      <c r="A130" s="243">
        <v>129</v>
      </c>
      <c r="B130" s="243" t="str">
        <v>安迪就这样</v>
      </c>
      <c r="C130" s="243" t="str">
        <v>郑扬</v>
      </c>
      <c r="D130" s="243" t="str">
        <v>JRLKRM</v>
      </c>
      <c r="E130" s="243" t="str">
        <v>MF8333 C MO15APR XMNCSX HK1 1550 1735</v>
      </c>
      <c r="F130" s="243">
        <v>0</v>
      </c>
      <c r="G130" s="243">
        <v>328</v>
      </c>
      <c r="H130" s="243" t="str">
        <v>731-1104532071</v>
      </c>
      <c r="I130" s="243">
        <v>310</v>
      </c>
      <c r="J130" s="241"/>
      <c r="K130" s="241"/>
      <c r="L130" s="242">
        <v>129</v>
      </c>
      <c r="M130" s="242" t="str">
        <v>陈嘉炜</v>
      </c>
      <c r="N130" s="242" t="str">
        <v>IMP小鬼</v>
      </c>
      <c r="O130" s="242" t="str">
        <v>KX9RQ6</v>
      </c>
      <c r="P130" s="242" t="str">
        <v>CZ3879 T WE10APR CANXMN HK1 1405 1530</v>
      </c>
      <c r="Q130" s="242">
        <v>0</v>
      </c>
      <c r="R130" s="242">
        <v>275</v>
      </c>
      <c r="S130" s="242" t="str">
        <v>784-1104531190</v>
      </c>
      <c r="T130" s="241"/>
    </row>
    <row r="131">
      <c r="A131" s="243">
        <v>130</v>
      </c>
      <c r="B131" s="243" t="str">
        <v>心姐💛心乐会</v>
      </c>
      <c r="C131" s="243" t="str">
        <v>徐文</v>
      </c>
      <c r="D131" s="243" t="str">
        <v>KX0V09</v>
      </c>
      <c r="E131" s="243" t="str">
        <v>MF8402 I FR12APR TFUXMN HK1 1155 1425</v>
      </c>
      <c r="F131" s="243">
        <v>0</v>
      </c>
      <c r="G131" s="243">
        <v>543</v>
      </c>
      <c r="H131" s="243" t="str">
        <v>731-1104532072</v>
      </c>
      <c r="I131" s="243">
        <v>310</v>
      </c>
      <c r="J131" s="241"/>
      <c r="K131" s="241"/>
      <c r="L131" s="242">
        <v>130</v>
      </c>
      <c r="M131" s="242" t="str">
        <v>陈嘉炜</v>
      </c>
      <c r="N131" s="242" t="str">
        <v>IMP小鬼</v>
      </c>
      <c r="O131" s="242" t="str">
        <v>JYS4XJ</v>
      </c>
      <c r="P131" s="242" t="str">
        <v>CZ3880 T MO15APR XMNCAN HK1 1630 1805</v>
      </c>
      <c r="Q131" s="242">
        <v>0</v>
      </c>
      <c r="R131" s="242">
        <v>144</v>
      </c>
      <c r="S131" s="242" t="str">
        <v>784-1104531191</v>
      </c>
      <c r="T131" s="241"/>
    </row>
    <row r="132">
      <c r="A132" s="243">
        <v>131</v>
      </c>
      <c r="B132" s="243" t="str">
        <v>超大G爸（妖怪）🗡️</v>
      </c>
      <c r="C132" s="243" t="str">
        <v>罗伟</v>
      </c>
      <c r="D132" s="243" t="str">
        <v>JRLLM6</v>
      </c>
      <c r="E132" s="243" t="str">
        <v>MF8306 I SA13APR CANXMN HK1 1010 1130</v>
      </c>
      <c r="F132" s="243">
        <v>0</v>
      </c>
      <c r="G132" s="243">
        <v>0</v>
      </c>
      <c r="H132" s="243" t="str">
        <v>731-1104532067</v>
      </c>
      <c r="I132" s="243">
        <v>310</v>
      </c>
      <c r="J132" s="241"/>
      <c r="K132" s="241"/>
      <c r="L132" s="242">
        <v>131</v>
      </c>
      <c r="M132" s="242" t="str">
        <v>种思雨</v>
      </c>
      <c r="N132" s="242" t="str">
        <v>布丁⁸⁰⁶</v>
      </c>
      <c r="O132" s="242" t="str" xml:space="preserve">
        <v>JYS5HE </v>
      </c>
      <c r="P132" s="242" t="str">
        <v>SC8411 V TU09APR TNAXMN HK1 1530 1740</v>
      </c>
      <c r="Q132" s="242">
        <v>1110</v>
      </c>
      <c r="R132" s="242"/>
      <c r="S132" s="242" t="str">
        <v>324-1104531192</v>
      </c>
      <c r="T132" s="241"/>
    </row>
    <row r="133">
      <c r="A133" s="243">
        <v>132</v>
      </c>
      <c r="B133" s="243" t="str">
        <v>大象無形✨</v>
      </c>
      <c r="C133" s="243" t="str">
        <v>郑宏展</v>
      </c>
      <c r="D133" s="243" t="str">
        <v>JRLLXJ</v>
      </c>
      <c r="E133" s="243" t="str">
        <v>MF8596 J SA13APR HGHXMN HK1 1540 1730</v>
      </c>
      <c r="F133" s="243">
        <v>0</v>
      </c>
      <c r="G133" s="243">
        <v>0</v>
      </c>
      <c r="H133" s="243" t="str">
        <v>731-1104532068</v>
      </c>
      <c r="I133" s="243">
        <v>310</v>
      </c>
      <c r="J133" s="241"/>
      <c r="K133" s="241"/>
      <c r="L133" s="271">
        <v>132</v>
      </c>
      <c r="M133" s="271" t="str">
        <v>蒋江林</v>
      </c>
      <c r="N133" s="271" t="str">
        <v>江子杨</v>
      </c>
      <c r="O133" s="271" t="str">
        <v>KX9T60</v>
      </c>
      <c r="P133" s="271" t="str">
        <v>CA4565 K TU09APR CKGXMN HK1 0740 1035</v>
      </c>
      <c r="Q133" s="271">
        <v>0</v>
      </c>
      <c r="R133" s="271">
        <v>275</v>
      </c>
      <c r="S133" s="271" t="str">
        <v>999-1104531193</v>
      </c>
      <c r="T133" s="241"/>
    </row>
    <row r="134">
      <c r="A134" s="243">
        <v>133</v>
      </c>
      <c r="B134" s="243" t="str">
        <v>大象無形✨</v>
      </c>
      <c r="C134" s="243" t="str">
        <v>郑宏展</v>
      </c>
      <c r="D134" s="243" t="str">
        <v>KX0VY6</v>
      </c>
      <c r="E134" s="243" t="str">
        <v>SC2117 D MO15APR XMNHGH HK1 1450 1630</v>
      </c>
      <c r="F134" s="243">
        <v>1920</v>
      </c>
      <c r="G134" s="243"/>
      <c r="H134" s="243" t="str">
        <v>324-1104532069</v>
      </c>
      <c r="I134" s="243">
        <v>310</v>
      </c>
      <c r="J134" s="241"/>
      <c r="K134" s="241"/>
      <c r="L134" s="271">
        <v>133</v>
      </c>
      <c r="M134" s="271" t="str">
        <v>蒋江林</v>
      </c>
      <c r="N134" s="271" t="str">
        <v>江子杨</v>
      </c>
      <c r="O134" s="271" t="str">
        <v>HPQB9R</v>
      </c>
      <c r="P134" s="271" t="str">
        <v>CA4566 S MO15APR XMNCKG HK1 1215 1450</v>
      </c>
      <c r="Q134" s="271">
        <v>0</v>
      </c>
      <c r="R134" s="271">
        <v>219</v>
      </c>
      <c r="S134" s="271" t="str">
        <v>999-1104531194</v>
      </c>
      <c r="T134" s="241"/>
    </row>
    <row r="135">
      <c r="A135" s="243">
        <v>134</v>
      </c>
      <c r="B135" s="243" t="str">
        <v>拉菲🐝</v>
      </c>
      <c r="C135" s="243" t="str">
        <v>李强</v>
      </c>
      <c r="D135" s="243" t="str">
        <v>KSVW8N</v>
      </c>
      <c r="E135" s="243" t="str">
        <v>MF8101 F MO15APR XMNPKX HK1 1100 1350</v>
      </c>
      <c r="F135" s="243">
        <v>6190</v>
      </c>
      <c r="G135" s="243"/>
      <c r="H135" s="243" t="str">
        <v>731-1104532104</v>
      </c>
      <c r="I135" s="243">
        <v>310</v>
      </c>
      <c r="J135" s="241"/>
      <c r="K135" s="241"/>
      <c r="L135" s="242">
        <v>134</v>
      </c>
      <c r="M135" s="242" t="str">
        <v>闫国婷</v>
      </c>
      <c r="N135" s="242" t="str">
        <v>闫国婷</v>
      </c>
      <c r="O135" s="242" t="str">
        <v>JTPJKX</v>
      </c>
      <c r="P135" s="242" t="str">
        <v>MF8820 R TU09APR YCUXMN HK1 1125 1355</v>
      </c>
      <c r="Q135" s="242">
        <v>830</v>
      </c>
      <c r="R135" s="242"/>
      <c r="S135" s="242" t="str">
        <v>731-1104531196</v>
      </c>
      <c r="T135" s="241"/>
    </row>
    <row r="136">
      <c r="A136" s="243">
        <v>135</v>
      </c>
      <c r="B136" s="243" t="str">
        <v>心姐💛心乐会</v>
      </c>
      <c r="C136" s="243" t="str">
        <v>徐文</v>
      </c>
      <c r="D136" s="243" t="str">
        <v>KTJ4FX</v>
      </c>
      <c r="E136" s="243" t="str">
        <v>SC2115 D MO15APR XMNHGH HK1 2005 2140</v>
      </c>
      <c r="F136" s="243">
        <v>1920</v>
      </c>
      <c r="G136" s="243"/>
      <c r="H136" s="243" t="str">
        <v>324-1104532107</v>
      </c>
      <c r="I136" s="243">
        <v>310</v>
      </c>
      <c r="J136" s="241"/>
      <c r="K136" s="241"/>
      <c r="L136" s="242">
        <v>135</v>
      </c>
      <c r="M136" s="242" t="str">
        <v>闫国婷</v>
      </c>
      <c r="N136" s="242" t="str">
        <v>闫国婷</v>
      </c>
      <c r="O136" s="242" t="str">
        <v>JTPK5Q</v>
      </c>
      <c r="P136" s="242" t="str">
        <v>MU2214 S MO15APR XMNXIY HK1 1330 1630</v>
      </c>
      <c r="Q136" s="242">
        <v>870</v>
      </c>
      <c r="R136" s="242"/>
      <c r="S136" s="242" t="str">
        <v>781-1104531197</v>
      </c>
      <c r="T136" s="241"/>
    </row>
    <row r="137">
      <c r="A137" s="243">
        <v>136</v>
      </c>
      <c r="B137" s="243" t="str">
        <v>尼古叔叔</v>
      </c>
      <c r="C137" s="243" t="str">
        <v>郑丽真</v>
      </c>
      <c r="D137" s="243" t="str">
        <v>KGG4ZX</v>
      </c>
      <c r="E137" s="243" t="str">
        <v>MF8301 I SU14APR XMNCAN HK1 1830 2005</v>
      </c>
      <c r="F137" s="243">
        <v>110</v>
      </c>
      <c r="G137" s="243"/>
      <c r="H137" s="243" t="str">
        <v>731-1104532116</v>
      </c>
      <c r="I137" s="243">
        <v>310</v>
      </c>
      <c r="J137" s="241"/>
      <c r="K137" s="241"/>
      <c r="L137" s="242">
        <v>136</v>
      </c>
      <c r="M137" s="242" t="str">
        <v>蒋新莹</v>
      </c>
      <c r="N137" s="242" t="str">
        <v>七木薇🪵</v>
      </c>
      <c r="O137" s="242" t="str">
        <v>JDDCM0</v>
      </c>
      <c r="P137" s="242" t="str">
        <v>CZ6710 T WE10APR DLCXMN HK1 1620 1925</v>
      </c>
      <c r="Q137" s="242">
        <v>35</v>
      </c>
      <c r="R137" s="242"/>
      <c r="S137" s="242" t="str">
        <v>784-1104531199</v>
      </c>
      <c r="T137" s="241"/>
    </row>
    <row r="138">
      <c r="A138" s="243">
        <v>137</v>
      </c>
      <c r="B138" s="243" t="str">
        <v>新哥（与你同在）</v>
      </c>
      <c r="C138" s="243" t="str">
        <v>贺光阳</v>
      </c>
      <c r="D138" s="243" t="str">
        <v>KYFTNM</v>
      </c>
      <c r="E138" s="243" t="str">
        <v>CZ3659 I FR12APR KWEXMN HK1 0805 1010</v>
      </c>
      <c r="F138" s="243">
        <v>1120</v>
      </c>
      <c r="G138" s="243"/>
      <c r="H138" s="243" t="str">
        <v>784-1104532124</v>
      </c>
      <c r="I138" s="243">
        <v>310</v>
      </c>
      <c r="J138" s="241"/>
      <c r="K138" s="241"/>
      <c r="L138" s="242">
        <v>137</v>
      </c>
      <c r="M138" s="242" t="str">
        <v>滑连杰</v>
      </c>
      <c r="N138" s="242" t="str">
        <v>品红 诵读</v>
      </c>
      <c r="O138" s="242" t="str">
        <v>HG0MLY</v>
      </c>
      <c r="P138" s="242" t="str">
        <v>NS3263 T WE10APR SJWXMN HK1 0820 1100</v>
      </c>
      <c r="Q138" s="242">
        <v>820</v>
      </c>
      <c r="R138" s="242"/>
      <c r="S138" s="242" t="str">
        <v>836-1104531200</v>
      </c>
      <c r="T138" s="241"/>
    </row>
    <row r="139">
      <c r="A139" s="243">
        <v>138</v>
      </c>
      <c r="B139" s="243" t="str">
        <v>英雄神豪</v>
      </c>
      <c r="C139" s="243" t="str">
        <v>周永涛</v>
      </c>
      <c r="D139" s="243" t="str">
        <v>KQ8FNB</v>
      </c>
      <c r="E139" s="243" t="str">
        <v>MF8224 I SA13APR CGOXMN HK1 1315 1525</v>
      </c>
      <c r="F139" s="243">
        <v>1420</v>
      </c>
      <c r="G139" s="243"/>
      <c r="H139" s="243" t="str">
        <v>731-1104532130</v>
      </c>
      <c r="I139" s="243">
        <v>310</v>
      </c>
      <c r="J139" s="241"/>
      <c r="K139" s="241"/>
      <c r="L139" s="242">
        <v>138</v>
      </c>
      <c r="M139" s="242" t="str">
        <v>林思琪</v>
      </c>
      <c r="N139" s="242" t="str">
        <v>小妖精</v>
      </c>
      <c r="O139" s="242" t="str">
        <v>KF2Y0X</v>
      </c>
      <c r="P139" s="242" t="str">
        <v>MF8530 T TH11APR NKGXMN HK1 1020 1205</v>
      </c>
      <c r="Q139" s="242">
        <v>0</v>
      </c>
      <c r="R139" s="242">
        <v>0</v>
      </c>
      <c r="S139" s="242" t="str">
        <v>731-1104531204</v>
      </c>
      <c r="T139" s="241"/>
    </row>
    <row r="140">
      <c r="A140" s="243">
        <v>139</v>
      </c>
      <c r="B140" s="243" t="str">
        <v>眯哒🫧</v>
      </c>
      <c r="C140" s="243" t="str">
        <v>李冉</v>
      </c>
      <c r="D140" s="243" t="str">
        <v>JSTWBE</v>
      </c>
      <c r="E140" s="243" t="str">
        <v>MF8423 I MO15APR XMNCKG HK1 1435 1725</v>
      </c>
      <c r="F140" s="243">
        <v>1590</v>
      </c>
      <c r="G140" s="243"/>
      <c r="H140" s="243" t="str">
        <v>731-1104532131</v>
      </c>
      <c r="I140" s="243">
        <v>310</v>
      </c>
      <c r="J140" s="241"/>
      <c r="K140" s="241"/>
      <c r="L140" s="242">
        <v>139</v>
      </c>
      <c r="M140" s="242" t="str">
        <v>曹嘎</v>
      </c>
      <c r="N140" s="242" t="str">
        <v>沛县曹家班唢呐</v>
      </c>
      <c r="O140" s="242" t="str">
        <v>HRRTYS</v>
      </c>
      <c r="P140" s="242" t="str">
        <v>SC2176 W WE10APR XUZXMN HK1 1020 1220</v>
      </c>
      <c r="Q140" s="242">
        <v>760</v>
      </c>
      <c r="R140" s="242"/>
      <c r="S140" s="242" t="str">
        <v>324-1104531205</v>
      </c>
      <c r="T140" s="241"/>
    </row>
    <row r="141">
      <c r="A141" s="243">
        <v>140</v>
      </c>
      <c r="B141" s="243" t="str">
        <v>大象無形✨</v>
      </c>
      <c r="C141" s="243" t="str">
        <v>郑宏展</v>
      </c>
      <c r="D141" s="243" t="str">
        <v>HNDNB1</v>
      </c>
      <c r="E141" s="243" t="str">
        <v>SC2112 C FR12APR HGHXMN RR1 1610 1750</v>
      </c>
      <c r="F141" s="243">
        <v>2210</v>
      </c>
      <c r="G141" s="243"/>
      <c r="H141" s="243" t="str">
        <v>324-1104532134</v>
      </c>
      <c r="I141" s="243">
        <v>310</v>
      </c>
      <c r="J141" s="241"/>
      <c r="K141" s="241"/>
      <c r="L141" s="242">
        <v>140</v>
      </c>
      <c r="M141" s="242" t="str">
        <v>李以沫</v>
      </c>
      <c r="N141" s="242" t="str">
        <v>以沫MOMO</v>
      </c>
      <c r="O141" s="242" t="str">
        <v>JP8TM3</v>
      </c>
      <c r="P141" s="242" t="str">
        <v>MF8494 R SU07APR TFUJJN HK1 1150 1425</v>
      </c>
      <c r="Q141" s="242">
        <v>950</v>
      </c>
      <c r="R141" s="242"/>
      <c r="S141" s="242" t="str">
        <v>731-1104531208</v>
      </c>
      <c r="T141" s="241"/>
    </row>
    <row r="142">
      <c r="A142" s="243">
        <v>141</v>
      </c>
      <c r="B142" s="243" t="str">
        <v>阿道夫·K·威兹曼</v>
      </c>
      <c r="C142" s="243" t="str">
        <v>刘宇佳</v>
      </c>
      <c r="D142" s="243" t="str">
        <v>JGH0L9</v>
      </c>
      <c r="E142" s="243" t="str">
        <v>CZ6221 D SA13APR NNGXMN HK1 0820 1020</v>
      </c>
      <c r="F142" s="243">
        <v>1540</v>
      </c>
      <c r="G142" s="243"/>
      <c r="H142" s="243" t="str">
        <v>784-1104532145</v>
      </c>
      <c r="I142" s="243">
        <v>310</v>
      </c>
      <c r="J142" s="241"/>
      <c r="K142" s="241"/>
      <c r="L142" s="242">
        <v>141</v>
      </c>
      <c r="M142" s="242" t="str">
        <v>蒋新莹</v>
      </c>
      <c r="N142" s="242" t="str">
        <v>七木薇🪵</v>
      </c>
      <c r="O142" s="242" t="str">
        <v>HPDQ6Y</v>
      </c>
      <c r="P142" s="242" t="str">
        <v>CZ6709 U MO15APR XMNDLC HK2 1220 1525</v>
      </c>
      <c r="Q142" s="242">
        <v>1490</v>
      </c>
      <c r="R142" s="242"/>
      <c r="S142" s="242" t="str">
        <v>784-1104531209</v>
      </c>
      <c r="T142" s="241"/>
    </row>
    <row r="143">
      <c r="A143" s="243">
        <v>142</v>
      </c>
      <c r="B143" s="243" t="str">
        <v>淡定哥</v>
      </c>
      <c r="C143" s="243" t="str">
        <v>伍志云</v>
      </c>
      <c r="D143" s="243" t="str">
        <v>JSJ2Q9</v>
      </c>
      <c r="E143" s="243" t="str">
        <v>3U8081 J SA13APR CKGXMN RR1 1405 1635</v>
      </c>
      <c r="F143" s="243">
        <v>0</v>
      </c>
      <c r="G143" s="243">
        <v>0</v>
      </c>
      <c r="H143" s="243" t="str">
        <v>876-1104532151</v>
      </c>
      <c r="I143" s="243">
        <v>310</v>
      </c>
      <c r="J143" s="241"/>
      <c r="K143" s="241"/>
      <c r="L143" s="242">
        <v>142</v>
      </c>
      <c r="M143" s="242" t="str">
        <v>李东旭</v>
      </c>
      <c r="N143" s="242" t="str">
        <v>瑞思拜</v>
      </c>
      <c r="O143" s="242" t="str">
        <v>HPDQ6Y</v>
      </c>
      <c r="P143" s="242" t="str">
        <v>CZ6709 U MO15APR XMNDLC HK2 1220 1525</v>
      </c>
      <c r="Q143" s="242">
        <v>0</v>
      </c>
      <c r="R143" s="242">
        <v>616</v>
      </c>
      <c r="S143" s="242" t="str">
        <v>784-1104531210</v>
      </c>
      <c r="T143" s="241"/>
    </row>
    <row r="144">
      <c r="A144" s="243">
        <v>143</v>
      </c>
      <c r="B144" s="243" t="str">
        <v>淡定哥</v>
      </c>
      <c r="C144" s="243" t="str">
        <v>伍志云</v>
      </c>
      <c r="D144" s="243" t="str">
        <v>JSJ32V</v>
      </c>
      <c r="E144" s="243" t="str">
        <v>CA4566 Z MO15APR XMNCKG RR1 1215 1450</v>
      </c>
      <c r="F144" s="243">
        <v>1950</v>
      </c>
      <c r="G144" s="243"/>
      <c r="H144" s="243" t="str">
        <v>999-1104532152</v>
      </c>
      <c r="I144" s="243">
        <v>310</v>
      </c>
      <c r="J144" s="241"/>
      <c r="K144" s="241"/>
      <c r="L144" s="242">
        <v>143</v>
      </c>
      <c r="M144" s="242" t="str">
        <v>秦世纪</v>
      </c>
      <c r="N144" s="242" t="str">
        <v>小黑粉</v>
      </c>
      <c r="O144" s="242" t="str">
        <v>KXV0TE</v>
      </c>
      <c r="P144" s="242" t="str">
        <v>MF8032 C TH11APR SHEXMN HK5 1305 1705</v>
      </c>
      <c r="Q144" s="242">
        <v>2700</v>
      </c>
      <c r="R144" s="242"/>
      <c r="S144" s="242" t="str">
        <v>731-1104531220</v>
      </c>
      <c r="T144" s="241"/>
    </row>
    <row r="145">
      <c r="A145" s="243">
        <v>144</v>
      </c>
      <c r="B145" s="243" t="str">
        <v>逝去的爱</v>
      </c>
      <c r="C145" s="243" t="str">
        <v>陈长春</v>
      </c>
      <c r="D145" s="243" t="str">
        <v>JWY8ZV</v>
      </c>
      <c r="E145" s="243" t="str">
        <v>CA4539 R SA13APR CTUXMN HK1 1135 1430</v>
      </c>
      <c r="F145" s="243">
        <v>1780</v>
      </c>
      <c r="G145" s="243"/>
      <c r="H145" s="243" t="str">
        <v>999-1104532153</v>
      </c>
      <c r="I145" s="243">
        <v>310</v>
      </c>
      <c r="J145" s="241"/>
      <c r="K145" s="241"/>
      <c r="L145" s="242">
        <v>144</v>
      </c>
      <c r="M145" s="242" t="str">
        <v>曹干</v>
      </c>
      <c r="N145" s="242" t="str">
        <v>沛县曹家班唢呐</v>
      </c>
      <c r="O145" s="242" t="str">
        <v>JF16JT</v>
      </c>
      <c r="P145" s="242" t="str">
        <v>SC2176 W WE10APR XUZXMN HK1 1020 1220</v>
      </c>
      <c r="Q145" s="242">
        <v>760</v>
      </c>
      <c r="R145" s="242"/>
      <c r="S145" s="242" t="str">
        <v>324-1104531213</v>
      </c>
      <c r="T145" s="241"/>
    </row>
    <row r="146">
      <c r="A146" s="243">
        <v>145</v>
      </c>
      <c r="B146" s="243" t="str">
        <v>天降神帝</v>
      </c>
      <c r="C146" s="243" t="str">
        <v>施祖雄</v>
      </c>
      <c r="D146" s="243" t="str">
        <v>HMRVYE</v>
      </c>
      <c r="E146" s="243" t="str">
        <v>MF8418 I FR12APR KWEXMN HK1 1600 1755</v>
      </c>
      <c r="F146" s="243">
        <v>1530</v>
      </c>
      <c r="G146" s="243"/>
      <c r="H146" s="243" t="str">
        <v>731-1104532158</v>
      </c>
      <c r="I146" s="243">
        <v>310</v>
      </c>
      <c r="J146" s="241"/>
      <c r="K146" s="241"/>
      <c r="L146" s="242">
        <v>145</v>
      </c>
      <c r="M146" s="242" t="str">
        <v>董欢</v>
      </c>
      <c r="N146" s="242" t="str">
        <v>沛县曹家班唢呐</v>
      </c>
      <c r="O146" s="242" t="str">
        <v>JF16JT</v>
      </c>
      <c r="P146" s="242" t="str">
        <v>SC2176 W WE10APR XUZXMN HK1 1020 1220</v>
      </c>
      <c r="Q146" s="242">
        <v>760</v>
      </c>
      <c r="R146" s="242"/>
      <c r="S146" s="242" t="str">
        <v>324-1104531214</v>
      </c>
      <c r="T146" s="241"/>
    </row>
    <row r="147">
      <c r="A147" s="243">
        <v>146</v>
      </c>
      <c r="B147" s="243" t="str">
        <v>天降神帝</v>
      </c>
      <c r="C147" s="243" t="str">
        <v>施祖雄</v>
      </c>
      <c r="D147" s="243" t="str">
        <v>KMKVWB</v>
      </c>
      <c r="E147" s="243" t="str">
        <v>CA1834 R SU14APR XMNPEK HK1 1545 1900</v>
      </c>
      <c r="F147" s="243">
        <v>2910</v>
      </c>
      <c r="G147" s="243"/>
      <c r="H147" s="243" t="str">
        <v>999-1104532159</v>
      </c>
      <c r="I147" s="243">
        <v>310</v>
      </c>
      <c r="J147" s="241"/>
      <c r="K147" s="241"/>
      <c r="L147" s="242">
        <v>146</v>
      </c>
      <c r="M147" s="242" t="str">
        <v>郝敬超</v>
      </c>
      <c r="N147" s="242" t="str">
        <v>沛县曹家班唢呐</v>
      </c>
      <c r="O147" s="242" t="str">
        <v>JF16JT</v>
      </c>
      <c r="P147" s="242" t="str">
        <v>SC2176 W WE10APR XUZXMN HK1 1020 1220</v>
      </c>
      <c r="Q147" s="242">
        <v>760</v>
      </c>
      <c r="R147" s="242"/>
      <c r="S147" s="242" t="str">
        <v>324-1104531215</v>
      </c>
      <c r="T147" s="241"/>
    </row>
    <row r="148">
      <c r="A148" s="243">
        <v>147</v>
      </c>
      <c r="B148" s="243" t="str">
        <v>用户1297052572146</v>
      </c>
      <c r="C148" s="243" t="str">
        <v>王一帆</v>
      </c>
      <c r="D148" s="243" t="str">
        <v>HRVTN3</v>
      </c>
      <c r="E148" s="243" t="str">
        <v>SC7646 D SU14APR XMNYNT RR1 1230 1520</v>
      </c>
      <c r="F148" s="243">
        <v>2720</v>
      </c>
      <c r="G148" s="243"/>
      <c r="H148" s="243" t="str">
        <v>324-1104532160</v>
      </c>
      <c r="I148" s="243">
        <v>310</v>
      </c>
      <c r="J148" s="241"/>
      <c r="K148" s="241"/>
      <c r="L148" s="242">
        <v>147</v>
      </c>
      <c r="M148" s="242" t="str">
        <v>王晓成</v>
      </c>
      <c r="N148" s="242" t="str">
        <v>沛县曹家班唢呐</v>
      </c>
      <c r="O148" s="242" t="str">
        <v>JF16JT</v>
      </c>
      <c r="P148" s="242" t="str">
        <v>SC2176 W WE10APR XUZXMN HK1 1020 1220</v>
      </c>
      <c r="Q148" s="242">
        <v>760</v>
      </c>
      <c r="R148" s="242"/>
      <c r="S148" s="242" t="str">
        <v>324-1104531216</v>
      </c>
      <c r="T148" s="241"/>
    </row>
    <row r="149">
      <c r="A149" s="243">
        <v>148</v>
      </c>
      <c r="B149" s="243" t="str">
        <v>Cʜʀɪssʏ</v>
      </c>
      <c r="C149" s="243" t="str">
        <v>丁馨如</v>
      </c>
      <c r="D149" s="243" t="str">
        <v>HRWZL7</v>
      </c>
      <c r="E149" s="243" t="str">
        <v>MU5663 I TH11APR SHAXMN HK1 0855 1040</v>
      </c>
      <c r="F149" s="243">
        <v>266</v>
      </c>
      <c r="G149" s="243"/>
      <c r="H149" s="243" t="str">
        <v>781-1104532161</v>
      </c>
      <c r="I149" s="243">
        <v>310</v>
      </c>
      <c r="J149" s="241"/>
      <c r="K149" s="241"/>
      <c r="L149" s="242">
        <v>148</v>
      </c>
      <c r="M149" s="242" t="str">
        <v>王新宇</v>
      </c>
      <c r="N149" s="242" t="str">
        <v>沛县曹家班唢呐</v>
      </c>
      <c r="O149" s="242" t="str">
        <v>JF16JT</v>
      </c>
      <c r="P149" s="242" t="str">
        <v>SC2176 W WE10APR XUZXMN HK1 1020 1220</v>
      </c>
      <c r="Q149" s="242">
        <v>760</v>
      </c>
      <c r="R149" s="242"/>
      <c r="S149" s="242" t="str">
        <v>324-1104531217</v>
      </c>
      <c r="T149" s="241"/>
    </row>
    <row r="150">
      <c r="A150" s="243">
        <v>149</v>
      </c>
      <c r="B150" s="243" t="str">
        <v>逝去的爱</v>
      </c>
      <c r="C150" s="243" t="str">
        <v>陈长春</v>
      </c>
      <c r="D150" s="243" t="str">
        <v>JWY8ZV</v>
      </c>
      <c r="E150" s="243" t="str">
        <v>CA4539 R FR12APR CTUXMN HK1 1135 1430</v>
      </c>
      <c r="F150" s="243">
        <v>366</v>
      </c>
      <c r="G150" s="243"/>
      <c r="H150" s="243" t="str">
        <v>999-1104532162</v>
      </c>
      <c r="I150" s="243">
        <v>310</v>
      </c>
      <c r="J150" s="241"/>
      <c r="K150" s="241"/>
      <c r="L150" s="242">
        <v>149</v>
      </c>
      <c r="M150" s="242" t="str">
        <v>曹晓明</v>
      </c>
      <c r="N150" s="242" t="str">
        <v>Vincent楓</v>
      </c>
      <c r="O150" s="242" t="str">
        <v>JX6JT1</v>
      </c>
      <c r="P150" s="242" t="str">
        <v>CZ6710 Z TH11APR DLCXMN HK1 1620 1925</v>
      </c>
      <c r="Q150" s="242">
        <v>900</v>
      </c>
      <c r="R150" s="242"/>
      <c r="S150" s="242" t="str">
        <v>784-1104531227</v>
      </c>
      <c r="T150" s="241"/>
    </row>
    <row r="151">
      <c r="A151" s="243">
        <v>150</v>
      </c>
      <c r="B151" s="243" t="str">
        <v>顶峰相见</v>
      </c>
      <c r="C151" s="243" t="str">
        <v>徐振华</v>
      </c>
      <c r="D151" s="243" t="str">
        <v>HR283D</v>
      </c>
      <c r="E151" s="243" t="str">
        <v>MU5665 I TH11APR SHAXMN HK1 1055 1255</v>
      </c>
      <c r="F151" s="243">
        <v>1780</v>
      </c>
      <c r="G151" s="243"/>
      <c r="H151" s="243" t="str">
        <v>781-1104532179</v>
      </c>
      <c r="I151" s="243">
        <v>310</v>
      </c>
      <c r="J151" s="241"/>
      <c r="K151" s="241"/>
      <c r="L151" s="242">
        <v>150</v>
      </c>
      <c r="M151" s="242" t="str">
        <v>常婧</v>
      </c>
      <c r="N151" s="242" t="str">
        <v>十三妹5213</v>
      </c>
      <c r="O151" s="242" t="str">
        <v>KTHLJB</v>
      </c>
      <c r="P151" s="242" t="str">
        <v>MF8418 U TU09APR KWEXMN HK1 1600 1810</v>
      </c>
      <c r="Q151" s="242">
        <v>740</v>
      </c>
      <c r="R151" s="242"/>
      <c r="S151" s="242" t="str">
        <v>731-1104531231</v>
      </c>
      <c r="T151" s="241"/>
    </row>
    <row r="152">
      <c r="A152" s="243">
        <v>151</v>
      </c>
      <c r="B152" s="243" t="str">
        <v>木灵</v>
      </c>
      <c r="C152" s="243" t="str">
        <v>陈科宇</v>
      </c>
      <c r="D152" s="243" t="str">
        <v>KDZE03</v>
      </c>
      <c r="E152" s="243" t="str">
        <v>3U8925 I TH11APR CTUXMN HK1 1600 1835</v>
      </c>
      <c r="F152" s="243">
        <v>2200</v>
      </c>
      <c r="G152" s="243"/>
      <c r="H152" s="243" t="str">
        <v>876-1104532184</v>
      </c>
      <c r="I152" s="243">
        <v>310</v>
      </c>
      <c r="J152" s="241"/>
      <c r="K152" s="241"/>
      <c r="L152" s="242">
        <v>151</v>
      </c>
      <c r="M152" s="242" t="str">
        <v>宋一帆</v>
      </c>
      <c r="N152" s="242" t="str">
        <v>宋一帆⛵️</v>
      </c>
      <c r="O152" s="242" t="str">
        <v>JYJ8DH</v>
      </c>
      <c r="P152" s="242" t="str">
        <v>CA1815 K WE10APR PEKXMN HK1 1635 1930</v>
      </c>
      <c r="Q152" s="242">
        <v>870</v>
      </c>
      <c r="R152" s="242"/>
      <c r="S152" s="242" t="str">
        <v>999-1104531232</v>
      </c>
      <c r="T152" s="241"/>
    </row>
    <row r="153">
      <c r="A153" s="243">
        <v>152</v>
      </c>
      <c r="B153" s="243" t="str">
        <v>木灵</v>
      </c>
      <c r="C153" s="243" t="str">
        <v>陈科宇</v>
      </c>
      <c r="D153" s="243" t="str">
        <v>HDSE48</v>
      </c>
      <c r="E153" s="243" t="str">
        <v>CA4540 D MO15APR XMNCTU HK1 1540 1840</v>
      </c>
      <c r="F153" s="243">
        <v>2800</v>
      </c>
      <c r="G153" s="243"/>
      <c r="H153" s="243" t="str">
        <v>999-1104532185</v>
      </c>
      <c r="I153" s="243">
        <v>310</v>
      </c>
      <c r="J153" s="241"/>
      <c r="K153" s="241"/>
      <c r="L153" s="242">
        <v>152</v>
      </c>
      <c r="M153" s="242" t="str">
        <v>宋一帆</v>
      </c>
      <c r="N153" s="242" t="str">
        <v>宋一帆⛵️</v>
      </c>
      <c r="O153" s="242" t="str">
        <v>HR4DSV</v>
      </c>
      <c r="P153" s="242" t="str">
        <v>*CA4641 S TU16APR XMNPEK HK1 1500 1800</v>
      </c>
      <c r="Q153" s="242">
        <v>1540</v>
      </c>
      <c r="R153" s="242"/>
      <c r="S153" s="242" t="str">
        <v>999-1104531233</v>
      </c>
      <c r="T153" s="241"/>
    </row>
    <row r="154">
      <c r="A154" s="243">
        <v>153</v>
      </c>
      <c r="B154" s="243" t="str">
        <v>逝去的爱</v>
      </c>
      <c r="C154" s="243" t="str">
        <v>陈长春</v>
      </c>
      <c r="D154" s="243" t="str">
        <v>JTQBCV</v>
      </c>
      <c r="E154" s="243" t="str">
        <v>CA1834 Z SU14APR XMNPEK HK1 1545 1900</v>
      </c>
      <c r="F154" s="243">
        <v>0</v>
      </c>
      <c r="G154" s="243">
        <v>0</v>
      </c>
      <c r="H154" s="243" t="str">
        <v>999-2049510049</v>
      </c>
      <c r="I154" s="243">
        <v>310</v>
      </c>
      <c r="J154" s="241"/>
      <c r="K154" s="241"/>
      <c r="L154" s="242">
        <v>153</v>
      </c>
      <c r="M154" s="242" t="str">
        <v>刘欢</v>
      </c>
      <c r="N154" s="242" t="str">
        <v>小白牙的麦通优选</v>
      </c>
      <c r="O154" s="242" t="str">
        <v>JEEB7W</v>
      </c>
      <c r="P154" s="242" t="str">
        <v>GS6407 U WE10APR YNTXMN HK1 0955 1245</v>
      </c>
      <c r="Q154" s="242">
        <v>670</v>
      </c>
      <c r="R154" s="242"/>
      <c r="S154" s="242" t="str">
        <v>826-1104531234</v>
      </c>
      <c r="T154" s="241"/>
    </row>
    <row r="155">
      <c r="A155" s="243">
        <v>154</v>
      </c>
      <c r="B155" s="243" t="str">
        <v>净无尘</v>
      </c>
      <c r="C155" s="243" t="str">
        <v>尹畅</v>
      </c>
      <c r="D155" s="243" t="str">
        <v>JFT01T</v>
      </c>
      <c r="E155" s="243" t="str">
        <v>MF8827 I MO15APR XMNZUH HK1 0745 0915</v>
      </c>
      <c r="F155" s="243">
        <v>1620</v>
      </c>
      <c r="G155" s="243"/>
      <c r="H155" s="243" t="str">
        <v>731-2049510101</v>
      </c>
      <c r="I155" s="243">
        <v>310</v>
      </c>
      <c r="J155" s="241"/>
      <c r="K155" s="241"/>
      <c r="L155" s="242">
        <v>154</v>
      </c>
      <c r="M155" s="242" t="str">
        <v>刘欢</v>
      </c>
      <c r="N155" s="242" t="str">
        <v>小白牙的麦通优选</v>
      </c>
      <c r="O155" s="242" t="str">
        <v>KDFKS1</v>
      </c>
      <c r="P155" s="242" t="str">
        <v>SC7646 V MO15APR XMNYNT HK1 1230 1520</v>
      </c>
      <c r="Q155" s="242">
        <v>1290</v>
      </c>
      <c r="R155" s="242"/>
      <c r="S155" s="242" t="str">
        <v>324-1104531235</v>
      </c>
      <c r="T155" s="241"/>
    </row>
    <row r="156">
      <c r="A156" s="243">
        <v>155</v>
      </c>
      <c r="B156" s="243" t="str">
        <v>大浮</v>
      </c>
      <c r="C156" s="243" t="str">
        <v>袁咏闯</v>
      </c>
      <c r="D156" s="243" t="str">
        <v>HGLNGM</v>
      </c>
      <c r="E156" s="243" t="str">
        <v>HU7655 Z SA13APR HFEXMN HK1 1340 1520</v>
      </c>
      <c r="F156" s="243">
        <v>1070</v>
      </c>
      <c r="G156" s="243"/>
      <c r="H156" s="243" t="str">
        <v>880-2049510116</v>
      </c>
      <c r="I156" s="243">
        <v>310</v>
      </c>
      <c r="J156" s="241"/>
      <c r="K156" s="241"/>
      <c r="L156" s="242">
        <v>155</v>
      </c>
      <c r="M156" s="242" t="str">
        <v>杨丹</v>
      </c>
      <c r="N156" s="242" t="str">
        <v>林嘉Danni</v>
      </c>
      <c r="O156" s="242" t="str">
        <v>HRRL7R</v>
      </c>
      <c r="P156" s="242" t="str">
        <v>SC2122 K WE10APR PEKXMN HK1 1025 1320</v>
      </c>
      <c r="Q156" s="242">
        <v>820</v>
      </c>
      <c r="R156" s="242"/>
      <c r="S156" s="242" t="str">
        <v>324-1104531236</v>
      </c>
      <c r="T156" s="241"/>
    </row>
    <row r="157">
      <c r="A157" s="243">
        <v>156</v>
      </c>
      <c r="B157" s="243" t="str">
        <v>大浮</v>
      </c>
      <c r="C157" s="243" t="str">
        <v>袁咏闯</v>
      </c>
      <c r="D157" s="243" t="str">
        <v>HGLNS0</v>
      </c>
      <c r="E157" s="243" t="str">
        <v>HU7656 Z MO15APR XMNHFE RR1 1620 1825</v>
      </c>
      <c r="F157" s="243">
        <v>1000</v>
      </c>
      <c r="G157" s="243"/>
      <c r="H157" s="243" t="str">
        <v>880-2049510117</v>
      </c>
      <c r="I157" s="243">
        <v>310</v>
      </c>
      <c r="J157" s="241"/>
      <c r="K157" s="241"/>
      <c r="L157" s="242">
        <v>156</v>
      </c>
      <c r="M157" s="242" t="str">
        <v>杨丹</v>
      </c>
      <c r="N157" s="242" t="str">
        <v>林嘉Danni</v>
      </c>
      <c r="O157" s="242" t="str">
        <v>KDFLFY</v>
      </c>
      <c r="P157" s="242" t="str">
        <v>CA1810 K TH18APR XMNPEK HK1 1345 1715</v>
      </c>
      <c r="Q157" s="242">
        <v>770</v>
      </c>
      <c r="R157" s="242"/>
      <c r="S157" s="242" t="str">
        <v>999-1104531237</v>
      </c>
      <c r="T157" s="241"/>
    </row>
    <row r="158">
      <c r="A158" s="243">
        <v>157</v>
      </c>
      <c r="B158" s="243" t="str">
        <v>🍃饺子哥哥🥟</v>
      </c>
      <c r="C158" s="243" t="str">
        <v>林益弘</v>
      </c>
      <c r="D158" s="243" t="str">
        <v>KD6GQN</v>
      </c>
      <c r="E158" s="243" t="str">
        <v>SC2142 Z FR12APR CKGXMN HK1 0820 1040</v>
      </c>
      <c r="F158" s="243">
        <v>1590</v>
      </c>
      <c r="G158" s="243"/>
      <c r="H158" s="243" t="str">
        <v>324-2049510209</v>
      </c>
      <c r="I158" s="243">
        <v>310</v>
      </c>
      <c r="J158" s="241"/>
      <c r="K158" s="241"/>
      <c r="L158" s="242">
        <v>157</v>
      </c>
      <c r="M158" s="242" t="str">
        <v>王莉</v>
      </c>
      <c r="N158" s="242" t="str">
        <v>王莉ᴹᴼᴸᴵ</v>
      </c>
      <c r="O158" s="242" t="str">
        <v>KXG88R</v>
      </c>
      <c r="P158" s="242" t="str">
        <v>MF8102 Z WE10APR PKXXMN HK1 1615 1915</v>
      </c>
      <c r="Q158" s="242">
        <v>1050</v>
      </c>
      <c r="R158" s="242"/>
      <c r="S158" s="242" t="str">
        <v>731-1104531243</v>
      </c>
      <c r="T158" s="241"/>
    </row>
    <row r="159">
      <c r="A159" s="243">
        <v>158</v>
      </c>
      <c r="B159" s="243" t="str">
        <v>🍃饺子哥哥🥟</v>
      </c>
      <c r="C159" s="243" t="str">
        <v>林益弘</v>
      </c>
      <c r="D159" s="243" t="str">
        <v>HG56MZ</v>
      </c>
      <c r="E159" s="243" t="str">
        <v>CZ3742 J MO15APR XMNCAN HK1 1430 1615</v>
      </c>
      <c r="F159" s="243">
        <v>5220</v>
      </c>
      <c r="G159" s="243"/>
      <c r="H159" s="243" t="str">
        <v>784-2049510227</v>
      </c>
      <c r="I159" s="243">
        <v>310</v>
      </c>
      <c r="J159" s="241"/>
      <c r="K159" s="241"/>
      <c r="L159" s="242">
        <v>158</v>
      </c>
      <c r="M159" s="242" t="str">
        <v>王莉</v>
      </c>
      <c r="N159" s="242" t="str">
        <v>王莉ᴹᴼᴸᴵ</v>
      </c>
      <c r="O159" s="242" t="str">
        <v>KXG8QG</v>
      </c>
      <c r="P159" s="242" t="str">
        <v>MF8101 Z MO15APR XMNPKX HK1 1100 1350</v>
      </c>
      <c r="Q159" s="242">
        <v>1050</v>
      </c>
      <c r="R159" s="242"/>
      <c r="S159" s="242" t="str">
        <v>731-1104531247</v>
      </c>
      <c r="T159" s="241"/>
    </row>
    <row r="160">
      <c r="A160" s="243">
        <v>159</v>
      </c>
      <c r="B160" s="243" t="str">
        <v>顶峰相见</v>
      </c>
      <c r="C160" s="243" t="str">
        <v>徐振华</v>
      </c>
      <c r="D160" s="243" t="str">
        <v>JXZN5K</v>
      </c>
      <c r="E160" s="243" t="str">
        <v>MU5648 D SU14APR XMNSHA HK1 1555 1755</v>
      </c>
      <c r="F160" s="243">
        <v>0</v>
      </c>
      <c r="G160" s="243">
        <v>600</v>
      </c>
      <c r="H160" s="243" t="str">
        <v>781-2049510220</v>
      </c>
      <c r="I160" s="243">
        <v>310</v>
      </c>
      <c r="J160" s="241"/>
      <c r="K160" s="241"/>
      <c r="L160" s="242">
        <v>159</v>
      </c>
      <c r="M160" s="242" t="str">
        <v>陈春雨</v>
      </c>
      <c r="N160" s="242" t="str">
        <v>春雨Rain_</v>
      </c>
      <c r="O160" s="242" t="str">
        <v>JY8JLB</v>
      </c>
      <c r="P160" s="242" t="str">
        <v>MF8128 Z TH11APR PKXXMN HK1 1315 1600</v>
      </c>
      <c r="Q160" s="242">
        <v>1050</v>
      </c>
      <c r="R160" s="242"/>
      <c r="S160" s="242" t="str">
        <v>731-1104531251</v>
      </c>
      <c r="T160" s="241"/>
    </row>
    <row r="161">
      <c r="A161" s="243">
        <v>160</v>
      </c>
      <c r="B161" s="243" t="str">
        <v>法师不器</v>
      </c>
      <c r="C161" s="243" t="str">
        <v>游上德</v>
      </c>
      <c r="D161" s="243" t="str">
        <v>KYKGL0</v>
      </c>
      <c r="E161" s="243" t="str">
        <v>MU5663 I SA13APR SHAXMN HK1 0855 1040</v>
      </c>
      <c r="F161" s="243">
        <v>1780</v>
      </c>
      <c r="G161" s="243"/>
      <c r="H161" s="243" t="str">
        <v>781-2049510235</v>
      </c>
      <c r="I161" s="243">
        <v>310</v>
      </c>
      <c r="J161" s="241"/>
      <c r="K161" s="241"/>
      <c r="L161" s="242">
        <v>160</v>
      </c>
      <c r="M161" s="242" t="str">
        <v>陈春雨</v>
      </c>
      <c r="N161" s="242" t="str">
        <v>春雨Rain_</v>
      </c>
      <c r="O161" s="242" t="str">
        <v>HD5XZM</v>
      </c>
      <c r="P161" s="242" t="str">
        <v>CZ8958 Z MO15APR XMNPKX HK1 1305 1555</v>
      </c>
      <c r="Q161" s="242">
        <v>970</v>
      </c>
      <c r="R161" s="242"/>
      <c r="S161" s="242" t="str">
        <v>784-1104531252</v>
      </c>
      <c r="T161" s="241"/>
    </row>
    <row r="162">
      <c r="A162" s="243">
        <v>161</v>
      </c>
      <c r="B162" s="243" t="str">
        <v>天降神帝</v>
      </c>
      <c r="C162" s="243" t="str">
        <v>施祖雄</v>
      </c>
      <c r="D162" s="243" t="str">
        <v>HMRVYE</v>
      </c>
      <c r="E162" s="243" t="str">
        <v>MF8418 I SA13APR KWEXMN RR1 1600 1755</v>
      </c>
      <c r="F162" s="243">
        <v>141</v>
      </c>
      <c r="G162" s="243"/>
      <c r="H162" s="243" t="str">
        <v>731-2049510275</v>
      </c>
      <c r="I162" s="243">
        <v>310</v>
      </c>
      <c r="J162" s="241"/>
      <c r="K162" s="241"/>
      <c r="L162" s="242">
        <v>161</v>
      </c>
      <c r="M162" s="242" t="str">
        <v>黄璜</v>
      </c>
      <c r="N162" s="242" t="str">
        <v>颜冬ACE</v>
      </c>
      <c r="O162" s="242" t="str">
        <v>KXGBGE</v>
      </c>
      <c r="P162" s="242" t="str">
        <v>MF8608 Z TH11APR CSXXMN HK1 1815 2015</v>
      </c>
      <c r="Q162" s="242">
        <v>570</v>
      </c>
      <c r="R162" s="242"/>
      <c r="S162" s="242" t="str">
        <v>731-1104531257</v>
      </c>
      <c r="T162" s="241"/>
    </row>
    <row r="163">
      <c r="A163" s="243">
        <v>162</v>
      </c>
      <c r="B163" s="243" t="str">
        <v>叶开</v>
      </c>
      <c r="C163" s="243" t="str">
        <v>马涛</v>
      </c>
      <c r="D163" s="243" t="str">
        <v>KYWJSH</v>
      </c>
      <c r="E163" s="243" t="str">
        <v>CZ6518 I WE17APR XMNSHE HK1 1440 1755</v>
      </c>
      <c r="F163" s="243">
        <v>2290</v>
      </c>
      <c r="G163" s="243"/>
      <c r="H163" s="243" t="str">
        <v>784-2049510353</v>
      </c>
      <c r="I163" s="243">
        <v>310</v>
      </c>
      <c r="J163" s="241"/>
      <c r="K163" s="241"/>
      <c r="L163" s="242">
        <v>162</v>
      </c>
      <c r="M163" s="242" t="str">
        <v>黄璜</v>
      </c>
      <c r="N163" s="242" t="str">
        <v>颜冬ACE</v>
      </c>
      <c r="O163" s="242" t="str">
        <v>KXGBRV</v>
      </c>
      <c r="P163" s="242" t="str">
        <v>MF8333 T MO15APR XMNCSX HK1 1550 1735</v>
      </c>
      <c r="Q163" s="242">
        <v>860</v>
      </c>
      <c r="R163" s="242"/>
      <c r="S163" s="242" t="str">
        <v>731-1104531259</v>
      </c>
      <c r="T163" s="241"/>
    </row>
    <row r="164">
      <c r="A164" s="243">
        <v>163</v>
      </c>
      <c r="B164" s="243" t="str">
        <v>用户5888888888</v>
      </c>
      <c r="C164" s="243" t="str">
        <v>王毅</v>
      </c>
      <c r="D164" s="243" t="str">
        <v>HXY9SV</v>
      </c>
      <c r="E164" s="243" t="str">
        <v>MF8306 I SU14APR CANXMN HK1 1010 1130</v>
      </c>
      <c r="F164" s="243">
        <v>0</v>
      </c>
      <c r="G164" s="243">
        <v>660</v>
      </c>
      <c r="H164" s="243" t="str">
        <v>731-2049510382</v>
      </c>
      <c r="I164" s="243">
        <v>310</v>
      </c>
      <c r="J164" s="241"/>
      <c r="K164" s="241"/>
      <c r="L164" s="242">
        <v>163</v>
      </c>
      <c r="M164" s="242" t="str">
        <v>代卫东</v>
      </c>
      <c r="N164" s="242" t="str">
        <v>XD818（AKM818）</v>
      </c>
      <c r="O164" s="242" t="str">
        <v>JZQJG2</v>
      </c>
      <c r="P164" s="242" t="str">
        <v>HU7411 E TH11APR CKGXMN HK5 0900 1125</v>
      </c>
      <c r="Q164" s="242">
        <v>1130</v>
      </c>
      <c r="R164" s="242"/>
      <c r="S164" s="242" t="str">
        <v>880-1104531262</v>
      </c>
      <c r="T164" s="241"/>
    </row>
    <row r="165">
      <c r="A165" s="243">
        <v>164</v>
      </c>
      <c r="B165" s="243" t="str">
        <v>顶峰相见</v>
      </c>
      <c r="C165" s="243" t="str">
        <v>徐振华</v>
      </c>
      <c r="D165" s="243" t="str">
        <v>HXYLNY</v>
      </c>
      <c r="E165" s="243" t="str">
        <v>MF8521 I SU14APR XMNSHA HK1 1300 1445</v>
      </c>
      <c r="F165" s="243">
        <v>2980</v>
      </c>
      <c r="G165" s="243"/>
      <c r="H165" s="243" t="str">
        <v>731-2049510384</v>
      </c>
      <c r="I165" s="243">
        <v>310</v>
      </c>
      <c r="J165" s="241"/>
      <c r="K165" s="241"/>
      <c r="L165" s="242">
        <v>164</v>
      </c>
      <c r="M165" s="242" t="str">
        <v>樊尧</v>
      </c>
      <c r="N165" s="242" t="str">
        <v>XD818（AKM818）</v>
      </c>
      <c r="O165" s="242" t="str">
        <v>JZQJG2</v>
      </c>
      <c r="P165" s="242" t="str">
        <v>HU7411 E TH11APR CKGXMN HK5 0900 1125</v>
      </c>
      <c r="Q165" s="242">
        <v>1130</v>
      </c>
      <c r="R165" s="242"/>
      <c r="S165" s="242" t="str">
        <v>880-1104531263</v>
      </c>
      <c r="T165" s="241"/>
    </row>
    <row r="166">
      <c r="A166" s="243">
        <v>165</v>
      </c>
      <c r="B166" s="243" t="str">
        <v>John R ₂₆₆🎵</v>
      </c>
      <c r="C166" s="243" t="str">
        <v>刘强</v>
      </c>
      <c r="D166" s="243" t="str">
        <v>JQT3FR</v>
      </c>
      <c r="E166" s="243" t="str">
        <v>MU6270 Q SA13APR PKXXMN HK1 1155 1445</v>
      </c>
      <c r="F166" s="243">
        <v>2410</v>
      </c>
      <c r="G166" s="243"/>
      <c r="H166" s="243" t="str">
        <v>781-2049510454</v>
      </c>
      <c r="I166" s="243">
        <v>310</v>
      </c>
      <c r="J166" s="241"/>
      <c r="K166" s="241"/>
      <c r="L166" s="242">
        <v>165</v>
      </c>
      <c r="M166" s="242" t="str">
        <v>郭明昊</v>
      </c>
      <c r="N166" s="242" t="str">
        <v>XD818（AKM818）</v>
      </c>
      <c r="O166" s="242" t="str">
        <v>JZQJG2</v>
      </c>
      <c r="P166" s="242" t="str">
        <v>HU7411 E TH11APR CKGXMN HK5 0900 1125</v>
      </c>
      <c r="Q166" s="242">
        <v>1130</v>
      </c>
      <c r="R166" s="242"/>
      <c r="S166" s="242" t="str">
        <v>880-1104531264</v>
      </c>
      <c r="T166" s="241"/>
    </row>
    <row r="167">
      <c r="A167" s="243">
        <v>166</v>
      </c>
      <c r="B167" s="243" t="str">
        <v>心姐💛心乐会</v>
      </c>
      <c r="C167" s="243" t="str">
        <v>徐文</v>
      </c>
      <c r="D167" s="243" t="str">
        <v>HSW66S</v>
      </c>
      <c r="E167" s="243" t="str">
        <v>CA4281 Z FR12APR CTUXMN RR1 1540 1835</v>
      </c>
      <c r="F167" s="243">
        <v>3040</v>
      </c>
      <c r="G167" s="243"/>
      <c r="H167" s="243" t="str">
        <v>999-2049510511</v>
      </c>
      <c r="I167" s="243">
        <v>310</v>
      </c>
      <c r="J167" s="241"/>
      <c r="K167" s="241"/>
      <c r="L167" s="242">
        <v>166</v>
      </c>
      <c r="M167" s="242" t="str">
        <v>邱仁杰</v>
      </c>
      <c r="N167" s="242" t="str">
        <v>XD818（AKM818）</v>
      </c>
      <c r="O167" s="242" t="str">
        <v>JZQJG2</v>
      </c>
      <c r="P167" s="242" t="str">
        <v>HU7411 E TH11APR CKGXMN HK5 0900 1125</v>
      </c>
      <c r="Q167" s="242">
        <v>1130</v>
      </c>
      <c r="R167" s="242"/>
      <c r="S167" s="242" t="str">
        <v>880-1104531265</v>
      </c>
      <c r="T167" s="241"/>
    </row>
    <row r="168">
      <c r="A168" s="243">
        <v>167</v>
      </c>
      <c r="B168" s="243" t="str">
        <v>眯哒🫧</v>
      </c>
      <c r="C168" s="243" t="str">
        <v>李冉</v>
      </c>
      <c r="D168" s="243" t="str">
        <v>KQWDZB</v>
      </c>
      <c r="E168" s="243" t="str">
        <v>PN6291 D FR12APR CKGXMN HK1 2000 2225</v>
      </c>
      <c r="F168" s="243">
        <v>2300</v>
      </c>
      <c r="G168" s="243"/>
      <c r="H168" s="243" t="str">
        <v>847-2086520961</v>
      </c>
      <c r="I168" s="243">
        <v>177</v>
      </c>
      <c r="J168" s="241"/>
      <c r="K168" s="241"/>
      <c r="L168" s="242">
        <v>167</v>
      </c>
      <c r="M168" s="242" t="str">
        <v>谭刚</v>
      </c>
      <c r="N168" s="242" t="str">
        <v>XD818（AKM818）</v>
      </c>
      <c r="O168" s="242" t="str">
        <v>JZQJG2</v>
      </c>
      <c r="P168" s="242" t="str">
        <v>HU7411 E TH11APR CKGXMN HK5 0900 1125</v>
      </c>
      <c r="Q168" s="242">
        <v>1130</v>
      </c>
      <c r="R168" s="242"/>
      <c r="S168" s="242" t="str">
        <v>880-1104531266</v>
      </c>
      <c r="T168" s="241"/>
    </row>
    <row r="169">
      <c r="A169" s="243">
        <v>168</v>
      </c>
      <c r="B169" s="243" t="str">
        <v>(￣^￣)ゞ</v>
      </c>
      <c r="C169" s="243" t="str">
        <v>俞唯佳</v>
      </c>
      <c r="D169" s="243" t="str">
        <v>HEMKC2</v>
      </c>
      <c r="E169" s="243" t="str">
        <v>CA1811 Z FR12APR PEKXMN HK1 1730 2030</v>
      </c>
      <c r="F169" s="243">
        <v>1394</v>
      </c>
      <c r="G169" s="243"/>
      <c r="H169" s="243" t="str">
        <v>999-2049510526</v>
      </c>
      <c r="I169" s="243">
        <v>310</v>
      </c>
      <c r="J169" s="241"/>
      <c r="K169" s="241"/>
      <c r="L169" s="242">
        <v>168</v>
      </c>
      <c r="M169" s="242" t="str">
        <v>代卫东</v>
      </c>
      <c r="N169" s="242" t="str">
        <v>XD818（AKM818）</v>
      </c>
      <c r="O169" s="242" t="str">
        <v>KQSF7J</v>
      </c>
      <c r="P169" s="242" t="str">
        <v>MF8413 R MO15APR XMNCKG HK5 0925 1205</v>
      </c>
      <c r="Q169" s="242">
        <v>910</v>
      </c>
      <c r="R169" s="242"/>
      <c r="S169" s="242" t="str">
        <v>731-1104531267</v>
      </c>
      <c r="T169" s="241"/>
    </row>
    <row r="170">
      <c r="A170" s="243">
        <v>169</v>
      </c>
      <c r="B170" s="243" t="str">
        <v>超大G爸（妖怪）🗡️</v>
      </c>
      <c r="C170" s="243" t="str">
        <v>罗伟</v>
      </c>
      <c r="D170" s="243" t="str">
        <v>JRLLM6</v>
      </c>
      <c r="E170" s="243" t="str">
        <v>MF8388 I SA13APR CANXMN HK1 1605 1735</v>
      </c>
      <c r="F170" s="243">
        <v>220</v>
      </c>
      <c r="G170" s="243"/>
      <c r="H170" s="243" t="str">
        <v>731-2049510535</v>
      </c>
      <c r="I170" s="243">
        <v>310</v>
      </c>
      <c r="J170" s="241"/>
      <c r="K170" s="241"/>
      <c r="L170" s="242">
        <v>169</v>
      </c>
      <c r="M170" s="242" t="str">
        <v>樊尧</v>
      </c>
      <c r="N170" s="242" t="str">
        <v>XD818（AKM818）</v>
      </c>
      <c r="O170" s="242" t="str">
        <v>KQSF7J</v>
      </c>
      <c r="P170" s="242" t="str">
        <v>MF8413 R MO15APR XMNCKG HK5 0925 1205</v>
      </c>
      <c r="Q170" s="242">
        <v>910</v>
      </c>
      <c r="R170" s="242"/>
      <c r="S170" s="242" t="str">
        <v>731-1104531268</v>
      </c>
      <c r="T170" s="241"/>
    </row>
    <row r="171">
      <c r="A171" s="243">
        <v>170</v>
      </c>
      <c r="B171" s="243" t="str">
        <v>大舞台招主播（音浪高返点70%）</v>
      </c>
      <c r="C171" s="243" t="str">
        <v>陈建华</v>
      </c>
      <c r="D171" s="243" t="str">
        <v>KGWT8V</v>
      </c>
      <c r="E171" s="243" t="str">
        <v>MU2789 Q SA13APR WUXXMN RR1 0750 0940</v>
      </c>
      <c r="F171" s="243">
        <v>793</v>
      </c>
      <c r="G171" s="243"/>
      <c r="H171" s="243" t="str">
        <v>781-2049510550</v>
      </c>
      <c r="I171" s="243">
        <v>310</v>
      </c>
      <c r="J171" s="241"/>
      <c r="K171" s="241"/>
      <c r="L171" s="242">
        <v>170</v>
      </c>
      <c r="M171" s="242" t="str">
        <v>郭明昊</v>
      </c>
      <c r="N171" s="242" t="str">
        <v>XD818（AKM818）</v>
      </c>
      <c r="O171" s="242" t="str">
        <v>KQSF7J</v>
      </c>
      <c r="P171" s="242" t="str">
        <v>MF8413 R MO15APR XMNCKG HK5 0925 1205</v>
      </c>
      <c r="Q171" s="242">
        <v>910</v>
      </c>
      <c r="R171" s="242"/>
      <c r="S171" s="242" t="str">
        <v>731-1104531269</v>
      </c>
      <c r="T171" s="241"/>
    </row>
    <row r="172">
      <c r="A172" s="243">
        <v>171</v>
      </c>
      <c r="B172" s="243" t="str">
        <v>淡定哥</v>
      </c>
      <c r="C172" s="243" t="str">
        <v>伍志云</v>
      </c>
      <c r="D172" s="243" t="str">
        <v>JFKR9J</v>
      </c>
      <c r="E172" s="243" t="str">
        <v>MF8414 I SA13APR CKGXMN RR1 1320 1600</v>
      </c>
      <c r="F172" s="243">
        <v>1590</v>
      </c>
      <c r="G172" s="243"/>
      <c r="H172" s="243" t="str">
        <v>731-2049510553</v>
      </c>
      <c r="I172" s="243">
        <v>310</v>
      </c>
      <c r="J172" s="241"/>
      <c r="K172" s="241"/>
      <c r="L172" s="242">
        <v>171</v>
      </c>
      <c r="M172" s="242" t="str">
        <v>邱仁杰</v>
      </c>
      <c r="N172" s="242" t="str">
        <v>XD818（AKM818）</v>
      </c>
      <c r="O172" s="242" t="str">
        <v>KQSF7J</v>
      </c>
      <c r="P172" s="242" t="str">
        <v>MF8413 R MO15APR XMNCKG HK5 0925 1205</v>
      </c>
      <c r="Q172" s="242">
        <v>910</v>
      </c>
      <c r="R172" s="242"/>
      <c r="S172" s="242" t="str">
        <v>731-1104531270</v>
      </c>
      <c r="T172" s="241"/>
    </row>
    <row r="173">
      <c r="A173" s="243">
        <v>172</v>
      </c>
      <c r="B173" s="243" t="str">
        <v>飞飞🌙</v>
      </c>
      <c r="C173" s="243" t="str">
        <v>王晓岑</v>
      </c>
      <c r="D173" s="243" t="str">
        <v>HSQM11</v>
      </c>
      <c r="E173" s="243" t="str">
        <v>CA1816 R SU14APR XMNPEK HK1 2040 2350</v>
      </c>
      <c r="F173" s="243">
        <v>3210</v>
      </c>
      <c r="G173" s="243"/>
      <c r="H173" s="243" t="str">
        <v>999-2049510580</v>
      </c>
      <c r="I173" s="243">
        <v>310</v>
      </c>
      <c r="J173" s="241"/>
      <c r="K173" s="241"/>
      <c r="L173" s="242">
        <v>172</v>
      </c>
      <c r="M173" s="242" t="str">
        <v>谭刚</v>
      </c>
      <c r="N173" s="242" t="str">
        <v>XD818（AKM818）</v>
      </c>
      <c r="O173" s="242" t="str">
        <v>KQSF7J</v>
      </c>
      <c r="P173" s="242" t="str">
        <v>MF8413 R MO15APR XMNCKG HK5 0925 1205</v>
      </c>
      <c r="Q173" s="242">
        <v>910</v>
      </c>
      <c r="R173" s="242"/>
      <c r="S173" s="242" t="str">
        <v>731-1104531271</v>
      </c>
      <c r="T173" s="241"/>
    </row>
    <row r="174">
      <c r="A174" s="243">
        <v>173</v>
      </c>
      <c r="B174" s="243" t="str">
        <v>半壶</v>
      </c>
      <c r="C174" s="243" t="str">
        <v>徐东领</v>
      </c>
      <c r="D174" s="243" t="str">
        <v>JWBEVT</v>
      </c>
      <c r="E174" s="243" t="str">
        <v>SC2115 C SU14APR XMNHGH HK1 2005 2140</v>
      </c>
      <c r="F174" s="243">
        <v>318</v>
      </c>
      <c r="G174" s="243"/>
      <c r="H174" s="243" t="str">
        <v>324-2049510589</v>
      </c>
      <c r="I174" s="243">
        <v>310</v>
      </c>
      <c r="J174" s="241"/>
      <c r="K174" s="241"/>
      <c r="L174" s="242">
        <v>173</v>
      </c>
      <c r="M174" s="242" t="str" xml:space="preserve">
        <v>吕帅 </v>
      </c>
      <c r="N174" s="242" t="str">
        <v>哏的</v>
      </c>
      <c r="O174" s="242" t="str">
        <v>HE5YTE</v>
      </c>
      <c r="P174" s="242" t="str">
        <v>MF8341 Z TH11APR HRBXMN HK1 0755 1150</v>
      </c>
      <c r="Q174" s="242">
        <v>890</v>
      </c>
      <c r="R174" s="242"/>
      <c r="S174" s="242" t="str">
        <v>731-1104531272</v>
      </c>
      <c r="T174" s="241"/>
    </row>
    <row r="175">
      <c r="A175" s="243">
        <v>174</v>
      </c>
      <c r="B175" s="243" t="str">
        <v>逝去的爱</v>
      </c>
      <c r="C175" s="243" t="str">
        <v>陈长春</v>
      </c>
      <c r="D175" s="243" t="str">
        <v>JNYF4D</v>
      </c>
      <c r="E175" s="243" t="str">
        <v>CA1834 R MO15APR XMNPEK HK1 1545 1900</v>
      </c>
      <c r="F175" s="243">
        <v>3210</v>
      </c>
      <c r="G175" s="243"/>
      <c r="H175" s="243" t="str">
        <v>999-2049510592</v>
      </c>
      <c r="I175" s="243">
        <v>310</v>
      </c>
      <c r="J175" s="241"/>
      <c r="K175" s="241"/>
      <c r="L175" s="242">
        <v>174</v>
      </c>
      <c r="M175" s="242" t="str" xml:space="preserve">
        <v>吕帅 </v>
      </c>
      <c r="N175" s="242" t="str">
        <v>哏的</v>
      </c>
      <c r="O175" s="242" t="str">
        <v>JZQL80</v>
      </c>
      <c r="P175" s="242" t="str">
        <v>MF8342 U MO15APR XMNHRB HK1 1935 2335</v>
      </c>
      <c r="Q175" s="242">
        <v>1010</v>
      </c>
      <c r="R175" s="242"/>
      <c r="S175" s="242" t="str">
        <v>731-1104531273</v>
      </c>
      <c r="T175" s="241"/>
    </row>
    <row r="176">
      <c r="A176" s="243">
        <v>175</v>
      </c>
      <c r="B176" s="243" t="str">
        <v>L‘</v>
      </c>
      <c r="C176" s="243" t="str">
        <v>齐鸣</v>
      </c>
      <c r="D176" s="243" t="str">
        <v>KR8FS8</v>
      </c>
      <c r="E176" s="243" t="str">
        <v>SC8408 R MO15APR XMNHET HK1 1040 1530</v>
      </c>
      <c r="F176" s="243">
        <v>2350</v>
      </c>
      <c r="G176" s="243"/>
      <c r="H176" s="243" t="str">
        <v>324-2049510597</v>
      </c>
      <c r="I176" s="243">
        <v>310</v>
      </c>
      <c r="J176" s="241"/>
      <c r="K176" s="241"/>
      <c r="L176" s="242">
        <v>175</v>
      </c>
      <c r="M176" s="242" t="str">
        <v>付榆文</v>
      </c>
      <c r="N176" s="242" t="str">
        <v>🍊付宇文¹²⁰⁴(冲击年度地区赛)</v>
      </c>
      <c r="O176" s="242" t="str">
        <v>KGWRGQ</v>
      </c>
      <c r="P176" s="242" t="str">
        <v>3U8081 E TH11APR CKGXMN HK1 1415 1635</v>
      </c>
      <c r="Q176" s="242">
        <v>1030</v>
      </c>
      <c r="R176" s="242"/>
      <c r="S176" s="242" t="str">
        <v>876-1104531301</v>
      </c>
      <c r="T176" s="241"/>
    </row>
    <row r="177">
      <c r="A177" s="243">
        <v>176</v>
      </c>
      <c r="B177" s="243" t="str">
        <v>天降神帝</v>
      </c>
      <c r="C177" s="243" t="str">
        <v>施祖雄</v>
      </c>
      <c r="D177" s="243" t="str">
        <v>KZDHD8</v>
      </c>
      <c r="E177" s="243" t="str">
        <v>SC2208 R MO15APR FOCPEK HK1 1615 1915</v>
      </c>
      <c r="F177" s="243">
        <v>3450</v>
      </c>
      <c r="G177" s="243"/>
      <c r="H177" s="243" t="str">
        <v>324-2049510598</v>
      </c>
      <c r="I177" s="243">
        <v>310</v>
      </c>
      <c r="J177" s="241"/>
      <c r="K177" s="241"/>
      <c r="L177" s="242">
        <v>176</v>
      </c>
      <c r="M177" s="242" t="str">
        <v>付榆文</v>
      </c>
      <c r="N177" s="242" t="str">
        <v>🍊付宇文¹²⁰⁴(冲击年度地区赛)</v>
      </c>
      <c r="O177" s="242" t="str">
        <v>JYYHWG</v>
      </c>
      <c r="P177" s="242" t="str">
        <v>MF8423 R MO15APR XMNCKG HK1 1435 1725</v>
      </c>
      <c r="Q177" s="242">
        <v>910</v>
      </c>
      <c r="R177" s="242"/>
      <c r="S177" s="242" t="str">
        <v>731-1104531302</v>
      </c>
      <c r="T177" s="241"/>
    </row>
    <row r="178">
      <c r="A178" s="243">
        <v>177</v>
      </c>
      <c r="B178" s="243" t="str">
        <v>清风🌟</v>
      </c>
      <c r="C178" s="243" t="str">
        <v>徐琴</v>
      </c>
      <c r="D178" s="243" t="str">
        <v>KTXXNQ</v>
      </c>
      <c r="E178" s="243" t="str">
        <v>MF8341 H MO15APR XMNHAK HK1 1300 1455</v>
      </c>
      <c r="F178" s="243">
        <v>1660</v>
      </c>
      <c r="G178" s="243"/>
      <c r="H178" s="243" t="str">
        <v>731-2049510602</v>
      </c>
      <c r="I178" s="243">
        <v>310</v>
      </c>
      <c r="J178" s="241"/>
      <c r="K178" s="241"/>
      <c r="L178" s="242">
        <v>177</v>
      </c>
      <c r="M178" s="242" t="str">
        <v>刘春燕</v>
      </c>
      <c r="N178" s="242" t="str">
        <v>杨梓潼</v>
      </c>
      <c r="O178" s="242" t="str">
        <v>JPQ4VT</v>
      </c>
      <c r="P178" s="242" t="str">
        <v>CZ3741 Z FR12APR CANXMN HK1 1205 1330</v>
      </c>
      <c r="Q178" s="242">
        <v>740</v>
      </c>
      <c r="R178" s="242"/>
      <c r="S178" s="242" t="str" xml:space="preserve">
        <v>784-1104531337 </v>
      </c>
      <c r="T178" s="241"/>
    </row>
    <row r="179">
      <c r="A179" s="243">
        <v>178</v>
      </c>
      <c r="B179" s="243" t="str">
        <v>安迪就这样</v>
      </c>
      <c r="C179" s="243" t="str">
        <v>郑扬</v>
      </c>
      <c r="D179" s="243" t="str">
        <v>KDNTV5</v>
      </c>
      <c r="E179" s="243" t="str">
        <v>CZ2130 I MO15APR XMNCSX HK1 1220 1355</v>
      </c>
      <c r="F179" s="243">
        <v>1320</v>
      </c>
      <c r="G179" s="243"/>
      <c r="H179" s="243" t="str">
        <v>784-2049510605</v>
      </c>
      <c r="I179" s="243">
        <v>310</v>
      </c>
      <c r="J179" s="241"/>
      <c r="K179" s="241"/>
      <c r="L179" s="242">
        <v>178</v>
      </c>
      <c r="M179" s="242" t="str">
        <v>刘春燕</v>
      </c>
      <c r="N179" s="242" t="str">
        <v>杨梓潼</v>
      </c>
      <c r="O179" s="242" t="str">
        <v>JPQ560</v>
      </c>
      <c r="P179" s="242" t="str" xml:space="preserve">
        <v>CZ3742 T MO15APR XMNCAN HK1 1430 1615 </v>
      </c>
      <c r="Q179" s="242">
        <v>640</v>
      </c>
      <c r="R179" s="242"/>
      <c r="S179" s="242" t="str">
        <v>784-1104531338</v>
      </c>
      <c r="T179" s="241"/>
    </row>
    <row r="180">
      <c r="A180" s="243">
        <v>179</v>
      </c>
      <c r="B180" s="243" t="str">
        <v>Cʜʀɪssʏ</v>
      </c>
      <c r="C180" s="243" t="str">
        <v>丁馨如</v>
      </c>
      <c r="D180" s="243" t="str">
        <v>HMS1NY</v>
      </c>
      <c r="E180" s="243" t="str">
        <v>CZ3880 U MO15APR XMNCAN RR1 1630 1805</v>
      </c>
      <c r="F180" s="243">
        <v>1320</v>
      </c>
      <c r="G180" s="243"/>
      <c r="H180" s="243" t="str">
        <v>784-2049510604</v>
      </c>
      <c r="I180" s="243">
        <v>310</v>
      </c>
      <c r="J180" s="241"/>
      <c r="K180" s="241"/>
      <c r="L180" s="242">
        <v>179</v>
      </c>
      <c r="M180" s="242" t="str">
        <v>马芮</v>
      </c>
      <c r="N180" s="242" t="str">
        <v>24K小金条</v>
      </c>
      <c r="O180" s="242" t="str">
        <v>HDLLXW</v>
      </c>
      <c r="P180" s="242" t="str">
        <v>SC2112 H WE10APR HGHXMN HK1 1610 1750</v>
      </c>
      <c r="Q180" s="242">
        <v>1130</v>
      </c>
      <c r="R180" s="242"/>
      <c r="S180" s="242" t="str">
        <v>324-1104531350</v>
      </c>
      <c r="T180" s="241"/>
    </row>
    <row r="181">
      <c r="A181" s="243">
        <v>180</v>
      </c>
      <c r="B181" s="243" t="str">
        <v>嬛嬛🧶</v>
      </c>
      <c r="C181" s="243" t="str">
        <v>林媙</v>
      </c>
      <c r="D181" s="243" t="str">
        <v>HQ9X7M</v>
      </c>
      <c r="E181" s="243" t="str">
        <v>CZ6918 D WE17APR FOCCGO HK1 1725 1935</v>
      </c>
      <c r="F181" s="243">
        <v>1620</v>
      </c>
      <c r="G181" s="243"/>
      <c r="H181" s="243" t="str">
        <v>784-2049510611</v>
      </c>
      <c r="I181" s="243">
        <v>310</v>
      </c>
      <c r="J181" s="241"/>
      <c r="K181" s="241"/>
      <c r="L181" s="242">
        <v>180</v>
      </c>
      <c r="M181" s="242" t="str">
        <v>马芮</v>
      </c>
      <c r="N181" s="242" t="str">
        <v>24K小金条</v>
      </c>
      <c r="O181" s="242" t="str">
        <v>JN7GZZ</v>
      </c>
      <c r="P181" s="242" t="str">
        <v>SC2117 H MO15APR XMNHGH HK1 1450 1630</v>
      </c>
      <c r="Q181" s="242">
        <v>1140</v>
      </c>
      <c r="R181" s="242"/>
      <c r="S181" s="242" t="str">
        <v>324-1104531352</v>
      </c>
      <c r="T181" s="241"/>
    </row>
    <row r="182">
      <c r="A182" s="243">
        <v>181</v>
      </c>
      <c r="B182" s="243" t="str">
        <v>嬛嬛🧶</v>
      </c>
      <c r="C182" s="243" t="str">
        <v>林媙</v>
      </c>
      <c r="D182" s="243" t="str">
        <v>HQ9X7M</v>
      </c>
      <c r="E182" s="243" t="str">
        <v>CZ8290 D WE17APR FOCCGO HK1 0910 1125</v>
      </c>
      <c r="F182" s="243">
        <v>150</v>
      </c>
      <c r="G182" s="243"/>
      <c r="H182" s="243" t="str">
        <v>784-2049510612</v>
      </c>
      <c r="I182" s="243">
        <v>310</v>
      </c>
      <c r="J182" s="241"/>
      <c r="K182" s="241"/>
      <c r="L182" s="242">
        <v>181</v>
      </c>
      <c r="M182" s="242" t="str">
        <v>周帅</v>
      </c>
      <c r="N182" s="242" t="str">
        <v>王启航9272（传媒）</v>
      </c>
      <c r="O182" s="242" t="str">
        <v>KZQVD3</v>
      </c>
      <c r="P182" s="242" t="str">
        <v>3U8923 J TH11APR CTUXMN HK1 0815 1050</v>
      </c>
      <c r="Q182" s="242">
        <v>1460</v>
      </c>
      <c r="R182" s="242"/>
      <c r="S182" s="242" t="str">
        <v>876-1104531358</v>
      </c>
      <c r="T182" s="241"/>
    </row>
    <row r="183">
      <c r="A183" s="243">
        <v>182</v>
      </c>
      <c r="B183" s="243" t="str">
        <v>心情</v>
      </c>
      <c r="C183" s="243" t="str">
        <v>李若琪</v>
      </c>
      <c r="D183" s="243" t="str">
        <v>JW8TR4</v>
      </c>
      <c r="E183" s="243" t="str" xml:space="preserve">
        <v>MU5784 Q TH18APR XMNKMG RR1 1405 1655 
 MU5981 Q TH18APR KMGBSD RR1 1900 2015 </v>
      </c>
      <c r="F183" s="243">
        <v>3830</v>
      </c>
      <c r="G183" s="243"/>
      <c r="H183" s="243" t="str">
        <v>781-2082915766</v>
      </c>
      <c r="I183" s="243">
        <v>310</v>
      </c>
      <c r="J183" s="241"/>
      <c r="K183" s="241"/>
      <c r="L183" s="242">
        <v>182</v>
      </c>
      <c r="M183" s="242" t="str">
        <v>周帅</v>
      </c>
      <c r="N183" s="242" t="str">
        <v>王启航9272（传媒）</v>
      </c>
      <c r="O183" s="242" t="str">
        <v>JD2QHD</v>
      </c>
      <c r="P183" s="242" t="str">
        <v>CA4538 R MO15APR XMNCTU HK1 0740 1030</v>
      </c>
      <c r="Q183" s="242">
        <v>2390</v>
      </c>
      <c r="R183" s="242"/>
      <c r="S183" s="242" t="str">
        <v>999-1104531359</v>
      </c>
      <c r="T183" s="241"/>
    </row>
    <row r="184">
      <c r="A184" s="270" t="str">
        <v>应收小计</v>
      </c>
      <c r="B184" s="270"/>
      <c r="C184" s="270"/>
      <c r="D184" s="270"/>
      <c r="E184" s="270"/>
      <c r="F184" s="270">
        <v>286778</v>
      </c>
      <c r="G184" s="270">
        <v>14865</v>
      </c>
      <c r="H184" s="270">
        <v>0</v>
      </c>
      <c r="I184" s="270">
        <v>0</v>
      </c>
      <c r="J184" s="241"/>
      <c r="K184" s="241"/>
      <c r="L184" s="242">
        <v>183</v>
      </c>
      <c r="M184" s="242" t="str">
        <v>龚贝贝</v>
      </c>
      <c r="N184" s="242" t="str">
        <v>贝兒⁵⁹¹⁶</v>
      </c>
      <c r="O184" s="242" t="str">
        <v>HSJPH7</v>
      </c>
      <c r="P184" s="242" t="str">
        <v>MU5182 S WE10APR CGOXMN HK1 1655 1905</v>
      </c>
      <c r="Q184" s="242">
        <v>670</v>
      </c>
      <c r="R184" s="242"/>
      <c r="S184" s="242" t="str">
        <v>781-1104531360</v>
      </c>
      <c r="T184" s="241"/>
    </row>
    <row r="185">
      <c r="A185" s="270" t="str">
        <v>应收合计</v>
      </c>
      <c r="B185" s="270"/>
      <c r="C185" s="270"/>
      <c r="D185" s="270"/>
      <c r="E185" s="270"/>
      <c r="F185" s="270">
        <v>301643</v>
      </c>
      <c r="G185" s="270"/>
      <c r="H185" s="270"/>
      <c r="I185" s="270"/>
      <c r="J185" s="241"/>
      <c r="K185" s="241"/>
      <c r="L185" s="242">
        <v>184</v>
      </c>
      <c r="M185" s="242" t="str">
        <v>付丹娅</v>
      </c>
      <c r="N185" s="242" t="str">
        <v>离个啷🐰</v>
      </c>
      <c r="O185" s="242" t="str">
        <v>JFWQ00</v>
      </c>
      <c r="P185" s="242" t="str">
        <v>FM9257 V WE10APR PVGXMN HK1 1350 1605</v>
      </c>
      <c r="Q185" s="242">
        <v>780</v>
      </c>
      <c r="R185" s="242"/>
      <c r="S185" s="242" t="str" xml:space="preserve">
        <v>781-1104531361 </v>
      </c>
      <c r="T185" s="241"/>
    </row>
    <row r="186">
      <c r="A186" s="241"/>
      <c r="B186" s="241"/>
      <c r="C186" s="241"/>
      <c r="D186" s="241"/>
      <c r="E186" s="241"/>
      <c r="F186" s="241"/>
      <c r="G186" s="241"/>
      <c r="H186" s="241"/>
      <c r="I186" s="241"/>
      <c r="J186" s="241"/>
      <c r="K186" s="241"/>
      <c r="L186" s="242">
        <v>185</v>
      </c>
      <c r="M186" s="242" t="str">
        <v>付丹娅</v>
      </c>
      <c r="N186" s="242" t="str">
        <v>离个啷🐰</v>
      </c>
      <c r="O186" s="242" t="str">
        <v>HSJQFG</v>
      </c>
      <c r="P186" s="242" t="str">
        <v>FM9258 R MO15APR XMNPVG HK1 1730 1925</v>
      </c>
      <c r="Q186" s="242">
        <v>1010</v>
      </c>
      <c r="R186" s="242"/>
      <c r="S186" s="242" t="str">
        <v>781-1104531362</v>
      </c>
      <c r="T186" s="241"/>
    </row>
    <row r="187">
      <c r="A187" s="241"/>
      <c r="B187" s="241"/>
      <c r="C187" s="241"/>
      <c r="D187" s="241"/>
      <c r="E187" s="241"/>
      <c r="F187" s="241"/>
      <c r="G187" s="241"/>
      <c r="H187" s="241"/>
      <c r="I187" s="241"/>
      <c r="J187" s="241"/>
      <c r="K187" s="241"/>
      <c r="L187" s="242">
        <v>186</v>
      </c>
      <c r="M187" s="242" t="str">
        <v>董艳朵</v>
      </c>
      <c r="N187" s="242" t="str">
        <v>喇叭花-朵朵</v>
      </c>
      <c r="O187" s="242" t="str">
        <v>KSZLYD</v>
      </c>
      <c r="P187" s="242" t="str">
        <v>CA1831 P WE10APR PEKXMN HK1 0630 0915</v>
      </c>
      <c r="Q187" s="242">
        <v>870</v>
      </c>
      <c r="R187" s="242"/>
      <c r="S187" s="242" t="str">
        <v>999-1104531447</v>
      </c>
      <c r="T187" s="241"/>
    </row>
    <row r="188">
      <c r="A188" s="241"/>
      <c r="B188" s="241"/>
      <c r="C188" s="241"/>
      <c r="D188" s="241"/>
      <c r="E188" s="241"/>
      <c r="F188" s="241"/>
      <c r="G188" s="241"/>
      <c r="H188" s="241"/>
      <c r="I188" s="241"/>
      <c r="J188" s="241"/>
      <c r="K188" s="241"/>
      <c r="L188" s="242">
        <v>187</v>
      </c>
      <c r="M188" s="242" t="str">
        <v>董艳朵</v>
      </c>
      <c r="N188" s="242" t="str">
        <v>喇叭花-朵朵</v>
      </c>
      <c r="O188" s="242" t="str" xml:space="preserve">
        <v>JRWW93 </v>
      </c>
      <c r="P188" s="242" t="str">
        <v>CA1834 K MO15APR XMNPEK HK1 1545 1900</v>
      </c>
      <c r="Q188" s="242">
        <v>770</v>
      </c>
      <c r="R188" s="242"/>
      <c r="S188" s="242" t="str">
        <v>999-1104531448</v>
      </c>
      <c r="T188" s="241"/>
    </row>
    <row r="189">
      <c r="A189" s="241"/>
      <c r="B189" s="275" t="str">
        <v>序号</v>
      </c>
      <c r="C189" s="274" t="str">
        <v>姓名</v>
      </c>
      <c r="D189" s="274" t="str">
        <v>记录号</v>
      </c>
      <c r="E189" s="274" t="str">
        <v>航班时刻</v>
      </c>
      <c r="F189" s="274" t="str">
        <v>出票价格</v>
      </c>
      <c r="G189" s="274" t="str">
        <v>退票价格</v>
      </c>
      <c r="H189" s="274" t="str">
        <v>票号</v>
      </c>
      <c r="I189" s="274" t="str">
        <v>出票系统</v>
      </c>
      <c r="J189" s="274"/>
      <c r="K189" s="241"/>
      <c r="L189" s="242">
        <v>188</v>
      </c>
      <c r="M189" s="242" t="str">
        <v>岳斯璐</v>
      </c>
      <c r="N189" s="242" t="str">
        <v>Fo.U（团队招人）</v>
      </c>
      <c r="O189" s="242" t="str">
        <v>HS3WT7</v>
      </c>
      <c r="P189" s="242" t="str">
        <v>SC2110 H FR12APR HGHXMN HK1 0905 1040</v>
      </c>
      <c r="Q189" s="242">
        <v>0</v>
      </c>
      <c r="R189" s="242">
        <v>214</v>
      </c>
      <c r="S189" s="242" t="str">
        <v>324-1104531449</v>
      </c>
      <c r="T189" s="241"/>
    </row>
    <row r="190">
      <c r="A190" s="241"/>
      <c r="B190" s="245">
        <v>1</v>
      </c>
      <c r="C190" s="244" t="str">
        <v>高郅</v>
      </c>
      <c r="D190" s="244" t="str" xml:space="preserve">
        <v>JSF6RK </v>
      </c>
      <c r="E190" s="255" t="str">
        <v>MF8518 Z WE20DEC SHAXMN HK2 0725 0915</v>
      </c>
      <c r="F190" s="244">
        <v>800</v>
      </c>
      <c r="G190" s="244"/>
      <c r="H190" s="244" t="str">
        <v>731-6671973329</v>
      </c>
      <c r="I190" s="244">
        <v>310</v>
      </c>
      <c r="J190" s="244"/>
      <c r="K190" s="241"/>
      <c r="L190" s="242">
        <v>189</v>
      </c>
      <c r="M190" s="242" t="str">
        <v>岳斯璐</v>
      </c>
      <c r="N190" s="242" t="str">
        <v>Fo.U（团队招人）</v>
      </c>
      <c r="O190" s="242" t="str">
        <v>HS3X9K</v>
      </c>
      <c r="P190" s="242" t="str">
        <v>SC2117 H MO15APR XMNHGH HK1 1450 1630</v>
      </c>
      <c r="Q190" s="242">
        <v>0</v>
      </c>
      <c r="R190" s="242">
        <v>210</v>
      </c>
      <c r="S190" s="242" t="str">
        <v>324-1104531450</v>
      </c>
      <c r="T190" s="241"/>
    </row>
    <row r="191">
      <c r="A191" s="241"/>
      <c r="B191" s="245">
        <v>2</v>
      </c>
      <c r="C191" s="244" t="str">
        <v>张清清</v>
      </c>
      <c r="D191" s="244" t="str" xml:space="preserve">
        <v>JSF6RK </v>
      </c>
      <c r="E191" s="255" t="str">
        <v>MF8518 Z WE20DEC SHAXMN HK2 0725 0915</v>
      </c>
      <c r="F191" s="244">
        <v>800</v>
      </c>
      <c r="G191" s="244"/>
      <c r="H191" s="244" t="str">
        <v>731-6671973330</v>
      </c>
      <c r="I191" s="244">
        <v>310</v>
      </c>
      <c r="J191" s="244"/>
      <c r="K191" s="241"/>
      <c r="L191" s="242">
        <v>190</v>
      </c>
      <c r="M191" s="242" t="str">
        <v>朱云涛</v>
      </c>
      <c r="N191" s="242" t="str">
        <v>云涛-（感谢相遇）大哥远传媒</v>
      </c>
      <c r="O191" s="242" t="str">
        <v>HS3XZ0</v>
      </c>
      <c r="P191" s="242" t="str">
        <v>MF8341 Z TH11APR HRBXMN HK1 0755 1150</v>
      </c>
      <c r="Q191" s="242">
        <v>890</v>
      </c>
      <c r="R191" s="242"/>
      <c r="S191" s="242" t="str">
        <v>731-1104531451</v>
      </c>
      <c r="T191" s="241"/>
    </row>
    <row r="192">
      <c r="A192" s="241"/>
      <c r="B192" s="245">
        <v>3</v>
      </c>
      <c r="C192" s="244" t="str">
        <v>高郅</v>
      </c>
      <c r="D192" s="244" t="str">
        <v>KVMLVH</v>
      </c>
      <c r="E192" s="244" t="str">
        <v>SC2125 W FR22DEC XMNPEK HK2 1630 1930</v>
      </c>
      <c r="F192" s="244">
        <v>1600</v>
      </c>
      <c r="G192" s="244"/>
      <c r="H192" s="244" t="str">
        <v>324-6671973561</v>
      </c>
      <c r="I192" s="244">
        <v>310</v>
      </c>
      <c r="J192" s="244"/>
      <c r="K192" s="241"/>
      <c r="L192" s="242">
        <v>191</v>
      </c>
      <c r="M192" s="242" t="str">
        <v>朱云涛</v>
      </c>
      <c r="N192" s="242" t="str">
        <v>云涛-（感谢相遇）大哥远传媒</v>
      </c>
      <c r="O192" s="242" t="str">
        <v>JRWY34</v>
      </c>
      <c r="P192" s="242" t="str">
        <v>MF8342 U MO15APR XMNHRB HK1 1935 2335</v>
      </c>
      <c r="Q192" s="242">
        <v>1010</v>
      </c>
      <c r="R192" s="242"/>
      <c r="S192" s="242" t="str">
        <v>731-1104531452</v>
      </c>
      <c r="T192" s="241"/>
    </row>
    <row r="193">
      <c r="A193" s="241"/>
      <c r="B193" s="245">
        <v>4</v>
      </c>
      <c r="C193" s="244" t="str">
        <v>张清清</v>
      </c>
      <c r="D193" s="244" t="str">
        <v>KVMLVH</v>
      </c>
      <c r="E193" s="244" t="str">
        <v>SC2125 W FR22DEC XMNPEK HK2 1630 1930</v>
      </c>
      <c r="F193" s="244">
        <v>1600</v>
      </c>
      <c r="G193" s="244"/>
      <c r="H193" s="244" t="str">
        <v>324-6671973562</v>
      </c>
      <c r="I193" s="244">
        <v>310</v>
      </c>
      <c r="J193" s="244"/>
      <c r="K193" s="241"/>
      <c r="L193" s="242">
        <v>192</v>
      </c>
      <c r="M193" s="242" t="str">
        <v>胡新越</v>
      </c>
      <c r="N193" s="242" t="str">
        <v>Fo.U（团队招人）</v>
      </c>
      <c r="O193" s="242" t="str" xml:space="preserve">
        <v>KRQBGC </v>
      </c>
      <c r="P193" s="242" t="str">
        <v>*CA4638 V TH11APR HGHXMN HK6 2245 0030+1</v>
      </c>
      <c r="Q193" s="242">
        <v>950</v>
      </c>
      <c r="R193" s="242"/>
      <c r="S193" s="242" t="str">
        <v>999-1104531454</v>
      </c>
      <c r="T193" s="241"/>
    </row>
    <row r="194">
      <c r="A194" s="241"/>
      <c r="B194" s="245">
        <v>5</v>
      </c>
      <c r="C194" s="244" t="str">
        <v>范瑞芬</v>
      </c>
      <c r="D194" s="244" t="str">
        <v>JQD7QD</v>
      </c>
      <c r="E194" s="244" t="str">
        <v>SC2122 K SU07APR PEKXMN HK6 1025 1310</v>
      </c>
      <c r="F194" s="244">
        <v>820</v>
      </c>
      <c r="G194" s="244"/>
      <c r="H194" s="244" t="str">
        <v>324-1103099536</v>
      </c>
      <c r="I194" s="244">
        <v>310</v>
      </c>
      <c r="J194" s="244"/>
      <c r="K194" s="241"/>
      <c r="L194" s="242">
        <v>193</v>
      </c>
      <c r="M194" s="242" t="str">
        <v>李淼</v>
      </c>
      <c r="N194" s="242" t="str">
        <v>Fo.U（团队招人）</v>
      </c>
      <c r="O194" s="242" t="str" xml:space="preserve">
        <v>KRQBGC </v>
      </c>
      <c r="P194" s="242" t="str">
        <v>*CA4638 V TH11APR HGHXMN HK6 2245 0030+1</v>
      </c>
      <c r="Q194" s="242">
        <v>950</v>
      </c>
      <c r="R194" s="242"/>
      <c r="S194" s="242" t="str">
        <v>999-1104531455</v>
      </c>
      <c r="T194" s="241"/>
    </row>
    <row r="195">
      <c r="A195" s="241"/>
      <c r="B195" s="245">
        <v>6</v>
      </c>
      <c r="C195" s="244" t="str">
        <v>高郅</v>
      </c>
      <c r="D195" s="244" t="str">
        <v>JQD7QD</v>
      </c>
      <c r="E195" s="244" t="str">
        <v>SC2122 K SU07APR PEKXMN HK6 1025 1310</v>
      </c>
      <c r="F195" s="244">
        <v>820</v>
      </c>
      <c r="G195" s="244"/>
      <c r="H195" s="244" t="str">
        <v>324-1103099537</v>
      </c>
      <c r="I195" s="244">
        <v>310</v>
      </c>
      <c r="J195" s="244"/>
      <c r="K195" s="241"/>
      <c r="L195" s="242">
        <v>194</v>
      </c>
      <c r="M195" s="242" t="str">
        <v>刘琇雯</v>
      </c>
      <c r="N195" s="242" t="str">
        <v>Fo.U（团队招人）</v>
      </c>
      <c r="O195" s="242" t="str" xml:space="preserve">
        <v>KRQBGC </v>
      </c>
      <c r="P195" s="242" t="str">
        <v>*CA4638 V TH11APR HGHXMN HK6 2245 0030+1</v>
      </c>
      <c r="Q195" s="242">
        <v>950</v>
      </c>
      <c r="R195" s="242"/>
      <c r="S195" s="242" t="str">
        <v>999-1104531456</v>
      </c>
      <c r="T195" s="241"/>
    </row>
    <row r="196">
      <c r="A196" s="241"/>
      <c r="B196" s="245">
        <v>7</v>
      </c>
      <c r="C196" s="264" t="str">
        <v>刘涛</v>
      </c>
      <c r="D196" s="264" t="str">
        <v>JQD7QD</v>
      </c>
      <c r="E196" s="264" t="str">
        <v>SC2122 K SU07APR PEKXMN HK6 1025 1310</v>
      </c>
      <c r="F196" s="264">
        <v>820</v>
      </c>
      <c r="G196" s="264"/>
      <c r="H196" s="264" t="str">
        <v>324-1103099538</v>
      </c>
      <c r="I196" s="264">
        <v>310</v>
      </c>
      <c r="J196" s="264"/>
      <c r="K196" s="241"/>
      <c r="L196" s="242">
        <v>195</v>
      </c>
      <c r="M196" s="242" t="str">
        <v>王秋茹</v>
      </c>
      <c r="N196" s="242" t="str">
        <v>Fo.U（团队招人）</v>
      </c>
      <c r="O196" s="242" t="str" xml:space="preserve">
        <v>KRQBGC </v>
      </c>
      <c r="P196" s="242" t="str">
        <v>*CA4638 V TH11APR HGHXMN HK6 2245 0030+1</v>
      </c>
      <c r="Q196" s="242">
        <v>950</v>
      </c>
      <c r="R196" s="242"/>
      <c r="S196" s="242" t="str">
        <v>999-1104531457</v>
      </c>
      <c r="T196" s="241"/>
    </row>
    <row r="197">
      <c r="A197" s="241"/>
      <c r="B197" s="245">
        <v>8</v>
      </c>
      <c r="C197" s="264" t="str">
        <v>杨苗苗</v>
      </c>
      <c r="D197" s="264" t="str">
        <v>KDR0DL</v>
      </c>
      <c r="E197" s="264" t="str">
        <v>SC2122 K SU07APR PEKXMN HK6 1025 1310</v>
      </c>
      <c r="F197" s="264">
        <v>0</v>
      </c>
      <c r="G197" s="264">
        <v>210</v>
      </c>
      <c r="H197" s="264" t="str">
        <v>324-1103099539</v>
      </c>
      <c r="I197" s="264">
        <v>310</v>
      </c>
      <c r="J197" s="264"/>
      <c r="K197" s="241"/>
      <c r="L197" s="242">
        <v>196</v>
      </c>
      <c r="M197" s="242" t="str">
        <v>岳斯璐</v>
      </c>
      <c r="N197" s="242" t="str">
        <v>Fo.U（团队招人）</v>
      </c>
      <c r="O197" s="242" t="str" xml:space="preserve">
        <v>KRQBGC </v>
      </c>
      <c r="P197" s="242" t="str">
        <v>*CA4638 V TH11APR HGHXMN HK6 2245 0030+1</v>
      </c>
      <c r="Q197" s="242">
        <v>950</v>
      </c>
      <c r="R197" s="242"/>
      <c r="S197" s="242" t="str">
        <v>999-1104531458</v>
      </c>
      <c r="T197" s="241"/>
    </row>
    <row r="198">
      <c r="A198" s="241"/>
      <c r="B198" s="245">
        <v>9</v>
      </c>
      <c r="C198" s="244" t="str">
        <v>张瑾秋</v>
      </c>
      <c r="D198" s="244" t="str">
        <v>JQD7QD</v>
      </c>
      <c r="E198" s="244" t="str">
        <v>SC2122 K SU07APR PEKXMN HK6 1025 1310</v>
      </c>
      <c r="F198" s="244">
        <v>820</v>
      </c>
      <c r="G198" s="244"/>
      <c r="H198" s="244" t="str">
        <v>324-1103099540</v>
      </c>
      <c r="I198" s="244">
        <v>310</v>
      </c>
      <c r="J198" s="244"/>
      <c r="K198" s="241"/>
      <c r="L198" s="242">
        <v>197</v>
      </c>
      <c r="M198" s="242" t="str">
        <v>张越</v>
      </c>
      <c r="N198" s="242" t="str">
        <v>Fo.U（团队招人）</v>
      </c>
      <c r="O198" s="242" t="str" xml:space="preserve">
        <v>KRQBGC </v>
      </c>
      <c r="P198" s="242" t="str">
        <v>*CA4638 V TH11APR HGHXMN HK6 2245 0030+1</v>
      </c>
      <c r="Q198" s="242">
        <v>950</v>
      </c>
      <c r="R198" s="242"/>
      <c r="S198" s="242" t="str">
        <v>999-1104531459</v>
      </c>
      <c r="T198" s="241"/>
    </row>
    <row r="199">
      <c r="A199" s="269"/>
      <c r="B199" s="245">
        <v>10</v>
      </c>
      <c r="C199" s="244" t="str">
        <v>张清清</v>
      </c>
      <c r="D199" s="244" t="str">
        <v>JQD7QD</v>
      </c>
      <c r="E199" s="244" t="str">
        <v>SC2122 K SU07APR PEKXMN HK6 1025 1310</v>
      </c>
      <c r="F199" s="244">
        <v>820</v>
      </c>
      <c r="G199" s="244"/>
      <c r="H199" s="244" t="str">
        <v>324-1103099541</v>
      </c>
      <c r="I199" s="244">
        <v>310</v>
      </c>
      <c r="J199" s="244"/>
      <c r="K199" s="241"/>
      <c r="L199" s="242">
        <v>198</v>
      </c>
      <c r="M199" s="242" t="str">
        <v>张越</v>
      </c>
      <c r="N199" s="242" t="str">
        <v>Fo.U（团队招人）</v>
      </c>
      <c r="O199" s="242" t="str">
        <v>HVCSYH</v>
      </c>
      <c r="P199" s="242" t="str">
        <v>MF8531 Q SU14APR XMNHGH HK1 2115 2255</v>
      </c>
      <c r="Q199" s="242">
        <v>1000</v>
      </c>
      <c r="R199" s="242"/>
      <c r="S199" s="242" t="str">
        <v>731-1104531460</v>
      </c>
      <c r="T199" s="241"/>
    </row>
    <row r="200">
      <c r="A200" s="256"/>
      <c r="B200" s="245">
        <v>11</v>
      </c>
      <c r="C200" s="244" t="str">
        <v>杨苗苗</v>
      </c>
      <c r="D200" s="244" t="str">
        <v>KDR1YN</v>
      </c>
      <c r="E200" s="244" t="str">
        <v>CZ8957 Z SU07APR PKXXMN HK1 0845 1135</v>
      </c>
      <c r="F200" s="244">
        <v>920</v>
      </c>
      <c r="G200" s="244"/>
      <c r="H200" s="244" t="str">
        <v>784-1103099594</v>
      </c>
      <c r="I200" s="244">
        <v>310</v>
      </c>
      <c r="J200" s="244"/>
      <c r="K200" s="241"/>
      <c r="L200" s="242">
        <v>199</v>
      </c>
      <c r="M200" s="242" t="str">
        <v>胡新越</v>
      </c>
      <c r="N200" s="242" t="str">
        <v>Fo.U（团队招人）</v>
      </c>
      <c r="O200" s="242" t="str">
        <v>KDSNG9</v>
      </c>
      <c r="P200" s="242" t="str">
        <v>MF8531 Q SU14APR XMNHGH HK5 2115 2255</v>
      </c>
      <c r="Q200" s="242">
        <v>1000</v>
      </c>
      <c r="R200" s="242"/>
      <c r="S200" s="242" t="str">
        <v>731-1104531461</v>
      </c>
      <c r="T200" s="241"/>
    </row>
    <row r="201">
      <c r="A201" s="256"/>
      <c r="B201" s="245">
        <v>12</v>
      </c>
      <c r="C201" s="244" t="str">
        <v>钱晶晶</v>
      </c>
      <c r="D201" s="244" t="str">
        <v>JGK4NM</v>
      </c>
      <c r="E201" s="244" t="str">
        <v>KN5927 W WE03APR PKXXMN RR1 1210 1455</v>
      </c>
      <c r="F201" s="244">
        <v>970</v>
      </c>
      <c r="G201" s="244"/>
      <c r="H201" s="244" t="str">
        <v>822-1104531289</v>
      </c>
      <c r="I201" s="244">
        <v>310</v>
      </c>
      <c r="J201" s="244"/>
      <c r="K201" s="241"/>
      <c r="L201" s="242">
        <v>200</v>
      </c>
      <c r="M201" s="242" t="str">
        <v>李淼</v>
      </c>
      <c r="N201" s="242" t="str">
        <v>Fo.U（团队招人）</v>
      </c>
      <c r="O201" s="242" t="str">
        <v>KDSNG9</v>
      </c>
      <c r="P201" s="242" t="str">
        <v>MF8531 Q SU14APR XMNHGH HK5 2115 2255</v>
      </c>
      <c r="Q201" s="242">
        <v>1000</v>
      </c>
      <c r="R201" s="242"/>
      <c r="S201" s="242" t="str">
        <v>731-1104531462</v>
      </c>
      <c r="T201" s="241"/>
    </row>
    <row r="202">
      <c r="A202" s="256"/>
      <c r="B202" s="245">
        <v>13</v>
      </c>
      <c r="C202" s="244" t="str">
        <v>何佳琪</v>
      </c>
      <c r="D202" s="244" t="str" xml:space="preserve">
        <v>HYDMVM </v>
      </c>
      <c r="E202" s="244" t="str" xml:space="preserve">
        <v>SC2186 Q SU07APR NKGXMN HK1 1240 1455 </v>
      </c>
      <c r="F202" s="244">
        <v>930</v>
      </c>
      <c r="G202" s="244"/>
      <c r="H202" s="244" t="str">
        <v>324-1104532125</v>
      </c>
      <c r="I202" s="244">
        <v>310</v>
      </c>
      <c r="J202" s="244"/>
      <c r="K202" s="241"/>
      <c r="L202" s="242">
        <v>201</v>
      </c>
      <c r="M202" s="242" t="str">
        <v>刘琇雯</v>
      </c>
      <c r="N202" s="242" t="str">
        <v>Fo.U（团队招人）</v>
      </c>
      <c r="O202" s="242" t="str">
        <v>KDSNG9</v>
      </c>
      <c r="P202" s="242" t="str">
        <v>MF8531 Q SU14APR XMNHGH HK5 2115 2255</v>
      </c>
      <c r="Q202" s="242">
        <v>1000</v>
      </c>
      <c r="R202" s="242"/>
      <c r="S202" s="242" t="str">
        <v>731-1104531463</v>
      </c>
      <c r="T202" s="241"/>
    </row>
    <row r="203">
      <c r="A203" s="256"/>
      <c r="B203" s="245">
        <v>14</v>
      </c>
      <c r="C203" s="244" t="str">
        <v>何佳琪</v>
      </c>
      <c r="D203" s="244" t="str" xml:space="preserve">
        <v>JW3S4X </v>
      </c>
      <c r="E203" s="244" t="str">
        <v>SC2185 W MO15APR XMNNKG HK1 1610 1800</v>
      </c>
      <c r="F203" s="244">
        <v>740</v>
      </c>
      <c r="G203" s="244"/>
      <c r="H203" s="244" t="str">
        <v>324-1104532126</v>
      </c>
      <c r="I203" s="244">
        <v>310</v>
      </c>
      <c r="J203" s="244"/>
      <c r="K203" s="241"/>
      <c r="L203" s="242">
        <v>202</v>
      </c>
      <c r="M203" s="242" t="str">
        <v>王秋茹</v>
      </c>
      <c r="N203" s="242" t="str">
        <v>Fo.U（团队招人）</v>
      </c>
      <c r="O203" s="242" t="str">
        <v>KDSNG9</v>
      </c>
      <c r="P203" s="242" t="str">
        <v>MF8531 Q SU14APR XMNHGH HK5 2115 2255</v>
      </c>
      <c r="Q203" s="242">
        <v>1000</v>
      </c>
      <c r="R203" s="242"/>
      <c r="S203" s="242" t="str">
        <v>731-1104531464</v>
      </c>
      <c r="T203" s="241"/>
    </row>
    <row r="204">
      <c r="A204" s="256"/>
      <c r="B204" s="245">
        <v>15</v>
      </c>
      <c r="C204" s="244" t="str">
        <v>杨苗苗</v>
      </c>
      <c r="D204" s="244" t="str">
        <v>JQN4PC</v>
      </c>
      <c r="E204" s="244" t="str">
        <v>MF8047 M MO15APR XMNHGH HK1 1040 1225</v>
      </c>
      <c r="F204" s="244">
        <v>1290</v>
      </c>
      <c r="G204" s="244"/>
      <c r="H204" s="244" t="str">
        <v>731-2049510521</v>
      </c>
      <c r="I204" s="244">
        <v>310</v>
      </c>
      <c r="J204" s="244"/>
      <c r="K204" s="241"/>
      <c r="L204" s="242">
        <v>203</v>
      </c>
      <c r="M204" s="242" t="str">
        <v>岳斯璐</v>
      </c>
      <c r="N204" s="242" t="str">
        <v>Fo.U（团队招人）</v>
      </c>
      <c r="O204" s="242" t="str">
        <v>KDSNG9</v>
      </c>
      <c r="P204" s="242" t="str">
        <v>MF8531 Q SU14APR XMNHGH HK5 2115 2255</v>
      </c>
      <c r="Q204" s="242">
        <v>1000</v>
      </c>
      <c r="R204" s="242"/>
      <c r="S204" s="242" t="str">
        <v>731-1104531465</v>
      </c>
      <c r="T204" s="241"/>
    </row>
    <row r="205">
      <c r="A205" s="256"/>
      <c r="B205" s="245">
        <v>16</v>
      </c>
      <c r="C205" s="244" t="str">
        <v>范瑞芬</v>
      </c>
      <c r="D205" s="244" t="str" xml:space="preserve">
        <v>JWN1LC </v>
      </c>
      <c r="E205" s="244" t="str" xml:space="preserve">
        <v>CA1832 V TU16APR XMNPEK HK3 1025 1340 </v>
      </c>
      <c r="F205" s="244">
        <v>1850</v>
      </c>
      <c r="G205" s="244"/>
      <c r="H205" s="244" t="str">
        <v>999-2049510607</v>
      </c>
      <c r="I205" s="244">
        <v>310</v>
      </c>
      <c r="J205" s="244"/>
      <c r="K205" s="241"/>
      <c r="L205" s="242">
        <v>204</v>
      </c>
      <c r="M205" s="242" t="str">
        <v>龙芷璇</v>
      </c>
      <c r="N205" s="242" t="str">
        <v>唐吟🎵</v>
      </c>
      <c r="O205" s="242" t="str">
        <v>KDSP5R</v>
      </c>
      <c r="P205" s="242" t="str">
        <v>SC2218 K TH11APR WUHXMN HK1 1455 1705</v>
      </c>
      <c r="Q205" s="242">
        <v>520</v>
      </c>
      <c r="R205" s="242"/>
      <c r="S205" s="242" t="str">
        <v>324-1104531466</v>
      </c>
      <c r="T205" s="241"/>
    </row>
    <row r="206">
      <c r="A206" s="256"/>
      <c r="B206" s="245">
        <v>17</v>
      </c>
      <c r="C206" s="244" t="str">
        <v>刘涛</v>
      </c>
      <c r="D206" s="244" t="str" xml:space="preserve">
        <v>JWN1LC </v>
      </c>
      <c r="E206" s="244" t="str" xml:space="preserve">
        <v>CA1832 V TU16APR XMNPEK HK3 1025 1340 </v>
      </c>
      <c r="F206" s="244">
        <v>1850</v>
      </c>
      <c r="G206" s="244"/>
      <c r="H206" s="244" t="str">
        <v>999-2049510608</v>
      </c>
      <c r="I206" s="244">
        <v>310</v>
      </c>
      <c r="J206" s="244"/>
      <c r="K206" s="241"/>
      <c r="L206" s="242">
        <v>205</v>
      </c>
      <c r="M206" s="242" t="str">
        <v>蔡佳悦</v>
      </c>
      <c r="N206" s="242" t="str">
        <v>小蔡悦</v>
      </c>
      <c r="O206" s="242" t="str">
        <v>HRWYYV</v>
      </c>
      <c r="P206" s="242" t="str">
        <v>MU5665 V TH11APR SHAXMN HK1 1055 1255</v>
      </c>
      <c r="Q206" s="242">
        <v>0</v>
      </c>
      <c r="R206" s="242">
        <v>495</v>
      </c>
      <c r="S206" s="242" t="str">
        <v>781-1104531467</v>
      </c>
      <c r="T206" s="241"/>
    </row>
    <row r="207">
      <c r="A207" s="256"/>
      <c r="B207" s="245">
        <v>18</v>
      </c>
      <c r="C207" s="244" t="str">
        <v>钱晶晶</v>
      </c>
      <c r="D207" s="244" t="str" xml:space="preserve">
        <v>JWN1LC </v>
      </c>
      <c r="E207" s="244" t="str" xml:space="preserve">
        <v>CA1832 V TU16APR XMNPEK HK3 1025 1340 </v>
      </c>
      <c r="F207" s="244">
        <v>1850</v>
      </c>
      <c r="G207" s="244"/>
      <c r="H207" s="244" t="str">
        <v>999-2049510609</v>
      </c>
      <c r="I207" s="244">
        <v>310</v>
      </c>
      <c r="J207" s="244"/>
      <c r="K207" s="241"/>
      <c r="L207" s="242">
        <v>206</v>
      </c>
      <c r="M207" s="242" t="str">
        <v>蔡佳悦</v>
      </c>
      <c r="N207" s="242" t="str">
        <v>小蔡悦</v>
      </c>
      <c r="O207" s="242" t="str">
        <v>JZNPTS</v>
      </c>
      <c r="P207" s="242" t="str">
        <v>MF8521 Z MO15APR XMNSHA HK1 1300 1445</v>
      </c>
      <c r="Q207" s="242">
        <v>780</v>
      </c>
      <c r="R207" s="242"/>
      <c r="S207" s="242" t="str">
        <v>731-1104531468</v>
      </c>
      <c r="T207" s="241"/>
    </row>
    <row r="208">
      <c r="A208" s="256"/>
      <c r="B208" s="245">
        <v>19</v>
      </c>
      <c r="C208" s="244" t="str">
        <v>张瑾秋</v>
      </c>
      <c r="D208" s="244" t="str" xml:space="preserve">
        <v>JTW08P </v>
      </c>
      <c r="E208" s="244" t="str" xml:space="preserve">
        <v>HU7192 L TU16APR XMNPEK HK1 1200 1515 </v>
      </c>
      <c r="F208" s="244">
        <v>1860</v>
      </c>
      <c r="G208" s="244"/>
      <c r="H208" s="244" t="str">
        <v>880-2082915706</v>
      </c>
      <c r="I208" s="244">
        <v>310</v>
      </c>
      <c r="J208" s="244"/>
      <c r="K208" s="241"/>
      <c r="L208" s="242">
        <v>207</v>
      </c>
      <c r="M208" s="242" t="str">
        <v>黄琳</v>
      </c>
      <c r="N208" s="242" t="str">
        <v>秦筝</v>
      </c>
      <c r="O208" s="242" t="str">
        <v>JZ9XYH</v>
      </c>
      <c r="P208" s="242" t="str">
        <v>CZ3841 J WE10APR WUHXMN HK1 0910 1100</v>
      </c>
      <c r="Q208" s="242">
        <v>2600</v>
      </c>
      <c r="R208" s="242"/>
      <c r="S208" s="242" t="str">
        <v>784-1104531497</v>
      </c>
      <c r="T208" s="241"/>
    </row>
    <row r="209">
      <c r="A209" s="256"/>
      <c r="B209" s="245">
        <v>20</v>
      </c>
      <c r="C209" s="244" t="str">
        <v>张清清</v>
      </c>
      <c r="D209" s="244" t="str" xml:space="preserve">
        <v>KSF4EK </v>
      </c>
      <c r="E209" s="244" t="str" xml:space="preserve">
        <v>CZ8958 U TH18APR XMNPKX HK1 1300 1555 </v>
      </c>
      <c r="F209" s="244">
        <v>1750</v>
      </c>
      <c r="G209" s="244"/>
      <c r="H209" s="244" t="str" xml:space="preserve">
        <v>784-2082915761 </v>
      </c>
      <c r="I209" s="244">
        <v>310</v>
      </c>
      <c r="J209" s="244"/>
      <c r="K209" s="241"/>
      <c r="L209" s="242">
        <v>208</v>
      </c>
      <c r="M209" s="242" t="str">
        <v>黄琳</v>
      </c>
      <c r="N209" s="242" t="str">
        <v>秦筝</v>
      </c>
      <c r="O209" s="242" t="str">
        <v>KT8EV9</v>
      </c>
      <c r="P209" s="242" t="str" xml:space="preserve">
        <v>CZ3842 C MO15APR XMNWUH HK1 1205 1425 </v>
      </c>
      <c r="Q209" s="242">
        <v>1830</v>
      </c>
      <c r="R209" s="242"/>
      <c r="S209" s="242" t="str">
        <v>784-1104531498</v>
      </c>
      <c r="T209" s="241"/>
    </row>
    <row r="210">
      <c r="A210" s="256"/>
      <c r="B210" s="258"/>
      <c r="C210" s="257"/>
      <c r="D210" s="257"/>
      <c r="E210" s="257"/>
      <c r="F210" s="257"/>
      <c r="G210" s="257"/>
      <c r="H210" s="257"/>
      <c r="I210" s="257"/>
      <c r="J210" s="257"/>
      <c r="K210" s="241"/>
      <c r="L210" s="242">
        <v>209</v>
      </c>
      <c r="M210" s="242" t="str">
        <v>王静</v>
      </c>
      <c r="N210" s="242" t="str">
        <v>王小小✨</v>
      </c>
      <c r="O210" s="242" t="str" xml:space="preserve">
        <v>JYRV5Z </v>
      </c>
      <c r="P210" s="242" t="str">
        <v>MF8048 V TU09APR HGHXMN HK1 2220 2355</v>
      </c>
      <c r="Q210" s="242">
        <v>860</v>
      </c>
      <c r="R210" s="242"/>
      <c r="S210" s="242" t="str">
        <v>731-1104531500</v>
      </c>
      <c r="T210" s="241"/>
    </row>
    <row r="211">
      <c r="A211" s="256"/>
      <c r="B211" s="258"/>
      <c r="C211" s="257"/>
      <c r="D211" s="257"/>
      <c r="E211" s="257"/>
      <c r="F211" s="257"/>
      <c r="G211" s="257"/>
      <c r="H211" s="257"/>
      <c r="I211" s="257"/>
      <c r="J211" s="257"/>
      <c r="K211" s="241"/>
      <c r="L211" s="242">
        <v>210</v>
      </c>
      <c r="M211" s="242" t="str">
        <v>戴方堃</v>
      </c>
      <c r="N211" s="242" t="str">
        <v>公会-天众文化</v>
      </c>
      <c r="O211" s="242" t="str">
        <v>KDK227</v>
      </c>
      <c r="P211" s="242" t="str">
        <v>CZ3805 N TH11APR CANXMN HK1 2005 2130</v>
      </c>
      <c r="Q211" s="242">
        <v>460</v>
      </c>
      <c r="R211" s="242"/>
      <c r="S211" s="242" t="str" xml:space="preserve">
        <v>784-1104531560 </v>
      </c>
      <c r="T211" s="241"/>
    </row>
    <row r="212">
      <c r="A212" s="256"/>
      <c r="B212" s="258"/>
      <c r="C212" s="257"/>
      <c r="D212" s="257"/>
      <c r="E212" s="257"/>
      <c r="F212" s="257"/>
      <c r="G212" s="257"/>
      <c r="H212" s="257"/>
      <c r="I212" s="257"/>
      <c r="J212" s="257"/>
      <c r="K212" s="241"/>
      <c r="L212" s="242">
        <v>211</v>
      </c>
      <c r="M212" s="242" t="str">
        <v>骆文军</v>
      </c>
      <c r="N212" s="242" t="str">
        <v>公会-华星璀璨</v>
      </c>
      <c r="O212" s="242" t="str">
        <v>KDK2BJ</v>
      </c>
      <c r="P212" s="242" t="str">
        <v>3U8925 N TH11APR CTUXMN HK1 1600 1835</v>
      </c>
      <c r="Q212" s="242">
        <v>960</v>
      </c>
      <c r="R212" s="242"/>
      <c r="S212" s="242" t="str">
        <v>876-1104531561</v>
      </c>
      <c r="T212" s="241"/>
    </row>
    <row r="213">
      <c r="A213" s="256"/>
      <c r="B213" s="258"/>
      <c r="C213" s="257"/>
      <c r="D213" s="257"/>
      <c r="E213" s="257"/>
      <c r="F213" s="257"/>
      <c r="G213" s="257"/>
      <c r="H213" s="257"/>
      <c r="I213" s="257"/>
      <c r="J213" s="257"/>
      <c r="K213" s="241"/>
      <c r="L213" s="242">
        <v>212</v>
      </c>
      <c r="M213" s="242" t="str">
        <v>骆文军</v>
      </c>
      <c r="N213" s="242" t="str">
        <v>公会-华星璀璨</v>
      </c>
      <c r="O213" s="242" t="str">
        <v>HYL6M9</v>
      </c>
      <c r="P213" s="242" t="str">
        <v>CA4540 V MO15APR XMNCTU HK1 1540 1840</v>
      </c>
      <c r="Q213" s="242">
        <v>1110</v>
      </c>
      <c r="R213" s="242"/>
      <c r="S213" s="242" t="str">
        <v>999-1104531562</v>
      </c>
      <c r="T213" s="241"/>
    </row>
    <row r="214">
      <c r="A214" s="256"/>
      <c r="B214" s="258"/>
      <c r="C214" s="257"/>
      <c r="D214" s="257"/>
      <c r="E214" s="257"/>
      <c r="F214" s="257"/>
      <c r="G214" s="257"/>
      <c r="H214" s="257"/>
      <c r="I214" s="257"/>
      <c r="J214" s="257"/>
      <c r="K214" s="241"/>
      <c r="L214" s="242">
        <v>213</v>
      </c>
      <c r="M214" s="242" t="str">
        <v>贺乙峰</v>
      </c>
      <c r="N214" s="242" t="str">
        <v>听潮阁男明星—星天外</v>
      </c>
      <c r="O214" s="242" t="str" xml:space="preserve">
        <v>JE7S5J </v>
      </c>
      <c r="P214" s="242" t="str">
        <v>SC2110 H FR12APR HGHXMN HK1 0905 1040</v>
      </c>
      <c r="Q214" s="242">
        <v>1160</v>
      </c>
      <c r="R214" s="242"/>
      <c r="S214" s="242" t="str">
        <v>324-1104531588</v>
      </c>
      <c r="T214" s="241"/>
    </row>
    <row r="215">
      <c r="A215" s="256"/>
      <c r="B215" s="258"/>
      <c r="C215" s="257"/>
      <c r="D215" s="257"/>
      <c r="E215" s="257"/>
      <c r="F215" s="257"/>
      <c r="G215" s="257"/>
      <c r="H215" s="257"/>
      <c r="I215" s="257"/>
      <c r="J215" s="257"/>
      <c r="K215" s="241"/>
      <c r="L215" s="242">
        <v>214</v>
      </c>
      <c r="M215" s="242" t="str">
        <v>贺乙峰</v>
      </c>
      <c r="N215" s="242" t="str">
        <v>听潮阁男明星—星天外</v>
      </c>
      <c r="O215" s="242" t="str">
        <v>JE7SM5</v>
      </c>
      <c r="P215" s="242" t="str">
        <v>SC2117 H MO15APR XMNHGH HK1 1450 1630</v>
      </c>
      <c r="Q215" s="242">
        <v>1140</v>
      </c>
      <c r="R215" s="242"/>
      <c r="S215" s="242" t="str">
        <v>324-1104531589</v>
      </c>
      <c r="T215" s="241"/>
    </row>
    <row r="216">
      <c r="A216" s="256"/>
      <c r="B216" s="258"/>
      <c r="C216" s="257"/>
      <c r="D216" s="257"/>
      <c r="E216" s="257"/>
      <c r="F216" s="257"/>
      <c r="G216" s="257"/>
      <c r="H216" s="257"/>
      <c r="I216" s="257"/>
      <c r="J216" s="257"/>
      <c r="K216" s="241"/>
      <c r="L216" s="242">
        <v>215</v>
      </c>
      <c r="M216" s="242" t="str">
        <v>陈云飞</v>
      </c>
      <c r="N216" s="242" t="str">
        <v>狼王（与你同在）</v>
      </c>
      <c r="O216" s="242" t="str">
        <v>JE7SRM</v>
      </c>
      <c r="P216" s="242" t="str" xml:space="preserve">
        <v>MF8608 U TH11APR CSXXMN HK1 1815 2015 </v>
      </c>
      <c r="Q216" s="242">
        <v>650</v>
      </c>
      <c r="R216" s="242"/>
      <c r="S216" s="242" t="str">
        <v>731-1104531590</v>
      </c>
      <c r="T216" s="241"/>
    </row>
    <row r="217">
      <c r="A217" s="256"/>
      <c r="B217" s="258"/>
      <c r="C217" s="257"/>
      <c r="D217" s="257"/>
      <c r="E217" s="257"/>
      <c r="F217" s="257"/>
      <c r="G217" s="257"/>
      <c r="H217" s="257"/>
      <c r="I217" s="257"/>
      <c r="J217" s="257"/>
      <c r="K217" s="241"/>
      <c r="L217" s="242">
        <v>216</v>
      </c>
      <c r="M217" s="242" t="str">
        <v>王云飞</v>
      </c>
      <c r="N217" s="242" t="str">
        <v>公会-星丹传媒</v>
      </c>
      <c r="O217" s="242" t="str">
        <v>KE8B4Z</v>
      </c>
      <c r="P217" s="242" t="str">
        <v>*MF5415 V TH11APR CKGXMN HK1 1415 1635</v>
      </c>
      <c r="Q217" s="242">
        <v>1050</v>
      </c>
      <c r="R217" s="242"/>
      <c r="S217" s="242" t="str">
        <v>731-1104531591</v>
      </c>
      <c r="T217" s="241"/>
    </row>
    <row r="218">
      <c r="A218" s="256"/>
      <c r="B218" s="259" t="str">
        <v>应收小计</v>
      </c>
      <c r="C218" s="259"/>
      <c r="D218" s="259"/>
      <c r="E218" s="259"/>
      <c r="F218" s="273">
        <v>22910</v>
      </c>
      <c r="G218" s="273">
        <v>210</v>
      </c>
      <c r="H218" s="273">
        <v>0</v>
      </c>
      <c r="I218" s="273">
        <v>0</v>
      </c>
      <c r="J218" s="273">
        <v>0</v>
      </c>
      <c r="K218" s="241"/>
      <c r="L218" s="242">
        <v>217</v>
      </c>
      <c r="M218" s="242" t="str">
        <v>王云飞</v>
      </c>
      <c r="N218" s="242" t="str">
        <v>公会-星丹传媒</v>
      </c>
      <c r="O218" s="242" t="str">
        <v>HTDB2S</v>
      </c>
      <c r="P218" s="242" t="str">
        <v>MF8423 R MO15APR XMNCKG HK1 1435 1725</v>
      </c>
      <c r="Q218" s="242">
        <v>910</v>
      </c>
      <c r="R218" s="242"/>
      <c r="S218" s="242" t="str">
        <v>731-1104531592</v>
      </c>
      <c r="T218" s="241"/>
    </row>
    <row r="219">
      <c r="A219" s="256"/>
      <c r="B219" s="259" t="str">
        <v>应收合计</v>
      </c>
      <c r="C219" s="259"/>
      <c r="D219" s="259"/>
      <c r="E219" s="259"/>
      <c r="F219" s="260">
        <v>23120</v>
      </c>
      <c r="G219" s="260"/>
      <c r="H219" s="260"/>
      <c r="I219" s="260"/>
      <c r="J219" s="260"/>
      <c r="K219" s="241"/>
      <c r="L219" s="242">
        <v>218</v>
      </c>
      <c r="M219" s="242" t="str">
        <v>杨俊杰</v>
      </c>
      <c r="N219" s="242" t="str">
        <v>公会-小象大鹅</v>
      </c>
      <c r="O219" s="242" t="str">
        <v>HTDBF2</v>
      </c>
      <c r="P219" s="242" t="str">
        <v>SC2112 H TH11APR HGHXMN HK1 1610 1800</v>
      </c>
      <c r="Q219" s="242">
        <v>1130</v>
      </c>
      <c r="R219" s="242"/>
      <c r="S219" s="242" t="str">
        <v>324-1104531593</v>
      </c>
      <c r="T219" s="241"/>
    </row>
    <row r="220">
      <c r="A220" s="203"/>
      <c r="B220" s="245"/>
      <c r="C220" s="244"/>
      <c r="D220" s="244"/>
      <c r="E220" s="244"/>
      <c r="F220" s="244"/>
      <c r="G220" s="244"/>
      <c r="H220" s="244"/>
      <c r="I220" s="244"/>
      <c r="J220" s="244"/>
      <c r="K220" s="241"/>
      <c r="L220" s="242">
        <v>219</v>
      </c>
      <c r="M220" s="242" t="str">
        <v>杨俊杰</v>
      </c>
      <c r="N220" s="242" t="str">
        <v>公会-小象大鹅</v>
      </c>
      <c r="O220" s="242" t="str">
        <v>HTDBGQ</v>
      </c>
      <c r="P220" s="242" t="str">
        <v>SC2115 Q MO15APR XMNHGH HK1 2005 2140</v>
      </c>
      <c r="Q220" s="242">
        <v>1090</v>
      </c>
      <c r="R220" s="242"/>
      <c r="S220" s="242" t="str">
        <v>324-1104531594</v>
      </c>
      <c r="T220" s="241"/>
    </row>
    <row r="221">
      <c r="A221" s="203"/>
      <c r="B221" s="245"/>
      <c r="C221" s="244" t="str">
        <v>制单人：</v>
      </c>
      <c r="D221" s="244" t="str">
        <v>樊逊</v>
      </c>
      <c r="E221" s="244"/>
      <c r="F221" s="244" t="str">
        <v>财务审核人：</v>
      </c>
      <c r="G221" s="244"/>
      <c r="H221" s="244"/>
      <c r="I221" s="244"/>
      <c r="J221" s="244"/>
      <c r="K221" s="241"/>
      <c r="L221" s="242">
        <v>220</v>
      </c>
      <c r="M221" s="242" t="str">
        <v>龙超</v>
      </c>
      <c r="N221" s="242" t="str">
        <v>公会-红鹦鹉娱乐</v>
      </c>
      <c r="O221" s="242" t="str">
        <v>KE8BTM</v>
      </c>
      <c r="P221" s="242" t="str" xml:space="preserve">
        <v>SC8411 V TH11APR TNAXMN HK1 1530 1740 </v>
      </c>
      <c r="Q221" s="242">
        <v>1110</v>
      </c>
      <c r="R221" s="242"/>
      <c r="S221" s="242" t="str">
        <v>324-1104531595</v>
      </c>
      <c r="T221" s="241"/>
    </row>
    <row r="222">
      <c r="A222" s="203"/>
      <c r="B222" s="203"/>
      <c r="C222" s="203"/>
      <c r="D222" s="203"/>
      <c r="E222" s="203"/>
      <c r="F222" s="203"/>
      <c r="G222" s="203"/>
      <c r="H222" s="203"/>
      <c r="I222" s="203"/>
      <c r="J222" s="241"/>
      <c r="K222" s="241"/>
      <c r="L222" s="242">
        <v>221</v>
      </c>
      <c r="M222" s="242" t="str">
        <v>王一迪</v>
      </c>
      <c r="N222" s="242" t="str">
        <v>易阳🍊</v>
      </c>
      <c r="O222" s="242" t="str">
        <v>KX8VRH</v>
      </c>
      <c r="P222" s="242" t="str">
        <v>MF8387 D TH11APR SHEXMN HK1 0845 1210</v>
      </c>
      <c r="Q222" s="242">
        <v>2270</v>
      </c>
      <c r="R222" s="242"/>
      <c r="S222" s="242" t="str">
        <v>731-1104532011</v>
      </c>
      <c r="T222" s="241"/>
    </row>
    <row r="223">
      <c r="A223" s="203"/>
      <c r="B223" s="203"/>
      <c r="C223" s="203"/>
      <c r="D223" s="203"/>
      <c r="E223" s="203"/>
      <c r="F223" s="203"/>
      <c r="G223" s="203"/>
      <c r="H223" s="203"/>
      <c r="I223" s="203"/>
      <c r="J223" s="241"/>
      <c r="K223" s="241"/>
      <c r="L223" s="242">
        <v>222</v>
      </c>
      <c r="M223" s="242" t="str">
        <v>王一迪</v>
      </c>
      <c r="N223" s="242" t="str">
        <v>易阳🍊</v>
      </c>
      <c r="O223" s="242" t="str">
        <v>JPELY8</v>
      </c>
      <c r="P223" s="242" t="str" xml:space="preserve">
        <v>MF8388 I MO15APR XMNSHE HK1 1840 2220 </v>
      </c>
      <c r="Q223" s="242">
        <v>0</v>
      </c>
      <c r="R223" s="272">
        <v>458</v>
      </c>
      <c r="S223" s="266" t="str">
        <v>731-1104532012</v>
      </c>
      <c r="T223" s="241"/>
    </row>
    <row r="224">
      <c r="A224" s="203"/>
      <c r="B224" s="203"/>
      <c r="C224" s="203"/>
      <c r="D224" s="203"/>
      <c r="E224" s="203"/>
      <c r="F224" s="203"/>
      <c r="G224" s="203"/>
      <c r="H224" s="203"/>
      <c r="I224" s="203"/>
      <c r="J224" s="241"/>
      <c r="K224" s="241"/>
      <c r="L224" s="242">
        <v>223</v>
      </c>
      <c r="M224" s="242" t="str">
        <v>马泽凯</v>
      </c>
      <c r="N224" s="242" t="str">
        <v>星灿大海·顶流（很顶那种）</v>
      </c>
      <c r="O224" s="242" t="str">
        <v>JQWX7V</v>
      </c>
      <c r="P224" s="242" t="str">
        <v>SC2112 H TH11APR HGHXMN HK3 1610 1800</v>
      </c>
      <c r="Q224" s="242">
        <v>1130</v>
      </c>
      <c r="R224" s="262"/>
      <c r="S224" s="242" t="str">
        <v>324-1104531686</v>
      </c>
      <c r="T224" s="241"/>
    </row>
    <row r="225">
      <c r="A225" s="268"/>
      <c r="B225" s="268"/>
      <c r="C225" s="268"/>
      <c r="D225" s="268"/>
      <c r="E225" s="268"/>
      <c r="F225" s="268"/>
      <c r="G225" s="268"/>
      <c r="H225" s="268"/>
      <c r="I225" s="268"/>
      <c r="J225" s="241"/>
      <c r="K225" s="241"/>
      <c r="L225" s="242">
        <v>224</v>
      </c>
      <c r="M225" s="242" t="str">
        <v>赵晓东</v>
      </c>
      <c r="N225" s="242" t="str">
        <v>星灿大海·顶流（很顶那种）</v>
      </c>
      <c r="O225" s="242" t="str">
        <v>JQWX7V</v>
      </c>
      <c r="P225" s="242" t="str">
        <v>SC2112 H TH11APR HGHXMN HK3 1610 1800</v>
      </c>
      <c r="Q225" s="242">
        <v>1130</v>
      </c>
      <c r="R225" s="242"/>
      <c r="S225" s="242" t="str">
        <v>324-1104531687</v>
      </c>
      <c r="T225" s="241"/>
    </row>
    <row r="226">
      <c r="A226" s="268"/>
      <c r="B226" s="268"/>
      <c r="C226" s="268"/>
      <c r="D226" s="268"/>
      <c r="E226" s="268"/>
      <c r="F226" s="268"/>
      <c r="G226" s="268"/>
      <c r="H226" s="268"/>
      <c r="I226" s="268"/>
      <c r="J226" s="241"/>
      <c r="K226" s="241"/>
      <c r="L226" s="242">
        <v>225</v>
      </c>
      <c r="M226" s="242" t="str">
        <v>周旭</v>
      </c>
      <c r="N226" s="242" t="str">
        <v>星灿大海·顶流（很顶那种）</v>
      </c>
      <c r="O226" s="242" t="str">
        <v>JQWX7V</v>
      </c>
      <c r="P226" s="242" t="str">
        <v>SC2112 H TH11APR HGHXMN HK3 1610 1800</v>
      </c>
      <c r="Q226" s="242">
        <v>1130</v>
      </c>
      <c r="R226" s="242"/>
      <c r="S226" s="242" t="str">
        <v>324-1104531688</v>
      </c>
      <c r="T226" s="241"/>
    </row>
    <row r="227">
      <c r="A227" s="256"/>
      <c r="B227" s="256"/>
      <c r="C227" s="256"/>
      <c r="D227" s="256"/>
      <c r="E227" s="256"/>
      <c r="F227" s="256"/>
      <c r="G227" s="256"/>
      <c r="H227" s="256"/>
      <c r="I227" s="256"/>
      <c r="J227" s="241"/>
      <c r="K227" s="241"/>
      <c r="L227" s="242">
        <v>226</v>
      </c>
      <c r="M227" s="242" t="str">
        <v>马泽凯</v>
      </c>
      <c r="N227" s="242" t="str">
        <v>星灿大海·顶流（很顶那种）</v>
      </c>
      <c r="O227" s="242" t="str">
        <v>HSRN69</v>
      </c>
      <c r="P227" s="242" t="str">
        <v>SC2117 H MO15APR XMNHGH HK3 1450 1630</v>
      </c>
      <c r="Q227" s="242">
        <v>1140</v>
      </c>
      <c r="R227" s="242"/>
      <c r="S227" s="242" t="str">
        <v>324-1104531689</v>
      </c>
      <c r="T227" s="241"/>
    </row>
    <row r="228">
      <c r="A228" s="256"/>
      <c r="B228" s="256"/>
      <c r="C228" s="256"/>
      <c r="D228" s="256"/>
      <c r="E228" s="256"/>
      <c r="F228" s="256"/>
      <c r="G228" s="256"/>
      <c r="H228" s="256"/>
      <c r="I228" s="256"/>
      <c r="J228" s="241"/>
      <c r="K228" s="241"/>
      <c r="L228" s="242">
        <v>227</v>
      </c>
      <c r="M228" s="242" t="str">
        <v>赵晓东</v>
      </c>
      <c r="N228" s="242" t="str">
        <v>星灿大海·顶流（很顶那种）</v>
      </c>
      <c r="O228" s="242" t="str">
        <v>HSRN69</v>
      </c>
      <c r="P228" s="242" t="str">
        <v>SC2117 H MO15APR XMNHGH HK3 1450 1630</v>
      </c>
      <c r="Q228" s="242">
        <v>1140</v>
      </c>
      <c r="R228" s="242"/>
      <c r="S228" s="242" t="str">
        <v>324-1104531990</v>
      </c>
      <c r="T228" s="241"/>
    </row>
    <row r="229">
      <c r="A229" s="203"/>
      <c r="B229" s="203"/>
      <c r="C229" s="203"/>
      <c r="D229" s="203"/>
      <c r="E229" s="203"/>
      <c r="F229" s="203"/>
      <c r="G229" s="203"/>
      <c r="H229" s="203"/>
      <c r="I229" s="203"/>
      <c r="J229" s="241"/>
      <c r="K229" s="241"/>
      <c r="L229" s="242">
        <v>228</v>
      </c>
      <c r="M229" s="242" t="str">
        <v>周旭</v>
      </c>
      <c r="N229" s="242" t="str">
        <v>星灿大海·顶流（很顶那种）</v>
      </c>
      <c r="O229" s="242" t="str">
        <v>HSRN69</v>
      </c>
      <c r="P229" s="242" t="str">
        <v>SC2117 H MO15APR XMNHGH HK3 1450 1630</v>
      </c>
      <c r="Q229" s="242">
        <v>1140</v>
      </c>
      <c r="R229" s="242"/>
      <c r="S229" s="242" t="str">
        <v>324-1104531991</v>
      </c>
      <c r="T229" s="241"/>
    </row>
    <row r="230">
      <c r="A230" s="241"/>
      <c r="B230" s="241"/>
      <c r="C230" s="241"/>
      <c r="D230" s="241"/>
      <c r="E230" s="241"/>
      <c r="F230" s="241"/>
      <c r="G230" s="241"/>
      <c r="H230" s="241"/>
      <c r="I230" s="241"/>
      <c r="J230" s="241"/>
      <c r="K230" s="241"/>
      <c r="L230" s="242">
        <v>229</v>
      </c>
      <c r="M230" s="242" t="str">
        <v>袁铭瑞</v>
      </c>
      <c r="N230" s="242" t="str">
        <v>星灿大海·顶流（很顶那种）</v>
      </c>
      <c r="O230" s="242" t="str">
        <v>HSRP8W</v>
      </c>
      <c r="P230" s="242" t="str">
        <v>3U8081 E TH11APR CKGXMN HK1 1415 1635</v>
      </c>
      <c r="Q230" s="242">
        <v>1030</v>
      </c>
      <c r="R230" s="242"/>
      <c r="S230" s="242" t="str">
        <v>876-1104531992</v>
      </c>
      <c r="T230" s="241"/>
    </row>
    <row r="231">
      <c r="A231" s="241"/>
      <c r="B231" s="241"/>
      <c r="C231" s="241"/>
      <c r="D231" s="241"/>
      <c r="E231" s="241"/>
      <c r="F231" s="241"/>
      <c r="G231" s="241"/>
      <c r="H231" s="241"/>
      <c r="I231" s="241"/>
      <c r="J231" s="241"/>
      <c r="K231" s="241"/>
      <c r="L231" s="242">
        <v>230</v>
      </c>
      <c r="M231" s="242" t="str">
        <v>袁铭瑞</v>
      </c>
      <c r="N231" s="242" t="str">
        <v>星灿大海·顶流（很顶那种）</v>
      </c>
      <c r="O231" s="242" t="str">
        <v>HSRPDJ</v>
      </c>
      <c r="P231" s="242" t="str">
        <v>MF8423 R MO15APR XMNCKG HK1 1435 1725</v>
      </c>
      <c r="Q231" s="242">
        <v>910</v>
      </c>
      <c r="R231" s="242"/>
      <c r="S231" s="242" t="str">
        <v>731-1104531993</v>
      </c>
      <c r="T231" s="241"/>
    </row>
    <row r="232">
      <c r="A232" s="241"/>
      <c r="B232" s="241"/>
      <c r="C232" s="241"/>
      <c r="D232" s="241"/>
      <c r="E232" s="241"/>
      <c r="F232" s="241"/>
      <c r="G232" s="241"/>
      <c r="H232" s="241"/>
      <c r="I232" s="241"/>
      <c r="J232" s="241"/>
      <c r="K232" s="241"/>
      <c r="L232" s="242">
        <v>231</v>
      </c>
      <c r="M232" s="242" t="str">
        <v>夏浩童</v>
      </c>
      <c r="N232" s="242" t="str">
        <v>星灿大海·顶流（很顶那种）</v>
      </c>
      <c r="O232" s="242" t="str">
        <v>JQWYPP</v>
      </c>
      <c r="P232" s="242" t="str" xml:space="preserve">
        <v>RY8977 V TH11APR CGOXMN HK1 1445 1655 </v>
      </c>
      <c r="Q232" s="242">
        <v>940</v>
      </c>
      <c r="R232" s="242"/>
      <c r="S232" s="242" t="str">
        <v>989-1104531994</v>
      </c>
      <c r="T232" s="241"/>
    </row>
    <row r="233">
      <c r="A233" s="241"/>
      <c r="B233" s="241"/>
      <c r="C233" s="241"/>
      <c r="D233" s="241"/>
      <c r="E233" s="241"/>
      <c r="F233" s="241"/>
      <c r="G233" s="241"/>
      <c r="H233" s="241"/>
      <c r="I233" s="241"/>
      <c r="J233" s="241"/>
      <c r="K233" s="241"/>
      <c r="L233" s="242">
        <v>232</v>
      </c>
      <c r="M233" s="242" t="str">
        <v>夏浩童</v>
      </c>
      <c r="N233" s="242" t="str">
        <v>星灿大海·顶流（很顶那种）</v>
      </c>
      <c r="O233" s="242" t="str">
        <v>KW6FLK</v>
      </c>
      <c r="P233" s="242" t="str">
        <v>SC2273 W MO15APR XMNCGO HK1 1335 1540</v>
      </c>
      <c r="Q233" s="242">
        <v>850</v>
      </c>
      <c r="R233" s="242"/>
      <c r="S233" s="242" t="str">
        <v>324-1104531995</v>
      </c>
      <c r="T233" s="241"/>
    </row>
    <row r="234">
      <c r="A234" s="241"/>
      <c r="B234" s="241"/>
      <c r="C234" s="241"/>
      <c r="D234" s="241"/>
      <c r="E234" s="241"/>
      <c r="F234" s="241"/>
      <c r="G234" s="241"/>
      <c r="H234" s="241"/>
      <c r="I234" s="241"/>
      <c r="J234" s="241"/>
      <c r="K234" s="241"/>
      <c r="L234" s="242">
        <v>233</v>
      </c>
      <c r="M234" s="242" t="str">
        <v>蒋玲琛</v>
      </c>
      <c r="N234" s="242" t="str">
        <v>迪士尼在逃公主👸</v>
      </c>
      <c r="O234" s="242" t="str">
        <v>JQWZW4</v>
      </c>
      <c r="P234" s="242" t="str">
        <v>SC2118 Q WE10APR HGHXMN HK1 1720 1855</v>
      </c>
      <c r="Q234" s="242">
        <v>0</v>
      </c>
      <c r="R234" s="242">
        <v>450</v>
      </c>
      <c r="S234" s="242" t="str">
        <v>324-1104531996</v>
      </c>
      <c r="T234" s="241"/>
    </row>
    <row r="235">
      <c r="A235" s="241"/>
      <c r="B235" s="241"/>
      <c r="C235" s="241"/>
      <c r="D235" s="241"/>
      <c r="E235" s="241"/>
      <c r="F235" s="241"/>
      <c r="G235" s="241"/>
      <c r="H235" s="241"/>
      <c r="I235" s="241"/>
      <c r="J235" s="241"/>
      <c r="K235" s="241"/>
      <c r="L235" s="242">
        <v>234</v>
      </c>
      <c r="M235" s="242" t="str">
        <v>蒋玲琛</v>
      </c>
      <c r="N235" s="242" t="str">
        <v>迪士尼在逃公主👸</v>
      </c>
      <c r="O235" s="242" t="str">
        <v>HSRQX5</v>
      </c>
      <c r="P235" s="242" t="str">
        <v>SC2109 W MO15APR XMNHGH HK1 0630 0800</v>
      </c>
      <c r="Q235" s="242">
        <v>780</v>
      </c>
      <c r="R235" s="242"/>
      <c r="S235" s="242" t="str">
        <v>324-1104531997</v>
      </c>
      <c r="T235" s="241"/>
    </row>
    <row r="236">
      <c r="A236" s="241"/>
      <c r="B236" s="241"/>
      <c r="C236" s="241"/>
      <c r="D236" s="241"/>
      <c r="E236" s="241"/>
      <c r="F236" s="241"/>
      <c r="G236" s="241"/>
      <c r="H236" s="241"/>
      <c r="I236" s="241"/>
      <c r="J236" s="241"/>
      <c r="K236" s="241"/>
      <c r="L236" s="242">
        <v>235</v>
      </c>
      <c r="M236" s="242" t="str">
        <v>万高</v>
      </c>
      <c r="N236" s="242" t="str">
        <v>公会-无忧传媒</v>
      </c>
      <c r="O236" s="242" t="str" xml:space="preserve">
        <v>KMW8N9 </v>
      </c>
      <c r="P236" s="242" t="str">
        <v>3U8925 K FR12APR CTUXMN HK1 1600 1835</v>
      </c>
      <c r="Q236" s="242">
        <v>0</v>
      </c>
      <c r="R236" s="242">
        <v>727</v>
      </c>
      <c r="S236" s="242" t="str">
        <v>876-1104531998</v>
      </c>
      <c r="T236" s="241"/>
    </row>
    <row r="237">
      <c r="A237" s="241"/>
      <c r="B237" s="241"/>
      <c r="C237" s="241"/>
      <c r="D237" s="241"/>
      <c r="E237" s="241"/>
      <c r="F237" s="241"/>
      <c r="G237" s="241"/>
      <c r="H237" s="241"/>
      <c r="I237" s="241"/>
      <c r="J237" s="241"/>
      <c r="K237" s="241"/>
      <c r="L237" s="242">
        <v>236</v>
      </c>
      <c r="M237" s="242" t="str">
        <v>万高</v>
      </c>
      <c r="N237" s="242" t="str">
        <v>公会-无忧传媒</v>
      </c>
      <c r="O237" s="242" t="str">
        <v>KMW8JJ</v>
      </c>
      <c r="P237" s="242" t="str">
        <v>3U8924 K SU14APR XMNCTU HK1 1210 1455</v>
      </c>
      <c r="Q237" s="242">
        <v>1090</v>
      </c>
      <c r="R237" s="242"/>
      <c r="S237" s="242" t="str">
        <v>876-1104531999</v>
      </c>
      <c r="T237" s="241"/>
    </row>
    <row r="238">
      <c r="A238" s="241"/>
      <c r="B238" s="241"/>
      <c r="C238" s="241"/>
      <c r="D238" s="241"/>
      <c r="E238" s="241"/>
      <c r="F238" s="241"/>
      <c r="G238" s="241"/>
      <c r="H238" s="241"/>
      <c r="I238" s="241"/>
      <c r="J238" s="241"/>
      <c r="K238" s="241"/>
      <c r="L238" s="242">
        <v>237</v>
      </c>
      <c r="M238" s="242" t="str">
        <v>李百灵</v>
      </c>
      <c r="N238" s="242" t="str">
        <v>李百灵</v>
      </c>
      <c r="O238" s="242" t="str">
        <v>HFWBBE</v>
      </c>
      <c r="P238" s="242" t="str">
        <v>FM9257 T TH11APR PVGXMN HK1 1425 1620</v>
      </c>
      <c r="Q238" s="242">
        <v>622</v>
      </c>
      <c r="R238" s="242"/>
      <c r="S238" s="242" t="str">
        <v>781-1104532006</v>
      </c>
      <c r="T238" s="241"/>
    </row>
    <row r="239">
      <c r="A239" s="241"/>
      <c r="B239" s="241"/>
      <c r="C239" s="241"/>
      <c r="D239" s="241"/>
      <c r="E239" s="241"/>
      <c r="F239" s="241"/>
      <c r="G239" s="241"/>
      <c r="H239" s="241"/>
      <c r="I239" s="241"/>
      <c r="J239" s="241"/>
      <c r="K239" s="241"/>
      <c r="L239" s="242">
        <v>238</v>
      </c>
      <c r="M239" s="242" t="str">
        <v>王文斌</v>
      </c>
      <c r="N239" s="242" t="str">
        <v>苏州知弦社评弹</v>
      </c>
      <c r="O239" s="242" t="str">
        <v>KPT7LM</v>
      </c>
      <c r="P239" s="242" t="str">
        <v>MU2979 K WE10APR WUXXMN HK1 1710 1910</v>
      </c>
      <c r="Q239" s="242">
        <v>900</v>
      </c>
      <c r="R239" s="242"/>
      <c r="S239" s="242" t="str">
        <v>781-1104532022</v>
      </c>
      <c r="T239" s="241"/>
    </row>
    <row r="240">
      <c r="A240" s="241"/>
      <c r="B240" s="241"/>
      <c r="C240" s="241"/>
      <c r="D240" s="241"/>
      <c r="E240" s="241"/>
      <c r="F240" s="241"/>
      <c r="G240" s="241"/>
      <c r="H240" s="241"/>
      <c r="I240" s="241"/>
      <c r="J240" s="241"/>
      <c r="K240" s="241"/>
      <c r="L240" s="242">
        <v>239</v>
      </c>
      <c r="M240" s="242" t="str">
        <v>王文斌</v>
      </c>
      <c r="N240" s="242" t="str">
        <v>苏州知弦社评弹</v>
      </c>
      <c r="O240" s="242" t="str">
        <v>KPT48G</v>
      </c>
      <c r="P240" s="242" t="str">
        <v>MU2790 K MO15APR XMNWUX HK1 1050 1240</v>
      </c>
      <c r="Q240" s="242">
        <v>900</v>
      </c>
      <c r="R240" s="242"/>
      <c r="S240" s="242" t="str">
        <v>781-1104532029</v>
      </c>
      <c r="T240" s="241"/>
    </row>
    <row r="241">
      <c r="A241" s="241"/>
      <c r="B241" s="241"/>
      <c r="C241" s="241"/>
      <c r="D241" s="241"/>
      <c r="E241" s="241"/>
      <c r="F241" s="241"/>
      <c r="G241" s="241"/>
      <c r="H241" s="241"/>
      <c r="I241" s="241"/>
      <c r="J241" s="241"/>
      <c r="K241" s="241"/>
      <c r="L241" s="242">
        <v>240</v>
      </c>
      <c r="M241" s="242" t="str">
        <v>吕原</v>
      </c>
      <c r="N241" s="242" t="str">
        <v>吕口口🎙️</v>
      </c>
      <c r="O241" s="242" t="str">
        <v>HTY26D</v>
      </c>
      <c r="P241" s="242" t="str">
        <v>MF8301 Z MO15APR XMNCAN HK1 1830 2005</v>
      </c>
      <c r="Q241" s="242">
        <v>640</v>
      </c>
      <c r="R241" s="242"/>
      <c r="S241" s="242" t="str">
        <v>731-1104532051</v>
      </c>
      <c r="T241" s="241"/>
    </row>
    <row r="242">
      <c r="A242" s="241"/>
      <c r="B242" s="241"/>
      <c r="C242" s="241"/>
      <c r="D242" s="241"/>
      <c r="E242" s="241"/>
      <c r="F242" s="241"/>
      <c r="G242" s="241"/>
      <c r="H242" s="241"/>
      <c r="I242" s="241"/>
      <c r="J242" s="241"/>
      <c r="K242" s="241"/>
      <c r="L242" s="242">
        <v>241</v>
      </c>
      <c r="M242" s="242" t="str">
        <v>祁婷显</v>
      </c>
      <c r="N242" s="242" t="str">
        <v>公会-景一娱乐</v>
      </c>
      <c r="O242" s="242" t="str">
        <v>HTY2XB</v>
      </c>
      <c r="P242" s="242" t="str" xml:space="preserve">
        <v>SC2122 L FR12APR PEKXMN HK1 1025 1320 </v>
      </c>
      <c r="Q242" s="242">
        <v>920</v>
      </c>
      <c r="R242" s="242"/>
      <c r="S242" s="242" t="str">
        <v>324-1104532046</v>
      </c>
      <c r="T242" s="241"/>
    </row>
    <row r="243">
      <c r="A243" s="241"/>
      <c r="B243" s="241"/>
      <c r="C243" s="241"/>
      <c r="D243" s="241"/>
      <c r="E243" s="241"/>
      <c r="F243" s="241"/>
      <c r="G243" s="241"/>
      <c r="H243" s="241"/>
      <c r="I243" s="241"/>
      <c r="J243" s="241"/>
      <c r="K243" s="241"/>
      <c r="L243" s="242">
        <v>242</v>
      </c>
      <c r="M243" s="242" t="str">
        <v>祁婷显</v>
      </c>
      <c r="N243" s="242" t="str">
        <v>公会-景一娱乐</v>
      </c>
      <c r="O243" s="242" t="str" xml:space="preserve">
        <v>KVCQ36 </v>
      </c>
      <c r="P243" s="242" t="str">
        <v>CA1872 K MO15APR XMNPEK HK1 1815 2115</v>
      </c>
      <c r="Q243" s="242">
        <v>820</v>
      </c>
      <c r="R243" s="242"/>
      <c r="S243" s="242" t="str">
        <v>999-1104532047</v>
      </c>
      <c r="T243" s="241"/>
    </row>
    <row r="244">
      <c r="A244" s="241"/>
      <c r="B244" s="241"/>
      <c r="C244" s="241"/>
      <c r="D244" s="241"/>
      <c r="E244" s="241"/>
      <c r="F244" s="241"/>
      <c r="G244" s="241"/>
      <c r="H244" s="241"/>
      <c r="I244" s="241"/>
      <c r="J244" s="241"/>
      <c r="K244" s="241"/>
      <c r="L244" s="242">
        <v>243</v>
      </c>
      <c r="M244" s="242" t="str">
        <v>吴文琳</v>
      </c>
      <c r="N244" s="242" t="str">
        <v>林濛Molly</v>
      </c>
      <c r="O244" s="242" t="str">
        <v>HTY3JE</v>
      </c>
      <c r="P244" s="242" t="str" xml:space="preserve">
        <v>MU2775 N WE10APR NKGXMN HK1 1900 2050 </v>
      </c>
      <c r="Q244" s="242">
        <v>660</v>
      </c>
      <c r="R244" s="242"/>
      <c r="S244" s="242" t="str" xml:space="preserve">
        <v>781-1104532048 </v>
      </c>
      <c r="T244" s="241"/>
    </row>
    <row r="245">
      <c r="A245" s="241"/>
      <c r="B245" s="241"/>
      <c r="C245" s="241"/>
      <c r="D245" s="241"/>
      <c r="E245" s="241"/>
      <c r="F245" s="241"/>
      <c r="G245" s="241"/>
      <c r="H245" s="241"/>
      <c r="I245" s="241"/>
      <c r="J245" s="241"/>
      <c r="K245" s="241"/>
      <c r="L245" s="242">
        <v>244</v>
      </c>
      <c r="M245" s="242" t="str">
        <v>吴文琳</v>
      </c>
      <c r="N245" s="242" t="str">
        <v>林濛Molly</v>
      </c>
      <c r="O245" s="242" t="str">
        <v>KVCNME</v>
      </c>
      <c r="P245" s="242" t="str">
        <v>MF8549 T MO15APR XMNNKG HK1 1530 1720</v>
      </c>
      <c r="Q245" s="242">
        <v>0</v>
      </c>
      <c r="R245" s="242">
        <v>260</v>
      </c>
      <c r="S245" s="242" t="str">
        <v>731-1104532049</v>
      </c>
      <c r="T245" s="241"/>
    </row>
    <row r="246">
      <c r="A246" s="241"/>
      <c r="B246" s="241"/>
      <c r="C246" s="241"/>
      <c r="D246" s="241"/>
      <c r="E246" s="241"/>
      <c r="F246" s="241"/>
      <c r="G246" s="241"/>
      <c r="H246" s="241"/>
      <c r="I246" s="241"/>
      <c r="J246" s="241"/>
      <c r="K246" s="241"/>
      <c r="L246" s="242">
        <v>245</v>
      </c>
      <c r="M246" s="242" t="str">
        <v>凌磊</v>
      </c>
      <c r="N246" s="242" t="str">
        <v>季晨🍊</v>
      </c>
      <c r="O246" s="242" t="str">
        <v>HN0HNY</v>
      </c>
      <c r="P246" s="242" t="str" xml:space="preserve">
        <v>MU2939 E TH11APR CZXXMN HK1 0700 0850 </v>
      </c>
      <c r="Q246" s="242">
        <v>920</v>
      </c>
      <c r="R246" s="242"/>
      <c r="S246" s="242" t="str">
        <v>781-1104532053</v>
      </c>
      <c r="T246" s="241"/>
    </row>
    <row r="247">
      <c r="A247" s="241"/>
      <c r="B247" s="241"/>
      <c r="C247" s="241"/>
      <c r="D247" s="241"/>
      <c r="E247" s="241"/>
      <c r="F247" s="241"/>
      <c r="G247" s="241"/>
      <c r="H247" s="241"/>
      <c r="I247" s="241"/>
      <c r="J247" s="241"/>
      <c r="K247" s="241"/>
      <c r="L247" s="242">
        <v>246</v>
      </c>
      <c r="M247" s="242" t="str">
        <v>凌磊</v>
      </c>
      <c r="N247" s="242" t="str">
        <v>季晨🍊</v>
      </c>
      <c r="O247" s="242" t="str">
        <v>JMDHSG</v>
      </c>
      <c r="P247" s="242" t="str">
        <v>MU2914 E SU14APR XMNCZX HK1 2245 0055+1</v>
      </c>
      <c r="Q247" s="242">
        <v>920</v>
      </c>
      <c r="R247" s="242"/>
      <c r="S247" s="242" t="str">
        <v>781-1104532054</v>
      </c>
      <c r="T247" s="241"/>
    </row>
    <row r="248">
      <c r="A248" s="241"/>
      <c r="B248" s="241"/>
      <c r="C248" s="241"/>
      <c r="D248" s="241"/>
      <c r="E248" s="241"/>
      <c r="F248" s="241"/>
      <c r="G248" s="241"/>
      <c r="H248" s="241"/>
      <c r="I248" s="241"/>
      <c r="J248" s="241"/>
      <c r="K248" s="241"/>
      <c r="L248" s="242">
        <v>247</v>
      </c>
      <c r="M248" s="242" t="str">
        <v>杨意</v>
      </c>
      <c r="N248" s="242" t="str">
        <v>全明星.</v>
      </c>
      <c r="O248" s="242" t="str">
        <v>JDY8TZ</v>
      </c>
      <c r="P248" s="242" t="str">
        <v>CA4565 P TH11APR CKGXMN HK1 0740 1035</v>
      </c>
      <c r="Q248" s="242">
        <v>720</v>
      </c>
      <c r="R248" s="242"/>
      <c r="S248" s="242" t="str">
        <v>999-1104532075</v>
      </c>
      <c r="T248" s="241"/>
    </row>
    <row r="249">
      <c r="A249" s="241"/>
      <c r="B249" s="241"/>
      <c r="C249" s="241"/>
      <c r="D249" s="241"/>
      <c r="E249" s="241"/>
      <c r="F249" s="241"/>
      <c r="G249" s="241"/>
      <c r="H249" s="241"/>
      <c r="I249" s="241"/>
      <c r="J249" s="241"/>
      <c r="K249" s="241"/>
      <c r="L249" s="242">
        <v>248</v>
      </c>
      <c r="M249" s="242" t="str">
        <v>杨意</v>
      </c>
      <c r="N249" s="242" t="str">
        <v>全明星.</v>
      </c>
      <c r="O249" s="242" t="str">
        <v>HSGJ57</v>
      </c>
      <c r="P249" s="242" t="str">
        <v>SC2141 L MO15APR XMNCKG HK1 1620 1855</v>
      </c>
      <c r="Q249" s="242">
        <v>780</v>
      </c>
      <c r="R249" s="242"/>
      <c r="S249" s="242" t="str">
        <v>324-1104532076</v>
      </c>
      <c r="T249" s="241"/>
    </row>
    <row r="250">
      <c r="A250" s="241"/>
      <c r="B250" s="241"/>
      <c r="C250" s="241"/>
      <c r="D250" s="241"/>
      <c r="E250" s="241"/>
      <c r="F250" s="241"/>
      <c r="G250" s="241"/>
      <c r="H250" s="241"/>
      <c r="I250" s="241"/>
      <c r="J250" s="241"/>
      <c r="K250" s="241"/>
      <c r="L250" s="242">
        <v>249</v>
      </c>
      <c r="M250" s="242" t="str">
        <v>邓世杰</v>
      </c>
      <c r="N250" s="242" t="str">
        <v>全明星.</v>
      </c>
      <c r="O250" s="242" t="str">
        <v>HSGJKJ</v>
      </c>
      <c r="P250" s="242" t="str">
        <v>MF8608 U TH11APR CSXXMN HK1 1815 2015</v>
      </c>
      <c r="Q250" s="242">
        <v>650</v>
      </c>
      <c r="R250" s="242"/>
      <c r="S250" s="242" t="str">
        <v>731-1104532077</v>
      </c>
      <c r="T250" s="241"/>
    </row>
    <row r="251">
      <c r="A251" s="241"/>
      <c r="B251" s="241"/>
      <c r="C251" s="241"/>
      <c r="D251" s="241"/>
      <c r="E251" s="241"/>
      <c r="F251" s="241"/>
      <c r="G251" s="241"/>
      <c r="H251" s="241"/>
      <c r="I251" s="241"/>
      <c r="J251" s="241"/>
      <c r="K251" s="241"/>
      <c r="L251" s="242">
        <v>250</v>
      </c>
      <c r="M251" s="242" t="str">
        <v>邓世杰</v>
      </c>
      <c r="N251" s="242" t="str">
        <v>全明星.</v>
      </c>
      <c r="O251" s="242" t="str" xml:space="preserve">
        <v>HSGJT5 </v>
      </c>
      <c r="P251" s="242" t="str">
        <v>HU7866 E MO15APR XMNCSX HK1 0810 0955</v>
      </c>
      <c r="Q251" s="242">
        <v>0</v>
      </c>
      <c r="R251" s="242">
        <v>219</v>
      </c>
      <c r="S251" s="242" t="str">
        <v>880-1104532078</v>
      </c>
      <c r="T251" s="241"/>
    </row>
    <row r="252">
      <c r="A252" s="241"/>
      <c r="B252" s="241"/>
      <c r="C252" s="241"/>
      <c r="D252" s="241"/>
      <c r="E252" s="241"/>
      <c r="F252" s="241"/>
      <c r="G252" s="241"/>
      <c r="H252" s="241"/>
      <c r="I252" s="241"/>
      <c r="J252" s="241"/>
      <c r="K252" s="241"/>
      <c r="L252" s="242">
        <v>251</v>
      </c>
      <c r="M252" s="242" t="str">
        <v>陈龙</v>
      </c>
      <c r="N252" s="242" t="str">
        <v>全明星.</v>
      </c>
      <c r="O252" s="242" t="str">
        <v>HSGKD4</v>
      </c>
      <c r="P252" s="242" t="str">
        <v>*CA4634 H TH11APR HGHXMN HK3 1610 1800</v>
      </c>
      <c r="Q252" s="242">
        <v>1160</v>
      </c>
      <c r="R252" s="242"/>
      <c r="S252" s="242" t="str">
        <v>999-1104532079</v>
      </c>
      <c r="T252" s="241"/>
    </row>
    <row r="253">
      <c r="A253" s="241"/>
      <c r="B253" s="241"/>
      <c r="C253" s="241"/>
      <c r="D253" s="241"/>
      <c r="E253" s="241"/>
      <c r="F253" s="241"/>
      <c r="G253" s="241"/>
      <c r="H253" s="241"/>
      <c r="I253" s="241"/>
      <c r="J253" s="241"/>
      <c r="K253" s="241"/>
      <c r="L253" s="242">
        <v>252</v>
      </c>
      <c r="M253" s="242" t="str">
        <v>罗家豪</v>
      </c>
      <c r="N253" s="242" t="str">
        <v>全明星.</v>
      </c>
      <c r="O253" s="242" t="str">
        <v>HSGKD4</v>
      </c>
      <c r="P253" s="242" t="str">
        <v>*CA4634 H TH11APR HGHXMN HK3 1610 1800</v>
      </c>
      <c r="Q253" s="242">
        <v>1160</v>
      </c>
      <c r="R253" s="242"/>
      <c r="S253" s="242" t="str">
        <v>999-1104532080</v>
      </c>
      <c r="T253" s="241"/>
    </row>
    <row r="254">
      <c r="A254" s="241"/>
      <c r="B254" s="241"/>
      <c r="C254" s="241"/>
      <c r="D254" s="241"/>
      <c r="E254" s="241"/>
      <c r="F254" s="241"/>
      <c r="G254" s="241"/>
      <c r="H254" s="241"/>
      <c r="I254" s="241"/>
      <c r="J254" s="241"/>
      <c r="K254" s="241"/>
      <c r="L254" s="242">
        <v>253</v>
      </c>
      <c r="M254" s="242" t="str">
        <v>马天宇</v>
      </c>
      <c r="N254" s="242" t="str">
        <v>全明星.</v>
      </c>
      <c r="O254" s="242" t="str">
        <v>HSGKD4</v>
      </c>
      <c r="P254" s="242" t="str">
        <v>*CA4634 H TH11APR HGHXMN HK3 1610 1800</v>
      </c>
      <c r="Q254" s="242">
        <v>1160</v>
      </c>
      <c r="R254" s="242"/>
      <c r="S254" s="242" t="str">
        <v>999-1104532081</v>
      </c>
      <c r="T254" s="241"/>
    </row>
    <row r="255">
      <c r="A255" s="241"/>
      <c r="B255" s="241"/>
      <c r="C255" s="241"/>
      <c r="D255" s="241"/>
      <c r="E255" s="241"/>
      <c r="F255" s="241"/>
      <c r="G255" s="241"/>
      <c r="H255" s="241"/>
      <c r="I255" s="241"/>
      <c r="J255" s="241"/>
      <c r="K255" s="241"/>
      <c r="L255" s="242">
        <v>254</v>
      </c>
      <c r="M255" s="242" t="str">
        <v>陈龙</v>
      </c>
      <c r="N255" s="242" t="str">
        <v>全明星.</v>
      </c>
      <c r="O255" s="242" t="str">
        <v>HSGKH5</v>
      </c>
      <c r="P255" s="242" t="str">
        <v>SC2117 H MO15APR XMNHGH HK3 1450 1630</v>
      </c>
      <c r="Q255" s="242">
        <v>1140</v>
      </c>
      <c r="R255" s="242"/>
      <c r="S255" s="242" t="str">
        <v>324-1104532082</v>
      </c>
      <c r="T255" s="241"/>
    </row>
    <row r="256">
      <c r="A256" s="241"/>
      <c r="B256" s="241"/>
      <c r="C256" s="241"/>
      <c r="D256" s="241"/>
      <c r="E256" s="241"/>
      <c r="F256" s="241"/>
      <c r="G256" s="241"/>
      <c r="H256" s="241"/>
      <c r="I256" s="241"/>
      <c r="J256" s="241"/>
      <c r="K256" s="241"/>
      <c r="L256" s="242">
        <v>255</v>
      </c>
      <c r="M256" s="242" t="str">
        <v>罗家豪</v>
      </c>
      <c r="N256" s="242" t="str">
        <v>全明星.</v>
      </c>
      <c r="O256" s="242" t="str">
        <v>HSGKH5</v>
      </c>
      <c r="P256" s="242" t="str">
        <v>SC2117 H MO15APR XMNHGH HK3 1450 1630</v>
      </c>
      <c r="Q256" s="242">
        <v>1140</v>
      </c>
      <c r="R256" s="242"/>
      <c r="S256" s="242" t="str">
        <v>324-1104532083</v>
      </c>
      <c r="T256" s="241"/>
    </row>
    <row r="257">
      <c r="A257" s="241"/>
      <c r="B257" s="241"/>
      <c r="C257" s="241"/>
      <c r="D257" s="241"/>
      <c r="E257" s="241"/>
      <c r="F257" s="241"/>
      <c r="G257" s="241"/>
      <c r="H257" s="241"/>
      <c r="I257" s="241"/>
      <c r="J257" s="241"/>
      <c r="K257" s="241"/>
      <c r="L257" s="242">
        <v>256</v>
      </c>
      <c r="M257" s="242" t="str">
        <v>马天宇</v>
      </c>
      <c r="N257" s="242" t="str">
        <v>全明星.</v>
      </c>
      <c r="O257" s="242" t="str">
        <v>HSGKH5</v>
      </c>
      <c r="P257" s="242" t="str">
        <v>SC2117 H MO15APR XMNHGH HK3 1450 1630</v>
      </c>
      <c r="Q257" s="242">
        <v>1140</v>
      </c>
      <c r="R257" s="242"/>
      <c r="S257" s="242" t="str">
        <v>324-1104532084</v>
      </c>
      <c r="T257" s="241"/>
    </row>
    <row r="258">
      <c r="A258" s="241"/>
      <c r="B258" s="241"/>
      <c r="C258" s="241"/>
      <c r="D258" s="241"/>
      <c r="E258" s="241"/>
      <c r="F258" s="241"/>
      <c r="G258" s="241"/>
      <c r="H258" s="241"/>
      <c r="I258" s="241"/>
      <c r="J258" s="241"/>
      <c r="K258" s="241"/>
      <c r="L258" s="242">
        <v>257</v>
      </c>
      <c r="M258" s="242" t="str">
        <v>张宏发</v>
      </c>
      <c r="N258" s="242" t="str">
        <v>张大仙</v>
      </c>
      <c r="O258" s="242" t="str">
        <v>KMEQ08</v>
      </c>
      <c r="P258" s="242" t="str">
        <v>CA1871 Z FR12APR PEKXMN HK1 1400 1700</v>
      </c>
      <c r="Q258" s="242">
        <v>3520</v>
      </c>
      <c r="R258" s="242"/>
      <c r="S258" s="242" t="str">
        <v>999-1104532101</v>
      </c>
      <c r="T258" s="241"/>
    </row>
    <row r="259">
      <c r="A259" s="241"/>
      <c r="B259" s="241"/>
      <c r="C259" s="241"/>
      <c r="D259" s="241"/>
      <c r="E259" s="241"/>
      <c r="F259" s="241"/>
      <c r="G259" s="241"/>
      <c r="H259" s="241"/>
      <c r="I259" s="241"/>
      <c r="J259" s="241"/>
      <c r="K259" s="241"/>
      <c r="L259" s="242">
        <v>258</v>
      </c>
      <c r="M259" s="242" t="str">
        <v>万文胜</v>
      </c>
      <c r="N259" s="242" t="str">
        <v>沧海一舟</v>
      </c>
      <c r="O259" s="242" t="str">
        <v>JR9C6L</v>
      </c>
      <c r="P259" s="242" t="str">
        <v>MU5181 S SU14APR XMNCGO HK1 0740 0950</v>
      </c>
      <c r="Q259" s="242">
        <v>670</v>
      </c>
      <c r="R259" s="242"/>
      <c r="S259" s="242" t="str">
        <v>781-1104532106</v>
      </c>
      <c r="T259" s="241"/>
    </row>
    <row r="260">
      <c r="A260" s="241"/>
      <c r="B260" s="241"/>
      <c r="C260" s="241"/>
      <c r="D260" s="241"/>
      <c r="E260" s="241"/>
      <c r="F260" s="241"/>
      <c r="G260" s="241"/>
      <c r="H260" s="241"/>
      <c r="I260" s="241"/>
      <c r="J260" s="241"/>
      <c r="K260" s="241"/>
      <c r="L260" s="242">
        <v>259</v>
      </c>
      <c r="M260" s="242" t="str">
        <v>曹嘎</v>
      </c>
      <c r="N260" s="242" t="str">
        <v>沛县曹家班唢呐</v>
      </c>
      <c r="O260" s="242" t="str">
        <v>JWRVXS</v>
      </c>
      <c r="P260" s="242" t="str">
        <v>SC2175 Y MO15APR XMNXUZ HK8 1820 2020</v>
      </c>
      <c r="Q260" s="242">
        <v>1370</v>
      </c>
      <c r="R260" s="242"/>
      <c r="S260" s="242" t="str">
        <v>324-1104532108</v>
      </c>
      <c r="T260" s="241"/>
    </row>
    <row r="261">
      <c r="A261" s="241"/>
      <c r="B261" s="241"/>
      <c r="C261" s="241"/>
      <c r="D261" s="241"/>
      <c r="E261" s="241"/>
      <c r="F261" s="241"/>
      <c r="G261" s="241"/>
      <c r="H261" s="241"/>
      <c r="I261" s="241"/>
      <c r="J261" s="241"/>
      <c r="K261" s="241"/>
      <c r="L261" s="242">
        <v>260</v>
      </c>
      <c r="M261" s="242" t="str">
        <v>曹干</v>
      </c>
      <c r="N261" s="242" t="str">
        <v>沛县曹家班唢呐</v>
      </c>
      <c r="O261" s="242" t="str">
        <v>JWRVXS</v>
      </c>
      <c r="P261" s="242" t="str">
        <v>SC2175 Y MO15APR XMNXUZ HK8 1820 2020</v>
      </c>
      <c r="Q261" s="242">
        <v>1370</v>
      </c>
      <c r="R261" s="242"/>
      <c r="S261" s="242" t="str">
        <v>324-1104532109</v>
      </c>
      <c r="T261" s="241"/>
    </row>
    <row r="262">
      <c r="A262" s="241"/>
      <c r="B262" s="241"/>
      <c r="C262" s="241"/>
      <c r="D262" s="241"/>
      <c r="E262" s="241"/>
      <c r="F262" s="241"/>
      <c r="G262" s="241"/>
      <c r="H262" s="241"/>
      <c r="I262" s="241"/>
      <c r="J262" s="241"/>
      <c r="K262" s="241"/>
      <c r="L262" s="242">
        <v>261</v>
      </c>
      <c r="M262" s="242" t="str">
        <v>董欢</v>
      </c>
      <c r="N262" s="242" t="str">
        <v>沛县曹家班唢呐</v>
      </c>
      <c r="O262" s="242" t="str">
        <v>JWRVXS</v>
      </c>
      <c r="P262" s="242" t="str">
        <v>SC2175 Y MO15APR XMNXUZ HK8 1820 2020</v>
      </c>
      <c r="Q262" s="242">
        <v>1370</v>
      </c>
      <c r="R262" s="242"/>
      <c r="S262" s="242" t="str">
        <v>324-1104532110</v>
      </c>
      <c r="T262" s="241"/>
    </row>
    <row r="263">
      <c r="A263" s="241"/>
      <c r="B263" s="241"/>
      <c r="C263" s="241"/>
      <c r="D263" s="241"/>
      <c r="E263" s="241"/>
      <c r="F263" s="241"/>
      <c r="G263" s="241"/>
      <c r="H263" s="241"/>
      <c r="I263" s="241"/>
      <c r="J263" s="241"/>
      <c r="K263" s="241"/>
      <c r="L263" s="242">
        <v>262</v>
      </c>
      <c r="M263" s="242" t="str">
        <v>郝敬超</v>
      </c>
      <c r="N263" s="242" t="str">
        <v>沛县曹家班唢呐</v>
      </c>
      <c r="O263" s="242" t="str">
        <v>JWRVXS</v>
      </c>
      <c r="P263" s="242" t="str">
        <v>SC2175 Y MO15APR XMNXUZ HK8 1820 2020</v>
      </c>
      <c r="Q263" s="242">
        <v>1370</v>
      </c>
      <c r="R263" s="242"/>
      <c r="S263" s="242" t="str">
        <v>324-1104532112</v>
      </c>
      <c r="T263" s="241"/>
    </row>
    <row r="264">
      <c r="A264" s="241"/>
      <c r="B264" s="241"/>
      <c r="C264" s="241"/>
      <c r="D264" s="241"/>
      <c r="E264" s="241"/>
      <c r="F264" s="241"/>
      <c r="G264" s="241"/>
      <c r="H264" s="241"/>
      <c r="I264" s="241"/>
      <c r="J264" s="241"/>
      <c r="K264" s="241"/>
      <c r="L264" s="242">
        <v>263</v>
      </c>
      <c r="M264" s="242" t="str">
        <v>王晓成</v>
      </c>
      <c r="N264" s="242" t="str">
        <v>沛县曹家班唢呐</v>
      </c>
      <c r="O264" s="242" t="str">
        <v>JWRVXS</v>
      </c>
      <c r="P264" s="242" t="str">
        <v>SC2175 Y MO15APR XMNXUZ HK8 1820 2020</v>
      </c>
      <c r="Q264" s="242">
        <v>1370</v>
      </c>
      <c r="R264" s="242"/>
      <c r="S264" s="242" t="str">
        <v>324-1104532114</v>
      </c>
      <c r="T264" s="241"/>
    </row>
    <row r="265">
      <c r="A265" s="241"/>
      <c r="B265" s="241"/>
      <c r="C265" s="241"/>
      <c r="D265" s="241"/>
      <c r="E265" s="241"/>
      <c r="F265" s="241"/>
      <c r="G265" s="241"/>
      <c r="H265" s="241"/>
      <c r="I265" s="241"/>
      <c r="J265" s="241"/>
      <c r="K265" s="241"/>
      <c r="L265" s="242">
        <v>264</v>
      </c>
      <c r="M265" s="242" t="str">
        <v>王新宇</v>
      </c>
      <c r="N265" s="242" t="str">
        <v>沛县曹家班唢呐</v>
      </c>
      <c r="O265" s="242" t="str">
        <v>JWRVXS</v>
      </c>
      <c r="P265" s="242" t="str">
        <v>SC2175 Y MO15APR XMNXUZ HK8 1820 2020</v>
      </c>
      <c r="Q265" s="242">
        <v>1370</v>
      </c>
      <c r="R265" s="242"/>
      <c r="S265" s="242" t="str">
        <v>324-1104532115</v>
      </c>
      <c r="T265" s="241"/>
    </row>
    <row r="266">
      <c r="A266" s="241"/>
      <c r="B266" s="241"/>
      <c r="C266" s="241"/>
      <c r="D266" s="241"/>
      <c r="E266" s="241"/>
      <c r="F266" s="241"/>
      <c r="G266" s="241"/>
      <c r="H266" s="241"/>
      <c r="I266" s="241"/>
      <c r="J266" s="241"/>
      <c r="K266" s="241"/>
      <c r="L266" s="242">
        <v>265</v>
      </c>
      <c r="M266" s="242" t="str">
        <v>张宏发</v>
      </c>
      <c r="N266" s="242" t="str">
        <v>张大仙</v>
      </c>
      <c r="O266" s="242" t="str">
        <v>JQHPFF</v>
      </c>
      <c r="P266" s="242" t="str">
        <v>SC2125 R MO15APR XMNPEK HK1 1500 1800</v>
      </c>
      <c r="Q266" s="242">
        <v>2440</v>
      </c>
      <c r="R266" s="242"/>
      <c r="S266" s="242" t="str">
        <v>324-1104532117</v>
      </c>
      <c r="T266" s="241"/>
    </row>
    <row r="267">
      <c r="A267" s="241"/>
      <c r="B267" s="241"/>
      <c r="C267" s="241"/>
      <c r="D267" s="241"/>
      <c r="E267" s="241"/>
      <c r="F267" s="241"/>
      <c r="G267" s="241"/>
      <c r="H267" s="241"/>
      <c r="I267" s="241"/>
      <c r="J267" s="241"/>
      <c r="K267" s="241"/>
      <c r="L267" s="242">
        <v>266</v>
      </c>
      <c r="M267" s="242" t="str">
        <v>李春阳</v>
      </c>
      <c r="N267" s="242" t="str">
        <v>一男³¹⁹</v>
      </c>
      <c r="O267" s="242" t="str">
        <v>HR2NDC</v>
      </c>
      <c r="P267" s="242" t="str">
        <v>CZ6709 C TH11APR HAKXMN HK1 0925 1120</v>
      </c>
      <c r="Q267" s="242">
        <v>3840</v>
      </c>
      <c r="R267" s="242"/>
      <c r="S267" s="242" t="str">
        <v>784-1104532119</v>
      </c>
      <c r="T267" s="241"/>
    </row>
    <row r="268">
      <c r="A268" s="241"/>
      <c r="B268" s="241"/>
      <c r="C268" s="241"/>
      <c r="D268" s="241"/>
      <c r="E268" s="241"/>
      <c r="F268" s="241"/>
      <c r="G268" s="241"/>
      <c r="H268" s="241"/>
      <c r="I268" s="241"/>
      <c r="J268" s="241"/>
      <c r="K268" s="241"/>
      <c r="L268" s="242">
        <v>267</v>
      </c>
      <c r="M268" s="242" t="str">
        <v>付红风</v>
      </c>
      <c r="N268" s="242" t="str">
        <v>小阿枫</v>
      </c>
      <c r="O268" s="242" t="str" xml:space="preserve">
        <v>HE8F7S </v>
      </c>
      <c r="P268" s="242" t="str">
        <v>SC2176 R WE10APR XUZXMN HK1 1020 1220</v>
      </c>
      <c r="Q268" s="242">
        <v>1500</v>
      </c>
      <c r="R268" s="242"/>
      <c r="S268" s="242" t="str">
        <v>324-1104532127</v>
      </c>
      <c r="T268" s="241"/>
    </row>
    <row r="269">
      <c r="A269" s="241"/>
      <c r="B269" s="241"/>
      <c r="C269" s="241"/>
      <c r="D269" s="241"/>
      <c r="E269" s="241"/>
      <c r="F269" s="241"/>
      <c r="G269" s="241"/>
      <c r="H269" s="241"/>
      <c r="I269" s="241"/>
      <c r="J269" s="241"/>
      <c r="K269" s="241"/>
      <c r="L269" s="242">
        <v>268</v>
      </c>
      <c r="M269" s="242" t="str">
        <v>付红风</v>
      </c>
      <c r="N269" s="242" t="str">
        <v>小阿枫</v>
      </c>
      <c r="O269" s="242" t="str">
        <v>HE8FMD</v>
      </c>
      <c r="P269" s="242" t="str" xml:space="preserve">
        <v>SC2175 R MO15APR XMNXUZ HK1 1820 2020 </v>
      </c>
      <c r="Q269" s="242">
        <v>1500</v>
      </c>
      <c r="R269" s="242"/>
      <c r="S269" s="242" t="str">
        <v>324-1104532128</v>
      </c>
      <c r="T269" s="241"/>
    </row>
    <row r="270">
      <c r="A270" s="241"/>
      <c r="B270" s="241"/>
      <c r="C270" s="241"/>
      <c r="D270" s="241"/>
      <c r="E270" s="241"/>
      <c r="F270" s="241"/>
      <c r="G270" s="241"/>
      <c r="H270" s="241"/>
      <c r="I270" s="241"/>
      <c r="J270" s="241"/>
      <c r="K270" s="241"/>
      <c r="L270" s="242">
        <v>269</v>
      </c>
      <c r="M270" s="242" t="str">
        <v>林思琪</v>
      </c>
      <c r="N270" s="242" t="str">
        <v>小妖精</v>
      </c>
      <c r="O270" s="242" t="str">
        <v>KQT8WC</v>
      </c>
      <c r="P270" s="242" t="str">
        <v>MF8540 R WE10APR NKGXMN HK1 1430 1615</v>
      </c>
      <c r="Q270" s="242">
        <v>700</v>
      </c>
      <c r="R270" s="242"/>
      <c r="S270" s="242" t="str">
        <v>731-1104532129</v>
      </c>
      <c r="T270" s="241"/>
    </row>
    <row r="271">
      <c r="A271" s="241"/>
      <c r="B271" s="241"/>
      <c r="C271" s="241"/>
      <c r="D271" s="241"/>
      <c r="E271" s="241"/>
      <c r="F271" s="241"/>
      <c r="G271" s="241"/>
      <c r="H271" s="241"/>
      <c r="I271" s="241"/>
      <c r="J271" s="241"/>
      <c r="K271" s="241"/>
      <c r="L271" s="242">
        <v>270</v>
      </c>
      <c r="M271" s="242" t="str">
        <v>傅钰博</v>
      </c>
      <c r="N271" s="242" t="str">
        <v>老白不喝酒G.E.D</v>
      </c>
      <c r="O271" s="242" t="str">
        <v>JFPN0X</v>
      </c>
      <c r="P271" s="242" t="str">
        <v>3U8923 W TH11APR CTUXMN HK1 0815 1050</v>
      </c>
      <c r="Q271" s="242">
        <v>0</v>
      </c>
      <c r="R271" s="242">
        <v>630</v>
      </c>
      <c r="S271" s="242" t="str">
        <v>876-1104532132</v>
      </c>
      <c r="T271" s="241"/>
    </row>
    <row r="272">
      <c r="A272" s="241"/>
      <c r="B272" s="241"/>
      <c r="C272" s="241"/>
      <c r="D272" s="241"/>
      <c r="E272" s="241"/>
      <c r="F272" s="241"/>
      <c r="G272" s="241"/>
      <c r="H272" s="241"/>
      <c r="I272" s="241"/>
      <c r="J272" s="241"/>
      <c r="K272" s="241"/>
      <c r="L272" s="242">
        <v>271</v>
      </c>
      <c r="M272" s="242" t="str">
        <v>崔永鸽</v>
      </c>
      <c r="N272" s="242" t="str">
        <v>粗鲁妈（团队招人）</v>
      </c>
      <c r="O272" s="242" t="str">
        <v>JD9EBY</v>
      </c>
      <c r="P272" s="242" t="str">
        <v>MF8214 T TU09APR CGOXMN HK1 1015 1220</v>
      </c>
      <c r="Q272" s="242">
        <v>401</v>
      </c>
      <c r="R272" s="242"/>
      <c r="S272" s="242" t="str">
        <v>731-1104532133</v>
      </c>
      <c r="T272" s="241"/>
    </row>
    <row r="273">
      <c r="A273" s="241"/>
      <c r="B273" s="241"/>
      <c r="C273" s="241"/>
      <c r="D273" s="241"/>
      <c r="E273" s="241"/>
      <c r="F273" s="241"/>
      <c r="G273" s="241"/>
      <c r="H273" s="241"/>
      <c r="I273" s="241"/>
      <c r="J273" s="241"/>
      <c r="K273" s="241"/>
      <c r="L273" s="242">
        <v>272</v>
      </c>
      <c r="M273" s="249" t="str">
        <v>张成博</v>
      </c>
      <c r="N273" s="242" t="str">
        <v>声声荟/如果顺遂无虞/骨头</v>
      </c>
      <c r="O273" s="242" t="str">
        <v>KMKSC5</v>
      </c>
      <c r="P273" s="242" t="str">
        <v>SC2112 H TH11APR HGHXMN HK1 1610 1800</v>
      </c>
      <c r="Q273" s="242">
        <v>1130</v>
      </c>
      <c r="R273" s="242"/>
      <c r="S273" s="242" t="str">
        <v>324-1104532155</v>
      </c>
      <c r="T273" s="241"/>
    </row>
    <row r="274">
      <c r="A274" s="241"/>
      <c r="B274" s="241"/>
      <c r="C274" s="241"/>
      <c r="D274" s="241"/>
      <c r="E274" s="241"/>
      <c r="F274" s="241"/>
      <c r="G274" s="241"/>
      <c r="H274" s="241"/>
      <c r="I274" s="241"/>
      <c r="J274" s="241"/>
      <c r="K274" s="241"/>
      <c r="L274" s="242">
        <v>273</v>
      </c>
      <c r="M274" s="249" t="str">
        <v>张成博</v>
      </c>
      <c r="N274" s="242" t="str">
        <v>声声荟/如果顺遂无虞/骨头</v>
      </c>
      <c r="O274" s="242" t="str">
        <v>HMRSVP</v>
      </c>
      <c r="P274" s="242" t="str">
        <v>SC7945 S MO15APR XMNSHE HK1 1925 2305</v>
      </c>
      <c r="Q274" s="242">
        <v>1020</v>
      </c>
      <c r="R274" s="242"/>
      <c r="S274" s="242" t="str">
        <v>324-1104532156</v>
      </c>
      <c r="T274" s="241"/>
    </row>
    <row r="275">
      <c r="A275" s="241"/>
      <c r="B275" s="241"/>
      <c r="C275" s="241"/>
      <c r="D275" s="241"/>
      <c r="E275" s="241"/>
      <c r="F275" s="241"/>
      <c r="G275" s="241"/>
      <c r="H275" s="241"/>
      <c r="I275" s="241"/>
      <c r="J275" s="241"/>
      <c r="K275" s="241"/>
      <c r="L275" s="242">
        <v>274</v>
      </c>
      <c r="M275" s="242" t="str">
        <v>赵勇</v>
      </c>
      <c r="N275" s="242" t="str">
        <v>延边歌舞团</v>
      </c>
      <c r="O275" s="242" t="str">
        <v>HF2EM9</v>
      </c>
      <c r="P275" s="250" t="str">
        <v>CA1614 V FR12APR YNJPEK HK1 0925 1140 
 CA1871 S FR12APR PEKXMN HK1 1400 1700</v>
      </c>
      <c r="Q275" s="242">
        <v>2330</v>
      </c>
      <c r="R275" s="242"/>
      <c r="S275" s="242" t="str">
        <v>999-1104532163</v>
      </c>
      <c r="T275" s="241"/>
    </row>
    <row r="276">
      <c r="A276" s="241"/>
      <c r="B276" s="241"/>
      <c r="C276" s="241"/>
      <c r="D276" s="241"/>
      <c r="E276" s="241"/>
      <c r="F276" s="241"/>
      <c r="G276" s="241"/>
      <c r="H276" s="241"/>
      <c r="I276" s="241"/>
      <c r="J276" s="241"/>
      <c r="K276" s="241"/>
      <c r="L276" s="242">
        <v>275</v>
      </c>
      <c r="M276" s="242" t="str">
        <v>赵勇</v>
      </c>
      <c r="N276" s="242" t="str">
        <v>延边歌舞团</v>
      </c>
      <c r="O276" s="242" t="str">
        <v>HF2F26</v>
      </c>
      <c r="P276" s="250" t="str">
        <v>CA1810 K TU16APR XMNPEK HK1 1345 1715 
 CA1615 Q TU16APR PEKYNJ HK1 1935 2140</v>
      </c>
      <c r="Q276" s="242">
        <v>1710</v>
      </c>
      <c r="R276" s="242"/>
      <c r="S276" s="242" t="str">
        <v>999-1104532164</v>
      </c>
      <c r="T276" s="241"/>
    </row>
    <row r="277">
      <c r="A277" s="241"/>
      <c r="B277" s="241"/>
      <c r="C277" s="241"/>
      <c r="D277" s="241"/>
      <c r="E277" s="241"/>
      <c r="F277" s="241"/>
      <c r="G277" s="241"/>
      <c r="H277" s="241"/>
      <c r="I277" s="241"/>
      <c r="J277" s="241"/>
      <c r="K277" s="241"/>
      <c r="L277" s="242">
        <v>276</v>
      </c>
      <c r="M277" s="242" t="str">
        <v>王金炜</v>
      </c>
      <c r="N277" s="242" t="str">
        <v>延边歌舞团</v>
      </c>
      <c r="O277" s="242" t="str">
        <v>JFWTCK</v>
      </c>
      <c r="P277" s="250" t="str">
        <v>CZ8216 H1 SA13APR YNZCAN HK1 0725 0955 
 CZ3741 H1 SA13APR CANXMN HK1 1205 1330</v>
      </c>
      <c r="Q277" s="242">
        <v>2790</v>
      </c>
      <c r="R277" s="242"/>
      <c r="S277" s="242" t="str">
        <v>784-1104532165</v>
      </c>
      <c r="T277" s="241"/>
    </row>
    <row r="278">
      <c r="A278" s="241"/>
      <c r="B278" s="241"/>
      <c r="C278" s="241"/>
      <c r="D278" s="241"/>
      <c r="E278" s="241"/>
      <c r="F278" s="241"/>
      <c r="G278" s="241"/>
      <c r="H278" s="241"/>
      <c r="I278" s="241"/>
      <c r="J278" s="241"/>
      <c r="K278" s="241"/>
      <c r="L278" s="242">
        <v>277</v>
      </c>
      <c r="M278" s="242" t="str">
        <v>王金炜</v>
      </c>
      <c r="N278" s="242" t="str">
        <v>延边歌舞团</v>
      </c>
      <c r="O278" s="242" t="str">
        <v>HF2FK7</v>
      </c>
      <c r="P278" s="250" t="str">
        <v>CA1810 K TU16APR XMNPEK HK1 1345 1715 
 CA1615 Q TU16APR PEKYNJ HK1 1935 2140</v>
      </c>
      <c r="Q278" s="242">
        <v>1710</v>
      </c>
      <c r="R278" s="242"/>
      <c r="S278" s="242" t="str">
        <v>999-1104532166</v>
      </c>
      <c r="T278" s="241"/>
    </row>
    <row r="279">
      <c r="A279" s="241"/>
      <c r="B279" s="241"/>
      <c r="C279" s="241"/>
      <c r="D279" s="241"/>
      <c r="E279" s="241"/>
      <c r="F279" s="241"/>
      <c r="G279" s="241"/>
      <c r="H279" s="241"/>
      <c r="I279" s="241"/>
      <c r="J279" s="241"/>
      <c r="K279" s="241"/>
      <c r="L279" s="242">
        <v>278</v>
      </c>
      <c r="M279" s="242" t="str">
        <v>金美艳</v>
      </c>
      <c r="N279" s="242" t="str">
        <v>延边歌舞团</v>
      </c>
      <c r="O279" s="242" t="str">
        <v>KY7QFB</v>
      </c>
      <c r="P279" s="250" t="str">
        <v>CZ8216 H1 SA13APR YNZCAN HK1 0725 0955 
 CZ3741 H1 SA13APR CANXMN HK1 1205 1330</v>
      </c>
      <c r="Q279" s="242">
        <v>2790</v>
      </c>
      <c r="R279" s="242"/>
      <c r="S279" s="242" t="str">
        <v>784-1104532167</v>
      </c>
      <c r="T279" s="241"/>
    </row>
    <row r="280">
      <c r="A280" s="241"/>
      <c r="B280" s="241"/>
      <c r="C280" s="241"/>
      <c r="D280" s="241"/>
      <c r="E280" s="241"/>
      <c r="F280" s="241"/>
      <c r="G280" s="241"/>
      <c r="H280" s="241"/>
      <c r="I280" s="241"/>
      <c r="J280" s="241"/>
      <c r="K280" s="241"/>
      <c r="L280" s="242">
        <v>279</v>
      </c>
      <c r="M280" s="242" t="str">
        <v>金善姬</v>
      </c>
      <c r="N280" s="242" t="str">
        <v>延边歌舞团</v>
      </c>
      <c r="O280" s="242" t="str">
        <v>KY7QFB</v>
      </c>
      <c r="P280" s="250" t="str">
        <v>CZ8216 H1 SA13APR YNZCAN HK1 0725 0955 
 CZ3741 H1 SA13APR CANXMN HK1 1205 1330</v>
      </c>
      <c r="Q280" s="242">
        <v>2790</v>
      </c>
      <c r="R280" s="242"/>
      <c r="S280" s="242" t="str">
        <v>784-1104532168</v>
      </c>
      <c r="T280" s="241"/>
    </row>
    <row r="281">
      <c r="A281" s="241"/>
      <c r="B281" s="241"/>
      <c r="C281" s="241"/>
      <c r="D281" s="241"/>
      <c r="E281" s="241"/>
      <c r="F281" s="241"/>
      <c r="G281" s="241"/>
      <c r="H281" s="241"/>
      <c r="I281" s="241"/>
      <c r="J281" s="241"/>
      <c r="K281" s="241"/>
      <c r="L281" s="242">
        <v>280</v>
      </c>
      <c r="M281" s="242" t="str">
        <v>罗松花</v>
      </c>
      <c r="N281" s="242" t="str">
        <v>延边歌舞团</v>
      </c>
      <c r="O281" s="242" t="str">
        <v>KY7QFB</v>
      </c>
      <c r="P281" s="250" t="str">
        <v>CZ8216 H1 SA13APR YNZCAN HK1 0725 0955 
 CZ3741 H1 SA13APR CANXMN HK1 1205 1330</v>
      </c>
      <c r="Q281" s="242">
        <v>2790</v>
      </c>
      <c r="R281" s="242"/>
      <c r="S281" s="242" t="str">
        <v>784-1104532169</v>
      </c>
      <c r="T281" s="241"/>
    </row>
    <row r="282">
      <c r="A282" s="241"/>
      <c r="B282" s="241"/>
      <c r="C282" s="241"/>
      <c r="D282" s="241"/>
      <c r="E282" s="241"/>
      <c r="F282" s="241"/>
      <c r="G282" s="241"/>
      <c r="H282" s="241"/>
      <c r="I282" s="241"/>
      <c r="J282" s="241"/>
      <c r="K282" s="241"/>
      <c r="L282" s="242">
        <v>281</v>
      </c>
      <c r="M282" s="242" t="str">
        <v>朴美善</v>
      </c>
      <c r="N282" s="242" t="str">
        <v>延边歌舞团</v>
      </c>
      <c r="O282" s="242" t="str">
        <v>KY7QFB</v>
      </c>
      <c r="P282" s="250" t="str">
        <v>CZ8216 H1 SA13APR YNZCAN HK1 0725 0955 
 CZ3741 H1 SA13APR CANXMN HK1 1205 1330</v>
      </c>
      <c r="Q282" s="242">
        <v>2790</v>
      </c>
      <c r="R282" s="242"/>
      <c r="S282" s="242" t="str">
        <v>784-1104532170</v>
      </c>
      <c r="T282" s="241"/>
    </row>
    <row r="283">
      <c r="A283" s="241"/>
      <c r="B283" s="241"/>
      <c r="C283" s="241"/>
      <c r="D283" s="241"/>
      <c r="E283" s="241"/>
      <c r="F283" s="241"/>
      <c r="G283" s="241"/>
      <c r="H283" s="241"/>
      <c r="I283" s="241"/>
      <c r="J283" s="241"/>
      <c r="K283" s="241"/>
      <c r="L283" s="242">
        <v>282</v>
      </c>
      <c r="M283" s="242" t="str">
        <v>辛红实</v>
      </c>
      <c r="N283" s="242" t="str">
        <v>延边歌舞团</v>
      </c>
      <c r="O283" s="242" t="str">
        <v>KY7QFB</v>
      </c>
      <c r="P283" s="250" t="str">
        <v>CZ8216 H1 SA13APR YNZCAN HK1 0725 0955 
 CZ3741 H1 SA13APR CANXMN HK1 1205 1330</v>
      </c>
      <c r="Q283" s="242">
        <v>2790</v>
      </c>
      <c r="R283" s="242"/>
      <c r="S283" s="242" t="str">
        <v>784-1104532171</v>
      </c>
      <c r="T283" s="241"/>
    </row>
    <row r="284">
      <c r="A284" s="241"/>
      <c r="B284" s="241"/>
      <c r="C284" s="241"/>
      <c r="D284" s="241"/>
      <c r="E284" s="241"/>
      <c r="F284" s="241"/>
      <c r="G284" s="241"/>
      <c r="H284" s="241"/>
      <c r="I284" s="241"/>
      <c r="J284" s="241"/>
      <c r="K284" s="241"/>
      <c r="L284" s="242">
        <v>283</v>
      </c>
      <c r="M284" s="242" t="str">
        <v>杨朱婉婷</v>
      </c>
      <c r="N284" s="242" t="str">
        <v>延边歌舞团</v>
      </c>
      <c r="O284" s="242" t="str">
        <v>KY7QFB</v>
      </c>
      <c r="P284" s="250" t="str">
        <v>CZ8216 H1 SA13APR YNZCAN HK1 0725 0955 
 CZ3741 H1 SA13APR CANXMN HK1 1205 1330</v>
      </c>
      <c r="Q284" s="242">
        <v>2790</v>
      </c>
      <c r="R284" s="242"/>
      <c r="S284" s="242" t="str">
        <v>784-1104532172</v>
      </c>
      <c r="T284" s="241"/>
    </row>
    <row r="285">
      <c r="A285" s="241"/>
      <c r="B285" s="241"/>
      <c r="C285" s="241"/>
      <c r="D285" s="241"/>
      <c r="E285" s="241"/>
      <c r="F285" s="241"/>
      <c r="G285" s="241"/>
      <c r="H285" s="241"/>
      <c r="I285" s="241"/>
      <c r="J285" s="241"/>
      <c r="K285" s="241"/>
      <c r="L285" s="242">
        <v>284</v>
      </c>
      <c r="M285" s="242" t="str">
        <v>金美艳</v>
      </c>
      <c r="N285" s="242" t="str">
        <v>延边歌舞团</v>
      </c>
      <c r="O285" s="242" t="str">
        <v>HF2FEF</v>
      </c>
      <c r="P285" s="250" t="str">
        <v>CA1810 K TU16APR XMNPEK HK1 1345 1715 
 CA1615 Q TU16APR PEKYNJ HK1 1935 2140</v>
      </c>
      <c r="Q285" s="242">
        <v>1710</v>
      </c>
      <c r="R285" s="242"/>
      <c r="S285" s="242" t="str">
        <v>999-1104532173</v>
      </c>
      <c r="T285" s="241"/>
    </row>
    <row r="286">
      <c r="A286" s="241"/>
      <c r="B286" s="241"/>
      <c r="C286" s="241"/>
      <c r="D286" s="241"/>
      <c r="E286" s="241"/>
      <c r="F286" s="241"/>
      <c r="G286" s="241"/>
      <c r="H286" s="241"/>
      <c r="I286" s="241"/>
      <c r="J286" s="241"/>
      <c r="K286" s="241"/>
      <c r="L286" s="242">
        <v>285</v>
      </c>
      <c r="M286" s="242" t="str">
        <v>金善姬</v>
      </c>
      <c r="N286" s="242" t="str">
        <v>延边歌舞团</v>
      </c>
      <c r="O286" s="242" t="str">
        <v>HF2FEF</v>
      </c>
      <c r="P286" s="250" t="str">
        <v>CA1810 K TU16APR XMNPEK HK1 1345 1715 
 CA1615 Q TU16APR PEKYNJ HK1 1935 2140</v>
      </c>
      <c r="Q286" s="242">
        <v>1710</v>
      </c>
      <c r="R286" s="242"/>
      <c r="S286" s="242" t="str">
        <v>999-1104532174</v>
      </c>
      <c r="T286" s="241"/>
    </row>
    <row r="287">
      <c r="A287" s="241"/>
      <c r="B287" s="241"/>
      <c r="C287" s="241"/>
      <c r="D287" s="241"/>
      <c r="E287" s="241"/>
      <c r="F287" s="241"/>
      <c r="G287" s="241"/>
      <c r="H287" s="241"/>
      <c r="I287" s="241"/>
      <c r="J287" s="241"/>
      <c r="K287" s="241"/>
      <c r="L287" s="242">
        <v>286</v>
      </c>
      <c r="M287" s="242" t="str">
        <v>罗松花</v>
      </c>
      <c r="N287" s="242" t="str">
        <v>延边歌舞团</v>
      </c>
      <c r="O287" s="242" t="str">
        <v>HF2FEF</v>
      </c>
      <c r="P287" s="250" t="str">
        <v>CA1810 K TU16APR XMNPEK HK1 1345 1715 
 CA1615 Q TU16APR PEKYNJ HK1 1935 2140</v>
      </c>
      <c r="Q287" s="242">
        <v>1710</v>
      </c>
      <c r="R287" s="242"/>
      <c r="S287" s="242" t="str">
        <v>999-1104532175</v>
      </c>
      <c r="T287" s="241"/>
    </row>
    <row r="288">
      <c r="A288" s="241"/>
      <c r="B288" s="241"/>
      <c r="C288" s="241"/>
      <c r="D288" s="241"/>
      <c r="E288" s="241"/>
      <c r="F288" s="241"/>
      <c r="G288" s="241"/>
      <c r="H288" s="241"/>
      <c r="I288" s="241"/>
      <c r="J288" s="241"/>
      <c r="K288" s="241"/>
      <c r="L288" s="242">
        <v>287</v>
      </c>
      <c r="M288" s="242" t="str">
        <v>朴美善</v>
      </c>
      <c r="N288" s="242" t="str">
        <v>延边歌舞团</v>
      </c>
      <c r="O288" s="242" t="str">
        <v>HF2FEF</v>
      </c>
      <c r="P288" s="250" t="str">
        <v>CA1810 K TU16APR XMNPEK HK1 1345 1715 
 CA1615 Q TU16APR PEKYNJ HK1 1935 2140</v>
      </c>
      <c r="Q288" s="242">
        <v>1710</v>
      </c>
      <c r="R288" s="242"/>
      <c r="S288" s="242" t="str">
        <v>999-1104532176</v>
      </c>
      <c r="T288" s="241"/>
    </row>
    <row r="289">
      <c r="A289" s="241"/>
      <c r="B289" s="241"/>
      <c r="C289" s="241"/>
      <c r="D289" s="241"/>
      <c r="E289" s="241"/>
      <c r="F289" s="241"/>
      <c r="G289" s="241"/>
      <c r="H289" s="241"/>
      <c r="I289" s="241"/>
      <c r="J289" s="241"/>
      <c r="K289" s="241"/>
      <c r="L289" s="242">
        <v>288</v>
      </c>
      <c r="M289" s="242" t="str">
        <v>辛红实</v>
      </c>
      <c r="N289" s="242" t="str">
        <v>延边歌舞团</v>
      </c>
      <c r="O289" s="242" t="str">
        <v>HF2FEF</v>
      </c>
      <c r="P289" s="250" t="str">
        <v>CA1810 K TU16APR XMNPEK HK1 1345 1715 
 CA1615 Q TU16APR PEKYNJ HK1 1935 2140</v>
      </c>
      <c r="Q289" s="242">
        <v>1710</v>
      </c>
      <c r="R289" s="242"/>
      <c r="S289" s="242" t="str">
        <v>999-1104532177</v>
      </c>
      <c r="T289" s="241"/>
    </row>
    <row r="290">
      <c r="A290" s="241"/>
      <c r="B290" s="241"/>
      <c r="C290" s="241"/>
      <c r="D290" s="241"/>
      <c r="E290" s="241"/>
      <c r="F290" s="241"/>
      <c r="G290" s="241"/>
      <c r="H290" s="241"/>
      <c r="I290" s="241"/>
      <c r="J290" s="241"/>
      <c r="K290" s="241"/>
      <c r="L290" s="242">
        <v>289</v>
      </c>
      <c r="M290" s="242" t="str">
        <v>杨朱婉婷</v>
      </c>
      <c r="N290" s="242" t="str">
        <v>延边歌舞团</v>
      </c>
      <c r="O290" s="242" t="str">
        <v>HF2FEF</v>
      </c>
      <c r="P290" s="250" t="str">
        <v>CA1810 K TU16APR XMNPEK HK1 1345 1715 
 CA1615 Q TU16APR PEKYNJ HK1 1935 2140</v>
      </c>
      <c r="Q290" s="242">
        <v>1710</v>
      </c>
      <c r="R290" s="242"/>
      <c r="S290" s="242" t="str">
        <v>999-1104532178</v>
      </c>
      <c r="T290" s="241"/>
    </row>
    <row r="291">
      <c r="A291" s="241"/>
      <c r="B291" s="241"/>
      <c r="C291" s="241"/>
      <c r="D291" s="241"/>
      <c r="E291" s="241"/>
      <c r="F291" s="241"/>
      <c r="G291" s="241"/>
      <c r="H291" s="241"/>
      <c r="I291" s="241"/>
      <c r="J291" s="241"/>
      <c r="K291" s="241"/>
      <c r="L291" s="242">
        <v>290</v>
      </c>
      <c r="M291" s="242" t="str">
        <v>杨凌子</v>
      </c>
      <c r="N291" s="242" t="str">
        <v>主持人</v>
      </c>
      <c r="O291" s="242" t="str">
        <v>KMHHDM</v>
      </c>
      <c r="P291" s="242" t="str">
        <v>MF8376 Q FR12APR NNGXMN HK1 1005 1155</v>
      </c>
      <c r="Q291" s="242">
        <v>950</v>
      </c>
      <c r="R291" s="242"/>
      <c r="S291" s="242" t="str">
        <v>731-1104532186</v>
      </c>
      <c r="T291" s="241"/>
    </row>
    <row r="292">
      <c r="A292" s="241"/>
      <c r="B292" s="241"/>
      <c r="C292" s="241"/>
      <c r="D292" s="241"/>
      <c r="E292" s="241"/>
      <c r="F292" s="241"/>
      <c r="G292" s="241"/>
      <c r="H292" s="241"/>
      <c r="I292" s="241"/>
      <c r="J292" s="241"/>
      <c r="K292" s="241"/>
      <c r="L292" s="242">
        <v>291</v>
      </c>
      <c r="M292" s="242" t="str">
        <v>杨凌子</v>
      </c>
      <c r="N292" s="242" t="str">
        <v>主持人</v>
      </c>
      <c r="O292" s="242" t="str">
        <v>JEFRF3</v>
      </c>
      <c r="P292" s="242" t="str">
        <v>CZ6222 M MO15APR XMNNNG HK1 1120 1340</v>
      </c>
      <c r="Q292" s="242">
        <v>1140</v>
      </c>
      <c r="R292" s="242"/>
      <c r="S292" s="242" t="str">
        <v>784-1104532187</v>
      </c>
      <c r="T292" s="241"/>
    </row>
    <row r="293">
      <c r="A293" s="241"/>
      <c r="B293" s="241"/>
      <c r="C293" s="241"/>
      <c r="D293" s="241"/>
      <c r="E293" s="241"/>
      <c r="F293" s="241"/>
      <c r="G293" s="241"/>
      <c r="H293" s="241"/>
      <c r="I293" s="241"/>
      <c r="J293" s="241"/>
      <c r="K293" s="241"/>
      <c r="L293" s="242">
        <v>292</v>
      </c>
      <c r="M293" s="242" t="str">
        <v>吴文琳</v>
      </c>
      <c r="N293" s="242" t="str">
        <v>林濛Molly</v>
      </c>
      <c r="O293" s="242" t="str">
        <v>HTY3JE</v>
      </c>
      <c r="P293" s="242" t="str">
        <v>MU2775 K TH11APR NKGXMN HK1 1900 2050</v>
      </c>
      <c r="Q293" s="242">
        <v>251</v>
      </c>
      <c r="R293" s="242"/>
      <c r="S293" s="242" t="str">
        <v>781-2049510053</v>
      </c>
      <c r="T293" s="241"/>
    </row>
    <row r="294">
      <c r="A294" s="241"/>
      <c r="B294" s="241"/>
      <c r="C294" s="241"/>
      <c r="D294" s="241"/>
      <c r="E294" s="241"/>
      <c r="F294" s="241"/>
      <c r="G294" s="241"/>
      <c r="H294" s="241"/>
      <c r="I294" s="241"/>
      <c r="J294" s="241"/>
      <c r="K294" s="241"/>
      <c r="L294" s="242">
        <v>293</v>
      </c>
      <c r="M294" s="242" t="str">
        <v>吴文琳</v>
      </c>
      <c r="N294" s="242" t="str">
        <v>林濛Molly</v>
      </c>
      <c r="O294" s="242" t="str">
        <v>KQ9G81</v>
      </c>
      <c r="P294" s="242" t="str" xml:space="preserve">
        <v>HO1198 W SU14APR XMNSHA HK1 2145 2340 </v>
      </c>
      <c r="Q294" s="242">
        <v>970</v>
      </c>
      <c r="R294" s="242"/>
      <c r="S294" s="242" t="str">
        <v>018-2049510057</v>
      </c>
      <c r="T294" s="241"/>
    </row>
    <row r="295">
      <c r="A295" s="241"/>
      <c r="B295" s="241"/>
      <c r="C295" s="241"/>
      <c r="D295" s="241"/>
      <c r="E295" s="241"/>
      <c r="F295" s="241"/>
      <c r="G295" s="241"/>
      <c r="H295" s="241"/>
      <c r="I295" s="241"/>
      <c r="J295" s="241"/>
      <c r="K295" s="241"/>
      <c r="L295" s="271">
        <v>294</v>
      </c>
      <c r="M295" s="271" t="str">
        <v>张士玺</v>
      </c>
      <c r="N295" s="271" t="str">
        <v>主播权益给助理uni</v>
      </c>
      <c r="O295" s="271" t="str">
        <v>HRFVWY</v>
      </c>
      <c r="P295" s="271" t="str">
        <v>MF8306 T WE10APR CANXMN HK1 1100 1210</v>
      </c>
      <c r="Q295" s="271">
        <v>1170</v>
      </c>
      <c r="R295" s="271"/>
      <c r="S295" s="271" t="str">
        <v>731-2049510066</v>
      </c>
      <c r="T295" s="241"/>
    </row>
    <row r="296">
      <c r="A296" s="241"/>
      <c r="B296" s="241"/>
      <c r="C296" s="241"/>
      <c r="D296" s="241"/>
      <c r="E296" s="241"/>
      <c r="F296" s="241"/>
      <c r="G296" s="241"/>
      <c r="H296" s="241"/>
      <c r="I296" s="241"/>
      <c r="J296" s="241"/>
      <c r="K296" s="241"/>
      <c r="L296" s="271">
        <v>295</v>
      </c>
      <c r="M296" s="271" t="str">
        <v>张士玺</v>
      </c>
      <c r="N296" s="271" t="str">
        <v>主播权益给助理uni</v>
      </c>
      <c r="O296" s="271" t="str">
        <v>HEX8QH</v>
      </c>
      <c r="P296" s="271" t="str">
        <v>MF8387 T MO15APR XMNCAN RR1 1315 1450</v>
      </c>
      <c r="Q296" s="271">
        <v>1160</v>
      </c>
      <c r="R296" s="271"/>
      <c r="S296" s="271" t="str">
        <v>731-2049510067</v>
      </c>
      <c r="T296" s="241"/>
    </row>
    <row r="297">
      <c r="A297" s="241"/>
      <c r="B297" s="241"/>
      <c r="C297" s="241"/>
      <c r="D297" s="241"/>
      <c r="E297" s="241"/>
      <c r="F297" s="241"/>
      <c r="G297" s="241"/>
      <c r="H297" s="241"/>
      <c r="I297" s="241"/>
      <c r="J297" s="241"/>
      <c r="K297" s="241"/>
      <c r="L297" s="242">
        <v>296</v>
      </c>
      <c r="M297" s="242" t="str">
        <v>张旭</v>
      </c>
      <c r="N297" s="242" t="str">
        <v>景颜🪐</v>
      </c>
      <c r="O297" s="242" t="str">
        <v>JZ4CE6</v>
      </c>
      <c r="P297" s="242" t="str">
        <v>SC4785 S TH11APR CGQXMN RR1 1300 1830</v>
      </c>
      <c r="Q297" s="242">
        <v>1340</v>
      </c>
      <c r="R297" s="242"/>
      <c r="S297" s="242" t="str">
        <v>324-2049510069</v>
      </c>
      <c r="T297" s="241"/>
    </row>
    <row r="298">
      <c r="A298" s="241"/>
      <c r="B298" s="241"/>
      <c r="C298" s="241"/>
      <c r="D298" s="241"/>
      <c r="E298" s="241"/>
      <c r="F298" s="241"/>
      <c r="G298" s="241"/>
      <c r="H298" s="241"/>
      <c r="I298" s="241"/>
      <c r="J298" s="241"/>
      <c r="K298" s="241"/>
      <c r="L298" s="242">
        <v>297</v>
      </c>
      <c r="M298" s="242" t="str">
        <v>潘嫔娴</v>
      </c>
      <c r="N298" s="242" t="str">
        <v>潘晓娴💧</v>
      </c>
      <c r="O298" s="242" t="str">
        <v>JDWYT9</v>
      </c>
      <c r="P298" s="242" t="str">
        <v>MU6270 D WE10APR PKXXMN HK1 1155 1445</v>
      </c>
      <c r="Q298" s="242">
        <v>2500</v>
      </c>
      <c r="R298" s="242"/>
      <c r="S298" s="242" t="str">
        <v>781-2049510071</v>
      </c>
      <c r="T298" s="241"/>
    </row>
    <row r="299">
      <c r="A299" s="241"/>
      <c r="B299" s="241"/>
      <c r="C299" s="241"/>
      <c r="D299" s="241"/>
      <c r="E299" s="241"/>
      <c r="F299" s="241"/>
      <c r="G299" s="241"/>
      <c r="H299" s="241"/>
      <c r="I299" s="241"/>
      <c r="J299" s="241"/>
      <c r="K299" s="241"/>
      <c r="L299" s="242">
        <v>298</v>
      </c>
      <c r="M299" s="242" t="str">
        <v>金善姬</v>
      </c>
      <c r="N299" s="242" t="str">
        <v>延边歌舞团</v>
      </c>
      <c r="O299" s="242" t="str">
        <v>HRN5DV</v>
      </c>
      <c r="P299" s="250" t="str">
        <v>CA1810 P TH18APR XMNPEK HK1 1345 1715 
 CA1615 H TH18APR PEKYNJ HK1 1935 2140</v>
      </c>
      <c r="Q299" s="242">
        <v>629</v>
      </c>
      <c r="R299" s="242"/>
      <c r="S299" s="242" t="str">
        <v>999-2049510096</v>
      </c>
      <c r="T299" s="241"/>
    </row>
    <row r="300">
      <c r="A300" s="241"/>
      <c r="B300" s="241"/>
      <c r="C300" s="241"/>
      <c r="D300" s="241"/>
      <c r="E300" s="241"/>
      <c r="F300" s="241"/>
      <c r="G300" s="241"/>
      <c r="H300" s="241"/>
      <c r="I300" s="241"/>
      <c r="J300" s="241"/>
      <c r="K300" s="241"/>
      <c r="L300" s="242">
        <v>299</v>
      </c>
      <c r="M300" s="242" t="str">
        <v>张彤新</v>
      </c>
      <c r="N300" s="242" t="str">
        <v>三斤 🥩³¹⁷（团队招人）</v>
      </c>
      <c r="O300" s="242" t="str">
        <v>KGH4H6</v>
      </c>
      <c r="P300" s="242" t="str">
        <v>*MU8500 K SU14APR XMNSHA HK1 2010 2200</v>
      </c>
      <c r="Q300" s="242">
        <v>898</v>
      </c>
      <c r="R300" s="242"/>
      <c r="S300" s="242" t="str">
        <v>781-2049510100</v>
      </c>
      <c r="T300" s="241"/>
    </row>
    <row r="301">
      <c r="A301" s="241"/>
      <c r="B301" s="241"/>
      <c r="C301" s="241"/>
      <c r="D301" s="241"/>
      <c r="E301" s="241"/>
      <c r="F301" s="241"/>
      <c r="G301" s="241"/>
      <c r="H301" s="241"/>
      <c r="I301" s="241"/>
      <c r="J301" s="241"/>
      <c r="K301" s="241"/>
      <c r="L301" s="242">
        <v>300</v>
      </c>
      <c r="M301" s="242" t="str">
        <v>朱艺豪</v>
      </c>
      <c r="N301" s="242" t="str">
        <v>皮皮皮皮朱</v>
      </c>
      <c r="O301" s="242" t="str">
        <v>JMNYRC</v>
      </c>
      <c r="P301" s="242" t="str">
        <v>3U8925 I TH11APR CTUXMN HK1 1600 1835</v>
      </c>
      <c r="Q301" s="242">
        <v>1110</v>
      </c>
      <c r="R301" s="242"/>
      <c r="S301" s="242" t="str">
        <v>876-2049510103</v>
      </c>
      <c r="T301" s="241"/>
    </row>
    <row r="302">
      <c r="A302" s="241"/>
      <c r="B302" s="241"/>
      <c r="C302" s="241"/>
      <c r="D302" s="241"/>
      <c r="E302" s="241"/>
      <c r="F302" s="241"/>
      <c r="G302" s="241"/>
      <c r="H302" s="241"/>
      <c r="I302" s="241"/>
      <c r="J302" s="241"/>
      <c r="K302" s="241"/>
      <c r="L302" s="242">
        <v>301</v>
      </c>
      <c r="M302" s="242" t="str">
        <v>蔡佳悦</v>
      </c>
      <c r="N302" s="242" t="str">
        <v>小蔡悦</v>
      </c>
      <c r="O302" s="242" t="str">
        <v>HYBCK0</v>
      </c>
      <c r="P302" s="242" t="str">
        <v>MF8682 R TH11APR MFMXMN HK1 1620 1745</v>
      </c>
      <c r="Q302" s="242">
        <v>568</v>
      </c>
      <c r="R302" s="242"/>
      <c r="S302" s="242" t="str">
        <v>731-2661003674</v>
      </c>
      <c r="T302" s="241"/>
    </row>
    <row r="303">
      <c r="A303" s="241"/>
      <c r="B303" s="241"/>
      <c r="C303" s="241"/>
      <c r="D303" s="241"/>
      <c r="E303" s="241"/>
      <c r="F303" s="241"/>
      <c r="G303" s="241"/>
      <c r="H303" s="241"/>
      <c r="I303" s="241"/>
      <c r="J303" s="241"/>
      <c r="K303" s="241"/>
      <c r="L303" s="242">
        <v>302</v>
      </c>
      <c r="M303" s="242" t="str">
        <v>顾丽丽</v>
      </c>
      <c r="N303" s="242" t="str">
        <v>苏州知弦社评弹</v>
      </c>
      <c r="O303" s="242" t="str">
        <v>KZPGEF</v>
      </c>
      <c r="P303" s="242" t="str">
        <v>MU2980 K WE17APR XMNWUX HK1 2015 2210</v>
      </c>
      <c r="Q303" s="242">
        <v>117</v>
      </c>
      <c r="R303" s="242"/>
      <c r="S303" s="242" t="str">
        <v>781-2049510214</v>
      </c>
      <c r="T303" s="241"/>
    </row>
    <row r="304">
      <c r="A304" s="241"/>
      <c r="B304" s="241"/>
      <c r="C304" s="241"/>
      <c r="D304" s="241"/>
      <c r="E304" s="241"/>
      <c r="F304" s="241"/>
      <c r="G304" s="241"/>
      <c r="H304" s="241"/>
      <c r="I304" s="241"/>
      <c r="J304" s="241"/>
      <c r="K304" s="241"/>
      <c r="L304" s="242">
        <v>303</v>
      </c>
      <c r="M304" s="242" t="str">
        <v>王文斌</v>
      </c>
      <c r="N304" s="242" t="str">
        <v>苏州知弦社评弹</v>
      </c>
      <c r="O304" s="242" t="str">
        <v>KPT48G</v>
      </c>
      <c r="P304" s="242" t="str">
        <v>MU2820 E MO15APR XMNWUX HK1 1755 2000</v>
      </c>
      <c r="Q304" s="242">
        <v>227</v>
      </c>
      <c r="R304" s="242"/>
      <c r="S304" s="242" t="str">
        <v>781-2049510223</v>
      </c>
      <c r="T304" s="241"/>
    </row>
    <row r="305">
      <c r="A305" s="241"/>
      <c r="B305" s="241"/>
      <c r="C305" s="241"/>
      <c r="D305" s="241"/>
      <c r="E305" s="241"/>
      <c r="F305" s="241"/>
      <c r="G305" s="241"/>
      <c r="H305" s="241"/>
      <c r="I305" s="241"/>
      <c r="J305" s="241"/>
      <c r="K305" s="241"/>
      <c r="L305" s="242">
        <v>304</v>
      </c>
      <c r="M305" s="242" t="str">
        <v>朱曈曈</v>
      </c>
      <c r="N305" s="242" t="str">
        <v>94不曈</v>
      </c>
      <c r="O305" s="242" t="str">
        <v>KZ1D3N</v>
      </c>
      <c r="P305" s="242" t="str">
        <v>CA1812 R SU14APR XMNPEK HK1 2130 0035+1</v>
      </c>
      <c r="Q305" s="242">
        <v>1980</v>
      </c>
      <c r="R305" s="242"/>
      <c r="S305" s="242" t="str">
        <v>999-2049510237</v>
      </c>
      <c r="T305" s="241"/>
    </row>
    <row r="306">
      <c r="A306" s="241"/>
      <c r="B306" s="241"/>
      <c r="C306" s="241"/>
      <c r="D306" s="241"/>
      <c r="E306" s="241"/>
      <c r="F306" s="241"/>
      <c r="G306" s="241"/>
      <c r="H306" s="241"/>
      <c r="I306" s="241"/>
      <c r="J306" s="241"/>
      <c r="K306" s="241"/>
      <c r="L306" s="242">
        <v>320</v>
      </c>
      <c r="M306" s="242" t="str">
        <v>种思雨</v>
      </c>
      <c r="N306" s="242" t="str">
        <v>布丁⁸⁰⁶</v>
      </c>
      <c r="O306" s="242" t="str">
        <v>JWSN3V</v>
      </c>
      <c r="P306" s="242" t="str">
        <v>SC8410 U MO15APR XMNTNA HK1 1515 1730</v>
      </c>
      <c r="Q306" s="242">
        <v>1560</v>
      </c>
      <c r="R306" s="242"/>
      <c r="S306" s="242" t="str">
        <v>324-2049510239</v>
      </c>
      <c r="T306" s="241"/>
    </row>
    <row r="307">
      <c r="A307" s="241"/>
      <c r="B307" s="241"/>
      <c r="C307" s="241"/>
      <c r="D307" s="241"/>
      <c r="E307" s="241"/>
      <c r="F307" s="241"/>
      <c r="G307" s="241"/>
      <c r="H307" s="241"/>
      <c r="I307" s="241"/>
      <c r="J307" s="241"/>
      <c r="K307" s="241"/>
      <c r="L307" s="242">
        <v>321</v>
      </c>
      <c r="M307" s="242" t="str">
        <v>刘晨</v>
      </c>
      <c r="N307" s="242" t="str">
        <v>☀️刘晨²⁰⁹ ☀️（不忘初❤️）</v>
      </c>
      <c r="O307" s="242" t="str">
        <v>KZ1EQ3</v>
      </c>
      <c r="P307" s="242" t="str" xml:space="preserve">
        <v>CZ6222 M MO15APR XMNNNG HK1 1120 1340 </v>
      </c>
      <c r="Q307" s="242">
        <v>1140</v>
      </c>
      <c r="R307" s="242"/>
      <c r="S307" s="242" t="str">
        <v>784-2049510241</v>
      </c>
      <c r="T307" s="241"/>
    </row>
    <row r="308">
      <c r="A308" s="241"/>
      <c r="B308" s="241"/>
      <c r="C308" s="241"/>
      <c r="D308" s="241"/>
      <c r="E308" s="241"/>
      <c r="F308" s="241"/>
      <c r="G308" s="241"/>
      <c r="H308" s="241"/>
      <c r="I308" s="241"/>
      <c r="J308" s="241"/>
      <c r="K308" s="241"/>
      <c r="L308" s="242">
        <v>322</v>
      </c>
      <c r="M308" s="242" t="str">
        <v>蒋玲琛</v>
      </c>
      <c r="N308" s="242" t="str">
        <v>迪士尼在逃公主👸</v>
      </c>
      <c r="O308" s="242" t="str" xml:space="preserve">
        <v>HTRSJV </v>
      </c>
      <c r="P308" s="242" t="str">
        <v>*CA4638 V WE10APR HGHXMN HK1 2245 0030+1</v>
      </c>
      <c r="Q308" s="242">
        <v>950</v>
      </c>
      <c r="R308" s="242"/>
      <c r="S308" s="242" t="str">
        <v>999-2049510271</v>
      </c>
      <c r="T308" s="241"/>
    </row>
    <row r="309">
      <c r="A309" s="241"/>
      <c r="B309" s="241"/>
      <c r="C309" s="241"/>
      <c r="D309" s="241"/>
      <c r="E309" s="241"/>
      <c r="F309" s="241"/>
      <c r="G309" s="241"/>
      <c r="H309" s="241"/>
      <c r="I309" s="241"/>
      <c r="J309" s="241"/>
      <c r="K309" s="241"/>
      <c r="L309" s="242">
        <v>323</v>
      </c>
      <c r="M309" s="242" t="str">
        <v>张浩</v>
      </c>
      <c r="N309" s="242" t="str">
        <v>昊艺💛星城唱将</v>
      </c>
      <c r="O309" s="242" t="str">
        <v>JNGKBM</v>
      </c>
      <c r="P309" s="242" t="str">
        <v>MF8276 Q TH11APR CSXXMN HK1 2130 2310</v>
      </c>
      <c r="Q309" s="242">
        <v>1080</v>
      </c>
      <c r="R309" s="242"/>
      <c r="S309" s="242" t="str" xml:space="preserve">
        <v>731-2049510272 </v>
      </c>
      <c r="T309" s="241"/>
    </row>
    <row r="310">
      <c r="A310" s="241"/>
      <c r="B310" s="241"/>
      <c r="C310" s="241"/>
      <c r="D310" s="241"/>
      <c r="E310" s="241"/>
      <c r="F310" s="241"/>
      <c r="G310" s="241"/>
      <c r="H310" s="241"/>
      <c r="I310" s="241"/>
      <c r="J310" s="241"/>
      <c r="K310" s="241"/>
      <c r="L310" s="242">
        <v>324</v>
      </c>
      <c r="M310" s="242" t="str">
        <v>吴振宏</v>
      </c>
      <c r="N310" s="242" t="str">
        <v>子龙（3980）</v>
      </c>
      <c r="O310" s="242" t="str">
        <v>JFQ9G0</v>
      </c>
      <c r="P310" s="242" t="str">
        <v>SC2141 R MO15APR XMNCKG HK2 1620 1855</v>
      </c>
      <c r="Q310" s="242">
        <v>1120</v>
      </c>
      <c r="R310" s="242"/>
      <c r="S310" s="242" t="str">
        <v>324-2049510273</v>
      </c>
      <c r="T310" s="241"/>
    </row>
    <row r="311">
      <c r="A311" s="241"/>
      <c r="B311" s="241"/>
      <c r="C311" s="241"/>
      <c r="D311" s="241"/>
      <c r="E311" s="241"/>
      <c r="F311" s="241"/>
      <c r="G311" s="241"/>
      <c r="H311" s="241"/>
      <c r="I311" s="241"/>
      <c r="J311" s="241"/>
      <c r="K311" s="241"/>
      <c r="L311" s="242">
        <v>325</v>
      </c>
      <c r="M311" s="242" t="str">
        <v>滑连杰</v>
      </c>
      <c r="N311" s="242" t="str">
        <v>品红 诵读</v>
      </c>
      <c r="O311" s="242" t="str" xml:space="preserve">
        <v>KX8NTM </v>
      </c>
      <c r="P311" s="242" t="str" xml:space="preserve">
        <v>NS3289 Q MO15APR XMNSJW HK1 1200 1430 </v>
      </c>
      <c r="Q311" s="242">
        <v>1290</v>
      </c>
      <c r="R311" s="242"/>
      <c r="S311" s="242" t="str">
        <v>836-2049510378</v>
      </c>
      <c r="T311" s="241"/>
    </row>
    <row r="312">
      <c r="A312" s="241"/>
      <c r="B312" s="241"/>
      <c r="C312" s="241"/>
      <c r="D312" s="241"/>
      <c r="E312" s="241"/>
      <c r="F312" s="241"/>
      <c r="G312" s="241"/>
      <c r="H312" s="241"/>
      <c r="I312" s="241"/>
      <c r="J312" s="241"/>
      <c r="K312" s="241"/>
      <c r="L312" s="242">
        <v>326</v>
      </c>
      <c r="M312" s="242" t="str">
        <v>万高</v>
      </c>
      <c r="N312" s="242" t="str">
        <v>公会-无忧传媒</v>
      </c>
      <c r="O312" s="242" t="str">
        <v>KX8PCG</v>
      </c>
      <c r="P312" s="242" t="str" xml:space="preserve">
        <v>*SC5269 U FR12APR CTUXMN HK1 1135 1430 </v>
      </c>
      <c r="Q312" s="242">
        <v>1670</v>
      </c>
      <c r="R312" s="242"/>
      <c r="S312" s="242" t="str">
        <v>324-2049510379</v>
      </c>
      <c r="T312" s="241"/>
    </row>
    <row r="313">
      <c r="A313" s="241"/>
      <c r="B313" s="241"/>
      <c r="C313" s="241"/>
      <c r="D313" s="241"/>
      <c r="E313" s="241"/>
      <c r="F313" s="241"/>
      <c r="G313" s="241"/>
      <c r="H313" s="241"/>
      <c r="I313" s="241"/>
      <c r="J313" s="241"/>
      <c r="K313" s="241"/>
      <c r="L313" s="242">
        <v>327</v>
      </c>
      <c r="M313" s="242" t="str">
        <v>林思琪</v>
      </c>
      <c r="N313" s="242" t="str">
        <v>小妖精</v>
      </c>
      <c r="O313" s="242" t="str">
        <v>JXY41B</v>
      </c>
      <c r="P313" s="242" t="str" xml:space="preserve">
        <v>MF8539 J MO15APR XMNNKG HK1 1130 1330 </v>
      </c>
      <c r="Q313" s="242">
        <v>2672</v>
      </c>
      <c r="R313" s="242"/>
      <c r="S313" s="242" t="str">
        <v>731-2049510380</v>
      </c>
      <c r="T313" s="241"/>
    </row>
    <row r="314">
      <c r="A314" s="241"/>
      <c r="B314" s="241"/>
      <c r="C314" s="241"/>
      <c r="D314" s="241"/>
      <c r="E314" s="241"/>
      <c r="F314" s="241"/>
      <c r="G314" s="241"/>
      <c r="H314" s="241"/>
      <c r="I314" s="241"/>
      <c r="J314" s="241"/>
      <c r="K314" s="241"/>
      <c r="L314" s="242">
        <v>328</v>
      </c>
      <c r="M314" s="242" t="str">
        <v>蔡佳悦</v>
      </c>
      <c r="N314" s="242" t="str">
        <v>小蔡悦</v>
      </c>
      <c r="O314" s="242" t="str" xml:space="preserve">
        <v>KG5R24 </v>
      </c>
      <c r="P314" s="242" t="str" xml:space="preserve">
        <v>NX132 L TH11APR MFMXMN HK1 1835 2000 </v>
      </c>
      <c r="Q314" s="242">
        <v>571</v>
      </c>
      <c r="R314" s="242"/>
      <c r="S314" s="242" t="str">
        <v>675-2661003680</v>
      </c>
      <c r="T314" s="241"/>
    </row>
    <row r="315">
      <c r="A315" s="241"/>
      <c r="B315" s="241"/>
      <c r="C315" s="241"/>
      <c r="D315" s="241"/>
      <c r="E315" s="241"/>
      <c r="F315" s="241"/>
      <c r="G315" s="241"/>
      <c r="H315" s="241"/>
      <c r="I315" s="241"/>
      <c r="J315" s="241"/>
      <c r="K315" s="241"/>
      <c r="L315" s="242">
        <v>329</v>
      </c>
      <c r="M315" s="242" t="str">
        <v>张成博</v>
      </c>
      <c r="N315" s="242" t="str">
        <v>声声荟/如果顺遂无虞/骨头</v>
      </c>
      <c r="O315" s="242" t="str">
        <v>HMRSVP</v>
      </c>
      <c r="P315" s="242" t="str" xml:space="preserve">
        <v>SC7945 R SU14APR XMNSHE HK1 1925 2305 </v>
      </c>
      <c r="Q315" s="242">
        <v>1650</v>
      </c>
      <c r="R315" s="242"/>
      <c r="S315" s="242" t="str">
        <v>324-2049510383</v>
      </c>
      <c r="T315" s="241"/>
    </row>
    <row r="316">
      <c r="A316" s="241"/>
      <c r="B316" s="241"/>
      <c r="C316" s="241"/>
      <c r="D316" s="241"/>
      <c r="E316" s="241"/>
      <c r="F316" s="241"/>
      <c r="G316" s="241"/>
      <c r="H316" s="241"/>
      <c r="I316" s="241"/>
      <c r="J316" s="241"/>
      <c r="K316" s="241"/>
      <c r="L316" s="242">
        <v>330</v>
      </c>
      <c r="M316" s="242" t="str">
        <v>闫国婷</v>
      </c>
      <c r="N316" s="242" t="str">
        <v>闫国婷</v>
      </c>
      <c r="O316" s="242" t="str">
        <v>JTPK5Q</v>
      </c>
      <c r="P316" s="242" t="str">
        <v>MU2214 S TU16APR XMNXIY HK1 1330 1630</v>
      </c>
      <c r="Q316" s="242">
        <v>150</v>
      </c>
      <c r="R316" s="242"/>
      <c r="S316" s="242" t="str">
        <v>781-2049510409</v>
      </c>
      <c r="T316" s="241"/>
    </row>
    <row r="317">
      <c r="A317" s="241"/>
      <c r="B317" s="241"/>
      <c r="C317" s="241"/>
      <c r="D317" s="241"/>
      <c r="E317" s="241"/>
      <c r="F317" s="241"/>
      <c r="G317" s="241"/>
      <c r="H317" s="241"/>
      <c r="I317" s="241"/>
      <c r="J317" s="241"/>
      <c r="K317" s="241"/>
      <c r="L317" s="242">
        <v>331</v>
      </c>
      <c r="M317" s="242" t="str">
        <v>李顺平</v>
      </c>
      <c r="N317" s="242" t="str">
        <v>逸洋♈️ ⁵¹⁷（星城小唱将）</v>
      </c>
      <c r="O317" s="242" t="str">
        <v>KQKY3M</v>
      </c>
      <c r="P317" s="242" t="str">
        <v>CZ2130 E MO15APR XMNCSX HK1 1220 1355</v>
      </c>
      <c r="Q317" s="242">
        <v>830</v>
      </c>
      <c r="R317" s="242"/>
      <c r="S317" s="242" t="str" xml:space="preserve">
        <v>784-2049510410 </v>
      </c>
      <c r="T317" s="241"/>
    </row>
    <row r="318">
      <c r="A318" s="241"/>
      <c r="B318" s="241"/>
      <c r="C318" s="241"/>
      <c r="D318" s="241"/>
      <c r="E318" s="241"/>
      <c r="F318" s="241"/>
      <c r="G318" s="241"/>
      <c r="H318" s="241"/>
      <c r="I318" s="241"/>
      <c r="J318" s="241"/>
      <c r="K318" s="241"/>
      <c r="L318" s="242">
        <v>332</v>
      </c>
      <c r="M318" s="242" t="str">
        <v>张静</v>
      </c>
      <c r="N318" s="242" t="str">
        <v>黎蜜¹¹²²🐝</v>
      </c>
      <c r="O318" s="242" t="str">
        <v>HX8TTB</v>
      </c>
      <c r="P318" s="242" t="str" xml:space="preserve">
        <v>MU5664 N MO15APR XMNSHA HK1 1155 1345 </v>
      </c>
      <c r="Q318" s="242">
        <v>1180</v>
      </c>
      <c r="R318" s="242"/>
      <c r="S318" s="242" t="str" xml:space="preserve">
        <v>781-2049510522 </v>
      </c>
      <c r="T318" s="241"/>
    </row>
    <row r="319">
      <c r="A319" s="241"/>
      <c r="B319" s="241"/>
      <c r="C319" s="241"/>
      <c r="D319" s="241"/>
      <c r="E319" s="241"/>
      <c r="F319" s="241"/>
      <c r="G319" s="241"/>
      <c r="H319" s="241"/>
      <c r="I319" s="241"/>
      <c r="J319" s="241"/>
      <c r="K319" s="241"/>
      <c r="L319" s="242">
        <v>333</v>
      </c>
      <c r="M319" s="242" t="str">
        <v>潘嫔娴</v>
      </c>
      <c r="N319" s="242" t="str">
        <v>潘晓娴💧</v>
      </c>
      <c r="O319" s="242" t="str">
        <v>KQD1E8</v>
      </c>
      <c r="P319" s="242" t="str" xml:space="preserve">
        <v>MF8401 I SU14APR XMNTFU RR1 0750 1050 </v>
      </c>
      <c r="Q319" s="242">
        <v>1930</v>
      </c>
      <c r="R319" s="242"/>
      <c r="S319" s="242" t="str">
        <v>731-2049510541</v>
      </c>
      <c r="T319" s="241"/>
    </row>
    <row r="320">
      <c r="A320" s="241"/>
      <c r="B320" s="241"/>
      <c r="C320" s="241"/>
      <c r="D320" s="241"/>
      <c r="E320" s="241"/>
      <c r="F320" s="241"/>
      <c r="G320" s="241"/>
      <c r="H320" s="241"/>
      <c r="I320" s="241"/>
      <c r="J320" s="241"/>
      <c r="K320" s="241"/>
      <c r="L320" s="242">
        <v>334</v>
      </c>
      <c r="M320" s="242" t="str">
        <v>张旭</v>
      </c>
      <c r="N320" s="242" t="str">
        <v>景颜🪐</v>
      </c>
      <c r="O320" s="242" t="str" xml:space="preserve">
        <v>JS2M6Z </v>
      </c>
      <c r="P320" s="242" t="str" xml:space="preserve">
        <v>SC7646 V MO15APR XMNCGQ RR1 1230 1750 </v>
      </c>
      <c r="Q320" s="242">
        <v>1700</v>
      </c>
      <c r="R320" s="242"/>
      <c r="S320" s="242" t="str">
        <v>324-2049510549</v>
      </c>
      <c r="T320" s="241"/>
    </row>
    <row r="321">
      <c r="A321" s="241"/>
      <c r="B321" s="241"/>
      <c r="C321" s="241"/>
      <c r="D321" s="241"/>
      <c r="E321" s="241"/>
      <c r="F321" s="241"/>
      <c r="G321" s="241"/>
      <c r="H321" s="241"/>
      <c r="I321" s="241"/>
      <c r="J321" s="241"/>
      <c r="K321" s="241"/>
      <c r="L321" s="242">
        <v>335</v>
      </c>
      <c r="M321" s="242" t="str">
        <v>金善姬</v>
      </c>
      <c r="N321" s="242" t="str">
        <v>延边歌舞团</v>
      </c>
      <c r="O321" s="242" t="str">
        <v>HRN5DV</v>
      </c>
      <c r="P321" s="250" t="str">
        <v>CA1810 Q TU16APR XMNPEK HK1 1345 1715 
 CA1615 M TU16APR PEKYNJ HK1 1935 2140</v>
      </c>
      <c r="Q321" s="242">
        <v>629</v>
      </c>
      <c r="R321" s="242"/>
      <c r="S321" s="242" t="str">
        <v>999-2049510564</v>
      </c>
      <c r="T321" s="241"/>
    </row>
    <row r="322">
      <c r="A322" s="241"/>
      <c r="B322" s="241"/>
      <c r="C322" s="241"/>
      <c r="D322" s="241"/>
      <c r="E322" s="241"/>
      <c r="F322" s="241"/>
      <c r="G322" s="241"/>
      <c r="H322" s="241"/>
      <c r="I322" s="241"/>
      <c r="J322" s="241"/>
      <c r="K322" s="241"/>
      <c r="L322" s="242">
        <v>336</v>
      </c>
      <c r="M322" s="242" t="str">
        <v>常婧</v>
      </c>
      <c r="N322" s="242" t="str">
        <v>十三妹5213</v>
      </c>
      <c r="O322" s="242" t="str">
        <v>KGPKBE</v>
      </c>
      <c r="P322" s="242" t="str">
        <v>MF8417 V MO15APR XMNKWE HK1 1235 1455</v>
      </c>
      <c r="Q322" s="242">
        <v>1160</v>
      </c>
      <c r="R322" s="242"/>
      <c r="S322" s="242" t="str">
        <v>731-2049510566</v>
      </c>
      <c r="T322" s="241"/>
    </row>
    <row r="323">
      <c r="A323" s="241"/>
      <c r="B323" s="241"/>
      <c r="C323" s="241"/>
      <c r="D323" s="241"/>
      <c r="E323" s="241"/>
      <c r="F323" s="241"/>
      <c r="G323" s="241"/>
      <c r="H323" s="241"/>
      <c r="I323" s="241"/>
      <c r="J323" s="241"/>
      <c r="K323" s="241"/>
      <c r="L323" s="242">
        <v>337</v>
      </c>
      <c r="M323" s="242" t="str">
        <v>凌磊</v>
      </c>
      <c r="N323" s="242" t="str">
        <v>季晨🍊</v>
      </c>
      <c r="O323" s="242" t="str">
        <v>JMDHSG</v>
      </c>
      <c r="P323" s="242" t="str" xml:space="preserve">
        <v>MU2914 E MO15APR XMNCZX HK1 2245 0055+1 </v>
      </c>
      <c r="Q323" s="242">
        <v>120</v>
      </c>
      <c r="R323" s="242"/>
      <c r="S323" s="242" t="str">
        <v>781-2049510581</v>
      </c>
      <c r="T323" s="241"/>
    </row>
    <row r="324">
      <c r="A324" s="241"/>
      <c r="B324" s="241"/>
      <c r="C324" s="241"/>
      <c r="D324" s="241"/>
      <c r="E324" s="241"/>
      <c r="F324" s="241"/>
      <c r="G324" s="241"/>
      <c r="H324" s="241"/>
      <c r="I324" s="241"/>
      <c r="J324" s="241"/>
      <c r="K324" s="241"/>
      <c r="L324" s="242">
        <v>338</v>
      </c>
      <c r="M324" s="242" t="str">
        <v>凌磊</v>
      </c>
      <c r="N324" s="242" t="str">
        <v>季晨🍊</v>
      </c>
      <c r="O324" s="242" t="str">
        <v>JMDHSG</v>
      </c>
      <c r="P324" s="242" t="str">
        <v>MU2940 Y MO15APR XMNCZX HK1 0950 1145</v>
      </c>
      <c r="Q324" s="242">
        <v>320</v>
      </c>
      <c r="R324" s="242"/>
      <c r="S324" s="242" t="str">
        <v>781-2049510588</v>
      </c>
      <c r="T324" s="241"/>
    </row>
    <row r="325">
      <c r="A325" s="241"/>
      <c r="B325" s="241"/>
      <c r="C325" s="241"/>
      <c r="D325" s="241"/>
      <c r="E325" s="241"/>
      <c r="F325" s="241"/>
      <c r="G325" s="241"/>
      <c r="H325" s="241"/>
      <c r="I325" s="241"/>
      <c r="J325" s="241"/>
      <c r="K325" s="241"/>
      <c r="L325" s="242">
        <v>340</v>
      </c>
      <c r="M325" s="242" t="str">
        <v>蒋玲琛</v>
      </c>
      <c r="N325" s="242" t="str">
        <v>迪士尼在逃公主👸</v>
      </c>
      <c r="O325" s="242" t="str">
        <v>HSRQX5</v>
      </c>
      <c r="P325" s="242" t="str">
        <v>SC2109 R MO15APR XMNHGH HK1 0630 0800</v>
      </c>
      <c r="Q325" s="242">
        <v>860</v>
      </c>
      <c r="R325" s="242"/>
      <c r="S325" s="242" t="str">
        <v>324-2049510590</v>
      </c>
      <c r="T325" s="241"/>
    </row>
    <row r="326">
      <c r="A326" s="241"/>
      <c r="B326" s="241"/>
      <c r="C326" s="241"/>
      <c r="D326" s="241"/>
      <c r="E326" s="241"/>
      <c r="F326" s="241"/>
      <c r="G326" s="241"/>
      <c r="H326" s="241"/>
      <c r="I326" s="241"/>
      <c r="J326" s="241"/>
      <c r="K326" s="241"/>
      <c r="L326" s="242">
        <v>341</v>
      </c>
      <c r="M326" s="242" t="str">
        <v>贺乙峰</v>
      </c>
      <c r="N326" s="242" t="str">
        <v>听潮阁男明星—星天外</v>
      </c>
      <c r="O326" s="242" t="str">
        <v>JE7SM5</v>
      </c>
      <c r="P326" s="242" t="str" xml:space="preserve">
        <v>SC2115 U SU14APR XMNHGH HK1 2005 2140 </v>
      </c>
      <c r="Q326" s="242">
        <v>423</v>
      </c>
      <c r="R326" s="242"/>
      <c r="S326" s="242" t="str">
        <v>324-2049510594</v>
      </c>
      <c r="T326" s="241"/>
    </row>
    <row r="327">
      <c r="A327" s="241"/>
      <c r="B327" s="241"/>
      <c r="C327" s="241"/>
      <c r="D327" s="241"/>
      <c r="E327" s="241"/>
      <c r="F327" s="241"/>
      <c r="G327" s="241"/>
      <c r="H327" s="241"/>
      <c r="I327" s="241"/>
      <c r="J327" s="241"/>
      <c r="K327" s="241"/>
      <c r="L327" s="242">
        <v>342</v>
      </c>
      <c r="M327" s="242" t="str">
        <v>刘金臣</v>
      </c>
      <c r="N327" s="242" t="str">
        <v>小臣古筝老师🌟</v>
      </c>
      <c r="O327" s="242" t="str">
        <v>HNCTYN</v>
      </c>
      <c r="P327" s="242" t="str">
        <v>MU5225 Q MO15APR XMNXIY HK1 1600 1905</v>
      </c>
      <c r="Q327" s="242">
        <v>920</v>
      </c>
      <c r="R327" s="242"/>
      <c r="S327" s="242" t="str">
        <v>781-2049510596</v>
      </c>
      <c r="T327" s="241"/>
    </row>
    <row r="328">
      <c r="A328" s="241"/>
      <c r="B328" s="241"/>
      <c r="C328" s="241"/>
      <c r="D328" s="241"/>
      <c r="E328" s="241"/>
      <c r="F328" s="241"/>
      <c r="G328" s="241"/>
      <c r="H328" s="241"/>
      <c r="I328" s="241"/>
      <c r="J328" s="241"/>
      <c r="K328" s="241"/>
      <c r="L328" s="242">
        <v>343</v>
      </c>
      <c r="M328" s="242" t="str">
        <v>张浩</v>
      </c>
      <c r="N328" s="242" t="str">
        <v>昊艺💛星城唱将</v>
      </c>
      <c r="O328" s="242" t="str" xml:space="preserve">
        <v>KTXWGV </v>
      </c>
      <c r="P328" s="242" t="str" xml:space="preserve">
        <v>CZ2130 E MO15APR XMNCSX HK1 1220 1355 </v>
      </c>
      <c r="Q328" s="242">
        <v>760</v>
      </c>
      <c r="R328" s="242"/>
      <c r="S328" s="242" t="str" xml:space="preserve">
        <v>784-2049510601 </v>
      </c>
      <c r="T328" s="241"/>
    </row>
    <row r="329">
      <c r="A329" s="241"/>
      <c r="B329" s="241"/>
      <c r="C329" s="241"/>
      <c r="D329" s="241"/>
      <c r="E329" s="241"/>
      <c r="F329" s="241"/>
      <c r="G329" s="241"/>
      <c r="H329" s="241"/>
      <c r="I329" s="241"/>
      <c r="J329" s="241"/>
      <c r="K329" s="241"/>
      <c r="L329" s="242">
        <v>344</v>
      </c>
      <c r="M329" s="242" t="str">
        <v>李东旭</v>
      </c>
      <c r="N329" s="242" t="str">
        <v>瑞思拜</v>
      </c>
      <c r="O329" s="242" t="str" xml:space="preserve">
        <v>HWKSTR </v>
      </c>
      <c r="P329" s="242" t="str">
        <v>MF8539 B MO15APR XMNNKG RR1 1130 1330</v>
      </c>
      <c r="Q329" s="242">
        <v>1380</v>
      </c>
      <c r="R329" s="242"/>
      <c r="S329" s="242" t="str">
        <v>731-2049510603</v>
      </c>
      <c r="T329" s="241"/>
    </row>
    <row r="330">
      <c r="A330" s="241"/>
      <c r="B330" s="241"/>
      <c r="C330" s="241"/>
      <c r="D330" s="241"/>
      <c r="E330" s="241"/>
      <c r="F330" s="241"/>
      <c r="G330" s="241"/>
      <c r="H330" s="241"/>
      <c r="I330" s="241"/>
      <c r="J330" s="241"/>
      <c r="K330" s="241"/>
      <c r="L330" s="242">
        <v>345</v>
      </c>
      <c r="M330" s="242" t="str">
        <v>邓世杰</v>
      </c>
      <c r="N330" s="242" t="str">
        <v>全明星.</v>
      </c>
      <c r="O330" s="265" t="str">
        <v>JVQE29</v>
      </c>
      <c r="P330" s="266" t="str">
        <v>MF8333 H MO15APR XMNCSX RR1 1550 1735</v>
      </c>
      <c r="Q330" s="242">
        <v>1620</v>
      </c>
      <c r="R330" s="242"/>
      <c r="S330" s="242" t="str">
        <v>731-2049510606</v>
      </c>
      <c r="T330" s="241"/>
    </row>
    <row r="331">
      <c r="A331" s="241"/>
      <c r="B331" s="241"/>
      <c r="C331" s="241"/>
      <c r="D331" s="241"/>
      <c r="E331" s="241"/>
      <c r="F331" s="241"/>
      <c r="G331" s="241"/>
      <c r="H331" s="241"/>
      <c r="I331" s="241"/>
      <c r="J331" s="241"/>
      <c r="K331" s="241"/>
      <c r="L331" s="261">
        <v>346</v>
      </c>
      <c r="M331" s="261" t="str">
        <v>王一迪</v>
      </c>
      <c r="N331" s="242" t="str">
        <v>易阳🍊</v>
      </c>
      <c r="O331" s="262" t="str">
        <v>JGK9CX</v>
      </c>
      <c r="P331" s="242" t="str">
        <v>MF8681 Q MO15APR XMNMFM RR1 1345 1520</v>
      </c>
      <c r="Q331" s="242">
        <v>835</v>
      </c>
      <c r="R331" s="242"/>
      <c r="S331" s="242" t="str">
        <v>731-2661003683</v>
      </c>
      <c r="T331" s="241"/>
    </row>
    <row r="332">
      <c r="A332" s="241"/>
      <c r="B332" s="241"/>
      <c r="C332" s="241"/>
      <c r="D332" s="241"/>
      <c r="E332" s="241"/>
      <c r="F332" s="241"/>
      <c r="G332" s="241"/>
      <c r="H332" s="241"/>
      <c r="I332" s="241"/>
      <c r="J332" s="241"/>
      <c r="K332" s="241"/>
      <c r="L332" s="246"/>
      <c r="M332" s="248"/>
      <c r="N332" s="247"/>
      <c r="O332" s="247"/>
      <c r="P332" s="247"/>
      <c r="Q332" s="267">
        <f>SUM(Q2:Q331)</f>
      </c>
      <c r="R332" s="267">
        <f>SUM(R2:R331)</f>
      </c>
      <c r="S332" s="267">
        <v>0</v>
      </c>
      <c r="T332" s="241"/>
    </row>
    <row r="333">
      <c r="A333" s="241"/>
      <c r="B333" s="241"/>
      <c r="C333" s="241"/>
      <c r="D333" s="241"/>
      <c r="E333" s="241"/>
      <c r="F333" s="241"/>
      <c r="G333" s="241"/>
      <c r="H333" s="241"/>
      <c r="I333" s="241"/>
      <c r="J333" s="241"/>
      <c r="K333" s="241"/>
      <c r="L333" s="246"/>
      <c r="M333" s="248"/>
      <c r="N333" s="247"/>
      <c r="O333" s="247"/>
      <c r="P333" s="247"/>
      <c r="Q333" s="247">
        <f>Q332+R332</f>
      </c>
      <c r="R333" s="247"/>
      <c r="S333" s="247"/>
      <c r="T333" s="241"/>
    </row>
    <row r="334">
      <c r="A334" s="241"/>
      <c r="B334" s="241"/>
      <c r="C334" s="241"/>
      <c r="D334" s="241"/>
      <c r="E334" s="241"/>
      <c r="F334" s="241"/>
      <c r="G334" s="241"/>
      <c r="H334" s="241"/>
      <c r="I334" s="241"/>
      <c r="J334" s="241"/>
      <c r="K334" s="241"/>
      <c r="L334" s="246"/>
      <c r="T334" s="241"/>
    </row>
    <row r="335">
      <c r="A335" s="241"/>
      <c r="B335" s="241"/>
      <c r="C335" s="241"/>
      <c r="D335" s="241"/>
      <c r="E335" s="241"/>
      <c r="F335" s="241"/>
      <c r="G335" s="241"/>
      <c r="H335" s="241"/>
      <c r="I335" s="241"/>
      <c r="J335" s="241"/>
      <c r="K335" s="241"/>
      <c r="L335" s="246"/>
      <c r="T335" s="241"/>
    </row>
    <row r="336">
      <c r="A336" s="241"/>
      <c r="B336" s="241"/>
      <c r="C336" s="241"/>
      <c r="D336" s="241"/>
      <c r="E336" s="241"/>
      <c r="F336" s="241"/>
      <c r="G336" s="241"/>
      <c r="H336" s="241"/>
      <c r="I336" s="241"/>
      <c r="J336" s="241"/>
      <c r="K336" s="241"/>
      <c r="L336" s="246"/>
      <c r="T336" s="241"/>
    </row>
    <row r="337">
      <c r="A337" s="241"/>
      <c r="B337" s="241"/>
      <c r="C337" s="241"/>
      <c r="D337" s="241"/>
      <c r="E337" s="241"/>
      <c r="F337" s="241"/>
      <c r="G337" s="241"/>
      <c r="H337" s="241"/>
      <c r="I337" s="241"/>
      <c r="J337" s="241"/>
      <c r="K337" s="241"/>
      <c r="L337" s="246"/>
      <c r="T337" s="241"/>
    </row>
    <row r="338">
      <c r="A338" s="241"/>
      <c r="B338" s="241"/>
      <c r="C338" s="241"/>
      <c r="D338" s="241"/>
      <c r="E338" s="241"/>
      <c r="F338" s="241"/>
      <c r="G338" s="241"/>
      <c r="H338" s="241"/>
      <c r="I338" s="241"/>
      <c r="J338" s="241"/>
      <c r="K338" s="241"/>
      <c r="L338" s="246"/>
      <c r="T338" s="241"/>
    </row>
    <row r="339">
      <c r="A339" s="241"/>
      <c r="B339" s="241"/>
      <c r="C339" s="241"/>
      <c r="D339" s="241"/>
      <c r="E339" s="241"/>
      <c r="F339" s="241"/>
      <c r="G339" s="241"/>
      <c r="H339" s="241"/>
      <c r="I339" s="241"/>
      <c r="J339" s="241"/>
      <c r="K339" s="241"/>
      <c r="L339" s="246"/>
      <c r="T339" s="241"/>
    </row>
    <row r="340">
      <c r="A340" s="241"/>
      <c r="B340" s="241"/>
      <c r="C340" s="241"/>
      <c r="D340" s="241"/>
      <c r="E340" s="241"/>
      <c r="F340" s="241"/>
      <c r="G340" s="241"/>
      <c r="H340" s="241"/>
      <c r="I340" s="241"/>
      <c r="J340" s="241"/>
      <c r="K340" s="241"/>
      <c r="L340" s="246"/>
      <c r="T340" s="241"/>
    </row>
    <row r="341">
      <c r="A341" s="241"/>
      <c r="B341" s="241"/>
      <c r="C341" s="241"/>
      <c r="D341" s="241"/>
      <c r="E341" s="241"/>
      <c r="F341" s="241"/>
      <c r="G341" s="241"/>
      <c r="H341" s="241"/>
      <c r="I341" s="241"/>
      <c r="J341" s="241"/>
      <c r="K341" s="241"/>
      <c r="L341" s="246"/>
      <c r="T341" s="241"/>
    </row>
    <row r="342">
      <c r="A342" s="241"/>
      <c r="B342" s="241"/>
      <c r="C342" s="241"/>
      <c r="D342" s="241"/>
      <c r="E342" s="241"/>
      <c r="F342" s="241"/>
      <c r="G342" s="241"/>
      <c r="H342" s="241"/>
      <c r="I342" s="241"/>
      <c r="J342" s="241"/>
      <c r="K342" s="241"/>
      <c r="L342" s="246"/>
      <c r="T342" s="241"/>
    </row>
    <row r="343">
      <c r="A343" s="241"/>
      <c r="B343" s="241"/>
      <c r="C343" s="241"/>
      <c r="D343" s="241"/>
      <c r="E343" s="241"/>
      <c r="F343" s="241"/>
      <c r="G343" s="241"/>
      <c r="H343" s="241"/>
      <c r="I343" s="241"/>
      <c r="J343" s="241"/>
      <c r="K343" s="241"/>
      <c r="L343" s="246"/>
      <c r="T343" s="241"/>
    </row>
    <row r="344">
      <c r="A344" s="241"/>
      <c r="B344" s="241"/>
      <c r="C344" s="241"/>
      <c r="D344" s="241"/>
      <c r="E344" s="241"/>
      <c r="F344" s="241"/>
      <c r="G344" s="241"/>
      <c r="H344" s="241"/>
      <c r="I344" s="241"/>
      <c r="J344" s="241"/>
      <c r="K344" s="241"/>
      <c r="L344" s="246"/>
      <c r="T344" s="241"/>
    </row>
    <row r="345">
      <c r="A345" s="241"/>
      <c r="B345" s="241"/>
      <c r="C345" s="241"/>
      <c r="D345" s="241"/>
      <c r="E345" s="241"/>
      <c r="F345" s="241"/>
      <c r="G345" s="241"/>
      <c r="H345" s="241"/>
      <c r="I345" s="241"/>
      <c r="J345" s="241"/>
      <c r="K345" s="241"/>
      <c r="L345" s="246"/>
      <c r="T345" s="241"/>
    </row>
    <row r="346">
      <c r="A346" s="241"/>
      <c r="B346" s="241"/>
      <c r="C346" s="241"/>
      <c r="D346" s="241"/>
      <c r="E346" s="241"/>
      <c r="F346" s="241"/>
      <c r="G346" s="241"/>
      <c r="H346" s="241"/>
      <c r="I346" s="241"/>
      <c r="J346" s="241"/>
      <c r="K346" s="241"/>
      <c r="L346" s="246"/>
      <c r="T346" s="241"/>
    </row>
    <row r="347">
      <c r="A347" s="241"/>
      <c r="B347" s="241"/>
      <c r="C347" s="241"/>
      <c r="D347" s="241"/>
      <c r="E347" s="241"/>
      <c r="F347" s="241"/>
      <c r="G347" s="241"/>
      <c r="H347" s="241"/>
      <c r="I347" s="241"/>
      <c r="J347" s="241"/>
      <c r="K347" s="241"/>
      <c r="L347" s="246"/>
      <c r="T347" s="241"/>
    </row>
    <row r="348">
      <c r="A348" s="241"/>
      <c r="B348" s="241"/>
      <c r="C348" s="241"/>
      <c r="D348" s="241"/>
      <c r="E348" s="241"/>
      <c r="F348" s="241"/>
      <c r="G348" s="241"/>
      <c r="H348" s="241"/>
      <c r="I348" s="241"/>
      <c r="J348" s="241"/>
      <c r="K348" s="241"/>
      <c r="L348" s="246"/>
      <c r="T348" s="241"/>
    </row>
    <row r="349">
      <c r="A349" s="241"/>
      <c r="B349" s="241"/>
      <c r="C349" s="241"/>
      <c r="D349" s="241"/>
      <c r="E349" s="241"/>
      <c r="F349" s="241"/>
      <c r="G349" s="241"/>
      <c r="H349" s="241"/>
      <c r="I349" s="241"/>
      <c r="J349" s="241"/>
      <c r="K349" s="241"/>
      <c r="L349" s="246"/>
      <c r="T349" s="241"/>
    </row>
    <row r="350">
      <c r="A350" s="241"/>
      <c r="B350" s="241"/>
      <c r="C350" s="241"/>
      <c r="D350" s="241"/>
      <c r="E350" s="241"/>
      <c r="F350" s="241"/>
      <c r="G350" s="241"/>
      <c r="H350" s="241"/>
      <c r="I350" s="241"/>
      <c r="J350" s="241"/>
      <c r="K350" s="241"/>
      <c r="L350" s="246"/>
      <c r="T350" s="241"/>
    </row>
    <row r="351">
      <c r="A351" s="241"/>
      <c r="B351" s="241"/>
      <c r="C351" s="241"/>
      <c r="D351" s="241"/>
      <c r="E351" s="241"/>
      <c r="F351" s="241"/>
      <c r="G351" s="241"/>
      <c r="H351" s="241"/>
      <c r="I351" s="241"/>
      <c r="J351" s="241"/>
      <c r="K351" s="241"/>
      <c r="L351" s="246"/>
      <c r="T351" s="241"/>
    </row>
    <row r="352">
      <c r="A352" s="241"/>
      <c r="B352" s="241"/>
      <c r="C352" s="241"/>
      <c r="D352" s="241"/>
      <c r="E352" s="241"/>
      <c r="F352" s="241"/>
      <c r="G352" s="241"/>
      <c r="H352" s="241"/>
      <c r="I352" s="241"/>
      <c r="J352" s="241"/>
      <c r="K352" s="241"/>
      <c r="L352" s="246"/>
      <c r="T352" s="241"/>
    </row>
    <row r="353">
      <c r="A353" s="241"/>
      <c r="B353" s="241"/>
      <c r="C353" s="241"/>
      <c r="D353" s="241"/>
      <c r="E353" s="241"/>
      <c r="F353" s="241"/>
      <c r="G353" s="241"/>
      <c r="H353" s="241"/>
      <c r="I353" s="241"/>
      <c r="J353" s="241"/>
      <c r="K353" s="241"/>
      <c r="L353" s="246"/>
      <c r="T353" s="241"/>
    </row>
    <row r="354">
      <c r="A354" s="241"/>
      <c r="B354" s="241"/>
      <c r="C354" s="241"/>
      <c r="D354" s="241"/>
      <c r="E354" s="241"/>
      <c r="F354" s="241"/>
      <c r="G354" s="241"/>
      <c r="H354" s="241"/>
      <c r="I354" s="241"/>
      <c r="J354" s="241"/>
      <c r="K354" s="241"/>
      <c r="L354" s="246"/>
      <c r="T354" s="241"/>
    </row>
    <row r="355">
      <c r="A355" s="241"/>
      <c r="B355" s="241"/>
      <c r="C355" s="241"/>
      <c r="D355" s="241"/>
      <c r="E355" s="241"/>
      <c r="F355" s="241"/>
      <c r="G355" s="241"/>
      <c r="H355" s="241"/>
      <c r="I355" s="241"/>
      <c r="J355" s="241"/>
      <c r="K355" s="241"/>
      <c r="L355" s="246"/>
      <c r="T355" s="241"/>
    </row>
    <row r="356">
      <c r="A356" s="241"/>
      <c r="B356" s="241"/>
      <c r="C356" s="241"/>
      <c r="D356" s="241"/>
      <c r="E356" s="241"/>
      <c r="F356" s="241"/>
      <c r="G356" s="241"/>
      <c r="H356" s="241"/>
      <c r="I356" s="241"/>
      <c r="J356" s="241"/>
      <c r="K356" s="241"/>
      <c r="L356" s="246"/>
      <c r="T356" s="241"/>
    </row>
    <row r="357">
      <c r="A357" s="241"/>
      <c r="B357" s="241"/>
      <c r="C357" s="241"/>
      <c r="D357" s="241"/>
      <c r="E357" s="241"/>
      <c r="F357" s="241"/>
      <c r="G357" s="241"/>
      <c r="H357" s="241"/>
      <c r="I357" s="241"/>
      <c r="J357" s="241"/>
      <c r="K357" s="241"/>
      <c r="L357" s="246"/>
      <c r="T357" s="241"/>
    </row>
    <row r="358">
      <c r="A358" s="241"/>
      <c r="B358" s="241"/>
      <c r="C358" s="241"/>
      <c r="D358" s="241"/>
      <c r="E358" s="241"/>
      <c r="F358" s="241"/>
      <c r="G358" s="241"/>
      <c r="H358" s="241"/>
      <c r="I358" s="241"/>
      <c r="J358" s="241"/>
      <c r="K358" s="241"/>
      <c r="L358" s="246"/>
      <c r="T358" s="241"/>
    </row>
    <row r="359">
      <c r="A359" s="241"/>
      <c r="B359" s="241"/>
      <c r="C359" s="241"/>
      <c r="D359" s="241"/>
      <c r="E359" s="241"/>
      <c r="F359" s="241"/>
      <c r="G359" s="241"/>
      <c r="H359" s="241"/>
      <c r="I359" s="241"/>
      <c r="J359" s="241"/>
      <c r="K359" s="241"/>
      <c r="L359" s="246"/>
      <c r="T359" s="241"/>
    </row>
    <row r="360">
      <c r="A360" s="241"/>
      <c r="B360" s="241"/>
      <c r="C360" s="241"/>
      <c r="D360" s="241"/>
      <c r="E360" s="241"/>
      <c r="F360" s="241"/>
      <c r="G360" s="241"/>
      <c r="H360" s="241"/>
      <c r="I360" s="241"/>
      <c r="J360" s="241"/>
      <c r="K360" s="241"/>
      <c r="L360" s="246"/>
      <c r="T360" s="241"/>
    </row>
    <row r="361">
      <c r="A361" s="241"/>
      <c r="B361" s="241"/>
      <c r="C361" s="241"/>
      <c r="D361" s="241"/>
      <c r="E361" s="241"/>
      <c r="F361" s="241"/>
      <c r="G361" s="241"/>
      <c r="H361" s="241"/>
      <c r="I361" s="241"/>
      <c r="J361" s="241"/>
      <c r="K361" s="241"/>
      <c r="L361" s="246"/>
      <c r="T361" s="241"/>
    </row>
    <row r="362">
      <c r="A362" s="241"/>
      <c r="B362" s="241"/>
      <c r="C362" s="241"/>
      <c r="D362" s="241"/>
      <c r="E362" s="241"/>
      <c r="F362" s="241"/>
      <c r="G362" s="241"/>
      <c r="H362" s="241"/>
      <c r="I362" s="241"/>
      <c r="J362" s="241"/>
      <c r="K362" s="241"/>
      <c r="L362" s="246"/>
      <c r="T362" s="241"/>
    </row>
    <row r="363">
      <c r="A363" s="241"/>
      <c r="B363" s="241"/>
      <c r="C363" s="241"/>
      <c r="D363" s="241"/>
      <c r="E363" s="241"/>
      <c r="F363" s="241"/>
      <c r="G363" s="241"/>
      <c r="H363" s="241"/>
      <c r="I363" s="241"/>
      <c r="J363" s="241"/>
      <c r="K363" s="241"/>
      <c r="L363" s="246"/>
      <c r="T363" s="241"/>
    </row>
    <row r="364">
      <c r="A364" s="241"/>
      <c r="B364" s="241"/>
      <c r="C364" s="241"/>
      <c r="D364" s="241"/>
      <c r="E364" s="241"/>
      <c r="F364" s="241"/>
      <c r="G364" s="241"/>
      <c r="H364" s="241"/>
      <c r="I364" s="241"/>
      <c r="J364" s="241"/>
      <c r="K364" s="241"/>
      <c r="L364" s="246"/>
      <c r="T364" s="241"/>
    </row>
    <row r="365">
      <c r="A365" s="241"/>
      <c r="B365" s="241"/>
      <c r="C365" s="241"/>
      <c r="D365" s="241"/>
      <c r="E365" s="241"/>
      <c r="F365" s="241"/>
      <c r="G365" s="241"/>
      <c r="H365" s="241"/>
      <c r="I365" s="241"/>
      <c r="J365" s="241"/>
      <c r="K365" s="241"/>
      <c r="L365" s="253"/>
      <c r="M365" s="252"/>
      <c r="N365" s="252"/>
      <c r="T365" s="241"/>
    </row>
    <row r="366">
      <c r="A366" s="241"/>
      <c r="B366" s="241"/>
      <c r="C366" s="241"/>
      <c r="D366" s="241"/>
      <c r="E366" s="241"/>
      <c r="F366" s="241"/>
      <c r="G366" s="241"/>
      <c r="H366" s="241"/>
      <c r="I366" s="241"/>
      <c r="J366" s="241"/>
      <c r="K366" s="241"/>
      <c r="L366" s="253"/>
      <c r="M366" s="252"/>
      <c r="N366" s="252"/>
      <c r="T366" s="241"/>
    </row>
    <row r="367">
      <c r="A367" s="241"/>
      <c r="B367" s="241"/>
      <c r="C367" s="241"/>
      <c r="D367" s="241"/>
      <c r="E367" s="241"/>
      <c r="F367" s="241"/>
      <c r="G367" s="241"/>
      <c r="H367" s="241"/>
      <c r="I367" s="241"/>
      <c r="J367" s="241"/>
      <c r="K367" s="241"/>
      <c r="L367" s="252"/>
      <c r="M367" s="252"/>
      <c r="N367" s="252"/>
      <c r="T367" s="241"/>
    </row>
    <row r="368">
      <c r="A368" s="241"/>
      <c r="B368" s="241"/>
      <c r="C368" s="241"/>
      <c r="D368" s="241"/>
      <c r="E368" s="241"/>
      <c r="F368" s="241"/>
      <c r="G368" s="241"/>
      <c r="H368" s="241"/>
      <c r="I368" s="241"/>
      <c r="J368" s="241"/>
      <c r="K368" s="241"/>
      <c r="L368" s="252"/>
      <c r="M368" s="252"/>
      <c r="N368" s="252"/>
      <c r="T368" s="241"/>
    </row>
    <row r="369">
      <c r="A369" s="241"/>
      <c r="B369" s="241"/>
      <c r="C369" s="241"/>
      <c r="D369" s="241"/>
      <c r="E369" s="241"/>
      <c r="F369" s="241"/>
      <c r="G369" s="241"/>
      <c r="H369" s="241"/>
      <c r="I369" s="241"/>
      <c r="J369" s="241"/>
      <c r="K369" s="241"/>
      <c r="T369" s="241"/>
    </row>
    <row r="370">
      <c r="A370" s="241"/>
      <c r="B370" s="241"/>
      <c r="C370" s="241"/>
      <c r="D370" s="241"/>
      <c r="E370" s="241"/>
      <c r="F370" s="241"/>
      <c r="G370" s="241"/>
      <c r="H370" s="241"/>
      <c r="I370" s="241"/>
      <c r="J370" s="241"/>
      <c r="K370" s="241"/>
      <c r="L370" s="241"/>
      <c r="M370" s="241"/>
      <c r="N370" s="241"/>
      <c r="O370" s="241"/>
      <c r="P370" s="241"/>
      <c r="Q370" s="241"/>
      <c r="R370" s="241"/>
      <c r="S370" s="241"/>
      <c r="T370" s="241"/>
    </row>
    <row r="371">
      <c r="A371" s="241"/>
      <c r="B371" s="241"/>
      <c r="C371" s="241"/>
      <c r="D371" s="241"/>
      <c r="E371" s="241"/>
      <c r="F371" s="241"/>
      <c r="G371" s="241"/>
      <c r="H371" s="241"/>
      <c r="I371" s="241"/>
      <c r="J371" s="241"/>
      <c r="K371" s="241"/>
      <c r="L371" s="241"/>
      <c r="M371" s="241"/>
      <c r="N371" s="241"/>
      <c r="O371" s="241"/>
      <c r="P371" s="241"/>
      <c r="Q371" s="241"/>
      <c r="R371" s="241"/>
      <c r="S371" s="241"/>
      <c r="T371" s="241"/>
    </row>
    <row r="372">
      <c r="A372" s="241"/>
      <c r="B372" s="241"/>
      <c r="C372" s="241"/>
      <c r="D372" s="241"/>
      <c r="E372" s="241"/>
      <c r="F372" s="241"/>
      <c r="G372" s="241"/>
      <c r="H372" s="241"/>
      <c r="I372" s="241"/>
      <c r="J372" s="241"/>
      <c r="K372" s="241"/>
      <c r="L372" s="241"/>
      <c r="M372" s="241"/>
      <c r="N372" s="241"/>
      <c r="O372" s="241"/>
      <c r="P372" s="241"/>
      <c r="Q372" s="241"/>
      <c r="R372" s="241"/>
      <c r="S372" s="241"/>
      <c r="T372" s="241"/>
    </row>
    <row r="373">
      <c r="A373" s="241"/>
      <c r="B373" s="241"/>
      <c r="C373" s="241"/>
      <c r="D373" s="241"/>
      <c r="E373" s="241"/>
      <c r="F373" s="241"/>
      <c r="G373" s="241"/>
      <c r="H373" s="241"/>
      <c r="I373" s="241"/>
      <c r="J373" s="241"/>
      <c r="K373" s="241"/>
      <c r="L373" s="241"/>
      <c r="M373" s="241"/>
      <c r="N373" s="241"/>
      <c r="O373" s="241"/>
      <c r="P373" s="241"/>
      <c r="Q373" s="241"/>
      <c r="R373" s="241"/>
      <c r="S373" s="241"/>
      <c r="T373" s="241"/>
    </row>
    <row r="374">
      <c r="A374" s="241"/>
      <c r="B374" s="241"/>
      <c r="C374" s="241"/>
      <c r="D374" s="241"/>
      <c r="E374" s="241"/>
      <c r="F374" s="241"/>
      <c r="G374" s="241"/>
      <c r="H374" s="241"/>
      <c r="I374" s="241"/>
      <c r="J374" s="241"/>
      <c r="K374" s="241"/>
      <c r="L374" s="241"/>
      <c r="M374" s="241"/>
      <c r="N374" s="241"/>
      <c r="O374" s="241"/>
      <c r="P374" s="241"/>
      <c r="Q374" s="241"/>
      <c r="R374" s="241"/>
      <c r="S374" s="241"/>
      <c r="T374" s="241"/>
    </row>
    <row r="375">
      <c r="A375" s="241"/>
      <c r="B375" s="241"/>
      <c r="C375" s="241"/>
      <c r="D375" s="241"/>
      <c r="E375" s="241"/>
      <c r="F375" s="241"/>
      <c r="G375" s="241"/>
      <c r="H375" s="241"/>
      <c r="I375" s="241"/>
      <c r="J375" s="241"/>
      <c r="K375" s="241"/>
      <c r="L375" s="241"/>
      <c r="M375" s="241"/>
      <c r="N375" s="241"/>
      <c r="O375" s="241"/>
      <c r="P375" s="241"/>
      <c r="Q375" s="241"/>
      <c r="R375" s="241"/>
      <c r="S375" s="241"/>
      <c r="T375" s="241"/>
    </row>
    <row r="376">
      <c r="A376" s="241"/>
      <c r="B376" s="241"/>
      <c r="C376" s="241"/>
      <c r="D376" s="241"/>
      <c r="E376" s="241"/>
      <c r="F376" s="241"/>
      <c r="G376" s="241"/>
      <c r="H376" s="241"/>
      <c r="I376" s="241"/>
      <c r="J376" s="241"/>
      <c r="K376" s="241"/>
      <c r="L376" s="241"/>
      <c r="M376" s="241"/>
      <c r="N376" s="241"/>
      <c r="O376" s="241"/>
      <c r="P376" s="241"/>
      <c r="Q376" s="241"/>
      <c r="R376" s="241"/>
      <c r="S376" s="241"/>
      <c r="T376" s="241"/>
    </row>
    <row r="377">
      <c r="A377" s="241"/>
      <c r="B377" s="241"/>
      <c r="C377" s="241"/>
      <c r="D377" s="241"/>
      <c r="E377" s="241"/>
      <c r="F377" s="241"/>
      <c r="G377" s="241"/>
      <c r="H377" s="241"/>
      <c r="I377" s="241"/>
      <c r="J377" s="241"/>
      <c r="K377" s="241"/>
      <c r="L377" s="241"/>
      <c r="M377" s="241"/>
      <c r="N377" s="241"/>
      <c r="O377" s="241"/>
      <c r="P377" s="241"/>
      <c r="Q377" s="241"/>
      <c r="R377" s="241"/>
      <c r="S377" s="241"/>
      <c r="T377" s="241"/>
    </row>
    <row r="378">
      <c r="A378" s="241"/>
      <c r="B378" s="241"/>
      <c r="C378" s="241"/>
      <c r="D378" s="241"/>
      <c r="E378" s="241"/>
      <c r="F378" s="241"/>
      <c r="G378" s="241"/>
      <c r="H378" s="241"/>
      <c r="I378" s="241"/>
      <c r="J378" s="241"/>
      <c r="K378" s="241"/>
      <c r="L378" s="241"/>
      <c r="M378" s="241"/>
      <c r="N378" s="241"/>
      <c r="O378" s="241"/>
      <c r="P378" s="241"/>
      <c r="Q378" s="241"/>
      <c r="R378" s="241"/>
      <c r="S378" s="241"/>
      <c r="T378" s="241"/>
    </row>
    <row r="379">
      <c r="A379" s="241"/>
      <c r="B379" s="241"/>
      <c r="C379" s="241"/>
      <c r="D379" s="241"/>
      <c r="E379" s="241"/>
      <c r="F379" s="241"/>
      <c r="G379" s="241"/>
      <c r="H379" s="241"/>
      <c r="I379" s="241"/>
      <c r="J379" s="241"/>
      <c r="K379" s="241"/>
      <c r="L379" s="241"/>
      <c r="M379" s="241"/>
      <c r="N379" s="241"/>
      <c r="O379" s="241"/>
      <c r="P379" s="241"/>
      <c r="Q379" s="241"/>
      <c r="R379" s="241"/>
      <c r="S379" s="241"/>
      <c r="T379" s="241"/>
    </row>
    <row r="380">
      <c r="A380" s="241"/>
      <c r="B380" s="241"/>
      <c r="C380" s="241"/>
      <c r="D380" s="241"/>
      <c r="E380" s="241"/>
      <c r="F380" s="241"/>
      <c r="G380" s="241"/>
      <c r="H380" s="241"/>
      <c r="I380" s="241"/>
      <c r="J380" s="241"/>
      <c r="K380" s="241"/>
      <c r="L380" s="241"/>
      <c r="M380" s="241"/>
      <c r="N380" s="241"/>
      <c r="O380" s="241"/>
      <c r="P380" s="241"/>
      <c r="Q380" s="241"/>
      <c r="R380" s="241"/>
      <c r="S380" s="241"/>
      <c r="T380" s="241"/>
    </row>
    <row r="381">
      <c r="A381" s="241"/>
      <c r="B381" s="241"/>
      <c r="C381" s="241"/>
      <c r="D381" s="241"/>
      <c r="E381" s="241"/>
      <c r="F381" s="241"/>
      <c r="G381" s="241"/>
      <c r="H381" s="241"/>
      <c r="I381" s="241"/>
      <c r="J381" s="241"/>
      <c r="K381" s="241"/>
      <c r="L381" s="241"/>
      <c r="M381" s="241"/>
      <c r="N381" s="241"/>
      <c r="O381" s="241"/>
      <c r="P381" s="241"/>
      <c r="Q381" s="241"/>
      <c r="R381" s="241"/>
      <c r="S381" s="241"/>
      <c r="T381" s="241"/>
    </row>
    <row r="382">
      <c r="A382" s="241"/>
      <c r="B382" s="241"/>
      <c r="C382" s="241"/>
      <c r="D382" s="241"/>
      <c r="E382" s="241"/>
      <c r="F382" s="241"/>
      <c r="G382" s="241"/>
      <c r="H382" s="241"/>
      <c r="I382" s="241"/>
      <c r="J382" s="241"/>
      <c r="K382" s="241"/>
      <c r="L382" s="241"/>
      <c r="M382" s="241"/>
      <c r="N382" s="241"/>
      <c r="O382" s="241"/>
      <c r="P382" s="241"/>
      <c r="Q382" s="241"/>
      <c r="R382" s="241"/>
      <c r="S382" s="241"/>
      <c r="T382" s="241"/>
    </row>
    <row r="383">
      <c r="A383" s="241"/>
      <c r="B383" s="241"/>
      <c r="C383" s="241"/>
      <c r="D383" s="241"/>
      <c r="E383" s="241"/>
      <c r="F383" s="241"/>
      <c r="G383" s="241"/>
      <c r="H383" s="241"/>
      <c r="I383" s="241"/>
      <c r="J383" s="241"/>
      <c r="K383" s="241"/>
      <c r="L383" s="241"/>
      <c r="M383" s="241"/>
      <c r="N383" s="241"/>
      <c r="O383" s="241"/>
      <c r="P383" s="241"/>
      <c r="Q383" s="241"/>
      <c r="R383" s="241"/>
      <c r="S383" s="241"/>
      <c r="T383" s="241"/>
    </row>
    <row r="384">
      <c r="A384" s="241"/>
      <c r="B384" s="241"/>
      <c r="C384" s="241"/>
      <c r="D384" s="241"/>
      <c r="E384" s="241"/>
      <c r="F384" s="241"/>
      <c r="G384" s="241"/>
      <c r="H384" s="241"/>
      <c r="I384" s="241"/>
      <c r="J384" s="241"/>
      <c r="K384" s="241"/>
      <c r="L384" s="241"/>
      <c r="M384" s="241"/>
      <c r="N384" s="241"/>
      <c r="O384" s="241"/>
      <c r="P384" s="241"/>
      <c r="Q384" s="241"/>
      <c r="R384" s="241"/>
      <c r="S384" s="241"/>
      <c r="T384" s="241"/>
    </row>
    <row r="385">
      <c r="A385" s="241"/>
      <c r="B385" s="241"/>
      <c r="C385" s="241"/>
      <c r="D385" s="241"/>
      <c r="E385" s="241"/>
      <c r="F385" s="241"/>
      <c r="G385" s="241"/>
      <c r="H385" s="241"/>
      <c r="I385" s="241"/>
      <c r="J385" s="241"/>
      <c r="K385" s="241"/>
      <c r="L385" s="241"/>
      <c r="M385" s="241"/>
      <c r="N385" s="241"/>
      <c r="O385" s="241"/>
      <c r="P385" s="241"/>
      <c r="Q385" s="241"/>
      <c r="R385" s="241"/>
      <c r="S385" s="241"/>
      <c r="T385" s="241"/>
    </row>
    <row r="386">
      <c r="A386" s="241"/>
      <c r="B386" s="241"/>
      <c r="C386" s="241"/>
      <c r="D386" s="241"/>
      <c r="E386" s="241"/>
      <c r="F386" s="241"/>
      <c r="G386" s="241"/>
      <c r="H386" s="241"/>
      <c r="I386" s="241"/>
      <c r="J386" s="241"/>
      <c r="K386" s="241"/>
      <c r="L386" s="241"/>
      <c r="M386" s="241"/>
      <c r="N386" s="241"/>
      <c r="O386" s="241"/>
      <c r="P386" s="241"/>
      <c r="Q386" s="241"/>
      <c r="R386" s="241"/>
      <c r="S386" s="241"/>
      <c r="T386" s="241"/>
    </row>
    <row r="387">
      <c r="A387" s="241"/>
      <c r="B387" s="241"/>
      <c r="C387" s="241"/>
      <c r="D387" s="241"/>
      <c r="E387" s="241"/>
      <c r="F387" s="241"/>
      <c r="G387" s="241"/>
      <c r="H387" s="241"/>
      <c r="I387" s="241"/>
      <c r="J387" s="241"/>
      <c r="K387" s="241"/>
      <c r="L387" s="241"/>
      <c r="M387" s="241"/>
      <c r="N387" s="241"/>
      <c r="O387" s="241"/>
      <c r="P387" s="241"/>
      <c r="Q387" s="241"/>
      <c r="R387" s="241"/>
      <c r="S387" s="241"/>
      <c r="T387" s="241"/>
    </row>
    <row r="388">
      <c r="A388" s="241"/>
      <c r="B388" s="241"/>
      <c r="C388" s="241"/>
      <c r="D388" s="241"/>
      <c r="E388" s="241"/>
      <c r="F388" s="241"/>
      <c r="G388" s="241"/>
      <c r="H388" s="241"/>
      <c r="I388" s="241"/>
      <c r="J388" s="241"/>
      <c r="K388" s="241"/>
      <c r="L388" s="241"/>
      <c r="M388" s="241"/>
      <c r="N388" s="241"/>
      <c r="O388" s="241"/>
      <c r="P388" s="241"/>
      <c r="Q388" s="241"/>
      <c r="R388" s="241"/>
      <c r="S388" s="241"/>
      <c r="T388" s="241"/>
    </row>
    <row r="389">
      <c r="A389" s="241"/>
      <c r="B389" s="241"/>
      <c r="C389" s="241"/>
      <c r="D389" s="241"/>
      <c r="E389" s="241"/>
      <c r="F389" s="241"/>
      <c r="G389" s="241"/>
      <c r="H389" s="241"/>
      <c r="I389" s="241"/>
      <c r="J389" s="241"/>
      <c r="K389" s="241"/>
      <c r="L389" s="241"/>
      <c r="M389" s="241"/>
      <c r="N389" s="241"/>
      <c r="O389" s="241"/>
      <c r="P389" s="241"/>
      <c r="Q389" s="241"/>
      <c r="R389" s="241"/>
      <c r="S389" s="241"/>
      <c r="T389" s="241"/>
    </row>
    <row r="390">
      <c r="A390" s="241"/>
      <c r="B390" s="241"/>
      <c r="C390" s="241"/>
      <c r="D390" s="241"/>
      <c r="E390" s="241"/>
      <c r="F390" s="241"/>
      <c r="G390" s="241"/>
      <c r="H390" s="241"/>
      <c r="I390" s="241"/>
      <c r="J390" s="241"/>
      <c r="K390" s="241"/>
      <c r="L390" s="241"/>
      <c r="M390" s="241"/>
      <c r="N390" s="241"/>
      <c r="O390" s="241"/>
      <c r="P390" s="241"/>
      <c r="Q390" s="241"/>
      <c r="R390" s="241"/>
      <c r="S390" s="241"/>
      <c r="T390" s="241"/>
    </row>
    <row r="391">
      <c r="A391" s="241"/>
      <c r="B391" s="241"/>
      <c r="C391" s="241"/>
      <c r="D391" s="241"/>
      <c r="E391" s="241"/>
      <c r="F391" s="241"/>
      <c r="G391" s="241"/>
      <c r="H391" s="241"/>
      <c r="I391" s="241"/>
      <c r="J391" s="241"/>
      <c r="K391" s="241"/>
      <c r="L391" s="241"/>
      <c r="M391" s="241"/>
      <c r="N391" s="241"/>
      <c r="O391" s="241"/>
      <c r="P391" s="241"/>
      <c r="Q391" s="241"/>
      <c r="R391" s="241"/>
      <c r="S391" s="241"/>
      <c r="T391" s="241"/>
    </row>
    <row r="392">
      <c r="A392" s="241"/>
      <c r="B392" s="241"/>
      <c r="C392" s="241"/>
      <c r="D392" s="241"/>
      <c r="E392" s="241"/>
      <c r="F392" s="241"/>
      <c r="G392" s="241"/>
      <c r="H392" s="241"/>
      <c r="I392" s="241"/>
      <c r="J392" s="241"/>
      <c r="K392" s="241"/>
      <c r="L392" s="241"/>
      <c r="M392" s="241"/>
      <c r="N392" s="241"/>
      <c r="O392" s="241"/>
      <c r="P392" s="241"/>
      <c r="Q392" s="241"/>
      <c r="R392" s="241"/>
      <c r="S392" s="241"/>
      <c r="T392" s="241"/>
    </row>
    <row r="393">
      <c r="A393" s="241"/>
      <c r="B393" s="241"/>
      <c r="C393" s="241"/>
      <c r="D393" s="241"/>
      <c r="E393" s="241"/>
      <c r="F393" s="241"/>
      <c r="G393" s="241"/>
      <c r="H393" s="241"/>
      <c r="I393" s="241"/>
      <c r="J393" s="241"/>
      <c r="K393" s="241"/>
      <c r="L393" s="241"/>
      <c r="M393" s="241"/>
      <c r="N393" s="241"/>
      <c r="O393" s="241"/>
      <c r="P393" s="241"/>
      <c r="Q393" s="241"/>
      <c r="R393" s="241"/>
      <c r="S393" s="241"/>
      <c r="T393" s="241"/>
    </row>
    <row r="394">
      <c r="A394" s="241"/>
      <c r="B394" s="241"/>
      <c r="C394" s="241"/>
      <c r="D394" s="241"/>
      <c r="E394" s="241"/>
      <c r="F394" s="241"/>
      <c r="G394" s="241"/>
      <c r="H394" s="241"/>
      <c r="I394" s="241"/>
      <c r="J394" s="241"/>
      <c r="K394" s="241"/>
      <c r="L394" s="241"/>
      <c r="M394" s="241"/>
      <c r="N394" s="241"/>
      <c r="O394" s="241"/>
      <c r="P394" s="241"/>
      <c r="Q394" s="241"/>
      <c r="R394" s="241"/>
      <c r="S394" s="241"/>
      <c r="T394" s="241"/>
    </row>
    <row r="395">
      <c r="A395" s="241"/>
      <c r="B395" s="241"/>
      <c r="C395" s="241"/>
      <c r="D395" s="241"/>
      <c r="E395" s="241"/>
      <c r="F395" s="241"/>
      <c r="G395" s="241"/>
      <c r="H395" s="241"/>
      <c r="I395" s="241"/>
      <c r="J395" s="241"/>
      <c r="K395" s="241"/>
      <c r="L395" s="241"/>
      <c r="M395" s="241"/>
      <c r="N395" s="241"/>
      <c r="O395" s="241"/>
      <c r="P395" s="241"/>
      <c r="Q395" s="241"/>
      <c r="R395" s="241"/>
      <c r="S395" s="241"/>
      <c r="T395" s="241"/>
    </row>
    <row r="396">
      <c r="A396" s="241"/>
      <c r="B396" s="241"/>
      <c r="C396" s="241"/>
      <c r="D396" s="241"/>
      <c r="E396" s="241"/>
      <c r="F396" s="241"/>
      <c r="G396" s="241"/>
      <c r="H396" s="241"/>
      <c r="I396" s="241"/>
      <c r="J396" s="241"/>
      <c r="K396" s="241"/>
      <c r="L396" s="241"/>
      <c r="M396" s="241"/>
      <c r="N396" s="241"/>
      <c r="O396" s="241"/>
      <c r="P396" s="241"/>
      <c r="Q396" s="241"/>
      <c r="R396" s="241"/>
      <c r="S396" s="241"/>
      <c r="T396" s="241"/>
    </row>
    <row r="397">
      <c r="A397" s="241"/>
      <c r="B397" s="241"/>
      <c r="C397" s="241"/>
      <c r="D397" s="241"/>
      <c r="E397" s="241"/>
      <c r="F397" s="241"/>
      <c r="G397" s="241"/>
      <c r="H397" s="241"/>
      <c r="I397" s="241"/>
      <c r="J397" s="241"/>
      <c r="K397" s="241"/>
      <c r="L397" s="241"/>
      <c r="M397" s="241"/>
      <c r="N397" s="241"/>
      <c r="O397" s="241"/>
      <c r="P397" s="241"/>
      <c r="Q397" s="241"/>
      <c r="R397" s="241"/>
      <c r="S397" s="241"/>
      <c r="T397" s="241"/>
    </row>
    <row r="398">
      <c r="A398" s="241"/>
      <c r="B398" s="241"/>
      <c r="C398" s="241"/>
      <c r="D398" s="241"/>
      <c r="E398" s="241"/>
      <c r="F398" s="241"/>
      <c r="G398" s="241"/>
      <c r="H398" s="241"/>
      <c r="I398" s="241"/>
      <c r="J398" s="241"/>
      <c r="K398" s="241"/>
      <c r="L398" s="241"/>
      <c r="M398" s="241"/>
      <c r="N398" s="241"/>
      <c r="O398" s="241"/>
      <c r="P398" s="241"/>
      <c r="Q398" s="241"/>
      <c r="R398" s="241"/>
      <c r="S398" s="241"/>
      <c r="T398" s="241"/>
    </row>
    <row r="399">
      <c r="A399" s="241"/>
      <c r="B399" s="241"/>
      <c r="C399" s="241"/>
      <c r="D399" s="241"/>
      <c r="E399" s="241"/>
      <c r="F399" s="241"/>
      <c r="G399" s="241"/>
      <c r="H399" s="241"/>
      <c r="I399" s="241"/>
      <c r="J399" s="241"/>
      <c r="K399" s="241"/>
      <c r="L399" s="241"/>
      <c r="M399" s="241"/>
      <c r="N399" s="241"/>
      <c r="O399" s="241"/>
      <c r="P399" s="241"/>
      <c r="Q399" s="241"/>
      <c r="R399" s="241"/>
      <c r="S399" s="241"/>
      <c r="T399" s="241"/>
    </row>
    <row r="400">
      <c r="A400" s="241"/>
      <c r="B400" s="241"/>
      <c r="C400" s="241"/>
      <c r="D400" s="241"/>
      <c r="E400" s="241"/>
      <c r="F400" s="241"/>
      <c r="G400" s="241"/>
      <c r="H400" s="241"/>
      <c r="I400" s="241"/>
      <c r="J400" s="241"/>
      <c r="K400" s="241"/>
      <c r="L400" s="241"/>
      <c r="M400" s="241"/>
      <c r="N400" s="241"/>
      <c r="O400" s="241"/>
      <c r="P400" s="241"/>
      <c r="Q400" s="241"/>
      <c r="R400" s="241"/>
      <c r="S400" s="241"/>
      <c r="T400" s="241"/>
    </row>
    <row r="401">
      <c r="A401" s="241"/>
      <c r="B401" s="241"/>
      <c r="C401" s="241"/>
      <c r="D401" s="241"/>
      <c r="E401" s="241"/>
      <c r="F401" s="241"/>
      <c r="G401" s="241"/>
      <c r="H401" s="241"/>
      <c r="I401" s="241"/>
      <c r="J401" s="241"/>
      <c r="K401" s="241"/>
      <c r="L401" s="241"/>
      <c r="M401" s="241"/>
      <c r="N401" s="241"/>
      <c r="O401" s="241"/>
      <c r="P401" s="241"/>
      <c r="Q401" s="241"/>
      <c r="R401" s="241"/>
      <c r="S401" s="241"/>
      <c r="T401" s="241"/>
    </row>
    <row r="402">
      <c r="A402" s="241"/>
      <c r="B402" s="241"/>
      <c r="C402" s="241"/>
      <c r="D402" s="241"/>
      <c r="E402" s="241"/>
      <c r="F402" s="241"/>
      <c r="G402" s="241"/>
      <c r="H402" s="241"/>
      <c r="I402" s="241"/>
      <c r="J402" s="241"/>
      <c r="K402" s="241"/>
      <c r="L402" s="241"/>
      <c r="M402" s="241"/>
      <c r="N402" s="241"/>
      <c r="O402" s="241"/>
      <c r="P402" s="241"/>
      <c r="Q402" s="241"/>
      <c r="R402" s="241"/>
      <c r="S402" s="241"/>
      <c r="T402" s="241"/>
    </row>
    <row r="403">
      <c r="A403" s="241"/>
      <c r="B403" s="241"/>
      <c r="C403" s="241"/>
      <c r="D403" s="241"/>
      <c r="E403" s="241"/>
      <c r="F403" s="241"/>
      <c r="G403" s="241"/>
      <c r="H403" s="241"/>
      <c r="I403" s="241"/>
      <c r="J403" s="241"/>
      <c r="K403" s="241"/>
      <c r="L403" s="241"/>
      <c r="M403" s="241"/>
      <c r="N403" s="241"/>
      <c r="O403" s="241"/>
      <c r="P403" s="241"/>
      <c r="Q403" s="241"/>
      <c r="R403" s="241"/>
      <c r="S403" s="241"/>
      <c r="T403" s="241"/>
    </row>
    <row r="404">
      <c r="A404" s="241"/>
      <c r="B404" s="241"/>
      <c r="C404" s="241"/>
      <c r="D404" s="241"/>
      <c r="E404" s="241"/>
      <c r="F404" s="241"/>
      <c r="G404" s="241"/>
      <c r="H404" s="241"/>
      <c r="I404" s="241"/>
      <c r="J404" s="241"/>
      <c r="K404" s="241"/>
      <c r="L404" s="241"/>
      <c r="M404" s="241"/>
      <c r="N404" s="241"/>
      <c r="O404" s="241"/>
      <c r="P404" s="241"/>
      <c r="Q404" s="241"/>
      <c r="R404" s="241"/>
      <c r="S404" s="241"/>
      <c r="T404" s="241"/>
    </row>
    <row r="405">
      <c r="A405" s="241"/>
      <c r="B405" s="241"/>
      <c r="C405" s="241"/>
      <c r="D405" s="241"/>
      <c r="E405" s="241"/>
      <c r="F405" s="241"/>
      <c r="G405" s="241"/>
      <c r="H405" s="241"/>
      <c r="I405" s="241"/>
      <c r="J405" s="241"/>
      <c r="K405" s="241"/>
      <c r="L405" s="241"/>
      <c r="M405" s="241"/>
      <c r="N405" s="241"/>
      <c r="O405" s="241"/>
      <c r="P405" s="241"/>
      <c r="Q405" s="241"/>
      <c r="R405" s="241"/>
      <c r="S405" s="241"/>
      <c r="T405" s="241"/>
    </row>
    <row r="406">
      <c r="A406" s="241"/>
      <c r="B406" s="241"/>
      <c r="C406" s="241"/>
      <c r="D406" s="241"/>
      <c r="E406" s="241"/>
      <c r="F406" s="241"/>
      <c r="G406" s="241"/>
      <c r="H406" s="241"/>
      <c r="I406" s="241"/>
      <c r="J406" s="241"/>
      <c r="K406" s="241"/>
      <c r="L406" s="241"/>
      <c r="M406" s="241"/>
      <c r="N406" s="241"/>
      <c r="O406" s="241"/>
      <c r="P406" s="241"/>
      <c r="Q406" s="241"/>
      <c r="R406" s="241"/>
      <c r="S406" s="241"/>
      <c r="T406" s="241"/>
    </row>
    <row r="407">
      <c r="A407" s="241"/>
      <c r="B407" s="241"/>
      <c r="C407" s="241"/>
      <c r="D407" s="241"/>
      <c r="E407" s="241"/>
      <c r="F407" s="241"/>
      <c r="G407" s="241"/>
      <c r="H407" s="241"/>
      <c r="I407" s="241"/>
      <c r="J407" s="241"/>
      <c r="K407" s="241"/>
      <c r="L407" s="241"/>
      <c r="M407" s="241"/>
      <c r="N407" s="241"/>
      <c r="O407" s="241"/>
      <c r="P407" s="241"/>
      <c r="Q407" s="241"/>
      <c r="R407" s="241"/>
      <c r="S407" s="241"/>
      <c r="T407" s="241"/>
    </row>
    <row r="408">
      <c r="A408" s="241"/>
      <c r="B408" s="241"/>
      <c r="C408" s="241"/>
      <c r="D408" s="241"/>
      <c r="E408" s="241"/>
      <c r="F408" s="241"/>
      <c r="G408" s="241"/>
      <c r="H408" s="241"/>
      <c r="I408" s="241"/>
      <c r="J408" s="241"/>
      <c r="K408" s="241"/>
      <c r="L408" s="241"/>
      <c r="M408" s="241"/>
      <c r="N408" s="241"/>
      <c r="O408" s="241"/>
      <c r="P408" s="241"/>
      <c r="Q408" s="241"/>
      <c r="R408" s="241"/>
      <c r="S408" s="241"/>
      <c r="T408" s="241"/>
    </row>
    <row r="409">
      <c r="A409" s="241"/>
      <c r="B409" s="241"/>
      <c r="C409" s="241"/>
      <c r="D409" s="241"/>
      <c r="E409" s="241"/>
      <c r="F409" s="241"/>
      <c r="G409" s="241"/>
      <c r="H409" s="241"/>
      <c r="I409" s="241"/>
      <c r="J409" s="241"/>
      <c r="K409" s="241"/>
      <c r="L409" s="241"/>
      <c r="M409" s="241"/>
      <c r="N409" s="241"/>
      <c r="O409" s="241"/>
      <c r="P409" s="241"/>
      <c r="Q409" s="241"/>
      <c r="R409" s="241"/>
      <c r="S409" s="241"/>
      <c r="T409" s="241"/>
    </row>
    <row r="410">
      <c r="A410" s="241"/>
      <c r="B410" s="241"/>
      <c r="C410" s="241"/>
      <c r="D410" s="241"/>
      <c r="E410" s="241"/>
      <c r="F410" s="241"/>
      <c r="G410" s="241"/>
      <c r="H410" s="241"/>
      <c r="I410" s="241"/>
      <c r="J410" s="241"/>
      <c r="K410" s="241"/>
      <c r="L410" s="241"/>
      <c r="M410" s="241"/>
      <c r="N410" s="241"/>
      <c r="O410" s="241"/>
      <c r="P410" s="241"/>
      <c r="Q410" s="241"/>
      <c r="R410" s="241"/>
      <c r="S410" s="241"/>
      <c r="T410" s="241"/>
    </row>
    <row r="411">
      <c r="A411" s="241"/>
      <c r="B411" s="241"/>
      <c r="C411" s="241"/>
      <c r="D411" s="241"/>
      <c r="E411" s="241"/>
      <c r="F411" s="241"/>
      <c r="G411" s="241"/>
      <c r="H411" s="241"/>
      <c r="I411" s="241"/>
      <c r="J411" s="241"/>
      <c r="K411" s="241"/>
      <c r="L411" s="241"/>
      <c r="M411" s="241"/>
      <c r="N411" s="241"/>
      <c r="O411" s="241"/>
      <c r="P411" s="241"/>
      <c r="Q411" s="241"/>
      <c r="R411" s="241"/>
      <c r="S411" s="241"/>
      <c r="T411" s="241"/>
    </row>
    <row r="412">
      <c r="A412" s="241"/>
      <c r="B412" s="241"/>
      <c r="C412" s="241"/>
      <c r="D412" s="241"/>
      <c r="E412" s="241"/>
      <c r="F412" s="241"/>
      <c r="G412" s="241"/>
      <c r="H412" s="241"/>
      <c r="I412" s="241"/>
      <c r="J412" s="241"/>
      <c r="K412" s="241"/>
      <c r="L412" s="241"/>
      <c r="M412" s="241"/>
      <c r="N412" s="241"/>
      <c r="O412" s="241"/>
      <c r="P412" s="241"/>
      <c r="Q412" s="241"/>
      <c r="R412" s="241"/>
      <c r="S412" s="241"/>
      <c r="T412" s="241"/>
    </row>
    <row r="413">
      <c r="A413" s="241"/>
      <c r="B413" s="241"/>
      <c r="C413" s="241"/>
      <c r="D413" s="241"/>
      <c r="E413" s="241"/>
      <c r="F413" s="241"/>
      <c r="G413" s="241"/>
      <c r="H413" s="241"/>
      <c r="I413" s="241"/>
      <c r="J413" s="241"/>
      <c r="K413" s="241"/>
      <c r="L413" s="241"/>
      <c r="M413" s="241"/>
      <c r="N413" s="241"/>
      <c r="O413" s="241"/>
      <c r="P413" s="241"/>
      <c r="Q413" s="241"/>
      <c r="R413" s="241"/>
      <c r="S413" s="241"/>
      <c r="T413" s="241"/>
    </row>
    <row r="414">
      <c r="A414" s="241"/>
      <c r="B414" s="241"/>
      <c r="C414" s="241"/>
      <c r="D414" s="241"/>
      <c r="E414" s="241"/>
      <c r="F414" s="241"/>
      <c r="G414" s="241"/>
      <c r="H414" s="241"/>
      <c r="I414" s="241"/>
      <c r="J414" s="241"/>
      <c r="K414" s="241"/>
      <c r="L414" s="241"/>
      <c r="M414" s="241"/>
      <c r="N414" s="241"/>
      <c r="O414" s="241"/>
      <c r="P414" s="241"/>
      <c r="Q414" s="241"/>
      <c r="R414" s="241"/>
      <c r="S414" s="241"/>
      <c r="T414" s="241"/>
    </row>
    <row r="415">
      <c r="A415" s="241"/>
      <c r="B415" s="241"/>
      <c r="C415" s="241"/>
      <c r="D415" s="241"/>
      <c r="E415" s="241"/>
      <c r="F415" s="241"/>
      <c r="G415" s="241"/>
      <c r="H415" s="241"/>
      <c r="I415" s="241"/>
      <c r="J415" s="241"/>
      <c r="K415" s="241"/>
      <c r="L415" s="241"/>
      <c r="M415" s="241"/>
      <c r="N415" s="241"/>
      <c r="O415" s="241"/>
      <c r="P415" s="241"/>
      <c r="Q415" s="241"/>
      <c r="R415" s="241"/>
      <c r="S415" s="241"/>
      <c r="T415" s="241"/>
    </row>
    <row r="416">
      <c r="A416" s="241"/>
      <c r="B416" s="241"/>
      <c r="C416" s="241"/>
      <c r="D416" s="241"/>
      <c r="E416" s="241"/>
      <c r="F416" s="241"/>
      <c r="G416" s="241"/>
      <c r="H416" s="241"/>
      <c r="I416" s="241"/>
      <c r="J416" s="241"/>
      <c r="K416" s="241"/>
      <c r="L416" s="241"/>
      <c r="M416" s="241"/>
      <c r="N416" s="241"/>
      <c r="O416" s="241"/>
      <c r="P416" s="241"/>
      <c r="Q416" s="241"/>
      <c r="R416" s="241"/>
      <c r="S416" s="241"/>
      <c r="T416" s="241"/>
    </row>
    <row r="417">
      <c r="A417" s="241"/>
      <c r="B417" s="241"/>
      <c r="C417" s="241"/>
      <c r="D417" s="241"/>
      <c r="E417" s="241"/>
      <c r="F417" s="241"/>
      <c r="G417" s="241"/>
      <c r="H417" s="241"/>
      <c r="I417" s="241"/>
      <c r="J417" s="241"/>
      <c r="K417" s="241"/>
      <c r="L417" s="241"/>
      <c r="M417" s="241"/>
      <c r="N417" s="241"/>
      <c r="O417" s="241"/>
      <c r="P417" s="241"/>
      <c r="Q417" s="241"/>
      <c r="R417" s="241"/>
      <c r="S417" s="241"/>
      <c r="T417" s="241"/>
    </row>
    <row r="418">
      <c r="A418" s="241"/>
      <c r="B418" s="241"/>
      <c r="C418" s="241"/>
      <c r="D418" s="241"/>
      <c r="E418" s="241"/>
      <c r="F418" s="241"/>
      <c r="G418" s="241"/>
      <c r="H418" s="241"/>
      <c r="I418" s="241"/>
      <c r="J418" s="241"/>
      <c r="K418" s="241"/>
      <c r="L418" s="241"/>
      <c r="M418" s="241"/>
      <c r="N418" s="241"/>
      <c r="O418" s="241"/>
      <c r="P418" s="241"/>
      <c r="Q418" s="241"/>
      <c r="R418" s="241"/>
      <c r="S418" s="241"/>
      <c r="T418" s="241"/>
    </row>
    <row r="419">
      <c r="A419" s="241"/>
      <c r="B419" s="241"/>
      <c r="C419" s="241"/>
      <c r="D419" s="241"/>
      <c r="E419" s="241"/>
      <c r="F419" s="241"/>
      <c r="G419" s="241"/>
      <c r="H419" s="241"/>
      <c r="I419" s="241"/>
      <c r="J419" s="241"/>
      <c r="K419" s="241"/>
      <c r="L419" s="241"/>
      <c r="M419" s="241"/>
      <c r="N419" s="241"/>
      <c r="O419" s="241"/>
      <c r="P419" s="241"/>
      <c r="Q419" s="241"/>
      <c r="R419" s="241"/>
      <c r="S419" s="241"/>
      <c r="T419" s="241"/>
    </row>
    <row r="420">
      <c r="A420" s="241"/>
      <c r="B420" s="241"/>
      <c r="C420" s="241"/>
      <c r="D420" s="241"/>
      <c r="E420" s="241"/>
      <c r="F420" s="241"/>
      <c r="G420" s="241"/>
      <c r="H420" s="241"/>
      <c r="I420" s="241"/>
      <c r="J420" s="241"/>
      <c r="K420" s="241"/>
      <c r="L420" s="241"/>
      <c r="M420" s="241"/>
      <c r="N420" s="241"/>
      <c r="O420" s="241"/>
      <c r="P420" s="241"/>
      <c r="Q420" s="241"/>
      <c r="R420" s="241"/>
      <c r="S420" s="241"/>
      <c r="T420" s="241"/>
    </row>
    <row r="421">
      <c r="A421" s="241"/>
      <c r="B421" s="241"/>
      <c r="C421" s="241"/>
      <c r="D421" s="241"/>
      <c r="E421" s="241"/>
      <c r="F421" s="241"/>
      <c r="G421" s="241"/>
      <c r="H421" s="241"/>
      <c r="I421" s="241"/>
      <c r="J421" s="241"/>
      <c r="K421" s="241"/>
      <c r="L421" s="241"/>
      <c r="M421" s="241"/>
      <c r="N421" s="241"/>
      <c r="O421" s="241"/>
      <c r="P421" s="241"/>
      <c r="Q421" s="241"/>
      <c r="R421" s="241"/>
      <c r="S421" s="241"/>
      <c r="T421" s="241"/>
    </row>
    <row r="422">
      <c r="A422" s="241"/>
      <c r="B422" s="241"/>
      <c r="C422" s="241"/>
      <c r="D422" s="241"/>
      <c r="E422" s="241"/>
      <c r="F422" s="241"/>
      <c r="G422" s="241"/>
      <c r="H422" s="241"/>
      <c r="I422" s="241"/>
      <c r="J422" s="241"/>
      <c r="K422" s="241"/>
      <c r="L422" s="241"/>
      <c r="M422" s="241"/>
      <c r="N422" s="241"/>
      <c r="O422" s="241"/>
      <c r="P422" s="241"/>
      <c r="Q422" s="241"/>
      <c r="R422" s="241"/>
      <c r="S422" s="241"/>
      <c r="T422" s="241"/>
    </row>
    <row r="423">
      <c r="A423" s="241"/>
      <c r="B423" s="241"/>
      <c r="C423" s="241"/>
      <c r="D423" s="241"/>
      <c r="E423" s="241"/>
      <c r="F423" s="241"/>
      <c r="G423" s="241"/>
      <c r="H423" s="241"/>
      <c r="I423" s="241"/>
      <c r="J423" s="241"/>
      <c r="K423" s="241"/>
      <c r="L423" s="241"/>
      <c r="M423" s="241"/>
      <c r="N423" s="241"/>
      <c r="O423" s="241"/>
      <c r="P423" s="241"/>
      <c r="Q423" s="241"/>
      <c r="R423" s="241"/>
      <c r="S423" s="241"/>
      <c r="T423" s="241"/>
    </row>
    <row r="424">
      <c r="A424" s="241"/>
      <c r="B424" s="241"/>
      <c r="C424" s="241"/>
      <c r="D424" s="241"/>
      <c r="E424" s="241"/>
      <c r="F424" s="241"/>
      <c r="G424" s="241"/>
      <c r="H424" s="241"/>
      <c r="I424" s="241"/>
      <c r="J424" s="241"/>
      <c r="K424" s="241"/>
      <c r="L424" s="241"/>
      <c r="M424" s="241"/>
      <c r="N424" s="241"/>
      <c r="O424" s="241"/>
      <c r="P424" s="241"/>
      <c r="Q424" s="241"/>
      <c r="R424" s="241"/>
      <c r="S424" s="241"/>
      <c r="T424" s="241"/>
    </row>
    <row r="425">
      <c r="A425" s="241"/>
      <c r="B425" s="241"/>
      <c r="C425" s="241"/>
      <c r="D425" s="241"/>
      <c r="E425" s="241"/>
      <c r="F425" s="241"/>
      <c r="G425" s="241"/>
      <c r="H425" s="241"/>
      <c r="I425" s="241"/>
      <c r="J425" s="241"/>
      <c r="K425" s="241"/>
      <c r="L425" s="241"/>
      <c r="M425" s="241"/>
      <c r="N425" s="241"/>
      <c r="O425" s="241"/>
      <c r="P425" s="241"/>
      <c r="Q425" s="241"/>
      <c r="R425" s="241"/>
      <c r="S425" s="241"/>
      <c r="T425" s="241"/>
    </row>
    <row r="426">
      <c r="A426" s="241"/>
      <c r="B426" s="241"/>
      <c r="C426" s="241"/>
      <c r="D426" s="241"/>
      <c r="E426" s="241"/>
      <c r="F426" s="241"/>
      <c r="G426" s="241"/>
      <c r="H426" s="241"/>
      <c r="I426" s="241"/>
      <c r="J426" s="241"/>
      <c r="K426" s="241"/>
      <c r="L426" s="241"/>
      <c r="M426" s="241"/>
      <c r="N426" s="241"/>
      <c r="O426" s="241"/>
      <c r="P426" s="241"/>
      <c r="Q426" s="241"/>
      <c r="R426" s="241"/>
      <c r="S426" s="241"/>
      <c r="T426" s="241"/>
    </row>
    <row r="427">
      <c r="A427" s="241"/>
      <c r="B427" s="241"/>
      <c r="C427" s="241"/>
      <c r="D427" s="241"/>
      <c r="E427" s="241"/>
      <c r="F427" s="241"/>
      <c r="G427" s="241"/>
      <c r="H427" s="241"/>
      <c r="I427" s="241"/>
      <c r="J427" s="241"/>
      <c r="K427" s="241"/>
      <c r="L427" s="241"/>
      <c r="M427" s="241"/>
      <c r="N427" s="241"/>
      <c r="O427" s="241"/>
      <c r="P427" s="241"/>
      <c r="Q427" s="241"/>
      <c r="R427" s="241"/>
      <c r="S427" s="241"/>
      <c r="T427" s="241"/>
    </row>
    <row r="428">
      <c r="A428" s="241"/>
      <c r="B428" s="241"/>
      <c r="C428" s="241"/>
      <c r="D428" s="241"/>
      <c r="E428" s="241"/>
      <c r="F428" s="241"/>
      <c r="G428" s="241"/>
      <c r="H428" s="241"/>
      <c r="I428" s="241"/>
      <c r="J428" s="241"/>
      <c r="K428" s="241"/>
      <c r="L428" s="241"/>
      <c r="M428" s="241"/>
      <c r="N428" s="241"/>
      <c r="O428" s="241"/>
      <c r="P428" s="241"/>
      <c r="Q428" s="241"/>
      <c r="R428" s="241"/>
      <c r="S428" s="241"/>
      <c r="T428" s="241"/>
    </row>
    <row r="429">
      <c r="A429" s="241"/>
      <c r="B429" s="241"/>
      <c r="C429" s="241"/>
      <c r="D429" s="241"/>
      <c r="E429" s="241"/>
      <c r="F429" s="241"/>
      <c r="G429" s="241"/>
      <c r="H429" s="241"/>
      <c r="I429" s="241"/>
      <c r="J429" s="241"/>
      <c r="K429" s="241"/>
      <c r="L429" s="241"/>
      <c r="M429" s="241"/>
      <c r="N429" s="241"/>
      <c r="O429" s="241"/>
      <c r="P429" s="241"/>
      <c r="Q429" s="241"/>
      <c r="R429" s="241"/>
      <c r="S429" s="241"/>
      <c r="T429" s="241"/>
    </row>
    <row r="430">
      <c r="A430" s="241"/>
      <c r="B430" s="241"/>
      <c r="C430" s="241"/>
      <c r="D430" s="241"/>
      <c r="E430" s="241"/>
      <c r="F430" s="241"/>
      <c r="G430" s="241"/>
      <c r="H430" s="241"/>
      <c r="I430" s="241"/>
      <c r="J430" s="241"/>
      <c r="K430" s="241"/>
      <c r="L430" s="241"/>
      <c r="M430" s="241"/>
      <c r="N430" s="241"/>
      <c r="O430" s="241"/>
      <c r="P430" s="241"/>
      <c r="Q430" s="241"/>
      <c r="R430" s="241"/>
      <c r="S430" s="241"/>
      <c r="T430" s="241"/>
    </row>
    <row r="431">
      <c r="A431" s="241"/>
      <c r="B431" s="241"/>
      <c r="C431" s="241"/>
      <c r="D431" s="241"/>
      <c r="E431" s="241"/>
      <c r="F431" s="241"/>
      <c r="G431" s="241"/>
      <c r="H431" s="241"/>
      <c r="I431" s="241"/>
      <c r="J431" s="241"/>
      <c r="K431" s="241"/>
      <c r="L431" s="241"/>
      <c r="M431" s="241"/>
      <c r="N431" s="241"/>
      <c r="O431" s="241"/>
      <c r="P431" s="241"/>
      <c r="Q431" s="241"/>
      <c r="R431" s="241"/>
      <c r="S431" s="241"/>
      <c r="T431" s="241"/>
    </row>
    <row r="432">
      <c r="A432" s="241"/>
      <c r="B432" s="241"/>
      <c r="C432" s="241"/>
      <c r="D432" s="241"/>
      <c r="E432" s="241"/>
      <c r="F432" s="241"/>
      <c r="G432" s="241"/>
      <c r="H432" s="241"/>
      <c r="I432" s="241"/>
      <c r="J432" s="241"/>
      <c r="K432" s="241"/>
      <c r="L432" s="241"/>
      <c r="M432" s="241"/>
      <c r="N432" s="241"/>
      <c r="O432" s="241"/>
      <c r="P432" s="241"/>
      <c r="Q432" s="241"/>
      <c r="R432" s="241"/>
      <c r="S432" s="241"/>
      <c r="T432" s="241"/>
    </row>
    <row r="433">
      <c r="A433" s="241"/>
      <c r="B433" s="241"/>
      <c r="C433" s="241"/>
      <c r="D433" s="241"/>
      <c r="E433" s="241"/>
      <c r="F433" s="241"/>
      <c r="G433" s="241"/>
      <c r="H433" s="241"/>
      <c r="I433" s="241"/>
      <c r="J433" s="241"/>
      <c r="K433" s="241"/>
      <c r="L433" s="241"/>
      <c r="M433" s="241"/>
      <c r="N433" s="241"/>
      <c r="O433" s="241"/>
      <c r="P433" s="241"/>
      <c r="Q433" s="241"/>
      <c r="R433" s="241"/>
      <c r="S433" s="241"/>
      <c r="T433" s="241"/>
    </row>
    <row r="434">
      <c r="A434" s="241"/>
      <c r="B434" s="241"/>
      <c r="C434" s="241"/>
      <c r="D434" s="241"/>
      <c r="E434" s="241"/>
      <c r="F434" s="241"/>
      <c r="G434" s="241"/>
      <c r="H434" s="241"/>
      <c r="I434" s="241"/>
      <c r="J434" s="241"/>
      <c r="K434" s="241"/>
      <c r="L434" s="241"/>
      <c r="M434" s="241"/>
      <c r="N434" s="241"/>
      <c r="O434" s="241"/>
      <c r="P434" s="241"/>
      <c r="Q434" s="241"/>
      <c r="R434" s="241"/>
      <c r="S434" s="241"/>
      <c r="T434" s="241"/>
    </row>
    <row r="435">
      <c r="A435" s="241"/>
      <c r="B435" s="241"/>
      <c r="C435" s="241"/>
      <c r="D435" s="241"/>
      <c r="E435" s="241"/>
      <c r="F435" s="241"/>
      <c r="G435" s="241"/>
      <c r="H435" s="241"/>
      <c r="I435" s="241"/>
      <c r="J435" s="241"/>
      <c r="K435" s="241"/>
      <c r="L435" s="241"/>
      <c r="M435" s="241"/>
      <c r="N435" s="241"/>
      <c r="O435" s="241"/>
      <c r="P435" s="241"/>
      <c r="Q435" s="241"/>
      <c r="R435" s="241"/>
      <c r="S435" s="241"/>
      <c r="T435" s="241"/>
    </row>
    <row r="436">
      <c r="A436" s="241"/>
      <c r="B436" s="241"/>
      <c r="C436" s="241"/>
      <c r="D436" s="241"/>
      <c r="E436" s="241"/>
      <c r="F436" s="241"/>
      <c r="G436" s="241"/>
      <c r="H436" s="241"/>
      <c r="I436" s="241"/>
      <c r="J436" s="241"/>
      <c r="K436" s="241"/>
      <c r="L436" s="241"/>
      <c r="M436" s="241"/>
      <c r="N436" s="241"/>
      <c r="O436" s="241"/>
      <c r="P436" s="241"/>
      <c r="Q436" s="241"/>
      <c r="R436" s="241"/>
      <c r="S436" s="241"/>
      <c r="T436" s="241"/>
    </row>
    <row r="437">
      <c r="A437" s="241"/>
      <c r="B437" s="241"/>
      <c r="C437" s="241"/>
      <c r="D437" s="241"/>
      <c r="E437" s="241"/>
      <c r="F437" s="241"/>
      <c r="G437" s="241"/>
      <c r="H437" s="241"/>
      <c r="I437" s="241"/>
      <c r="J437" s="241"/>
      <c r="K437" s="241"/>
      <c r="L437" s="241"/>
      <c r="M437" s="241"/>
      <c r="N437" s="241"/>
      <c r="O437" s="241"/>
      <c r="P437" s="241"/>
      <c r="Q437" s="241"/>
      <c r="R437" s="241"/>
      <c r="S437" s="241"/>
      <c r="T437" s="241"/>
    </row>
    <row r="438">
      <c r="A438" s="241"/>
      <c r="B438" s="241"/>
      <c r="C438" s="241"/>
      <c r="D438" s="241"/>
      <c r="E438" s="241"/>
      <c r="F438" s="241"/>
      <c r="G438" s="241"/>
      <c r="H438" s="241"/>
      <c r="I438" s="241"/>
      <c r="J438" s="241"/>
      <c r="K438" s="241"/>
      <c r="L438" s="241"/>
      <c r="M438" s="241"/>
      <c r="N438" s="241"/>
      <c r="O438" s="241"/>
      <c r="P438" s="241"/>
      <c r="Q438" s="241"/>
      <c r="R438" s="241"/>
      <c r="S438" s="241"/>
      <c r="T438" s="241"/>
    </row>
    <row r="439">
      <c r="A439" s="241"/>
      <c r="B439" s="241"/>
      <c r="C439" s="241"/>
      <c r="D439" s="241"/>
      <c r="E439" s="241"/>
      <c r="F439" s="241"/>
      <c r="G439" s="241"/>
      <c r="H439" s="241"/>
      <c r="I439" s="241"/>
      <c r="J439" s="241"/>
      <c r="K439" s="241"/>
      <c r="L439" s="241"/>
      <c r="M439" s="241"/>
      <c r="N439" s="241"/>
      <c r="O439" s="241"/>
      <c r="P439" s="241"/>
      <c r="Q439" s="241"/>
      <c r="R439" s="241"/>
      <c r="S439" s="241"/>
      <c r="T439" s="241"/>
    </row>
    <row r="440">
      <c r="A440" s="241"/>
      <c r="B440" s="241"/>
      <c r="C440" s="241"/>
      <c r="D440" s="241"/>
      <c r="E440" s="241"/>
      <c r="F440" s="241"/>
      <c r="G440" s="241"/>
      <c r="H440" s="241"/>
      <c r="I440" s="241"/>
      <c r="J440" s="241"/>
      <c r="K440" s="241"/>
      <c r="L440" s="241"/>
      <c r="M440" s="241"/>
      <c r="N440" s="241"/>
      <c r="O440" s="241"/>
      <c r="P440" s="241"/>
      <c r="Q440" s="241"/>
      <c r="R440" s="241"/>
      <c r="S440" s="241"/>
      <c r="T440" s="241"/>
    </row>
    <row r="441">
      <c r="A441" s="241"/>
      <c r="B441" s="241"/>
      <c r="C441" s="241"/>
      <c r="D441" s="241"/>
      <c r="E441" s="241"/>
      <c r="F441" s="241"/>
      <c r="G441" s="241"/>
      <c r="H441" s="241"/>
      <c r="I441" s="241"/>
      <c r="J441" s="241"/>
      <c r="K441" s="241"/>
      <c r="L441" s="241"/>
      <c r="M441" s="241"/>
      <c r="N441" s="241"/>
      <c r="O441" s="241"/>
      <c r="P441" s="241"/>
      <c r="Q441" s="241"/>
      <c r="R441" s="241"/>
      <c r="S441" s="241"/>
      <c r="T441" s="241"/>
    </row>
    <row r="442">
      <c r="A442" s="241"/>
      <c r="B442" s="241"/>
      <c r="C442" s="241"/>
      <c r="D442" s="241"/>
      <c r="E442" s="241"/>
      <c r="F442" s="241"/>
      <c r="G442" s="241"/>
      <c r="H442" s="241"/>
      <c r="I442" s="241"/>
      <c r="J442" s="241"/>
      <c r="K442" s="241"/>
      <c r="L442" s="241"/>
      <c r="M442" s="241"/>
      <c r="N442" s="241"/>
      <c r="O442" s="241"/>
      <c r="P442" s="241"/>
      <c r="Q442" s="241"/>
      <c r="R442" s="241"/>
      <c r="S442" s="241"/>
      <c r="T442" s="241"/>
    </row>
    <row r="443">
      <c r="A443" s="241"/>
      <c r="B443" s="241"/>
      <c r="C443" s="241"/>
      <c r="D443" s="241"/>
      <c r="E443" s="241"/>
      <c r="F443" s="241"/>
      <c r="G443" s="241"/>
      <c r="H443" s="241"/>
      <c r="I443" s="241"/>
      <c r="J443" s="241"/>
      <c r="K443" s="241"/>
      <c r="L443" s="241"/>
      <c r="M443" s="241"/>
      <c r="N443" s="241"/>
      <c r="O443" s="241"/>
      <c r="P443" s="241"/>
      <c r="Q443" s="241"/>
      <c r="R443" s="241"/>
      <c r="S443" s="241"/>
      <c r="T443" s="241"/>
    </row>
    <row r="444">
      <c r="A444" s="241"/>
      <c r="B444" s="241"/>
      <c r="C444" s="241"/>
      <c r="D444" s="241"/>
      <c r="E444" s="241"/>
      <c r="F444" s="241"/>
      <c r="G444" s="241"/>
      <c r="H444" s="241"/>
      <c r="I444" s="241"/>
      <c r="J444" s="241"/>
      <c r="K444" s="241"/>
      <c r="L444" s="241"/>
      <c r="M444" s="241"/>
      <c r="N444" s="241"/>
      <c r="O444" s="241"/>
      <c r="P444" s="241"/>
      <c r="Q444" s="241"/>
      <c r="R444" s="241"/>
      <c r="S444" s="241"/>
      <c r="T444" s="241"/>
    </row>
    <row r="445">
      <c r="A445" s="241"/>
      <c r="B445" s="241"/>
      <c r="C445" s="241"/>
      <c r="D445" s="241"/>
      <c r="E445" s="241"/>
      <c r="F445" s="241"/>
      <c r="G445" s="241"/>
      <c r="H445" s="241"/>
      <c r="I445" s="241"/>
      <c r="J445" s="241"/>
      <c r="K445" s="241"/>
      <c r="L445" s="241"/>
      <c r="M445" s="241"/>
      <c r="N445" s="241"/>
      <c r="O445" s="241"/>
      <c r="P445" s="241"/>
      <c r="Q445" s="241"/>
      <c r="R445" s="241"/>
      <c r="S445" s="241"/>
      <c r="T445" s="241"/>
    </row>
    <row r="446">
      <c r="A446" s="241"/>
      <c r="B446" s="241"/>
      <c r="C446" s="241"/>
      <c r="D446" s="241"/>
      <c r="E446" s="241"/>
      <c r="F446" s="241"/>
      <c r="G446" s="241"/>
      <c r="H446" s="241"/>
      <c r="I446" s="241"/>
      <c r="J446" s="241"/>
      <c r="K446" s="241"/>
      <c r="L446" s="241"/>
      <c r="M446" s="241"/>
      <c r="N446" s="241"/>
      <c r="O446" s="241"/>
      <c r="P446" s="241"/>
      <c r="Q446" s="241"/>
      <c r="R446" s="241"/>
      <c r="S446" s="241"/>
      <c r="T446" s="241"/>
    </row>
    <row r="447">
      <c r="A447" s="241"/>
      <c r="B447" s="241"/>
      <c r="C447" s="241"/>
      <c r="D447" s="241"/>
      <c r="E447" s="241"/>
      <c r="F447" s="241"/>
      <c r="G447" s="241"/>
      <c r="H447" s="241"/>
      <c r="I447" s="241"/>
      <c r="J447" s="241"/>
      <c r="K447" s="241"/>
      <c r="L447" s="241"/>
      <c r="M447" s="241"/>
      <c r="N447" s="241"/>
      <c r="O447" s="241"/>
      <c r="P447" s="241"/>
      <c r="Q447" s="241"/>
      <c r="R447" s="241"/>
      <c r="S447" s="241"/>
      <c r="T447" s="241"/>
    </row>
    <row r="448">
      <c r="A448" s="241"/>
      <c r="B448" s="241"/>
      <c r="C448" s="241"/>
      <c r="D448" s="241"/>
      <c r="E448" s="241"/>
      <c r="F448" s="241"/>
      <c r="G448" s="241"/>
      <c r="H448" s="241"/>
      <c r="I448" s="241"/>
      <c r="J448" s="241"/>
      <c r="K448" s="241"/>
      <c r="L448" s="241"/>
      <c r="M448" s="241"/>
      <c r="N448" s="241"/>
      <c r="O448" s="241"/>
      <c r="P448" s="241"/>
      <c r="Q448" s="241"/>
      <c r="R448" s="241"/>
      <c r="S448" s="241"/>
      <c r="T448" s="241"/>
    </row>
    <row r="449">
      <c r="A449" s="241"/>
      <c r="B449" s="241"/>
      <c r="C449" s="241"/>
      <c r="D449" s="241"/>
      <c r="E449" s="241"/>
      <c r="F449" s="241"/>
      <c r="G449" s="241"/>
      <c r="H449" s="241"/>
      <c r="I449" s="241"/>
      <c r="J449" s="241"/>
      <c r="K449" s="241"/>
      <c r="L449" s="241"/>
      <c r="M449" s="241"/>
      <c r="N449" s="241"/>
      <c r="O449" s="241"/>
      <c r="P449" s="241"/>
      <c r="Q449" s="241"/>
      <c r="R449" s="241"/>
      <c r="S449" s="241"/>
      <c r="T449" s="241"/>
    </row>
    <row r="450">
      <c r="A450" s="241"/>
      <c r="B450" s="241"/>
      <c r="C450" s="241"/>
      <c r="D450" s="241"/>
      <c r="E450" s="241"/>
      <c r="F450" s="241"/>
      <c r="G450" s="241"/>
      <c r="H450" s="241"/>
      <c r="I450" s="241"/>
      <c r="J450" s="241"/>
      <c r="K450" s="241"/>
      <c r="L450" s="241"/>
      <c r="M450" s="241"/>
      <c r="N450" s="241"/>
      <c r="O450" s="241"/>
      <c r="P450" s="241"/>
      <c r="Q450" s="241"/>
      <c r="R450" s="241"/>
      <c r="S450" s="241"/>
      <c r="T450" s="241"/>
    </row>
    <row r="451">
      <c r="A451" s="241"/>
      <c r="B451" s="241"/>
      <c r="C451" s="241"/>
      <c r="D451" s="241"/>
      <c r="E451" s="241"/>
      <c r="F451" s="241"/>
      <c r="G451" s="241"/>
      <c r="H451" s="241"/>
      <c r="I451" s="241"/>
      <c r="J451" s="241"/>
      <c r="K451" s="241"/>
      <c r="L451" s="241"/>
      <c r="M451" s="241"/>
      <c r="N451" s="241"/>
      <c r="O451" s="241"/>
      <c r="P451" s="241"/>
      <c r="Q451" s="241"/>
      <c r="R451" s="241"/>
      <c r="S451" s="241"/>
      <c r="T451" s="241"/>
    </row>
    <row r="452">
      <c r="A452" s="241"/>
      <c r="B452" s="241"/>
      <c r="C452" s="241"/>
      <c r="D452" s="241"/>
      <c r="E452" s="241"/>
      <c r="F452" s="241"/>
      <c r="G452" s="241"/>
      <c r="H452" s="241"/>
      <c r="I452" s="241"/>
      <c r="J452" s="241"/>
      <c r="K452" s="241"/>
      <c r="L452" s="241"/>
      <c r="M452" s="241"/>
      <c r="N452" s="241"/>
      <c r="O452" s="241"/>
      <c r="P452" s="241"/>
      <c r="Q452" s="241"/>
      <c r="R452" s="241"/>
      <c r="S452" s="241"/>
      <c r="T452" s="241"/>
    </row>
    <row r="453">
      <c r="A453" s="241"/>
      <c r="B453" s="241"/>
      <c r="C453" s="241"/>
      <c r="D453" s="241"/>
      <c r="E453" s="241"/>
      <c r="F453" s="241"/>
      <c r="G453" s="241"/>
      <c r="H453" s="241"/>
      <c r="I453" s="241"/>
      <c r="J453" s="241"/>
      <c r="K453" s="241"/>
      <c r="L453" s="241"/>
      <c r="M453" s="241"/>
      <c r="N453" s="241"/>
      <c r="O453" s="241"/>
      <c r="P453" s="241"/>
      <c r="Q453" s="241"/>
      <c r="R453" s="241"/>
      <c r="S453" s="241"/>
      <c r="T453" s="241"/>
    </row>
    <row r="454">
      <c r="A454" s="241"/>
      <c r="B454" s="241"/>
      <c r="C454" s="241"/>
      <c r="D454" s="241"/>
      <c r="E454" s="241"/>
      <c r="F454" s="241"/>
      <c r="G454" s="241"/>
      <c r="H454" s="241"/>
      <c r="I454" s="241"/>
      <c r="J454" s="241"/>
      <c r="K454" s="241"/>
      <c r="L454" s="241"/>
      <c r="M454" s="241"/>
      <c r="N454" s="241"/>
      <c r="O454" s="241"/>
      <c r="P454" s="241"/>
      <c r="Q454" s="241"/>
      <c r="R454" s="241"/>
      <c r="S454" s="241"/>
      <c r="T454" s="241"/>
    </row>
    <row r="455">
      <c r="A455" s="241"/>
      <c r="B455" s="241"/>
      <c r="C455" s="241"/>
      <c r="D455" s="241"/>
      <c r="E455" s="241"/>
      <c r="F455" s="241"/>
      <c r="G455" s="241"/>
      <c r="H455" s="241"/>
      <c r="I455" s="241"/>
      <c r="J455" s="241"/>
      <c r="K455" s="241"/>
      <c r="L455" s="241"/>
      <c r="M455" s="241"/>
      <c r="N455" s="241"/>
      <c r="O455" s="241"/>
      <c r="P455" s="241"/>
      <c r="Q455" s="241"/>
      <c r="R455" s="241"/>
      <c r="S455" s="241"/>
      <c r="T455" s="241"/>
    </row>
    <row r="456">
      <c r="A456" s="241"/>
      <c r="B456" s="241"/>
      <c r="C456" s="241"/>
      <c r="D456" s="241"/>
      <c r="E456" s="241"/>
      <c r="F456" s="241"/>
      <c r="G456" s="241"/>
      <c r="H456" s="241"/>
      <c r="I456" s="241"/>
      <c r="J456" s="241"/>
      <c r="K456" s="241"/>
      <c r="L456" s="241"/>
      <c r="M456" s="241"/>
      <c r="N456" s="241"/>
      <c r="O456" s="241"/>
      <c r="P456" s="241"/>
      <c r="Q456" s="241"/>
      <c r="R456" s="241"/>
      <c r="S456" s="241"/>
      <c r="T456" s="241"/>
    </row>
    <row r="457">
      <c r="A457" s="241"/>
      <c r="B457" s="241"/>
      <c r="C457" s="241"/>
      <c r="D457" s="241"/>
      <c r="E457" s="241"/>
      <c r="F457" s="241"/>
      <c r="G457" s="241"/>
      <c r="H457" s="241"/>
      <c r="I457" s="241"/>
      <c r="J457" s="241"/>
      <c r="K457" s="241"/>
      <c r="L457" s="241"/>
      <c r="M457" s="241"/>
      <c r="N457" s="241"/>
      <c r="O457" s="241"/>
      <c r="P457" s="241"/>
      <c r="Q457" s="241"/>
      <c r="R457" s="241"/>
      <c r="S457" s="241"/>
      <c r="T457" s="241"/>
    </row>
    <row r="458">
      <c r="A458" s="241"/>
      <c r="B458" s="241"/>
      <c r="C458" s="241"/>
      <c r="D458" s="241"/>
      <c r="E458" s="241"/>
      <c r="F458" s="241"/>
      <c r="G458" s="241"/>
      <c r="H458" s="241"/>
      <c r="I458" s="241"/>
      <c r="J458" s="241"/>
      <c r="K458" s="241"/>
      <c r="L458" s="241"/>
      <c r="M458" s="241"/>
      <c r="N458" s="241"/>
      <c r="O458" s="241"/>
      <c r="P458" s="241"/>
      <c r="Q458" s="241"/>
      <c r="R458" s="241"/>
      <c r="S458" s="241"/>
      <c r="T458" s="241"/>
    </row>
    <row r="459">
      <c r="A459" s="241"/>
      <c r="B459" s="241"/>
      <c r="C459" s="241"/>
      <c r="D459" s="241"/>
      <c r="E459" s="241"/>
      <c r="F459" s="241"/>
      <c r="G459" s="241"/>
      <c r="H459" s="241"/>
      <c r="I459" s="241"/>
      <c r="J459" s="241"/>
      <c r="K459" s="241"/>
      <c r="L459" s="241"/>
      <c r="M459" s="241"/>
      <c r="N459" s="241"/>
      <c r="O459" s="241"/>
      <c r="P459" s="241"/>
      <c r="Q459" s="241"/>
      <c r="R459" s="241"/>
      <c r="S459" s="241"/>
      <c r="T459" s="241"/>
    </row>
    <row r="460">
      <c r="A460" s="241"/>
      <c r="B460" s="241"/>
      <c r="C460" s="241"/>
      <c r="D460" s="241"/>
      <c r="E460" s="241"/>
      <c r="F460" s="241"/>
      <c r="G460" s="241"/>
      <c r="H460" s="241"/>
      <c r="I460" s="241"/>
      <c r="J460" s="241"/>
      <c r="K460" s="241"/>
      <c r="L460" s="241"/>
      <c r="M460" s="241"/>
      <c r="N460" s="241"/>
      <c r="O460" s="241"/>
      <c r="P460" s="241"/>
      <c r="Q460" s="241"/>
      <c r="R460" s="241"/>
      <c r="S460" s="241"/>
      <c r="T460" s="241"/>
    </row>
    <row r="461">
      <c r="A461" s="241"/>
      <c r="B461" s="241"/>
      <c r="C461" s="241"/>
      <c r="D461" s="241"/>
      <c r="E461" s="241"/>
      <c r="F461" s="241"/>
      <c r="G461" s="241"/>
      <c r="H461" s="241"/>
      <c r="I461" s="241"/>
      <c r="J461" s="241"/>
      <c r="K461" s="241"/>
      <c r="L461" s="241"/>
      <c r="M461" s="241"/>
      <c r="N461" s="241"/>
      <c r="O461" s="241"/>
      <c r="P461" s="241"/>
      <c r="Q461" s="241"/>
      <c r="R461" s="241"/>
      <c r="S461" s="241"/>
      <c r="T461" s="241"/>
    </row>
    <row r="462">
      <c r="A462" s="241"/>
      <c r="B462" s="241"/>
      <c r="C462" s="241"/>
      <c r="D462" s="241"/>
      <c r="E462" s="241"/>
      <c r="F462" s="241"/>
      <c r="G462" s="241"/>
      <c r="H462" s="241"/>
      <c r="I462" s="241"/>
      <c r="J462" s="241"/>
      <c r="K462" s="241"/>
      <c r="L462" s="241"/>
      <c r="M462" s="241"/>
      <c r="N462" s="241"/>
      <c r="O462" s="241"/>
      <c r="P462" s="241"/>
      <c r="Q462" s="241"/>
      <c r="R462" s="241"/>
      <c r="S462" s="241"/>
      <c r="T462" s="241"/>
    </row>
    <row r="463">
      <c r="A463" s="241"/>
      <c r="B463" s="241"/>
      <c r="C463" s="241"/>
      <c r="D463" s="241"/>
      <c r="E463" s="241"/>
      <c r="F463" s="241"/>
      <c r="G463" s="241"/>
      <c r="H463" s="241"/>
      <c r="I463" s="241"/>
      <c r="J463" s="241"/>
      <c r="K463" s="241"/>
      <c r="L463" s="241"/>
      <c r="M463" s="241"/>
      <c r="N463" s="241"/>
      <c r="O463" s="241"/>
      <c r="P463" s="241"/>
      <c r="Q463" s="241"/>
      <c r="R463" s="241"/>
      <c r="S463" s="241"/>
      <c r="T463" s="241"/>
    </row>
    <row r="464">
      <c r="A464" s="241"/>
      <c r="B464" s="241"/>
      <c r="C464" s="241"/>
      <c r="D464" s="241"/>
      <c r="E464" s="241"/>
      <c r="F464" s="241"/>
      <c r="G464" s="241"/>
      <c r="H464" s="241"/>
      <c r="I464" s="241"/>
      <c r="J464" s="241"/>
      <c r="K464" s="241"/>
      <c r="L464" s="241"/>
      <c r="M464" s="241"/>
      <c r="N464" s="241"/>
      <c r="O464" s="241"/>
      <c r="P464" s="241"/>
      <c r="Q464" s="241"/>
      <c r="R464" s="241"/>
      <c r="S464" s="241"/>
      <c r="T464" s="241"/>
    </row>
    <row r="465">
      <c r="A465" s="241"/>
      <c r="B465" s="241"/>
      <c r="C465" s="241"/>
      <c r="D465" s="241"/>
      <c r="E465" s="241"/>
      <c r="F465" s="241"/>
      <c r="G465" s="241"/>
      <c r="H465" s="241"/>
      <c r="I465" s="241"/>
      <c r="J465" s="241"/>
      <c r="K465" s="241"/>
      <c r="L465" s="241"/>
      <c r="M465" s="241"/>
      <c r="N465" s="241"/>
      <c r="O465" s="241"/>
      <c r="P465" s="241"/>
      <c r="Q465" s="241"/>
      <c r="R465" s="241"/>
      <c r="S465" s="241"/>
      <c r="T465" s="241"/>
    </row>
    <row r="466">
      <c r="A466" s="241"/>
      <c r="B466" s="241"/>
      <c r="C466" s="241"/>
      <c r="D466" s="241"/>
      <c r="E466" s="241"/>
      <c r="F466" s="241"/>
      <c r="G466" s="241"/>
      <c r="H466" s="241"/>
      <c r="I466" s="241"/>
      <c r="J466" s="241"/>
      <c r="K466" s="241"/>
      <c r="L466" s="241"/>
      <c r="M466" s="241"/>
      <c r="N466" s="241"/>
      <c r="O466" s="241"/>
      <c r="P466" s="241"/>
      <c r="Q466" s="241"/>
      <c r="R466" s="241"/>
      <c r="S466" s="241"/>
      <c r="T466" s="241"/>
    </row>
    <row r="467">
      <c r="A467" s="241"/>
      <c r="B467" s="241"/>
      <c r="C467" s="241"/>
      <c r="D467" s="241"/>
      <c r="E467" s="241"/>
      <c r="F467" s="241"/>
      <c r="G467" s="241"/>
      <c r="H467" s="241"/>
      <c r="I467" s="241"/>
      <c r="J467" s="241"/>
      <c r="K467" s="241"/>
      <c r="L467" s="241"/>
      <c r="M467" s="241"/>
      <c r="N467" s="241"/>
      <c r="O467" s="241"/>
      <c r="P467" s="241"/>
      <c r="Q467" s="241"/>
      <c r="R467" s="241"/>
      <c r="S467" s="241"/>
      <c r="T467" s="241"/>
    </row>
    <row r="468">
      <c r="A468" s="241"/>
      <c r="B468" s="241"/>
      <c r="C468" s="241"/>
      <c r="D468" s="241"/>
      <c r="E468" s="241"/>
      <c r="F468" s="241"/>
      <c r="G468" s="241"/>
      <c r="H468" s="241"/>
      <c r="I468" s="241"/>
      <c r="J468" s="241"/>
      <c r="K468" s="241"/>
      <c r="L468" s="241"/>
      <c r="M468" s="241"/>
      <c r="N468" s="241"/>
      <c r="O468" s="241"/>
      <c r="P468" s="241"/>
      <c r="Q468" s="241"/>
      <c r="R468" s="241"/>
      <c r="S468" s="241"/>
      <c r="T468" s="241"/>
    </row>
    <row r="469">
      <c r="A469" s="241"/>
      <c r="B469" s="241"/>
      <c r="C469" s="241"/>
      <c r="D469" s="241"/>
      <c r="E469" s="241"/>
      <c r="F469" s="241"/>
      <c r="G469" s="241"/>
      <c r="H469" s="241"/>
      <c r="I469" s="241"/>
      <c r="J469" s="241"/>
      <c r="K469" s="241"/>
      <c r="L469" s="241"/>
      <c r="M469" s="241"/>
      <c r="N469" s="241"/>
      <c r="O469" s="241"/>
      <c r="P469" s="241"/>
      <c r="Q469" s="241"/>
      <c r="R469" s="241"/>
      <c r="S469" s="241"/>
      <c r="T469" s="241"/>
    </row>
    <row r="470">
      <c r="A470" s="241"/>
      <c r="B470" s="241"/>
      <c r="C470" s="241"/>
      <c r="D470" s="241"/>
      <c r="E470" s="241"/>
      <c r="F470" s="241"/>
      <c r="G470" s="241"/>
      <c r="H470" s="241"/>
      <c r="I470" s="241"/>
      <c r="J470" s="241"/>
      <c r="K470" s="241"/>
      <c r="L470" s="241"/>
      <c r="M470" s="241"/>
      <c r="N470" s="241"/>
      <c r="O470" s="241"/>
      <c r="P470" s="241"/>
      <c r="Q470" s="241"/>
      <c r="R470" s="241"/>
      <c r="S470" s="241"/>
      <c r="T470" s="241"/>
    </row>
    <row r="471">
      <c r="A471" s="241"/>
      <c r="B471" s="241"/>
      <c r="C471" s="241"/>
      <c r="D471" s="241"/>
      <c r="E471" s="241"/>
      <c r="F471" s="241"/>
      <c r="G471" s="241"/>
      <c r="H471" s="241"/>
      <c r="I471" s="241"/>
      <c r="J471" s="241"/>
      <c r="K471" s="241"/>
      <c r="L471" s="241"/>
      <c r="M471" s="241"/>
      <c r="N471" s="241"/>
      <c r="O471" s="241"/>
      <c r="P471" s="241"/>
      <c r="Q471" s="241"/>
      <c r="R471" s="241"/>
      <c r="S471" s="241"/>
      <c r="T471" s="241"/>
    </row>
    <row r="472">
      <c r="A472" s="241"/>
      <c r="B472" s="241"/>
      <c r="C472" s="241"/>
      <c r="D472" s="241"/>
      <c r="E472" s="241"/>
      <c r="F472" s="241"/>
      <c r="G472" s="241"/>
      <c r="H472" s="241"/>
      <c r="I472" s="241"/>
      <c r="J472" s="241"/>
      <c r="K472" s="241"/>
      <c r="L472" s="241"/>
      <c r="M472" s="241"/>
      <c r="N472" s="241"/>
      <c r="O472" s="241"/>
      <c r="P472" s="241"/>
      <c r="Q472" s="241"/>
      <c r="R472" s="241"/>
      <c r="S472" s="241"/>
      <c r="T472" s="241"/>
    </row>
    <row r="473">
      <c r="A473" s="241"/>
      <c r="B473" s="241"/>
      <c r="C473" s="241"/>
      <c r="D473" s="241"/>
      <c r="E473" s="241"/>
      <c r="F473" s="241"/>
      <c r="G473" s="241"/>
      <c r="H473" s="241"/>
      <c r="I473" s="241"/>
      <c r="J473" s="241"/>
      <c r="K473" s="241"/>
      <c r="L473" s="241"/>
      <c r="M473" s="241"/>
      <c r="N473" s="241"/>
      <c r="O473" s="241"/>
      <c r="P473" s="241"/>
      <c r="Q473" s="241"/>
      <c r="R473" s="241"/>
      <c r="S473" s="241"/>
      <c r="T473" s="241"/>
    </row>
    <row r="474">
      <c r="A474" s="241"/>
      <c r="B474" s="241"/>
      <c r="C474" s="241"/>
      <c r="D474" s="241"/>
      <c r="E474" s="241"/>
      <c r="F474" s="241"/>
      <c r="G474" s="241"/>
      <c r="H474" s="241"/>
      <c r="I474" s="241"/>
      <c r="J474" s="241"/>
      <c r="K474" s="241"/>
      <c r="L474" s="241"/>
      <c r="M474" s="241"/>
      <c r="N474" s="241"/>
      <c r="O474" s="241"/>
      <c r="P474" s="241"/>
      <c r="Q474" s="241"/>
      <c r="R474" s="241"/>
      <c r="S474" s="241"/>
      <c r="T474" s="241"/>
    </row>
    <row r="475">
      <c r="A475" s="241"/>
      <c r="B475" s="241"/>
      <c r="C475" s="241"/>
      <c r="D475" s="241"/>
      <c r="E475" s="241"/>
      <c r="F475" s="241"/>
      <c r="G475" s="241"/>
      <c r="H475" s="241"/>
      <c r="I475" s="241"/>
      <c r="J475" s="241"/>
      <c r="K475" s="241"/>
      <c r="L475" s="241"/>
      <c r="M475" s="241"/>
      <c r="N475" s="241"/>
      <c r="O475" s="241"/>
      <c r="P475" s="241"/>
      <c r="Q475" s="241"/>
      <c r="R475" s="241"/>
      <c r="S475" s="241"/>
      <c r="T475" s="241"/>
    </row>
    <row r="476">
      <c r="A476" s="241"/>
      <c r="B476" s="241"/>
      <c r="C476" s="241"/>
      <c r="D476" s="241"/>
      <c r="E476" s="241"/>
      <c r="F476" s="241"/>
      <c r="G476" s="241"/>
      <c r="H476" s="241"/>
      <c r="I476" s="241"/>
      <c r="J476" s="241"/>
      <c r="K476" s="241"/>
      <c r="L476" s="241"/>
      <c r="M476" s="241"/>
      <c r="N476" s="241"/>
      <c r="O476" s="241"/>
      <c r="P476" s="241"/>
      <c r="Q476" s="241"/>
      <c r="R476" s="241"/>
      <c r="S476" s="241"/>
      <c r="T476" s="241"/>
    </row>
    <row r="477">
      <c r="A477" s="241"/>
      <c r="B477" s="241"/>
      <c r="C477" s="241"/>
      <c r="D477" s="241"/>
      <c r="E477" s="241"/>
      <c r="F477" s="241"/>
      <c r="G477" s="241"/>
      <c r="H477" s="241"/>
      <c r="I477" s="241"/>
      <c r="J477" s="241"/>
      <c r="K477" s="241"/>
      <c r="L477" s="241"/>
      <c r="M477" s="241"/>
      <c r="N477" s="241"/>
      <c r="O477" s="241"/>
      <c r="P477" s="241"/>
      <c r="Q477" s="241"/>
      <c r="R477" s="241"/>
      <c r="S477" s="241"/>
      <c r="T477" s="241"/>
    </row>
    <row r="478">
      <c r="A478" s="241"/>
      <c r="B478" s="241"/>
      <c r="C478" s="241"/>
      <c r="D478" s="241"/>
      <c r="E478" s="241"/>
      <c r="F478" s="241"/>
      <c r="G478" s="241"/>
      <c r="H478" s="241"/>
      <c r="I478" s="241"/>
      <c r="J478" s="241"/>
      <c r="K478" s="241"/>
      <c r="L478" s="241"/>
      <c r="M478" s="241"/>
      <c r="N478" s="241"/>
      <c r="O478" s="241"/>
      <c r="P478" s="241"/>
      <c r="Q478" s="241"/>
      <c r="R478" s="241"/>
      <c r="S478" s="241"/>
      <c r="T478" s="241"/>
    </row>
    <row r="479">
      <c r="A479" s="241"/>
      <c r="B479" s="241"/>
      <c r="C479" s="241"/>
      <c r="D479" s="241"/>
      <c r="E479" s="241"/>
      <c r="F479" s="241"/>
      <c r="G479" s="241"/>
      <c r="H479" s="241"/>
      <c r="I479" s="241"/>
      <c r="J479" s="241"/>
      <c r="K479" s="241"/>
      <c r="L479" s="241"/>
      <c r="M479" s="241"/>
      <c r="N479" s="241"/>
      <c r="O479" s="241"/>
      <c r="P479" s="241"/>
      <c r="Q479" s="241"/>
      <c r="R479" s="241"/>
      <c r="S479" s="241"/>
      <c r="T479" s="241"/>
    </row>
    <row r="480">
      <c r="A480" s="241"/>
      <c r="B480" s="241"/>
      <c r="C480" s="241"/>
      <c r="D480" s="241"/>
      <c r="E480" s="241"/>
      <c r="F480" s="241"/>
      <c r="G480" s="241"/>
      <c r="H480" s="241"/>
      <c r="I480" s="241"/>
      <c r="J480" s="241"/>
      <c r="K480" s="241"/>
      <c r="L480" s="241"/>
      <c r="M480" s="241"/>
      <c r="N480" s="241"/>
      <c r="O480" s="241"/>
      <c r="P480" s="241"/>
      <c r="Q480" s="241"/>
      <c r="R480" s="241"/>
      <c r="S480" s="241"/>
      <c r="T480" s="241"/>
    </row>
    <row r="481">
      <c r="A481" s="241"/>
      <c r="B481" s="241"/>
      <c r="C481" s="241"/>
      <c r="D481" s="241"/>
      <c r="E481" s="241"/>
      <c r="F481" s="241"/>
      <c r="G481" s="241"/>
      <c r="H481" s="241"/>
      <c r="I481" s="241"/>
      <c r="J481" s="241"/>
      <c r="K481" s="241"/>
      <c r="L481" s="241"/>
      <c r="M481" s="241"/>
      <c r="N481" s="241"/>
      <c r="O481" s="241"/>
      <c r="P481" s="241"/>
      <c r="Q481" s="241"/>
      <c r="R481" s="241"/>
      <c r="S481" s="241"/>
      <c r="T481" s="241"/>
    </row>
    <row r="482">
      <c r="A482" s="241"/>
      <c r="B482" s="241"/>
      <c r="C482" s="241"/>
      <c r="D482" s="241"/>
      <c r="E482" s="241"/>
      <c r="F482" s="241"/>
      <c r="G482" s="241"/>
      <c r="H482" s="241"/>
      <c r="I482" s="241"/>
      <c r="J482" s="241"/>
      <c r="K482" s="241"/>
      <c r="L482" s="241"/>
      <c r="M482" s="241"/>
      <c r="N482" s="241"/>
      <c r="O482" s="241"/>
      <c r="P482" s="241"/>
      <c r="Q482" s="241"/>
      <c r="R482" s="241"/>
      <c r="S482" s="241"/>
      <c r="T482" s="241"/>
    </row>
    <row r="483">
      <c r="A483" s="241"/>
      <c r="B483" s="241"/>
      <c r="C483" s="241"/>
      <c r="D483" s="241"/>
      <c r="E483" s="241"/>
      <c r="F483" s="241"/>
      <c r="G483" s="241"/>
      <c r="H483" s="241"/>
      <c r="I483" s="241"/>
      <c r="J483" s="241"/>
      <c r="K483" s="241"/>
      <c r="L483" s="241"/>
      <c r="M483" s="241"/>
      <c r="N483" s="241"/>
      <c r="O483" s="241"/>
      <c r="P483" s="241"/>
      <c r="Q483" s="241"/>
      <c r="R483" s="241"/>
      <c r="S483" s="241"/>
      <c r="T483" s="241"/>
    </row>
    <row r="484">
      <c r="A484" s="241"/>
      <c r="B484" s="241"/>
      <c r="C484" s="241"/>
      <c r="D484" s="241"/>
      <c r="E484" s="241"/>
      <c r="F484" s="241"/>
      <c r="G484" s="241"/>
      <c r="H484" s="241"/>
      <c r="I484" s="241"/>
      <c r="J484" s="241"/>
      <c r="K484" s="241"/>
      <c r="L484" s="241"/>
      <c r="M484" s="241"/>
      <c r="N484" s="241"/>
      <c r="O484" s="241"/>
      <c r="P484" s="241"/>
      <c r="Q484" s="241"/>
      <c r="R484" s="241"/>
      <c r="S484" s="241"/>
      <c r="T484" s="241"/>
    </row>
    <row r="485">
      <c r="A485" s="241"/>
      <c r="B485" s="241"/>
      <c r="C485" s="241"/>
      <c r="D485" s="241"/>
      <c r="E485" s="241"/>
      <c r="F485" s="241"/>
      <c r="G485" s="241"/>
      <c r="H485" s="241"/>
      <c r="I485" s="241"/>
      <c r="J485" s="241"/>
      <c r="K485" s="241"/>
      <c r="L485" s="241"/>
      <c r="M485" s="241"/>
      <c r="N485" s="241"/>
      <c r="O485" s="241"/>
      <c r="P485" s="241"/>
      <c r="Q485" s="241"/>
      <c r="R485" s="241"/>
      <c r="S485" s="241"/>
      <c r="T485" s="241"/>
    </row>
    <row r="486">
      <c r="A486" s="241"/>
      <c r="B486" s="241"/>
      <c r="C486" s="241"/>
      <c r="D486" s="241"/>
      <c r="E486" s="241"/>
      <c r="F486" s="241"/>
      <c r="G486" s="241"/>
      <c r="H486" s="241"/>
      <c r="I486" s="241"/>
      <c r="J486" s="241"/>
      <c r="K486" s="241"/>
      <c r="L486" s="241"/>
      <c r="M486" s="241"/>
      <c r="N486" s="241"/>
      <c r="O486" s="241"/>
      <c r="P486" s="241"/>
      <c r="Q486" s="241"/>
      <c r="R486" s="241"/>
      <c r="S486" s="241"/>
      <c r="T486" s="241"/>
    </row>
    <row r="487">
      <c r="A487" s="241"/>
      <c r="B487" s="241"/>
      <c r="C487" s="241"/>
      <c r="D487" s="241"/>
      <c r="E487" s="241"/>
      <c r="F487" s="241"/>
      <c r="G487" s="241"/>
      <c r="H487" s="241"/>
      <c r="I487" s="241"/>
      <c r="J487" s="241"/>
      <c r="K487" s="241"/>
      <c r="L487" s="241"/>
      <c r="M487" s="241"/>
      <c r="N487" s="241"/>
      <c r="O487" s="241"/>
      <c r="P487" s="241"/>
      <c r="Q487" s="241"/>
      <c r="R487" s="241"/>
      <c r="S487" s="241"/>
      <c r="T487" s="241"/>
    </row>
    <row r="488">
      <c r="A488" s="241"/>
      <c r="B488" s="241"/>
      <c r="C488" s="241"/>
      <c r="D488" s="241"/>
      <c r="E488" s="241"/>
      <c r="F488" s="241"/>
      <c r="G488" s="241"/>
      <c r="H488" s="241"/>
      <c r="I488" s="241"/>
      <c r="J488" s="241"/>
      <c r="K488" s="241"/>
      <c r="L488" s="241"/>
      <c r="M488" s="241"/>
      <c r="N488" s="241"/>
      <c r="O488" s="241"/>
      <c r="P488" s="241"/>
      <c r="Q488" s="241"/>
      <c r="R488" s="241"/>
      <c r="S488" s="241"/>
      <c r="T488" s="241"/>
    </row>
    <row r="489">
      <c r="A489" s="241"/>
      <c r="B489" s="241"/>
      <c r="C489" s="241"/>
      <c r="D489" s="241"/>
      <c r="E489" s="241"/>
      <c r="F489" s="241"/>
      <c r="G489" s="241"/>
      <c r="H489" s="241"/>
      <c r="I489" s="241"/>
      <c r="J489" s="241"/>
      <c r="K489" s="241"/>
      <c r="L489" s="241"/>
      <c r="M489" s="241"/>
      <c r="N489" s="241"/>
      <c r="O489" s="241"/>
      <c r="P489" s="241"/>
      <c r="Q489" s="241"/>
      <c r="R489" s="241"/>
      <c r="S489" s="241"/>
      <c r="T489" s="241"/>
    </row>
    <row r="490">
      <c r="A490" s="241"/>
      <c r="B490" s="241"/>
      <c r="C490" s="241"/>
      <c r="D490" s="241"/>
      <c r="E490" s="241"/>
      <c r="F490" s="241"/>
      <c r="G490" s="241"/>
      <c r="H490" s="241"/>
      <c r="I490" s="241"/>
      <c r="J490" s="241"/>
      <c r="K490" s="241"/>
      <c r="L490" s="241"/>
      <c r="M490" s="241"/>
      <c r="N490" s="241"/>
      <c r="O490" s="241"/>
      <c r="P490" s="241"/>
      <c r="Q490" s="241"/>
      <c r="R490" s="241"/>
      <c r="S490" s="241"/>
      <c r="T490" s="241"/>
    </row>
    <row r="491">
      <c r="A491" s="241"/>
      <c r="B491" s="241"/>
      <c r="C491" s="241"/>
      <c r="D491" s="241"/>
      <c r="E491" s="241"/>
      <c r="F491" s="241"/>
      <c r="G491" s="241"/>
      <c r="H491" s="241"/>
      <c r="I491" s="241"/>
      <c r="J491" s="241"/>
      <c r="K491" s="241"/>
      <c r="L491" s="241"/>
      <c r="M491" s="241"/>
      <c r="N491" s="241"/>
      <c r="O491" s="241"/>
      <c r="P491" s="241"/>
      <c r="Q491" s="241"/>
      <c r="R491" s="241"/>
      <c r="S491" s="241"/>
      <c r="T491" s="241"/>
    </row>
    <row r="492">
      <c r="A492" s="241"/>
      <c r="B492" s="241"/>
      <c r="C492" s="241"/>
      <c r="D492" s="241"/>
      <c r="E492" s="241"/>
      <c r="F492" s="241"/>
      <c r="G492" s="241"/>
      <c r="H492" s="241"/>
      <c r="I492" s="241"/>
      <c r="J492" s="241"/>
      <c r="K492" s="241"/>
      <c r="L492" s="241"/>
      <c r="M492" s="241"/>
      <c r="N492" s="241"/>
      <c r="O492" s="241"/>
      <c r="P492" s="241"/>
      <c r="Q492" s="241"/>
      <c r="R492" s="241"/>
      <c r="S492" s="241"/>
      <c r="T492" s="241"/>
    </row>
    <row r="493">
      <c r="A493" s="241"/>
      <c r="B493" s="241"/>
      <c r="C493" s="241"/>
      <c r="D493" s="241"/>
      <c r="E493" s="241"/>
      <c r="F493" s="241"/>
      <c r="G493" s="241"/>
      <c r="H493" s="241"/>
      <c r="I493" s="241"/>
      <c r="J493" s="241"/>
      <c r="K493" s="241"/>
      <c r="L493" s="241"/>
      <c r="M493" s="241"/>
      <c r="N493" s="241"/>
      <c r="O493" s="241"/>
      <c r="P493" s="241"/>
      <c r="Q493" s="241"/>
      <c r="R493" s="241"/>
      <c r="S493" s="241"/>
      <c r="T493" s="241"/>
    </row>
    <row r="494">
      <c r="A494" s="241"/>
      <c r="B494" s="241"/>
      <c r="C494" s="241"/>
      <c r="D494" s="241"/>
      <c r="E494" s="241"/>
      <c r="F494" s="241"/>
      <c r="G494" s="241"/>
      <c r="H494" s="241"/>
      <c r="I494" s="241"/>
      <c r="J494" s="241"/>
      <c r="K494" s="241"/>
      <c r="L494" s="241"/>
      <c r="M494" s="241"/>
      <c r="N494" s="241"/>
      <c r="O494" s="241"/>
      <c r="P494" s="241"/>
      <c r="Q494" s="241"/>
      <c r="R494" s="241"/>
      <c r="S494" s="241"/>
      <c r="T494" s="241"/>
    </row>
    <row r="495">
      <c r="A495" s="241"/>
      <c r="B495" s="241"/>
      <c r="C495" s="241"/>
      <c r="D495" s="241"/>
      <c r="E495" s="241"/>
      <c r="F495" s="241"/>
      <c r="G495" s="241"/>
      <c r="H495" s="241"/>
      <c r="I495" s="241"/>
      <c r="J495" s="241"/>
      <c r="K495" s="241"/>
      <c r="L495" s="241"/>
      <c r="M495" s="241"/>
      <c r="N495" s="241"/>
      <c r="O495" s="241"/>
      <c r="P495" s="241"/>
      <c r="Q495" s="241"/>
      <c r="R495" s="241"/>
      <c r="S495" s="241"/>
      <c r="T495" s="241"/>
    </row>
    <row r="496">
      <c r="A496" s="241"/>
      <c r="B496" s="241"/>
      <c r="C496" s="241"/>
      <c r="D496" s="241"/>
      <c r="E496" s="241"/>
      <c r="F496" s="241"/>
      <c r="G496" s="241"/>
      <c r="H496" s="241"/>
      <c r="I496" s="241"/>
      <c r="J496" s="241"/>
      <c r="K496" s="241"/>
      <c r="L496" s="241"/>
      <c r="M496" s="241"/>
      <c r="N496" s="241"/>
      <c r="O496" s="241"/>
      <c r="P496" s="241"/>
      <c r="Q496" s="241"/>
      <c r="R496" s="241"/>
      <c r="S496" s="241"/>
      <c r="T496" s="241"/>
    </row>
    <row r="497">
      <c r="A497" s="241"/>
      <c r="B497" s="241"/>
      <c r="C497" s="241"/>
      <c r="D497" s="241"/>
      <c r="E497" s="241"/>
      <c r="F497" s="241"/>
      <c r="G497" s="241"/>
      <c r="H497" s="241"/>
      <c r="I497" s="241"/>
      <c r="J497" s="241"/>
      <c r="K497" s="241"/>
      <c r="L497" s="241"/>
      <c r="M497" s="241"/>
      <c r="N497" s="241"/>
      <c r="O497" s="241"/>
      <c r="P497" s="241"/>
      <c r="Q497" s="241"/>
      <c r="R497" s="241"/>
      <c r="S497" s="241"/>
      <c r="T497" s="241"/>
    </row>
    <row r="498">
      <c r="A498" s="241"/>
      <c r="B498" s="241"/>
      <c r="C498" s="241"/>
      <c r="D498" s="241"/>
      <c r="E498" s="241"/>
      <c r="F498" s="241"/>
      <c r="G498" s="241"/>
      <c r="H498" s="241"/>
      <c r="I498" s="241"/>
      <c r="J498" s="241"/>
      <c r="K498" s="241"/>
      <c r="L498" s="241"/>
      <c r="M498" s="241"/>
      <c r="N498" s="241"/>
      <c r="O498" s="241"/>
      <c r="P498" s="241"/>
      <c r="Q498" s="241"/>
      <c r="R498" s="241"/>
      <c r="S498" s="241"/>
      <c r="T498" s="241"/>
    </row>
    <row r="499">
      <c r="A499" s="241"/>
      <c r="B499" s="241"/>
      <c r="C499" s="241"/>
      <c r="D499" s="241"/>
      <c r="E499" s="241"/>
      <c r="F499" s="241"/>
      <c r="G499" s="241"/>
      <c r="H499" s="241"/>
      <c r="I499" s="241"/>
      <c r="J499" s="241"/>
      <c r="K499" s="241"/>
      <c r="L499" s="241"/>
      <c r="M499" s="241"/>
      <c r="N499" s="241"/>
      <c r="O499" s="241"/>
      <c r="P499" s="241"/>
      <c r="Q499" s="241"/>
      <c r="R499" s="241"/>
      <c r="S499" s="241"/>
      <c r="T499" s="241"/>
    </row>
    <row r="500">
      <c r="A500" s="241"/>
      <c r="B500" s="241"/>
      <c r="C500" s="241"/>
      <c r="D500" s="241"/>
      <c r="E500" s="241"/>
      <c r="F500" s="241"/>
      <c r="G500" s="241"/>
      <c r="H500" s="241"/>
      <c r="I500" s="241"/>
      <c r="J500" s="241"/>
      <c r="K500" s="241"/>
      <c r="L500" s="241"/>
      <c r="M500" s="241"/>
      <c r="N500" s="241"/>
      <c r="O500" s="241"/>
      <c r="P500" s="241"/>
      <c r="Q500" s="241"/>
      <c r="R500" s="241"/>
      <c r="S500" s="241"/>
      <c r="T500" s="241"/>
    </row>
    <row r="501">
      <c r="A501" s="241"/>
      <c r="B501" s="241"/>
      <c r="C501" s="241"/>
      <c r="D501" s="241"/>
      <c r="E501" s="241"/>
      <c r="F501" s="241"/>
      <c r="G501" s="241"/>
      <c r="H501" s="241"/>
      <c r="I501" s="241"/>
      <c r="J501" s="241"/>
      <c r="K501" s="241"/>
      <c r="L501" s="241"/>
      <c r="M501" s="241"/>
      <c r="N501" s="241"/>
      <c r="O501" s="241"/>
      <c r="P501" s="241"/>
      <c r="Q501" s="241"/>
      <c r="R501" s="241"/>
      <c r="S501" s="241"/>
      <c r="T501" s="241"/>
    </row>
    <row r="502">
      <c r="A502" s="241"/>
      <c r="B502" s="241"/>
      <c r="C502" s="241"/>
      <c r="D502" s="241"/>
      <c r="E502" s="241"/>
      <c r="F502" s="241"/>
      <c r="G502" s="241"/>
      <c r="H502" s="241"/>
      <c r="I502" s="241"/>
      <c r="J502" s="241"/>
      <c r="K502" s="241"/>
      <c r="L502" s="241"/>
      <c r="M502" s="241"/>
      <c r="N502" s="241"/>
      <c r="O502" s="241"/>
      <c r="P502" s="241"/>
      <c r="Q502" s="241"/>
      <c r="R502" s="241"/>
      <c r="S502" s="241"/>
      <c r="T502" s="241"/>
    </row>
    <row r="503">
      <c r="A503" s="241"/>
      <c r="B503" s="241"/>
      <c r="C503" s="241"/>
      <c r="D503" s="241"/>
      <c r="E503" s="241"/>
      <c r="F503" s="241"/>
      <c r="G503" s="241"/>
      <c r="H503" s="241"/>
      <c r="I503" s="241"/>
      <c r="J503" s="241"/>
      <c r="K503" s="241"/>
      <c r="L503" s="241"/>
      <c r="M503" s="241"/>
      <c r="N503" s="241"/>
      <c r="O503" s="241"/>
      <c r="P503" s="241"/>
      <c r="Q503" s="241"/>
      <c r="R503" s="241"/>
      <c r="S503" s="241"/>
      <c r="T503" s="241"/>
    </row>
    <row r="504">
      <c r="A504" s="241"/>
      <c r="B504" s="241"/>
      <c r="C504" s="241"/>
      <c r="D504" s="241"/>
      <c r="E504" s="241"/>
      <c r="F504" s="241"/>
      <c r="G504" s="241"/>
      <c r="H504" s="241"/>
      <c r="I504" s="241"/>
      <c r="J504" s="241"/>
      <c r="K504" s="241"/>
      <c r="L504" s="241"/>
      <c r="M504" s="241"/>
      <c r="N504" s="241"/>
      <c r="O504" s="241"/>
      <c r="P504" s="241"/>
      <c r="Q504" s="241"/>
      <c r="R504" s="241"/>
      <c r="S504" s="241"/>
      <c r="T504" s="241"/>
    </row>
    <row r="505">
      <c r="A505" s="241"/>
      <c r="B505" s="241"/>
      <c r="C505" s="241"/>
      <c r="D505" s="241"/>
      <c r="E505" s="241"/>
      <c r="F505" s="241"/>
      <c r="G505" s="241"/>
      <c r="H505" s="241"/>
      <c r="I505" s="241"/>
      <c r="J505" s="241"/>
      <c r="K505" s="241"/>
      <c r="L505" s="241"/>
      <c r="M505" s="241"/>
      <c r="N505" s="241"/>
      <c r="O505" s="241"/>
      <c r="P505" s="241"/>
      <c r="Q505" s="241"/>
      <c r="R505" s="241"/>
      <c r="S505" s="241"/>
      <c r="T505" s="241"/>
    </row>
    <row r="506">
      <c r="A506" s="241"/>
      <c r="B506" s="241"/>
      <c r="C506" s="241"/>
      <c r="D506" s="241"/>
      <c r="E506" s="241"/>
      <c r="F506" s="241"/>
      <c r="G506" s="241"/>
      <c r="H506" s="241"/>
      <c r="I506" s="241"/>
      <c r="J506" s="241"/>
      <c r="K506" s="241"/>
      <c r="L506" s="241"/>
      <c r="M506" s="241"/>
      <c r="N506" s="241"/>
      <c r="O506" s="241"/>
      <c r="P506" s="241"/>
      <c r="Q506" s="241"/>
      <c r="R506" s="241"/>
      <c r="S506" s="241"/>
      <c r="T506" s="241"/>
    </row>
    <row r="507">
      <c r="A507" s="241"/>
      <c r="B507" s="241"/>
      <c r="C507" s="241"/>
      <c r="D507" s="241"/>
      <c r="E507" s="241"/>
      <c r="F507" s="241"/>
      <c r="G507" s="241"/>
      <c r="H507" s="241"/>
      <c r="I507" s="241"/>
      <c r="J507" s="241"/>
      <c r="K507" s="241"/>
      <c r="L507" s="241"/>
      <c r="M507" s="241"/>
      <c r="N507" s="241"/>
      <c r="O507" s="241"/>
      <c r="P507" s="241"/>
      <c r="Q507" s="241"/>
      <c r="R507" s="241"/>
      <c r="S507" s="241"/>
      <c r="T507" s="241"/>
    </row>
    <row r="508">
      <c r="A508" s="241"/>
      <c r="B508" s="241"/>
      <c r="C508" s="241"/>
      <c r="D508" s="241"/>
      <c r="E508" s="241"/>
      <c r="F508" s="241"/>
      <c r="G508" s="241"/>
      <c r="H508" s="241"/>
      <c r="I508" s="241"/>
      <c r="J508" s="241"/>
      <c r="K508" s="241"/>
      <c r="L508" s="241"/>
      <c r="M508" s="241"/>
      <c r="N508" s="241"/>
      <c r="O508" s="241"/>
      <c r="P508" s="241"/>
      <c r="Q508" s="241"/>
      <c r="R508" s="241"/>
      <c r="S508" s="241"/>
      <c r="T508" s="241"/>
    </row>
    <row r="509">
      <c r="A509" s="241"/>
      <c r="B509" s="241"/>
      <c r="C509" s="241"/>
      <c r="D509" s="241"/>
      <c r="E509" s="241"/>
      <c r="F509" s="241"/>
      <c r="G509" s="241"/>
      <c r="H509" s="241"/>
      <c r="I509" s="241"/>
      <c r="J509" s="241"/>
      <c r="K509" s="241"/>
      <c r="L509" s="241"/>
      <c r="M509" s="241"/>
      <c r="N509" s="241"/>
      <c r="O509" s="241"/>
      <c r="P509" s="241"/>
      <c r="Q509" s="241"/>
      <c r="R509" s="241"/>
      <c r="S509" s="241"/>
      <c r="T509" s="241"/>
    </row>
    <row r="510">
      <c r="A510" s="241"/>
      <c r="B510" s="241"/>
      <c r="C510" s="241"/>
      <c r="D510" s="241"/>
      <c r="E510" s="241"/>
      <c r="F510" s="241"/>
      <c r="G510" s="241"/>
      <c r="H510" s="241"/>
      <c r="I510" s="241"/>
      <c r="J510" s="241"/>
      <c r="K510" s="241"/>
      <c r="L510" s="241"/>
      <c r="M510" s="241"/>
      <c r="N510" s="241"/>
      <c r="O510" s="241"/>
      <c r="P510" s="241"/>
      <c r="Q510" s="241"/>
      <c r="R510" s="241"/>
      <c r="S510" s="241"/>
      <c r="T510" s="241"/>
    </row>
    <row r="511">
      <c r="A511" s="241"/>
      <c r="B511" s="241"/>
      <c r="C511" s="241"/>
      <c r="D511" s="241"/>
      <c r="E511" s="241"/>
      <c r="F511" s="241"/>
      <c r="G511" s="241"/>
      <c r="H511" s="241"/>
      <c r="I511" s="241"/>
      <c r="J511" s="241"/>
      <c r="K511" s="241"/>
      <c r="L511" s="241"/>
      <c r="M511" s="241"/>
      <c r="N511" s="241"/>
      <c r="O511" s="241"/>
      <c r="P511" s="241"/>
      <c r="Q511" s="241"/>
      <c r="R511" s="241"/>
      <c r="S511" s="241"/>
      <c r="T511" s="241"/>
    </row>
    <row r="512">
      <c r="A512" s="241"/>
      <c r="B512" s="241"/>
      <c r="C512" s="241"/>
      <c r="D512" s="241"/>
      <c r="E512" s="241"/>
      <c r="F512" s="241"/>
      <c r="G512" s="241"/>
      <c r="H512" s="241"/>
      <c r="I512" s="241"/>
      <c r="J512" s="241"/>
      <c r="K512" s="241"/>
      <c r="L512" s="241"/>
      <c r="M512" s="241"/>
      <c r="N512" s="241"/>
      <c r="O512" s="241"/>
      <c r="P512" s="241"/>
      <c r="Q512" s="241"/>
      <c r="R512" s="241"/>
      <c r="S512" s="241"/>
      <c r="T512" s="241"/>
    </row>
    <row r="513">
      <c r="A513" s="241"/>
      <c r="B513" s="241"/>
      <c r="C513" s="241"/>
      <c r="D513" s="241"/>
      <c r="E513" s="241"/>
      <c r="F513" s="241"/>
      <c r="G513" s="241"/>
      <c r="H513" s="241"/>
      <c r="I513" s="241"/>
      <c r="J513" s="241"/>
      <c r="K513" s="241"/>
      <c r="L513" s="241"/>
      <c r="M513" s="241"/>
      <c r="N513" s="241"/>
      <c r="O513" s="241"/>
      <c r="P513" s="241"/>
      <c r="Q513" s="241"/>
      <c r="R513" s="241"/>
      <c r="S513" s="241"/>
      <c r="T513" s="241"/>
    </row>
    <row r="514">
      <c r="A514" s="241"/>
      <c r="B514" s="241"/>
      <c r="C514" s="241"/>
      <c r="D514" s="241"/>
      <c r="E514" s="241"/>
      <c r="F514" s="241"/>
      <c r="G514" s="241"/>
      <c r="H514" s="241"/>
      <c r="I514" s="241"/>
      <c r="J514" s="241"/>
      <c r="K514" s="241"/>
      <c r="L514" s="241"/>
      <c r="M514" s="241"/>
      <c r="N514" s="241"/>
      <c r="O514" s="241"/>
      <c r="P514" s="241"/>
      <c r="Q514" s="241"/>
      <c r="R514" s="241"/>
      <c r="S514" s="241"/>
      <c r="T514" s="241"/>
    </row>
    <row r="515">
      <c r="A515" s="241"/>
      <c r="B515" s="241"/>
      <c r="C515" s="241"/>
      <c r="D515" s="241"/>
      <c r="E515" s="241"/>
      <c r="F515" s="241"/>
      <c r="G515" s="241"/>
      <c r="H515" s="241"/>
      <c r="I515" s="241"/>
      <c r="J515" s="241"/>
      <c r="K515" s="241"/>
      <c r="L515" s="241"/>
      <c r="M515" s="241"/>
      <c r="N515" s="241"/>
      <c r="O515" s="241"/>
      <c r="P515" s="241"/>
      <c r="Q515" s="241"/>
      <c r="R515" s="241"/>
      <c r="S515" s="241"/>
      <c r="T515" s="241"/>
    </row>
    <row r="516">
      <c r="A516" s="241"/>
      <c r="B516" s="241"/>
      <c r="C516" s="241"/>
      <c r="D516" s="241"/>
      <c r="E516" s="241"/>
      <c r="F516" s="241"/>
      <c r="G516" s="241"/>
      <c r="H516" s="241"/>
      <c r="I516" s="241"/>
      <c r="J516" s="241"/>
      <c r="K516" s="241"/>
      <c r="L516" s="241"/>
      <c r="M516" s="241"/>
      <c r="N516" s="241"/>
      <c r="O516" s="241"/>
      <c r="P516" s="241"/>
      <c r="Q516" s="241"/>
      <c r="R516" s="241"/>
      <c r="S516" s="241"/>
      <c r="T516" s="241"/>
    </row>
    <row r="517">
      <c r="A517" s="241"/>
      <c r="B517" s="241"/>
      <c r="C517" s="241"/>
      <c r="D517" s="241"/>
      <c r="E517" s="241"/>
      <c r="F517" s="241"/>
      <c r="G517" s="241"/>
      <c r="H517" s="241"/>
      <c r="I517" s="241"/>
      <c r="J517" s="241"/>
      <c r="K517" s="241"/>
      <c r="L517" s="241"/>
      <c r="M517" s="241"/>
      <c r="N517" s="241"/>
      <c r="O517" s="241"/>
      <c r="P517" s="241"/>
      <c r="Q517" s="241"/>
      <c r="R517" s="241"/>
      <c r="S517" s="241"/>
      <c r="T517" s="241"/>
    </row>
    <row r="518">
      <c r="A518" s="241"/>
      <c r="B518" s="241"/>
      <c r="C518" s="241"/>
      <c r="D518" s="241"/>
      <c r="E518" s="241"/>
      <c r="F518" s="241"/>
      <c r="G518" s="241"/>
      <c r="H518" s="241"/>
      <c r="I518" s="241"/>
      <c r="J518" s="241"/>
      <c r="K518" s="241"/>
      <c r="L518" s="241"/>
      <c r="M518" s="241"/>
      <c r="N518" s="241"/>
      <c r="O518" s="241"/>
      <c r="P518" s="241"/>
      <c r="Q518" s="241"/>
      <c r="R518" s="241"/>
      <c r="S518" s="241"/>
      <c r="T518" s="241"/>
    </row>
    <row r="519">
      <c r="A519" s="241"/>
      <c r="B519" s="241"/>
      <c r="C519" s="241"/>
      <c r="D519" s="241"/>
      <c r="E519" s="241"/>
      <c r="F519" s="241"/>
      <c r="G519" s="241"/>
      <c r="H519" s="241"/>
      <c r="I519" s="241"/>
      <c r="J519" s="241"/>
      <c r="K519" s="241"/>
      <c r="L519" s="241"/>
      <c r="M519" s="241"/>
      <c r="N519" s="241"/>
      <c r="O519" s="241"/>
      <c r="P519" s="241"/>
      <c r="Q519" s="241"/>
      <c r="R519" s="241"/>
      <c r="S519" s="241"/>
      <c r="T519" s="241"/>
    </row>
    <row r="520">
      <c r="A520" s="241"/>
      <c r="B520" s="241"/>
      <c r="C520" s="241"/>
      <c r="D520" s="241"/>
      <c r="E520" s="241"/>
      <c r="F520" s="241"/>
      <c r="G520" s="241"/>
      <c r="H520" s="241"/>
      <c r="I520" s="241"/>
      <c r="J520" s="241"/>
      <c r="K520" s="241"/>
      <c r="L520" s="241"/>
      <c r="M520" s="241"/>
      <c r="N520" s="241"/>
      <c r="O520" s="241"/>
      <c r="P520" s="241"/>
      <c r="Q520" s="241"/>
      <c r="R520" s="241"/>
      <c r="S520" s="241"/>
      <c r="T520" s="241"/>
    </row>
    <row r="521">
      <c r="A521" s="241"/>
      <c r="B521" s="241"/>
      <c r="C521" s="241"/>
      <c r="D521" s="241"/>
      <c r="E521" s="241"/>
      <c r="F521" s="241"/>
      <c r="G521" s="241"/>
      <c r="H521" s="241"/>
      <c r="I521" s="241"/>
      <c r="J521" s="241"/>
      <c r="K521" s="241"/>
      <c r="L521" s="241"/>
      <c r="M521" s="241"/>
      <c r="N521" s="241"/>
      <c r="O521" s="241"/>
      <c r="P521" s="241"/>
      <c r="Q521" s="241"/>
      <c r="R521" s="241"/>
      <c r="S521" s="241"/>
      <c r="T521" s="241"/>
    </row>
    <row r="522">
      <c r="A522" s="241"/>
      <c r="B522" s="241"/>
      <c r="C522" s="241"/>
      <c r="D522" s="241"/>
      <c r="E522" s="241"/>
      <c r="F522" s="241"/>
      <c r="G522" s="241"/>
      <c r="H522" s="241"/>
      <c r="I522" s="241"/>
      <c r="J522" s="241"/>
      <c r="K522" s="241"/>
      <c r="L522" s="241"/>
      <c r="M522" s="241"/>
      <c r="N522" s="241"/>
      <c r="O522" s="241"/>
      <c r="P522" s="241"/>
      <c r="Q522" s="241"/>
      <c r="R522" s="241"/>
      <c r="S522" s="241"/>
      <c r="T522" s="241"/>
    </row>
    <row r="523">
      <c r="A523" s="241"/>
      <c r="B523" s="241"/>
      <c r="C523" s="241"/>
      <c r="D523" s="241"/>
      <c r="E523" s="241"/>
      <c r="F523" s="241"/>
      <c r="G523" s="241"/>
      <c r="H523" s="241"/>
      <c r="I523" s="241"/>
      <c r="J523" s="241"/>
      <c r="K523" s="241"/>
      <c r="L523" s="241"/>
      <c r="M523" s="241"/>
      <c r="N523" s="241"/>
      <c r="O523" s="241"/>
      <c r="P523" s="241"/>
      <c r="Q523" s="241"/>
      <c r="R523" s="241"/>
      <c r="S523" s="241"/>
      <c r="T523" s="241"/>
    </row>
    <row r="524">
      <c r="A524" s="241"/>
      <c r="B524" s="241"/>
      <c r="C524" s="241"/>
      <c r="D524" s="241"/>
      <c r="E524" s="241"/>
      <c r="F524" s="241"/>
      <c r="G524" s="241"/>
      <c r="H524" s="241"/>
      <c r="I524" s="241"/>
      <c r="J524" s="241"/>
      <c r="K524" s="241"/>
      <c r="L524" s="241"/>
      <c r="M524" s="241"/>
      <c r="N524" s="241"/>
      <c r="O524" s="241"/>
      <c r="P524" s="241"/>
      <c r="Q524" s="241"/>
      <c r="R524" s="241"/>
      <c r="S524" s="241"/>
      <c r="T524" s="241"/>
    </row>
    <row r="525">
      <c r="A525" s="241"/>
      <c r="B525" s="241"/>
      <c r="C525" s="241"/>
      <c r="D525" s="241"/>
      <c r="E525" s="241"/>
      <c r="F525" s="241"/>
      <c r="G525" s="241"/>
      <c r="H525" s="241"/>
      <c r="I525" s="241"/>
      <c r="J525" s="241"/>
      <c r="K525" s="241"/>
      <c r="L525" s="241"/>
      <c r="M525" s="241"/>
      <c r="N525" s="241"/>
      <c r="O525" s="241"/>
      <c r="P525" s="241"/>
      <c r="Q525" s="241"/>
      <c r="R525" s="241"/>
      <c r="S525" s="241"/>
      <c r="T525" s="241"/>
    </row>
    <row r="526">
      <c r="A526" s="241"/>
      <c r="B526" s="241"/>
      <c r="C526" s="241"/>
      <c r="D526" s="241"/>
      <c r="E526" s="241"/>
      <c r="F526" s="241"/>
      <c r="G526" s="241"/>
      <c r="H526" s="241"/>
      <c r="I526" s="241"/>
      <c r="J526" s="241"/>
      <c r="K526" s="241"/>
      <c r="L526" s="241"/>
      <c r="M526" s="241"/>
      <c r="N526" s="241"/>
      <c r="O526" s="241"/>
      <c r="P526" s="241"/>
      <c r="Q526" s="241"/>
      <c r="R526" s="241"/>
      <c r="S526" s="241"/>
      <c r="T526" s="241"/>
    </row>
    <row r="527">
      <c r="A527" s="241"/>
      <c r="B527" s="241"/>
      <c r="C527" s="241"/>
      <c r="D527" s="241"/>
      <c r="E527" s="241"/>
      <c r="F527" s="241"/>
      <c r="G527" s="241"/>
      <c r="H527" s="241"/>
      <c r="I527" s="241"/>
      <c r="J527" s="241"/>
      <c r="K527" s="241"/>
      <c r="L527" s="241"/>
      <c r="M527" s="241"/>
      <c r="N527" s="241"/>
      <c r="O527" s="241"/>
      <c r="P527" s="241"/>
      <c r="Q527" s="241"/>
      <c r="R527" s="241"/>
      <c r="S527" s="241"/>
      <c r="T527" s="241"/>
    </row>
    <row r="528">
      <c r="A528" s="241"/>
      <c r="B528" s="241"/>
      <c r="C528" s="241"/>
      <c r="D528" s="241"/>
      <c r="E528" s="241"/>
      <c r="F528" s="241"/>
      <c r="G528" s="241"/>
      <c r="H528" s="241"/>
      <c r="I528" s="241"/>
      <c r="J528" s="241"/>
      <c r="K528" s="241"/>
      <c r="L528" s="241"/>
      <c r="M528" s="241"/>
      <c r="N528" s="241"/>
      <c r="O528" s="241"/>
      <c r="P528" s="241"/>
      <c r="Q528" s="241"/>
      <c r="R528" s="241"/>
      <c r="S528" s="241"/>
      <c r="T528" s="241"/>
    </row>
    <row r="529">
      <c r="A529" s="241"/>
      <c r="B529" s="241"/>
      <c r="C529" s="241"/>
      <c r="D529" s="241"/>
      <c r="E529" s="241"/>
      <c r="F529" s="241"/>
      <c r="G529" s="241"/>
      <c r="H529" s="241"/>
      <c r="I529" s="241"/>
      <c r="J529" s="241"/>
      <c r="K529" s="241"/>
      <c r="L529" s="241"/>
      <c r="M529" s="241"/>
      <c r="N529" s="241"/>
      <c r="O529" s="241"/>
      <c r="P529" s="241"/>
      <c r="Q529" s="241"/>
      <c r="R529" s="241"/>
      <c r="S529" s="241"/>
      <c r="T529" s="241"/>
    </row>
    <row r="530">
      <c r="A530" s="241"/>
      <c r="B530" s="241"/>
      <c r="C530" s="241"/>
      <c r="D530" s="241"/>
      <c r="E530" s="241"/>
      <c r="F530" s="241"/>
      <c r="G530" s="241"/>
      <c r="H530" s="241"/>
      <c r="I530" s="241"/>
      <c r="J530" s="241"/>
      <c r="K530" s="241"/>
      <c r="L530" s="241"/>
      <c r="M530" s="241"/>
      <c r="N530" s="241"/>
      <c r="O530" s="241"/>
      <c r="P530" s="241"/>
      <c r="Q530" s="241"/>
      <c r="R530" s="241"/>
      <c r="S530" s="241"/>
      <c r="T530" s="241"/>
    </row>
    <row r="531">
      <c r="A531" s="241"/>
      <c r="B531" s="241"/>
      <c r="C531" s="241"/>
      <c r="D531" s="241"/>
      <c r="E531" s="241"/>
      <c r="F531" s="241"/>
      <c r="G531" s="241"/>
      <c r="H531" s="241"/>
      <c r="I531" s="241"/>
      <c r="J531" s="241"/>
      <c r="K531" s="241"/>
      <c r="L531" s="241"/>
      <c r="M531" s="241"/>
      <c r="N531" s="241"/>
      <c r="O531" s="241"/>
      <c r="P531" s="241"/>
      <c r="Q531" s="241"/>
      <c r="R531" s="241"/>
      <c r="S531" s="241"/>
      <c r="T531" s="241"/>
    </row>
    <row r="532">
      <c r="A532" s="241"/>
      <c r="B532" s="241"/>
      <c r="C532" s="241"/>
      <c r="D532" s="241"/>
      <c r="E532" s="241"/>
      <c r="F532" s="241"/>
      <c r="G532" s="241"/>
      <c r="H532" s="241"/>
      <c r="I532" s="241"/>
      <c r="J532" s="241"/>
      <c r="K532" s="241"/>
      <c r="L532" s="241"/>
      <c r="M532" s="241"/>
      <c r="N532" s="241"/>
      <c r="O532" s="241"/>
      <c r="P532" s="241"/>
      <c r="Q532" s="241"/>
      <c r="R532" s="241"/>
      <c r="S532" s="241"/>
      <c r="T532" s="241"/>
    </row>
    <row r="533">
      <c r="A533" s="241"/>
      <c r="B533" s="241"/>
      <c r="C533" s="241"/>
      <c r="D533" s="241"/>
      <c r="E533" s="241"/>
      <c r="F533" s="241"/>
      <c r="G533" s="241"/>
      <c r="H533" s="241"/>
      <c r="I533" s="241"/>
      <c r="J533" s="241"/>
      <c r="K533" s="241"/>
      <c r="L533" s="241"/>
      <c r="M533" s="241"/>
      <c r="N533" s="241"/>
      <c r="O533" s="241"/>
      <c r="P533" s="241"/>
      <c r="Q533" s="241"/>
      <c r="R533" s="241"/>
      <c r="S533" s="241"/>
      <c r="T533" s="241"/>
    </row>
    <row r="534">
      <c r="A534" s="241"/>
      <c r="B534" s="241"/>
      <c r="C534" s="241"/>
      <c r="D534" s="241"/>
      <c r="E534" s="241"/>
      <c r="F534" s="241"/>
      <c r="G534" s="241"/>
      <c r="H534" s="241"/>
      <c r="I534" s="241"/>
      <c r="J534" s="241"/>
      <c r="K534" s="241"/>
      <c r="L534" s="241"/>
      <c r="M534" s="241"/>
      <c r="N534" s="241"/>
      <c r="O534" s="241"/>
      <c r="P534" s="241"/>
      <c r="Q534" s="241"/>
      <c r="R534" s="241"/>
      <c r="S534" s="241"/>
      <c r="T534" s="241"/>
    </row>
    <row r="535">
      <c r="A535" s="241"/>
      <c r="B535" s="241"/>
      <c r="C535" s="241"/>
      <c r="D535" s="241"/>
      <c r="E535" s="241"/>
      <c r="F535" s="241"/>
      <c r="G535" s="241"/>
      <c r="H535" s="241"/>
      <c r="I535" s="241"/>
      <c r="J535" s="241"/>
      <c r="K535" s="241"/>
      <c r="L535" s="241"/>
      <c r="M535" s="241"/>
      <c r="N535" s="241"/>
      <c r="O535" s="241"/>
      <c r="P535" s="241"/>
      <c r="Q535" s="241"/>
      <c r="R535" s="241"/>
      <c r="S535" s="241"/>
      <c r="T535" s="241"/>
    </row>
    <row r="536">
      <c r="A536" s="241"/>
      <c r="B536" s="241"/>
      <c r="C536" s="241"/>
      <c r="D536" s="241"/>
      <c r="E536" s="241"/>
      <c r="F536" s="241"/>
      <c r="G536" s="241"/>
      <c r="H536" s="241"/>
      <c r="I536" s="241"/>
      <c r="J536" s="241"/>
      <c r="K536" s="241"/>
      <c r="L536" s="241"/>
      <c r="M536" s="241"/>
      <c r="N536" s="241"/>
      <c r="O536" s="241"/>
      <c r="P536" s="241"/>
      <c r="Q536" s="241"/>
      <c r="R536" s="241"/>
      <c r="S536" s="241"/>
      <c r="T536" s="241"/>
    </row>
    <row r="537">
      <c r="A537" s="241"/>
      <c r="B537" s="241"/>
      <c r="C537" s="241"/>
      <c r="D537" s="241"/>
      <c r="E537" s="241"/>
      <c r="F537" s="241"/>
      <c r="G537" s="241"/>
      <c r="H537" s="241"/>
      <c r="I537" s="241"/>
      <c r="J537" s="241"/>
      <c r="K537" s="241"/>
      <c r="L537" s="241"/>
      <c r="M537" s="241"/>
      <c r="N537" s="241"/>
      <c r="O537" s="241"/>
      <c r="P537" s="241"/>
      <c r="Q537" s="241"/>
      <c r="R537" s="241"/>
      <c r="S537" s="241"/>
      <c r="T537" s="241"/>
    </row>
    <row r="538">
      <c r="A538" s="241"/>
      <c r="B538" s="241"/>
      <c r="C538" s="241"/>
      <c r="D538" s="241"/>
      <c r="E538" s="241"/>
      <c r="F538" s="241"/>
      <c r="G538" s="241"/>
      <c r="H538" s="241"/>
      <c r="I538" s="241"/>
      <c r="J538" s="241"/>
      <c r="K538" s="241"/>
      <c r="L538" s="241"/>
      <c r="M538" s="241"/>
      <c r="N538" s="241"/>
      <c r="O538" s="241"/>
      <c r="P538" s="241"/>
      <c r="Q538" s="241"/>
      <c r="R538" s="241"/>
      <c r="S538" s="241"/>
      <c r="T538" s="241"/>
    </row>
    <row r="539">
      <c r="A539" s="241"/>
      <c r="B539" s="241"/>
      <c r="C539" s="241"/>
      <c r="D539" s="241"/>
      <c r="E539" s="241"/>
      <c r="F539" s="241"/>
      <c r="G539" s="241"/>
      <c r="H539" s="241"/>
      <c r="I539" s="241"/>
      <c r="J539" s="241"/>
      <c r="K539" s="241"/>
      <c r="L539" s="241"/>
      <c r="M539" s="241"/>
      <c r="N539" s="241"/>
      <c r="O539" s="241"/>
      <c r="P539" s="241"/>
      <c r="Q539" s="241"/>
      <c r="R539" s="241"/>
      <c r="S539" s="241"/>
      <c r="T539" s="241"/>
    </row>
    <row r="540">
      <c r="A540" s="241"/>
      <c r="B540" s="241"/>
      <c r="C540" s="241"/>
      <c r="D540" s="241"/>
      <c r="E540" s="241"/>
      <c r="F540" s="241"/>
      <c r="G540" s="241"/>
      <c r="H540" s="241"/>
      <c r="I540" s="241"/>
      <c r="J540" s="241"/>
      <c r="K540" s="241"/>
      <c r="L540" s="241"/>
      <c r="M540" s="241"/>
      <c r="N540" s="241"/>
      <c r="O540" s="241"/>
      <c r="P540" s="241"/>
      <c r="Q540" s="241"/>
      <c r="R540" s="241"/>
      <c r="S540" s="241"/>
      <c r="T540" s="241"/>
    </row>
    <row r="541">
      <c r="A541" s="241"/>
      <c r="B541" s="241"/>
      <c r="C541" s="241"/>
      <c r="D541" s="241"/>
      <c r="E541" s="241"/>
      <c r="F541" s="241"/>
      <c r="G541" s="241"/>
      <c r="H541" s="241"/>
      <c r="I541" s="241"/>
      <c r="J541" s="241"/>
      <c r="K541" s="241"/>
      <c r="L541" s="241"/>
      <c r="M541" s="241"/>
      <c r="N541" s="241"/>
      <c r="O541" s="241"/>
      <c r="P541" s="241"/>
      <c r="Q541" s="241"/>
      <c r="R541" s="241"/>
      <c r="S541" s="241"/>
      <c r="T541" s="241"/>
    </row>
    <row r="542">
      <c r="A542" s="241"/>
      <c r="B542" s="241"/>
      <c r="C542" s="241"/>
      <c r="D542" s="241"/>
      <c r="E542" s="241"/>
      <c r="F542" s="241"/>
      <c r="G542" s="241"/>
      <c r="H542" s="241"/>
      <c r="I542" s="241"/>
      <c r="J542" s="241"/>
      <c r="K542" s="241"/>
      <c r="L542" s="241"/>
      <c r="M542" s="241"/>
      <c r="N542" s="241"/>
      <c r="O542" s="241"/>
      <c r="P542" s="241"/>
      <c r="Q542" s="241"/>
      <c r="R542" s="241"/>
      <c r="S542" s="241"/>
      <c r="T542" s="241"/>
    </row>
    <row r="543">
      <c r="A543" s="241"/>
      <c r="B543" s="241"/>
      <c r="C543" s="241"/>
      <c r="D543" s="241"/>
      <c r="E543" s="241"/>
      <c r="F543" s="241"/>
      <c r="G543" s="241"/>
      <c r="H543" s="241"/>
      <c r="I543" s="241"/>
      <c r="J543" s="241"/>
      <c r="K543" s="241"/>
      <c r="L543" s="241"/>
      <c r="M543" s="241"/>
      <c r="N543" s="241"/>
      <c r="O543" s="241"/>
      <c r="P543" s="241"/>
      <c r="Q543" s="241"/>
      <c r="R543" s="241"/>
      <c r="S543" s="241"/>
      <c r="T543" s="241"/>
    </row>
    <row r="544">
      <c r="A544" s="241"/>
      <c r="B544" s="241"/>
      <c r="C544" s="241"/>
      <c r="D544" s="241"/>
      <c r="E544" s="241"/>
      <c r="F544" s="241"/>
      <c r="G544" s="241"/>
      <c r="H544" s="241"/>
      <c r="I544" s="241"/>
      <c r="J544" s="241"/>
      <c r="K544" s="241"/>
      <c r="L544" s="241"/>
      <c r="M544" s="241"/>
      <c r="N544" s="241"/>
      <c r="O544" s="241"/>
      <c r="P544" s="241"/>
      <c r="Q544" s="241"/>
      <c r="R544" s="241"/>
      <c r="S544" s="241"/>
      <c r="T544" s="241"/>
    </row>
    <row r="545">
      <c r="A545" s="241"/>
      <c r="B545" s="241"/>
      <c r="C545" s="241"/>
      <c r="D545" s="241"/>
      <c r="E545" s="241"/>
      <c r="F545" s="241"/>
      <c r="G545" s="241"/>
      <c r="H545" s="241"/>
      <c r="I545" s="241"/>
      <c r="J545" s="241"/>
      <c r="K545" s="241"/>
      <c r="L545" s="241"/>
      <c r="M545" s="241"/>
      <c r="N545" s="241"/>
      <c r="O545" s="241"/>
      <c r="P545" s="241"/>
      <c r="Q545" s="241"/>
      <c r="R545" s="241"/>
      <c r="S545" s="241"/>
      <c r="T545" s="241"/>
    </row>
    <row r="546">
      <c r="A546" s="241"/>
      <c r="B546" s="241"/>
      <c r="C546" s="241"/>
      <c r="D546" s="241"/>
      <c r="E546" s="241"/>
      <c r="F546" s="241"/>
      <c r="G546" s="241"/>
      <c r="H546" s="241"/>
      <c r="I546" s="241"/>
      <c r="J546" s="241"/>
      <c r="K546" s="241"/>
      <c r="L546" s="241"/>
      <c r="M546" s="241"/>
      <c r="N546" s="241"/>
      <c r="O546" s="241"/>
      <c r="P546" s="241"/>
      <c r="Q546" s="241"/>
      <c r="R546" s="241"/>
      <c r="S546" s="241"/>
      <c r="T546" s="241"/>
    </row>
    <row r="547">
      <c r="A547" s="241"/>
      <c r="B547" s="241"/>
      <c r="C547" s="241"/>
      <c r="D547" s="241"/>
      <c r="E547" s="241"/>
      <c r="F547" s="241"/>
      <c r="G547" s="241"/>
      <c r="H547" s="241"/>
      <c r="I547" s="241"/>
      <c r="J547" s="241"/>
      <c r="K547" s="241"/>
      <c r="L547" s="241"/>
      <c r="M547" s="241"/>
      <c r="N547" s="241"/>
      <c r="O547" s="241"/>
      <c r="P547" s="241"/>
      <c r="Q547" s="241"/>
      <c r="R547" s="241"/>
      <c r="S547" s="241"/>
      <c r="T547" s="241"/>
    </row>
    <row r="548">
      <c r="A548" s="241"/>
      <c r="B548" s="241"/>
      <c r="C548" s="241"/>
      <c r="D548" s="241"/>
      <c r="E548" s="241"/>
      <c r="F548" s="241"/>
      <c r="G548" s="241"/>
      <c r="H548" s="241"/>
      <c r="I548" s="241"/>
      <c r="J548" s="241"/>
      <c r="K548" s="241"/>
      <c r="L548" s="241"/>
      <c r="M548" s="241"/>
      <c r="N548" s="241"/>
      <c r="O548" s="241"/>
      <c r="P548" s="241"/>
      <c r="Q548" s="241"/>
      <c r="R548" s="241"/>
      <c r="S548" s="241"/>
      <c r="T548" s="241"/>
    </row>
    <row r="549">
      <c r="A549" s="241"/>
      <c r="B549" s="241"/>
      <c r="C549" s="241"/>
      <c r="D549" s="241"/>
      <c r="E549" s="241"/>
      <c r="F549" s="241"/>
      <c r="G549" s="241"/>
      <c r="H549" s="241"/>
      <c r="I549" s="241"/>
      <c r="J549" s="241"/>
      <c r="K549" s="241"/>
      <c r="L549" s="241"/>
      <c r="M549" s="241"/>
      <c r="N549" s="241"/>
      <c r="O549" s="241"/>
      <c r="P549" s="241"/>
      <c r="Q549" s="241"/>
      <c r="R549" s="241"/>
      <c r="S549" s="241"/>
      <c r="T549" s="241"/>
    </row>
    <row r="550">
      <c r="A550" s="241"/>
      <c r="B550" s="241"/>
      <c r="C550" s="241"/>
      <c r="D550" s="241"/>
      <c r="E550" s="241"/>
      <c r="F550" s="241"/>
      <c r="G550" s="241"/>
      <c r="H550" s="241"/>
      <c r="I550" s="241"/>
      <c r="J550" s="241"/>
      <c r="K550" s="241"/>
      <c r="L550" s="241"/>
      <c r="M550" s="241"/>
      <c r="N550" s="241"/>
      <c r="O550" s="241"/>
      <c r="P550" s="241"/>
      <c r="Q550" s="241"/>
      <c r="R550" s="241"/>
      <c r="S550" s="241"/>
      <c r="T550" s="241"/>
    </row>
    <row r="551">
      <c r="A551" s="241"/>
      <c r="B551" s="241"/>
      <c r="C551" s="241"/>
      <c r="D551" s="241"/>
      <c r="E551" s="241"/>
      <c r="F551" s="241"/>
      <c r="G551" s="241"/>
      <c r="H551" s="241"/>
      <c r="I551" s="241"/>
      <c r="J551" s="241"/>
      <c r="K551" s="241"/>
      <c r="L551" s="241"/>
      <c r="M551" s="241"/>
      <c r="N551" s="241"/>
      <c r="O551" s="241"/>
      <c r="P551" s="241"/>
      <c r="Q551" s="241"/>
      <c r="R551" s="241"/>
      <c r="S551" s="241"/>
      <c r="T551" s="241"/>
    </row>
    <row r="552">
      <c r="A552" s="241"/>
      <c r="B552" s="241"/>
      <c r="C552" s="241"/>
      <c r="D552" s="241"/>
      <c r="E552" s="241"/>
      <c r="F552" s="241"/>
      <c r="G552" s="241"/>
      <c r="H552" s="241"/>
      <c r="I552" s="241"/>
      <c r="J552" s="241"/>
      <c r="K552" s="241"/>
      <c r="L552" s="241"/>
      <c r="M552" s="241"/>
      <c r="N552" s="241"/>
      <c r="O552" s="241"/>
      <c r="P552" s="241"/>
      <c r="Q552" s="241"/>
      <c r="R552" s="241"/>
      <c r="S552" s="241"/>
      <c r="T552" s="241"/>
    </row>
    <row r="553">
      <c r="A553" s="241"/>
      <c r="B553" s="241"/>
      <c r="C553" s="241"/>
      <c r="D553" s="241"/>
      <c r="E553" s="241"/>
      <c r="F553" s="241"/>
      <c r="G553" s="241"/>
      <c r="H553" s="241"/>
      <c r="I553" s="241"/>
      <c r="J553" s="241"/>
      <c r="K553" s="241"/>
      <c r="L553" s="241"/>
      <c r="M553" s="241"/>
      <c r="N553" s="241"/>
      <c r="O553" s="241"/>
      <c r="P553" s="241"/>
      <c r="Q553" s="241"/>
      <c r="R553" s="241"/>
      <c r="S553" s="241"/>
      <c r="T553" s="241"/>
    </row>
    <row r="554">
      <c r="A554" s="241"/>
      <c r="B554" s="241"/>
      <c r="C554" s="241"/>
      <c r="D554" s="241"/>
      <c r="E554" s="241"/>
      <c r="F554" s="241"/>
      <c r="G554" s="241"/>
      <c r="H554" s="241"/>
      <c r="I554" s="241"/>
      <c r="J554" s="241"/>
      <c r="K554" s="241"/>
      <c r="L554" s="241"/>
      <c r="M554" s="241"/>
      <c r="N554" s="241"/>
      <c r="O554" s="241"/>
      <c r="P554" s="241"/>
      <c r="Q554" s="241"/>
      <c r="R554" s="241"/>
      <c r="S554" s="241"/>
      <c r="T554" s="241"/>
    </row>
    <row r="555">
      <c r="A555" s="241"/>
      <c r="B555" s="241"/>
      <c r="C555" s="241"/>
      <c r="D555" s="241"/>
      <c r="E555" s="241"/>
      <c r="F555" s="241"/>
      <c r="G555" s="241"/>
      <c r="H555" s="241"/>
      <c r="I555" s="241"/>
      <c r="J555" s="241"/>
      <c r="K555" s="241"/>
      <c r="L555" s="241"/>
      <c r="M555" s="241"/>
      <c r="N555" s="241"/>
      <c r="O555" s="241"/>
      <c r="P555" s="241"/>
      <c r="Q555" s="241"/>
      <c r="R555" s="241"/>
      <c r="S555" s="241"/>
      <c r="T555" s="241"/>
    </row>
    <row r="556">
      <c r="A556" s="241"/>
      <c r="B556" s="241"/>
      <c r="C556" s="241"/>
      <c r="D556" s="241"/>
      <c r="E556" s="241"/>
      <c r="F556" s="241"/>
      <c r="G556" s="241"/>
      <c r="H556" s="241"/>
      <c r="I556" s="241"/>
      <c r="J556" s="241"/>
      <c r="K556" s="241"/>
      <c r="L556" s="241"/>
      <c r="M556" s="241"/>
      <c r="N556" s="241"/>
      <c r="O556" s="241"/>
      <c r="P556" s="241"/>
      <c r="Q556" s="241"/>
      <c r="R556" s="241"/>
      <c r="S556" s="241"/>
      <c r="T556" s="241"/>
    </row>
    <row r="557">
      <c r="A557" s="241"/>
      <c r="B557" s="241"/>
      <c r="C557" s="241"/>
      <c r="D557" s="241"/>
      <c r="E557" s="241"/>
      <c r="F557" s="241"/>
      <c r="G557" s="241"/>
      <c r="H557" s="241"/>
      <c r="I557" s="241"/>
      <c r="J557" s="241"/>
      <c r="K557" s="241"/>
      <c r="L557" s="241"/>
      <c r="M557" s="241"/>
      <c r="N557" s="241"/>
      <c r="O557" s="241"/>
      <c r="P557" s="241"/>
      <c r="Q557" s="241"/>
      <c r="R557" s="241"/>
      <c r="S557" s="241"/>
      <c r="T557" s="241"/>
    </row>
  </sheetData>
  <mergeCells>
    <mergeCell ref="F219:J219"/>
    <mergeCell ref="B219:E219"/>
    <mergeCell ref="B218:E218"/>
    <mergeCell ref="E226:I226"/>
    <mergeCell ref="A226:D226"/>
    <mergeCell ref="A225:D225"/>
    <mergeCell ref="Q333:S333"/>
  </mergeCells>
</worksheet>
</file>

<file path=xl/worksheets/sheet5.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sheetViews>
  <sheetFormatPr defaultColWidth="14" defaultRowHeight="19"/>
  <cols>
    <col collapsed="false" customWidth="true" hidden="false" max="1" min="1" style="0" width="24"/>
    <col collapsed="false" customWidth="true" hidden="false" max="2" min="2" style="0" width="24"/>
    <col collapsed="false" customWidth="true" hidden="false" max="3" min="3" style="0" width="14"/>
    <col collapsed="false" customWidth="true" hidden="false" max="4" min="4" style="0" width="14"/>
    <col collapsed="false" customWidth="true" hidden="false" max="5" min="5" style="0" width="14"/>
    <col collapsed="false" customWidth="true" hidden="false" max="6" min="6" style="0" width="11"/>
    <col collapsed="false" customWidth="true" hidden="false" max="7" min="7" style="0" width="11"/>
    <col collapsed="false" customWidth="true" hidden="false" max="8" min="8" style="0" width="9"/>
    <col collapsed="false" customWidth="true" hidden="false" max="9" min="9" style="0" width="8"/>
    <col collapsed="false" customWidth="true" hidden="false" max="10" min="10" style="0" width="10"/>
    <col collapsed="false" customWidth="true" hidden="false" max="11" min="11" style="0" width="10"/>
    <col collapsed="false" customWidth="true" hidden="false" max="12" min="12" style="0" width="8"/>
    <col collapsed="false" customWidth="true" hidden="false" max="13" min="13" style="0" width="8"/>
    <col collapsed="false" customWidth="true" hidden="false" max="14" min="14" style="0" width="14"/>
    <col collapsed="false" customWidth="true" hidden="false" max="15" min="15" style="0" width="14"/>
    <col collapsed="false" customWidth="true" hidden="false" max="16" min="16" style="0" width="14"/>
    <col collapsed="false" customWidth="true" hidden="false" max="17" min="17" style="0" width="14"/>
    <col collapsed="false" customWidth="true" hidden="false" max="18" min="18" style="0" width="14"/>
  </cols>
  <sheetData>
    <row r="1">
      <c r="A1" s="277" t="str">
        <v>序号</v>
      </c>
      <c r="B1" t="str">
        <v>昵称</v>
      </c>
      <c r="C1" t="str">
        <v>乘客</v>
      </c>
      <c r="D1" t="str">
        <v>出发站名称</v>
      </c>
      <c r="E1" t="str">
        <v>到达站名称</v>
      </c>
      <c r="F1" t="str">
        <v>车次</v>
      </c>
      <c r="G1" t="str">
        <v>座位号</v>
      </c>
      <c r="H1" s="278" t="str">
        <v>出发日期</v>
      </c>
      <c r="I1" s="276" t="str">
        <v>到达时刻</v>
      </c>
      <c r="J1" t="str">
        <v>票价</v>
      </c>
      <c r="K1" t="str">
        <v>销售服务费</v>
      </c>
      <c r="L1" t="str">
        <v>销售金额</v>
      </c>
      <c r="M1" t="str">
        <v>退票金额</v>
      </c>
      <c r="N1" t="str">
        <v>改签金额</v>
      </c>
      <c r="O1" t="str">
        <v>退票/改签手续费</v>
      </c>
      <c r="P1" t="str">
        <v>实际应收</v>
      </c>
    </row>
    <row r="2">
      <c r="A2" s="277">
        <v>1</v>
      </c>
      <c r="B2" t="str">
        <v>千千千羽。</v>
      </c>
      <c r="C2" t="str">
        <v>陈艳媚</v>
      </c>
      <c r="D2" t="str">
        <v>厦门北</v>
      </c>
      <c r="E2" t="str">
        <v>深圳北</v>
      </c>
      <c r="F2" t="str">
        <v>D2305</v>
      </c>
      <c r="G2" t="str">
        <v>1车-2D号</v>
      </c>
      <c r="H2" s="278">
        <v>45396</v>
      </c>
      <c r="I2" s="276">
        <v>0.7902777777777777</v>
      </c>
      <c r="J2">
        <v>365</v>
      </c>
      <c r="K2">
        <v>15</v>
      </c>
      <c r="L2">
        <v>380</v>
      </c>
      <c r="M2">
        <v>0</v>
      </c>
      <c r="N2">
        <v>0</v>
      </c>
      <c r="O2">
        <v>0</v>
      </c>
      <c r="P2">
        <v>380</v>
      </c>
    </row>
    <row r="3">
      <c r="A3" s="277">
        <v>2</v>
      </c>
      <c r="B3" t="str">
        <v>.球球窗帘</v>
      </c>
      <c r="C3" t="str">
        <v>尤明曦</v>
      </c>
      <c r="D3" t="str">
        <v>厦门北</v>
      </c>
      <c r="E3" t="str">
        <v>北京南</v>
      </c>
      <c r="F3" t="str">
        <v>G322</v>
      </c>
      <c r="G3" t="str">
        <v>9车-1A号</v>
      </c>
      <c r="H3" s="278">
        <v>45396</v>
      </c>
      <c r="I3" s="276">
        <v>0.7618055555555555</v>
      </c>
      <c r="J3">
        <v>3097</v>
      </c>
      <c r="K3">
        <v>15</v>
      </c>
      <c r="L3">
        <v>3112</v>
      </c>
      <c r="M3">
        <v>-2942</v>
      </c>
      <c r="N3">
        <v>0</v>
      </c>
      <c r="O3">
        <v>15</v>
      </c>
      <c r="P3">
        <v>185</v>
      </c>
    </row>
    <row r="4">
      <c r="A4" s="277">
        <v>3</v>
      </c>
      <c r="B4" t="str">
        <v>大浮</v>
      </c>
      <c r="C4" t="str">
        <v>袁咏闯</v>
      </c>
      <c r="D4" t="str">
        <v>深圳北</v>
      </c>
      <c r="E4" t="str">
        <v>厦门</v>
      </c>
      <c r="F4" t="str">
        <v>D2388</v>
      </c>
      <c r="G4" t="str">
        <v>01车-06A号</v>
      </c>
      <c r="H4" s="278">
        <v>45395</v>
      </c>
      <c r="I4" s="276">
        <v>0.5618055555555556</v>
      </c>
      <c r="J4">
        <v>369</v>
      </c>
      <c r="K4">
        <v>15</v>
      </c>
      <c r="L4">
        <v>384</v>
      </c>
      <c r="M4">
        <v>-350.5</v>
      </c>
      <c r="N4">
        <v>0</v>
      </c>
      <c r="O4">
        <v>15</v>
      </c>
      <c r="P4">
        <v>48.5</v>
      </c>
    </row>
    <row r="5">
      <c r="A5" s="277">
        <v>4</v>
      </c>
      <c r="B5" t="str">
        <v>囡囡🌟</v>
      </c>
      <c r="C5" t="str">
        <v>殷美兰</v>
      </c>
      <c r="D5" t="str">
        <v>东莞南</v>
      </c>
      <c r="E5" t="str">
        <v>厦门北</v>
      </c>
      <c r="F5" t="str">
        <v>D2421</v>
      </c>
      <c r="G5" t="str">
        <v>7车-10A号</v>
      </c>
      <c r="H5" s="278">
        <v>45394</v>
      </c>
      <c r="I5" s="276">
        <v>0.5986111111111111</v>
      </c>
      <c r="J5">
        <v>390</v>
      </c>
      <c r="K5">
        <v>15</v>
      </c>
      <c r="L5">
        <v>405</v>
      </c>
      <c r="M5">
        <v>-351</v>
      </c>
      <c r="N5">
        <v>0</v>
      </c>
      <c r="O5">
        <v>15</v>
      </c>
      <c r="P5">
        <v>69</v>
      </c>
    </row>
    <row r="6">
      <c r="A6" s="277">
        <v>5</v>
      </c>
      <c r="B6" s="252" t="str">
        <v>明日花似雪。</v>
      </c>
      <c r="C6" s="252" t="str">
        <v>卢林方</v>
      </c>
      <c r="D6" s="252" t="str">
        <v>温岭</v>
      </c>
      <c r="E6" s="252" t="str">
        <v>厦门北</v>
      </c>
      <c r="F6" s="252" t="str">
        <v>D2431</v>
      </c>
      <c r="G6" s="252" t="str">
        <v>1车-6F号</v>
      </c>
      <c r="H6" s="278">
        <v>45393</v>
      </c>
      <c r="I6" s="276">
        <v>0.5138888888888888</v>
      </c>
      <c r="J6" s="252">
        <v>367</v>
      </c>
      <c r="K6" s="252">
        <v>15</v>
      </c>
      <c r="L6" s="252">
        <v>382</v>
      </c>
      <c r="M6" s="252">
        <v>0</v>
      </c>
      <c r="N6" s="252">
        <v>0</v>
      </c>
      <c r="O6" s="252">
        <v>0</v>
      </c>
      <c r="P6" s="252">
        <v>382</v>
      </c>
      <c r="Q6" s="252"/>
    </row>
    <row r="7">
      <c r="A7" s="277">
        <v>6</v>
      </c>
      <c r="B7" s="252" t="str">
        <v>𝑫𝒂𝒗𝒊𝒅_</v>
      </c>
      <c r="C7" s="252" t="str">
        <v>张伟</v>
      </c>
      <c r="D7" s="252" t="str">
        <v>杭州东</v>
      </c>
      <c r="E7" s="252" t="str">
        <v>厦门北</v>
      </c>
      <c r="F7" s="252" t="str">
        <v>G1653</v>
      </c>
      <c r="G7" s="252" t="str">
        <v>03车-08C号</v>
      </c>
      <c r="H7" s="278">
        <v>45395</v>
      </c>
      <c r="I7" s="276">
        <v>0.5645833333333333</v>
      </c>
      <c r="J7" s="252">
        <v>1434</v>
      </c>
      <c r="K7" s="252">
        <v>15</v>
      </c>
      <c r="L7" s="252">
        <v>1449</v>
      </c>
      <c r="M7" s="252">
        <v>0</v>
      </c>
      <c r="N7" s="252">
        <v>0</v>
      </c>
      <c r="O7" s="252">
        <v>0</v>
      </c>
      <c r="P7" s="252">
        <v>1449</v>
      </c>
      <c r="Q7" s="252"/>
    </row>
    <row r="8">
      <c r="A8" s="277">
        <v>7</v>
      </c>
      <c r="B8" s="252" t="str">
        <v>鹏🚶</v>
      </c>
      <c r="C8" s="252" t="str">
        <v>张红军</v>
      </c>
      <c r="D8" s="252" t="str">
        <v>杭州东</v>
      </c>
      <c r="E8" s="252" t="str">
        <v>厦门北</v>
      </c>
      <c r="F8" s="252" t="str">
        <v>G1657</v>
      </c>
      <c r="G8" s="252" t="str">
        <v>8车-1A号</v>
      </c>
      <c r="H8" s="278">
        <v>45395</v>
      </c>
      <c r="I8" s="276">
        <v>0.6798611111111111</v>
      </c>
      <c r="J8" s="252">
        <v>1434</v>
      </c>
      <c r="K8" s="252">
        <v>15</v>
      </c>
      <c r="L8" s="252">
        <v>1449</v>
      </c>
      <c r="M8" s="252">
        <v>-1434</v>
      </c>
      <c r="N8" s="252">
        <v>0</v>
      </c>
      <c r="O8" s="252">
        <v>15</v>
      </c>
      <c r="P8" s="252">
        <v>30</v>
      </c>
      <c r="Q8" s="252"/>
    </row>
    <row r="9">
      <c r="A9" s="277">
        <v>8</v>
      </c>
      <c r="B9" s="252" t="str">
        <v>桌椅板凳</v>
      </c>
      <c r="C9" s="252" t="str">
        <v>李俊鹏</v>
      </c>
      <c r="D9" s="252" t="str">
        <v>杭州东</v>
      </c>
      <c r="E9" s="252" t="str">
        <v>厦门北</v>
      </c>
      <c r="F9" s="252" t="str">
        <v>G1667</v>
      </c>
      <c r="G9" s="252" t="str">
        <v>8车-1A号</v>
      </c>
      <c r="H9" s="278">
        <v>45395</v>
      </c>
      <c r="I9" s="276">
        <v>0.5833333333333334</v>
      </c>
      <c r="J9" s="252">
        <v>1434</v>
      </c>
      <c r="K9" s="252">
        <v>15</v>
      </c>
      <c r="L9" s="252">
        <v>1449</v>
      </c>
      <c r="M9" s="252">
        <v>0</v>
      </c>
      <c r="N9" s="252">
        <v>0</v>
      </c>
      <c r="O9" s="252">
        <v>0</v>
      </c>
      <c r="P9" s="252">
        <v>1449</v>
      </c>
      <c r="Q9" s="252"/>
    </row>
    <row r="10">
      <c r="A10" s="277">
        <v>9</v>
      </c>
      <c r="B10" s="252" t="str">
        <v>鹏🚶</v>
      </c>
      <c r="C10" s="252" t="str">
        <v>张红军</v>
      </c>
      <c r="D10" s="252" t="str">
        <v>杭州东</v>
      </c>
      <c r="E10" s="252" t="str">
        <v>厦门北</v>
      </c>
      <c r="F10" s="252" t="str">
        <v>G1679</v>
      </c>
      <c r="G10" s="252" t="str">
        <v>8车-1A号</v>
      </c>
      <c r="H10" s="278">
        <v>45395</v>
      </c>
      <c r="I10" s="276">
        <v>0.8027777777777778</v>
      </c>
      <c r="J10" s="252">
        <v>1434</v>
      </c>
      <c r="K10" s="252">
        <v>15</v>
      </c>
      <c r="L10" s="252">
        <v>1449</v>
      </c>
      <c r="M10" s="252">
        <v>0</v>
      </c>
      <c r="N10" s="252">
        <v>0</v>
      </c>
      <c r="O10" s="252">
        <v>0</v>
      </c>
      <c r="P10" s="252">
        <v>1449</v>
      </c>
      <c r="Q10" s="252"/>
    </row>
    <row r="11">
      <c r="A11" s="277">
        <v>10</v>
      </c>
      <c r="B11" s="252" t="str">
        <v>是颜颜吖</v>
      </c>
      <c r="C11" s="252" t="str">
        <v>应超</v>
      </c>
      <c r="D11" s="252" t="str">
        <v>温岭</v>
      </c>
      <c r="E11" s="252" t="str">
        <v>厦门北</v>
      </c>
      <c r="F11" s="252" t="str">
        <v>D3107</v>
      </c>
      <c r="G11" s="252" t="str">
        <v>14车-18A号</v>
      </c>
      <c r="H11" s="278">
        <v>45393</v>
      </c>
      <c r="I11" s="276">
        <v>0.7458333333333333</v>
      </c>
      <c r="J11" s="252">
        <v>367</v>
      </c>
      <c r="K11" s="252">
        <v>15</v>
      </c>
      <c r="L11" s="252">
        <v>382</v>
      </c>
      <c r="M11" s="252">
        <v>0</v>
      </c>
      <c r="N11" s="252">
        <v>0</v>
      </c>
      <c r="O11" s="252">
        <v>0</v>
      </c>
      <c r="P11" s="252">
        <v>382</v>
      </c>
      <c r="Q11" s="252"/>
    </row>
    <row r="12">
      <c r="A12" s="277">
        <v>11</v>
      </c>
      <c r="B12" s="252" t="str">
        <v>千千千羽。</v>
      </c>
      <c r="C12" s="252" t="str">
        <v>陈艳媚</v>
      </c>
      <c r="D12" s="252" t="str">
        <v>深圳北</v>
      </c>
      <c r="E12" s="252" t="str">
        <v>厦门北</v>
      </c>
      <c r="F12" s="252" t="str">
        <v>D3344</v>
      </c>
      <c r="G12" s="252" t="str">
        <v>01车-11A号</v>
      </c>
      <c r="H12" s="278">
        <v>45394</v>
      </c>
      <c r="I12" s="276">
        <v>0.7763888888888889</v>
      </c>
      <c r="J12" s="252">
        <v>365</v>
      </c>
      <c r="K12" s="252">
        <v>15</v>
      </c>
      <c r="L12" s="252">
        <v>380</v>
      </c>
      <c r="M12" s="252">
        <v>0</v>
      </c>
      <c r="N12" s="252">
        <v>0</v>
      </c>
      <c r="O12" s="252">
        <v>0</v>
      </c>
      <c r="P12" s="252">
        <v>380</v>
      </c>
      <c r="Q12" s="252"/>
    </row>
    <row r="13">
      <c r="A13" s="277">
        <v>12</v>
      </c>
      <c r="B13" t="str">
        <v>沫黎⁹⁹⁹⁹⁹⁹⁹⁹⁹⁹⁹</v>
      </c>
      <c r="C13" t="str">
        <v>程丽红</v>
      </c>
      <c r="D13" t="str">
        <v>余干</v>
      </c>
      <c r="E13" t="str">
        <v>厦门</v>
      </c>
      <c r="F13" t="str">
        <v>G5003</v>
      </c>
      <c r="G13" t="str">
        <v>8车-3A号</v>
      </c>
      <c r="H13" s="278">
        <v>45393</v>
      </c>
      <c r="I13" s="276">
        <v>0.6111111111111112</v>
      </c>
      <c r="J13">
        <v>366</v>
      </c>
      <c r="K13">
        <v>15</v>
      </c>
      <c r="L13">
        <v>381</v>
      </c>
      <c r="M13">
        <v>0</v>
      </c>
      <c r="N13">
        <v>0</v>
      </c>
      <c r="O13">
        <v>0</v>
      </c>
      <c r="P13">
        <v>381</v>
      </c>
    </row>
    <row r="14">
      <c r="A14" s="277">
        <v>13</v>
      </c>
      <c r="B14" t="str">
        <v>豪门⁸¹⁶</v>
      </c>
      <c r="C14" t="str">
        <v>丁立梦</v>
      </c>
      <c r="D14" t="str">
        <v>广州东</v>
      </c>
      <c r="E14" t="str">
        <v>厦门北</v>
      </c>
      <c r="F14" t="str">
        <v>G3046</v>
      </c>
      <c r="G14" t="str">
        <v>16车-01F号</v>
      </c>
      <c r="H14" s="278">
        <v>45392</v>
      </c>
      <c r="I14" s="276">
        <v>0.6611111111111111</v>
      </c>
      <c r="J14">
        <v>1111</v>
      </c>
      <c r="K14">
        <v>15</v>
      </c>
      <c r="L14">
        <v>1126</v>
      </c>
      <c r="M14">
        <v>0</v>
      </c>
      <c r="N14">
        <v>0</v>
      </c>
      <c r="O14">
        <v>0</v>
      </c>
      <c r="P14">
        <v>1126</v>
      </c>
    </row>
    <row r="15">
      <c r="A15" s="277">
        <v>14</v>
      </c>
      <c r="B15" t="str">
        <v>☁️走抖观花☁️¹⁹⁷</v>
      </c>
      <c r="C15" t="str">
        <v>唐春旺</v>
      </c>
      <c r="D15" t="str">
        <v>福州</v>
      </c>
      <c r="E15" t="str">
        <v>厦门</v>
      </c>
      <c r="F15" t="str">
        <v>G5111</v>
      </c>
      <c r="G15" t="str">
        <v>08车-03A号</v>
      </c>
      <c r="H15" s="278">
        <v>45394</v>
      </c>
      <c r="I15" s="276">
        <v>0.4895833333333333</v>
      </c>
      <c r="J15">
        <v>501.5</v>
      </c>
      <c r="K15">
        <v>15</v>
      </c>
      <c r="L15">
        <v>516.5</v>
      </c>
      <c r="M15">
        <v>0</v>
      </c>
      <c r="N15">
        <v>0</v>
      </c>
      <c r="O15">
        <v>0</v>
      </c>
      <c r="P15">
        <v>516.5</v>
      </c>
    </row>
    <row r="16">
      <c r="A16" s="277">
        <v>15</v>
      </c>
      <c r="B16" t="str">
        <v>.球球窗帘</v>
      </c>
      <c r="C16" t="str">
        <v>尤明曦</v>
      </c>
      <c r="D16" t="str">
        <v>北京南</v>
      </c>
      <c r="E16" t="str">
        <v>厦门北</v>
      </c>
      <c r="F16" t="str">
        <v>G321</v>
      </c>
      <c r="G16" t="str">
        <v>3车-1A号</v>
      </c>
      <c r="H16" s="278">
        <v>45394</v>
      </c>
      <c r="I16" s="276">
        <v>0.7895833333333333</v>
      </c>
      <c r="J16">
        <v>3147</v>
      </c>
      <c r="K16">
        <v>15</v>
      </c>
      <c r="L16">
        <v>3162</v>
      </c>
      <c r="M16">
        <v>-2832.5</v>
      </c>
      <c r="N16">
        <v>0</v>
      </c>
      <c r="O16">
        <v>15</v>
      </c>
      <c r="P16">
        <v>344.5</v>
      </c>
    </row>
    <row r="17">
      <c r="A17" s="277">
        <v>16</v>
      </c>
      <c r="B17" t="str">
        <v>…守望</v>
      </c>
      <c r="C17" t="str">
        <v>张璐</v>
      </c>
      <c r="D17" t="str">
        <v>长沙南</v>
      </c>
      <c r="E17" t="str">
        <v>厦门北</v>
      </c>
      <c r="F17" t="str">
        <v>G1686</v>
      </c>
      <c r="G17" t="str">
        <v>1车-2F号</v>
      </c>
      <c r="H17" s="278">
        <v>45393</v>
      </c>
      <c r="I17" s="276">
        <v>0.8326388888888889</v>
      </c>
      <c r="J17">
        <v>1750</v>
      </c>
      <c r="K17">
        <v>15</v>
      </c>
      <c r="L17">
        <v>1765</v>
      </c>
      <c r="M17">
        <v>-1575</v>
      </c>
      <c r="N17">
        <v>0</v>
      </c>
      <c r="O17">
        <v>15</v>
      </c>
      <c r="P17">
        <v>205</v>
      </c>
    </row>
    <row r="18">
      <c r="A18" s="277">
        <v>17</v>
      </c>
      <c r="B18" s="252" t="str">
        <v>小K Kevin</v>
      </c>
      <c r="C18" t="str">
        <v>景菊</v>
      </c>
      <c r="D18" t="str">
        <v>深圳北</v>
      </c>
      <c r="E18" t="str">
        <v>厦门北</v>
      </c>
      <c r="F18" t="str">
        <v>D2304</v>
      </c>
      <c r="G18" t="str">
        <v>1车-6A号</v>
      </c>
      <c r="H18" s="278">
        <v>45392</v>
      </c>
      <c r="I18" s="276">
        <v>0.75</v>
      </c>
      <c r="J18">
        <v>365</v>
      </c>
      <c r="K18">
        <v>15</v>
      </c>
      <c r="L18">
        <v>380</v>
      </c>
      <c r="M18">
        <v>0</v>
      </c>
      <c r="N18">
        <v>0</v>
      </c>
      <c r="O18">
        <v>0</v>
      </c>
      <c r="P18">
        <v>380</v>
      </c>
    </row>
    <row r="19">
      <c r="A19" s="277">
        <v>18</v>
      </c>
      <c r="B19" s="252" t="str">
        <v>小K Kevin</v>
      </c>
      <c r="C19" t="str">
        <v>景菊</v>
      </c>
      <c r="D19" t="str">
        <v>深圳北</v>
      </c>
      <c r="E19" t="str">
        <v>厦门北</v>
      </c>
      <c r="F19" t="str">
        <v>D2326</v>
      </c>
      <c r="G19" t="str">
        <v>01车-09C号</v>
      </c>
      <c r="H19" s="278">
        <v>45391</v>
      </c>
      <c r="I19" s="276">
        <v>0.8034722222222223</v>
      </c>
      <c r="J19">
        <v>365</v>
      </c>
      <c r="K19">
        <v>15</v>
      </c>
      <c r="L19">
        <v>380</v>
      </c>
      <c r="M19">
        <v>-365</v>
      </c>
      <c r="N19">
        <v>0</v>
      </c>
      <c r="O19">
        <v>15</v>
      </c>
      <c r="P19">
        <v>30</v>
      </c>
    </row>
    <row r="20">
      <c r="A20" s="277">
        <v>19</v>
      </c>
      <c r="B20" s="252" t="str">
        <v>囡囡🌟</v>
      </c>
      <c r="C20" s="252" t="str">
        <v>殷美兰</v>
      </c>
      <c r="D20" s="252" t="str">
        <v>厦门北</v>
      </c>
      <c r="E20" s="252" t="str">
        <v>东莞南</v>
      </c>
      <c r="F20" s="252" t="str">
        <v>D3319</v>
      </c>
      <c r="G20" s="252" t="str">
        <v>1车-4D号</v>
      </c>
      <c r="H20" s="278">
        <v>45397</v>
      </c>
      <c r="I20" s="276">
        <v>0.4041666666666667</v>
      </c>
      <c r="J20" s="252">
        <v>393</v>
      </c>
      <c r="K20" s="252">
        <v>15</v>
      </c>
      <c r="L20" s="252">
        <v>408</v>
      </c>
      <c r="M20" s="252">
        <v>0</v>
      </c>
      <c r="N20" s="252">
        <v>0</v>
      </c>
      <c r="O20" s="252">
        <v>0</v>
      </c>
      <c r="P20" s="252">
        <v>408</v>
      </c>
    </row>
    <row r="21">
      <c r="A21" s="277">
        <v>20</v>
      </c>
      <c r="B21" t="str">
        <v>…守望</v>
      </c>
      <c r="C21" t="str">
        <v>张璐</v>
      </c>
      <c r="D21" t="str">
        <v>厦门北</v>
      </c>
      <c r="E21" t="str">
        <v>长沙南</v>
      </c>
      <c r="F21" t="str">
        <v>G2372</v>
      </c>
      <c r="G21" t="str">
        <v>01车-01A号</v>
      </c>
      <c r="H21" s="278">
        <v>45397</v>
      </c>
      <c r="I21" s="276">
        <v>0.2798611111111111</v>
      </c>
      <c r="J21">
        <v>1522.5</v>
      </c>
      <c r="K21">
        <v>15</v>
      </c>
      <c r="L21">
        <v>1537.5</v>
      </c>
      <c r="M21">
        <v>0</v>
      </c>
      <c r="N21">
        <v>0</v>
      </c>
      <c r="O21">
        <v>0</v>
      </c>
      <c r="P21">
        <v>1537.5</v>
      </c>
    </row>
    <row r="22">
      <c r="A22" s="277">
        <v>21</v>
      </c>
      <c r="B22" t="str">
        <v>囡囡🌟</v>
      </c>
      <c r="C22" t="str">
        <v>殷美兰</v>
      </c>
      <c r="D22" t="str">
        <v>东莞南</v>
      </c>
      <c r="E22" t="str">
        <v>厦门</v>
      </c>
      <c r="F22" t="str">
        <v>D2401</v>
      </c>
      <c r="G22" t="str">
        <v>1车-8C号</v>
      </c>
      <c r="H22" s="278">
        <v>45394</v>
      </c>
      <c r="I22" s="276">
        <v>0.5215277777777778</v>
      </c>
      <c r="J22">
        <v>397</v>
      </c>
      <c r="K22">
        <v>15</v>
      </c>
      <c r="L22">
        <v>412</v>
      </c>
      <c r="M22">
        <v>0</v>
      </c>
      <c r="N22">
        <v>0</v>
      </c>
      <c r="O22">
        <v>0</v>
      </c>
      <c r="P22">
        <v>412</v>
      </c>
    </row>
    <row r="23">
      <c r="A23" s="277">
        <v>22</v>
      </c>
      <c r="B23" t="str">
        <v>鹏🚶</v>
      </c>
      <c r="C23" t="str">
        <v>张红军</v>
      </c>
      <c r="D23" t="str">
        <v>杭州东</v>
      </c>
      <c r="E23" t="str">
        <v>厦门北</v>
      </c>
      <c r="F23" t="str">
        <v>G1657</v>
      </c>
      <c r="G23" t="str">
        <v>8车-1F号</v>
      </c>
      <c r="H23" s="278">
        <v>45395</v>
      </c>
      <c r="I23" s="276">
        <v>0.46944444444444444</v>
      </c>
      <c r="J23">
        <v>1434</v>
      </c>
      <c r="K23">
        <v>15</v>
      </c>
      <c r="L23">
        <v>1449</v>
      </c>
      <c r="M23">
        <v>0</v>
      </c>
      <c r="N23">
        <v>0</v>
      </c>
      <c r="O23">
        <v>0</v>
      </c>
      <c r="P23">
        <v>1449</v>
      </c>
    </row>
    <row r="24">
      <c r="A24" s="277">
        <v>23</v>
      </c>
      <c r="B24" t="str">
        <v>…守望</v>
      </c>
      <c r="C24" t="str">
        <v>张璐</v>
      </c>
      <c r="D24" t="str">
        <v>长沙南</v>
      </c>
      <c r="E24" t="str">
        <v>厦门北</v>
      </c>
      <c r="F24" t="str">
        <v>G1692</v>
      </c>
      <c r="G24" t="str">
        <v>1车-2A号</v>
      </c>
      <c r="H24" s="278">
        <v>45395</v>
      </c>
      <c r="I24" s="276">
        <v>0.34930555555555554</v>
      </c>
      <c r="J24">
        <v>1750</v>
      </c>
      <c r="K24">
        <v>15</v>
      </c>
      <c r="L24">
        <v>1765</v>
      </c>
      <c r="M24">
        <v>0</v>
      </c>
      <c r="N24">
        <v>0</v>
      </c>
      <c r="O24">
        <v>0</v>
      </c>
      <c r="P24">
        <v>1765</v>
      </c>
    </row>
    <row r="25">
      <c r="A25" s="277">
        <v>24</v>
      </c>
      <c r="B25" t="str">
        <v>叶开</v>
      </c>
      <c r="C25" t="str">
        <v>马涛</v>
      </c>
      <c r="D25" t="str">
        <v>杭州东</v>
      </c>
      <c r="E25" t="str">
        <v>厦门北</v>
      </c>
      <c r="F25" t="str">
        <v>G1659</v>
      </c>
      <c r="G25" t="str">
        <v>16车-1A号</v>
      </c>
      <c r="H25" s="278">
        <v>45394</v>
      </c>
      <c r="I25" s="276">
        <v>0.5777777777777777</v>
      </c>
      <c r="J25">
        <v>1482</v>
      </c>
      <c r="K25">
        <v>15</v>
      </c>
      <c r="L25">
        <v>1497</v>
      </c>
      <c r="M25">
        <v>0</v>
      </c>
      <c r="N25">
        <v>0</v>
      </c>
      <c r="O25">
        <v>0</v>
      </c>
      <c r="P25">
        <v>1497</v>
      </c>
    </row>
    <row r="26">
      <c r="A26" s="277">
        <v>25</v>
      </c>
      <c r="B26" t="str">
        <v>𝑫𝒂𝒗𝒊𝒅_</v>
      </c>
      <c r="C26" t="str">
        <v>张伟</v>
      </c>
      <c r="D26" t="str">
        <v>厦门北</v>
      </c>
      <c r="E26" t="str">
        <v>福州</v>
      </c>
      <c r="F26" t="str">
        <v>G5114</v>
      </c>
      <c r="G26" t="str">
        <v>8车-1A号</v>
      </c>
      <c r="H26" s="278">
        <v>45397</v>
      </c>
      <c r="I26" s="276">
        <v>0.6229166666666667</v>
      </c>
      <c r="J26">
        <v>521</v>
      </c>
      <c r="K26">
        <v>15</v>
      </c>
      <c r="L26">
        <v>536</v>
      </c>
      <c r="M26">
        <v>0</v>
      </c>
      <c r="N26">
        <v>0</v>
      </c>
      <c r="O26">
        <v>0</v>
      </c>
      <c r="P26">
        <v>536</v>
      </c>
    </row>
    <row customHeight="true" ht="19" r="27">
      <c r="A27" s="277">
        <v>26</v>
      </c>
      <c r="B27" s="252" t="str">
        <v>小K Kevin</v>
      </c>
      <c r="C27" t="str">
        <v>景菊</v>
      </c>
      <c r="D27" t="str">
        <v>厦门北</v>
      </c>
      <c r="E27" t="str">
        <v>深圳北</v>
      </c>
      <c r="F27" t="str">
        <v>D665</v>
      </c>
      <c r="G27" t="str">
        <v>01车-02D号</v>
      </c>
      <c r="H27" s="278">
        <v>45397</v>
      </c>
      <c r="I27" s="276">
        <v>0.8048611111111111</v>
      </c>
      <c r="J27">
        <v>365</v>
      </c>
      <c r="K27">
        <v>15</v>
      </c>
      <c r="L27">
        <v>380</v>
      </c>
      <c r="M27">
        <v>-292</v>
      </c>
      <c r="N27">
        <v>0</v>
      </c>
      <c r="O27">
        <v>15</v>
      </c>
      <c r="P27">
        <v>103</v>
      </c>
    </row>
    <row customHeight="true" ht="19" r="28">
      <c r="A28" s="277">
        <v>27</v>
      </c>
      <c r="B28" s="252" t="str">
        <v>桌椅板凳</v>
      </c>
      <c r="C28" t="str">
        <v>李俊鹏</v>
      </c>
      <c r="D28" t="str">
        <v>厦门</v>
      </c>
      <c r="E28" t="str">
        <v>杭州东</v>
      </c>
      <c r="F28" t="str">
        <v>G1652</v>
      </c>
      <c r="G28" t="str">
        <v>16车-3F号</v>
      </c>
      <c r="H28" s="278">
        <v>45397</v>
      </c>
      <c r="I28" s="276">
        <v>0.37916666666666665</v>
      </c>
      <c r="J28">
        <v>1462.5</v>
      </c>
      <c r="K28">
        <v>15</v>
      </c>
      <c r="L28">
        <v>1477.5</v>
      </c>
      <c r="M28">
        <v>0</v>
      </c>
      <c r="N28">
        <v>0</v>
      </c>
      <c r="O28">
        <v>0</v>
      </c>
      <c r="P28">
        <v>1477.5</v>
      </c>
    </row>
    <row customHeight="true" ht="19" r="29">
      <c r="A29" s="277">
        <v>28</v>
      </c>
      <c r="B29" t="str">
        <v>John R ₂₆₆🎵</v>
      </c>
      <c r="C29" t="str">
        <v>刘强</v>
      </c>
      <c r="D29" t="str">
        <v>福州</v>
      </c>
      <c r="E29" t="str">
        <v>厦门</v>
      </c>
      <c r="F29" t="str">
        <v>G5117</v>
      </c>
      <c r="G29" t="str">
        <v>4车-9B号</v>
      </c>
      <c r="H29" s="278">
        <v>45391</v>
      </c>
      <c r="I29" s="276">
        <v>0.6041666666666666</v>
      </c>
      <c r="J29">
        <v>144.5</v>
      </c>
      <c r="K29">
        <v>15</v>
      </c>
      <c r="L29">
        <v>159.5</v>
      </c>
      <c r="M29">
        <v>0</v>
      </c>
      <c r="N29">
        <v>0</v>
      </c>
      <c r="O29">
        <v>0</v>
      </c>
      <c r="P29">
        <v>159.5</v>
      </c>
    </row>
    <row customHeight="true" ht="19" r="30">
      <c r="A30" s="277">
        <v>29</v>
      </c>
      <c r="B30" t="str">
        <v>明日花似雪。</v>
      </c>
      <c r="C30" t="str">
        <v>卢林方</v>
      </c>
      <c r="D30" t="str">
        <v>厦门北</v>
      </c>
      <c r="E30" t="str">
        <v>温岭</v>
      </c>
      <c r="F30" t="str">
        <v>D3206</v>
      </c>
      <c r="G30" t="str">
        <v>15车-4C号</v>
      </c>
      <c r="H30" s="278">
        <v>45397</v>
      </c>
      <c r="I30" s="276">
        <v>0.5375</v>
      </c>
      <c r="J30">
        <v>367</v>
      </c>
      <c r="K30">
        <v>15</v>
      </c>
      <c r="L30">
        <v>382</v>
      </c>
      <c r="M30">
        <v>0</v>
      </c>
      <c r="N30">
        <v>0</v>
      </c>
      <c r="O30">
        <v>0</v>
      </c>
      <c r="P30">
        <v>382</v>
      </c>
    </row>
    <row customHeight="true" ht="19" r="31">
      <c r="A31" s="277">
        <v>30</v>
      </c>
      <c r="B31" t="str">
        <v>🌟এ活ᩚ泼ᩚ💓翡ᩚ翠ᩚ༊⁹⁶⁷⁷</v>
      </c>
      <c r="C31" t="str">
        <v>邓趣仪</v>
      </c>
      <c r="D31" t="str">
        <v>厦门</v>
      </c>
      <c r="E31" t="str">
        <v>深圳北</v>
      </c>
      <c r="F31" t="str">
        <v>D661</v>
      </c>
      <c r="G31" t="str">
        <v>01车-02D号</v>
      </c>
      <c r="H31" s="278">
        <v>45397</v>
      </c>
      <c r="I31" s="276">
        <v>0.5506944444444445</v>
      </c>
      <c r="J31">
        <v>369</v>
      </c>
      <c r="K31">
        <v>15</v>
      </c>
      <c r="L31">
        <v>384</v>
      </c>
      <c r="M31">
        <v>0</v>
      </c>
      <c r="N31">
        <v>0</v>
      </c>
      <c r="O31">
        <v>0</v>
      </c>
      <c r="P31">
        <v>384</v>
      </c>
    </row>
    <row customHeight="true" ht="19" r="32">
      <c r="A32" s="277">
        <v>31</v>
      </c>
      <c r="B32" t="str">
        <v>大浮</v>
      </c>
      <c r="C32" t="str">
        <v>袁咏闯</v>
      </c>
      <c r="D32" t="str">
        <v>厦门北</v>
      </c>
      <c r="E32" t="str">
        <v>深圳北</v>
      </c>
      <c r="F32" t="str">
        <v>D667</v>
      </c>
      <c r="G32" t="str">
        <v>1车-2D号</v>
      </c>
      <c r="H32" s="278">
        <v>45397</v>
      </c>
      <c r="I32" s="276">
        <v>0.8423611111111111</v>
      </c>
      <c r="J32">
        <v>365</v>
      </c>
      <c r="K32">
        <v>15</v>
      </c>
      <c r="L32">
        <v>380</v>
      </c>
      <c r="M32">
        <v>-346.5</v>
      </c>
      <c r="N32">
        <v>0</v>
      </c>
      <c r="O32">
        <v>15</v>
      </c>
      <c r="P32">
        <v>48.5</v>
      </c>
    </row>
    <row customHeight="true" ht="19" r="33">
      <c r="A33" s="277">
        <v>32</v>
      </c>
      <c r="B33" t="str">
        <v>囡囡🌟</v>
      </c>
      <c r="C33" t="str">
        <v>殷美兰</v>
      </c>
      <c r="D33" t="str">
        <v>厦门北</v>
      </c>
      <c r="E33" t="str">
        <v>东莞南</v>
      </c>
      <c r="F33" t="str">
        <v>D3311</v>
      </c>
      <c r="G33" t="str">
        <v>1车-5C号</v>
      </c>
      <c r="H33" s="278">
        <v>45397</v>
      </c>
      <c r="I33" s="276">
        <v>0.6409722222222223</v>
      </c>
      <c r="J33">
        <v>393</v>
      </c>
      <c r="K33">
        <v>15</v>
      </c>
      <c r="L33">
        <v>408</v>
      </c>
      <c r="M33">
        <v>-353.5</v>
      </c>
      <c r="N33">
        <v>0</v>
      </c>
      <c r="O33">
        <v>15</v>
      </c>
      <c r="P33">
        <v>69.5</v>
      </c>
    </row>
    <row customHeight="true" ht="19" r="34">
      <c r="A34" s="277">
        <v>33</v>
      </c>
      <c r="B34" t="str">
        <v>☁️走抖观花☁️¹⁹⁷</v>
      </c>
      <c r="C34" t="str">
        <v>唐春旺</v>
      </c>
      <c r="D34" t="str">
        <v>厦门北</v>
      </c>
      <c r="E34" t="str">
        <v>福州</v>
      </c>
      <c r="F34" t="str">
        <v>G5312</v>
      </c>
      <c r="G34" t="str">
        <v>8车-2F号</v>
      </c>
      <c r="H34" s="278">
        <v>45397</v>
      </c>
      <c r="I34" s="276">
        <v>0.7208333333333333</v>
      </c>
      <c r="J34">
        <v>473</v>
      </c>
      <c r="K34">
        <v>15</v>
      </c>
      <c r="L34">
        <v>488</v>
      </c>
      <c r="M34">
        <v>0</v>
      </c>
      <c r="N34">
        <v>0</v>
      </c>
      <c r="O34">
        <v>0</v>
      </c>
      <c r="P34">
        <v>488</v>
      </c>
    </row>
    <row customHeight="true" ht="19" r="35">
      <c r="A35" s="277">
        <v>34</v>
      </c>
      <c r="B35" t="str">
        <v>…守望</v>
      </c>
      <c r="C35" t="str">
        <v>张璐</v>
      </c>
      <c r="D35" t="str">
        <v>厦门</v>
      </c>
      <c r="E35" t="str">
        <v>长沙南</v>
      </c>
      <c r="F35" t="str">
        <v>G1486</v>
      </c>
      <c r="G35" t="str">
        <v>03车-11A号</v>
      </c>
      <c r="H35" s="278">
        <v>45397</v>
      </c>
      <c r="I35" s="276">
        <v>0.4708333333333333</v>
      </c>
      <c r="J35">
        <v>1028.5</v>
      </c>
      <c r="K35">
        <v>15</v>
      </c>
      <c r="L35">
        <v>1043.5</v>
      </c>
      <c r="M35">
        <v>-925.5</v>
      </c>
      <c r="N35">
        <v>0</v>
      </c>
      <c r="O35">
        <v>15</v>
      </c>
      <c r="P35">
        <v>133</v>
      </c>
    </row>
    <row customHeight="true" ht="19" r="36">
      <c r="A36" s="277">
        <v>35</v>
      </c>
      <c r="B36" t="str">
        <v>鹏🚶</v>
      </c>
      <c r="C36" t="str">
        <v>张红军</v>
      </c>
      <c r="D36" t="str">
        <v>厦门北</v>
      </c>
      <c r="E36" t="str">
        <v>杭州东</v>
      </c>
      <c r="F36" t="str">
        <v>G1636</v>
      </c>
      <c r="G36" t="str">
        <v>03车-03C号</v>
      </c>
      <c r="H36" s="278">
        <v>45397</v>
      </c>
      <c r="I36" s="276">
        <v>0.45069444444444445</v>
      </c>
      <c r="J36">
        <v>1434</v>
      </c>
      <c r="K36">
        <v>15</v>
      </c>
      <c r="L36">
        <v>1449</v>
      </c>
      <c r="M36">
        <v>0</v>
      </c>
      <c r="N36">
        <v>0</v>
      </c>
      <c r="O36">
        <v>0</v>
      </c>
      <c r="P36">
        <v>1449</v>
      </c>
    </row>
    <row customHeight="true" ht="19" r="37">
      <c r="A37" s="277">
        <v>36</v>
      </c>
      <c r="B37" t="str">
        <v>🌟এ活ᩚ泼ᩚ💓翡ᩚ翠ᩚ༊⁹⁶⁷⁷</v>
      </c>
      <c r="C37" t="str">
        <v>邓趣仪</v>
      </c>
      <c r="D37" t="str">
        <v>深圳北</v>
      </c>
      <c r="E37" t="str">
        <v>厦门</v>
      </c>
      <c r="F37" t="str">
        <v>D2388</v>
      </c>
      <c r="G37" t="str">
        <v>1车-6C号</v>
      </c>
      <c r="H37" s="278">
        <v>45395</v>
      </c>
      <c r="I37" s="276">
        <v>0.42777777777777776</v>
      </c>
      <c r="J37">
        <v>369</v>
      </c>
      <c r="K37">
        <v>15</v>
      </c>
      <c r="L37">
        <v>384</v>
      </c>
      <c r="M37">
        <v>-295</v>
      </c>
      <c r="N37">
        <v>0</v>
      </c>
      <c r="O37">
        <v>15</v>
      </c>
      <c r="P37">
        <v>104</v>
      </c>
    </row>
    <row customHeight="true" ht="19" r="38">
      <c r="A38" s="277">
        <v>37</v>
      </c>
      <c r="B38" t="str">
        <v>是颜颜吖</v>
      </c>
      <c r="C38" t="str">
        <v>应超</v>
      </c>
      <c r="D38" t="str">
        <v>厦门北</v>
      </c>
      <c r="E38" t="str">
        <v>温岭</v>
      </c>
      <c r="F38" t="str">
        <v>D3206</v>
      </c>
      <c r="G38" t="str">
        <v>16车-9C号</v>
      </c>
      <c r="H38" s="278">
        <v>45396</v>
      </c>
      <c r="I38" s="276">
        <v>0.5375</v>
      </c>
      <c r="J38">
        <v>367</v>
      </c>
      <c r="K38">
        <v>15</v>
      </c>
      <c r="L38">
        <v>382</v>
      </c>
      <c r="M38">
        <v>-293.5</v>
      </c>
      <c r="N38">
        <v>0</v>
      </c>
      <c r="O38">
        <v>15</v>
      </c>
      <c r="P38">
        <v>103.5</v>
      </c>
    </row>
    <row customHeight="true" ht="19" r="39">
      <c r="A39" s="277">
        <v>38</v>
      </c>
      <c r="B39" t="str">
        <v>小Y.😄</v>
      </c>
      <c r="C39" t="str">
        <v>罗海燕</v>
      </c>
      <c r="D39" t="str">
        <v>虎门</v>
      </c>
      <c r="E39" t="str">
        <v>厦门北</v>
      </c>
      <c r="F39" t="str">
        <v>G1607</v>
      </c>
      <c r="G39" t="str">
        <v>16车-2A号</v>
      </c>
      <c r="H39" s="278">
        <v>45393</v>
      </c>
      <c r="I39" s="276">
        <v>0.6402777777777777</v>
      </c>
      <c r="J39">
        <v>425.5</v>
      </c>
      <c r="K39">
        <v>15</v>
      </c>
      <c r="L39">
        <v>440.5</v>
      </c>
      <c r="M39">
        <v>-425.5</v>
      </c>
      <c r="N39">
        <v>0</v>
      </c>
      <c r="O39">
        <v>15</v>
      </c>
      <c r="P39">
        <v>30</v>
      </c>
    </row>
    <row customHeight="true" ht="19" r="40">
      <c r="A40" s="277">
        <v>56</v>
      </c>
      <c r="B40" s="252" t="str">
        <v>超大G爸（妖怪）🗡️</v>
      </c>
      <c r="C40" s="252" t="str">
        <v>罗伟</v>
      </c>
      <c r="D40" s="252" t="str">
        <v>厦门北</v>
      </c>
      <c r="E40" s="252" t="str">
        <v>广州南</v>
      </c>
      <c r="F40" s="252" t="str">
        <v>G1609</v>
      </c>
      <c r="G40" s="252" t="str">
        <v>3车-3C号</v>
      </c>
      <c r="H40" s="278">
        <v>45397</v>
      </c>
      <c r="I40" s="276">
        <v>0.4111111111111111</v>
      </c>
      <c r="J40" s="252">
        <v>902.5</v>
      </c>
      <c r="K40" s="252">
        <v>15</v>
      </c>
      <c r="L40" s="252">
        <v>917.5</v>
      </c>
      <c r="M40" s="252">
        <v>-812</v>
      </c>
      <c r="N40" s="252">
        <v>0</v>
      </c>
      <c r="O40" s="252">
        <v>15</v>
      </c>
      <c r="P40" s="252">
        <v>120.5</v>
      </c>
      <c r="Q40" s="252"/>
      <c r="R40" s="252"/>
      <c r="S40" s="252"/>
    </row>
    <row customHeight="true" ht="19" r="41">
      <c r="A41" s="284">
        <v>52</v>
      </c>
      <c r="B41" s="283" t="str">
        <v>🌟এ活ᩚ泼ᩚ💓翡ᩚ翠ᩚ༊⁹⁶⁷⁷</v>
      </c>
      <c r="C41" s="283" t="str">
        <v>邓趣仪</v>
      </c>
      <c r="D41" s="283" t="str">
        <v>深圳北</v>
      </c>
      <c r="E41" s="283" t="str">
        <v>厦门</v>
      </c>
      <c r="F41" s="283" t="str">
        <v>D662</v>
      </c>
      <c r="G41" s="282" t="str">
        <v>1车-5C号</v>
      </c>
      <c r="H41" s="282">
        <v>45395</v>
      </c>
      <c r="I41" s="285">
        <v>0.4166666666666667</v>
      </c>
      <c r="J41" s="283">
        <v>369</v>
      </c>
      <c r="K41" s="283">
        <v>15</v>
      </c>
      <c r="L41" s="283">
        <v>384</v>
      </c>
      <c r="M41" s="283">
        <v>0</v>
      </c>
      <c r="N41" s="283">
        <v>0</v>
      </c>
      <c r="O41" s="283">
        <v>0</v>
      </c>
      <c r="P41" s="283">
        <v>384</v>
      </c>
      <c r="Q41" s="252"/>
      <c r="R41" s="283"/>
      <c r="S41" s="283"/>
      <c r="T41" s="283"/>
    </row>
    <row customHeight="true" ht="19" r="42">
      <c r="A42" s="277">
        <v>39</v>
      </c>
      <c r="B42" s="279" t="str">
        <v>子龙（3980）</v>
      </c>
      <c r="C42" s="279" t="str">
        <v>吴振宏</v>
      </c>
      <c r="D42" s="279" t="str">
        <v>广州东</v>
      </c>
      <c r="E42" s="279" t="str">
        <v>厦门北</v>
      </c>
      <c r="F42" s="279" t="str">
        <v>G3052</v>
      </c>
      <c r="G42" s="279" t="str">
        <v>4车-14A号</v>
      </c>
      <c r="H42" s="281">
        <v>45393</v>
      </c>
      <c r="I42" s="280">
        <v>0.8826388888888889</v>
      </c>
      <c r="J42" s="279">
        <v>325</v>
      </c>
      <c r="K42" s="279">
        <v>15</v>
      </c>
      <c r="L42" s="279">
        <v>340</v>
      </c>
      <c r="M42" s="279">
        <v>0</v>
      </c>
      <c r="N42" s="279">
        <v>786</v>
      </c>
      <c r="O42" s="279">
        <v>15</v>
      </c>
      <c r="P42" s="279">
        <v>1141</v>
      </c>
    </row>
    <row customHeight="true" ht="19" r="43">
      <c r="A43" s="277">
        <v>40</v>
      </c>
      <c r="B43" s="279" t="str">
        <v>很单纯的渣男</v>
      </c>
      <c r="C43" s="279" t="str">
        <v>马炜</v>
      </c>
      <c r="D43" s="279" t="str">
        <v>杭州东</v>
      </c>
      <c r="E43" s="279" t="str">
        <v>厦门北</v>
      </c>
      <c r="F43" s="279" t="str">
        <v>G1659</v>
      </c>
      <c r="G43" s="279" t="str">
        <v>06车-12A号</v>
      </c>
      <c r="H43" s="281">
        <v>45393</v>
      </c>
      <c r="I43" s="280">
        <v>0.7611111111111111</v>
      </c>
      <c r="J43" s="279">
        <v>439.5</v>
      </c>
      <c r="K43" s="279">
        <v>15</v>
      </c>
      <c r="L43" s="279">
        <v>454.5</v>
      </c>
      <c r="M43" s="279">
        <v>0</v>
      </c>
      <c r="N43" s="279">
        <v>994.5</v>
      </c>
      <c r="O43" s="279">
        <v>15</v>
      </c>
      <c r="P43" s="279">
        <v>1464</v>
      </c>
    </row>
    <row customHeight="true" ht="19" r="44">
      <c r="A44" s="277">
        <v>41</v>
      </c>
      <c r="B44" s="279" t="str">
        <v>唐吟🎵</v>
      </c>
      <c r="C44" s="279" t="str">
        <v>龙芷璇</v>
      </c>
      <c r="D44" s="279" t="str">
        <v>襄阳东</v>
      </c>
      <c r="E44" s="279" t="str">
        <v>汉口</v>
      </c>
      <c r="F44" s="279" t="str">
        <v>G3202</v>
      </c>
      <c r="G44" s="279" t="str">
        <v>3车-9C号</v>
      </c>
      <c r="H44" s="281">
        <v>45393</v>
      </c>
      <c r="I44" s="280">
        <v>0.4736111111111111</v>
      </c>
      <c r="J44" s="279">
        <v>130</v>
      </c>
      <c r="K44" s="279">
        <v>15</v>
      </c>
      <c r="L44" s="279">
        <v>145</v>
      </c>
      <c r="M44" s="279">
        <v>0</v>
      </c>
      <c r="N44" s="279">
        <v>0</v>
      </c>
      <c r="O44" s="279">
        <v>0</v>
      </c>
      <c r="P44" s="279">
        <v>145</v>
      </c>
    </row>
    <row customHeight="true" ht="19" r="45">
      <c r="A45" s="277">
        <v>42</v>
      </c>
      <c r="B45" s="279" t="str">
        <v>黑桃Jᴴ¹³¹♠️</v>
      </c>
      <c r="C45" s="279" t="str">
        <v>梁洲铭</v>
      </c>
      <c r="D45" s="279" t="str">
        <v>深圳北</v>
      </c>
      <c r="E45" s="279" t="str">
        <v>厦门</v>
      </c>
      <c r="F45" s="279" t="str">
        <v>D674</v>
      </c>
      <c r="G45" s="279" t="str">
        <v>02车-01C号</v>
      </c>
      <c r="H45" s="281">
        <v>45393</v>
      </c>
      <c r="I45" s="280">
        <v>0.4673611111111111</v>
      </c>
      <c r="J45" s="279">
        <v>230</v>
      </c>
      <c r="K45" s="279">
        <v>15</v>
      </c>
      <c r="L45" s="279">
        <v>245</v>
      </c>
      <c r="M45" s="279">
        <v>0</v>
      </c>
      <c r="N45" s="279">
        <v>0</v>
      </c>
      <c r="O45" s="279">
        <v>0</v>
      </c>
      <c r="P45" s="279">
        <v>245</v>
      </c>
    </row>
    <row customHeight="true" ht="19" r="46">
      <c r="A46" s="277">
        <v>43</v>
      </c>
      <c r="B46" s="279" t="str">
        <v>阿泽（舞）</v>
      </c>
      <c r="C46" s="279" t="str">
        <v>泽林</v>
      </c>
      <c r="D46" s="279" t="str">
        <v>北京南</v>
      </c>
      <c r="E46" s="279" t="str">
        <v>厦门北</v>
      </c>
      <c r="F46" s="279" t="str">
        <v>G321</v>
      </c>
      <c r="G46" s="279" t="str">
        <v>16车-4D号</v>
      </c>
      <c r="H46" s="281">
        <v>45390</v>
      </c>
      <c r="I46" s="280">
        <v>0.7895833333333333</v>
      </c>
      <c r="J46" s="279">
        <v>1577</v>
      </c>
      <c r="K46" s="279">
        <v>15</v>
      </c>
      <c r="L46" s="279">
        <v>1592</v>
      </c>
      <c r="M46" s="279">
        <v>0</v>
      </c>
      <c r="N46" s="279">
        <v>0</v>
      </c>
      <c r="O46" s="279">
        <v>0</v>
      </c>
      <c r="P46" s="279">
        <v>1592</v>
      </c>
    </row>
    <row customHeight="true" ht="19" r="47">
      <c r="A47" s="277">
        <v>44</v>
      </c>
      <c r="B47" s="279" t="str">
        <v>小瑶蛋💃（团队招人）</v>
      </c>
      <c r="C47" s="279" t="str">
        <v>谢碧瑶</v>
      </c>
      <c r="D47" s="279" t="str">
        <v>大同南</v>
      </c>
      <c r="E47" s="279" t="str">
        <v>太原</v>
      </c>
      <c r="F47" s="279" t="str">
        <v>D5361</v>
      </c>
      <c r="G47" s="279" t="str">
        <v>2车-2B号</v>
      </c>
      <c r="H47" s="281">
        <v>45393</v>
      </c>
      <c r="I47" s="280">
        <v>0.40902777777777777</v>
      </c>
      <c r="J47" s="279">
        <v>86</v>
      </c>
      <c r="K47" s="279">
        <v>15</v>
      </c>
      <c r="L47" s="279">
        <v>101</v>
      </c>
      <c r="M47" s="279">
        <v>0</v>
      </c>
      <c r="N47" s="279">
        <v>0</v>
      </c>
      <c r="O47" s="279">
        <v>0</v>
      </c>
      <c r="P47" s="279">
        <v>101</v>
      </c>
    </row>
    <row r="48">
      <c r="A48" s="277">
        <v>45</v>
      </c>
      <c r="B48" s="279" t="str">
        <v>越剧旦宝⁵²⁰⁸</v>
      </c>
      <c r="C48" s="279" t="str">
        <v>张旦恒</v>
      </c>
      <c r="D48" s="279" t="str">
        <v>宁波</v>
      </c>
      <c r="E48" s="279" t="str">
        <v>厦门北</v>
      </c>
      <c r="F48" s="279" t="str">
        <v>D2293</v>
      </c>
      <c r="G48" s="279" t="str">
        <v>07车-12C号</v>
      </c>
      <c r="H48" s="281">
        <v>45393</v>
      </c>
      <c r="I48" s="280">
        <v>0.8055555555555556</v>
      </c>
      <c r="J48" s="279">
        <v>294</v>
      </c>
      <c r="K48" s="279">
        <v>15</v>
      </c>
      <c r="L48" s="279">
        <v>309</v>
      </c>
      <c r="M48" s="279">
        <v>0</v>
      </c>
      <c r="N48" s="279">
        <v>0</v>
      </c>
      <c r="O48" s="279">
        <v>0</v>
      </c>
      <c r="P48" s="279">
        <v>309</v>
      </c>
    </row>
    <row r="49">
      <c r="A49" s="277">
        <v>46</v>
      </c>
      <c r="B49" s="279" t="str">
        <v>☀️铁锤爱跑调er⁹²⁷⁷</v>
      </c>
      <c r="C49" s="279" t="str">
        <v>李心怡</v>
      </c>
      <c r="D49" s="279" t="str">
        <v>惠州南</v>
      </c>
      <c r="E49" s="279" t="str">
        <v>厦门北</v>
      </c>
      <c r="F49" s="279" t="str">
        <v>G3048</v>
      </c>
      <c r="G49" s="279" t="str">
        <v>16车-5F号</v>
      </c>
      <c r="H49" s="281">
        <v>45393</v>
      </c>
      <c r="I49" s="280">
        <v>0.6972222222222222</v>
      </c>
      <c r="J49" s="279">
        <v>237</v>
      </c>
      <c r="K49" s="279">
        <v>15</v>
      </c>
      <c r="L49" s="279">
        <v>252</v>
      </c>
      <c r="M49" s="279">
        <v>0</v>
      </c>
      <c r="N49" s="279">
        <v>143</v>
      </c>
      <c r="O49" s="279">
        <v>15</v>
      </c>
      <c r="P49" s="279">
        <v>410</v>
      </c>
    </row>
    <row r="50">
      <c r="A50" s="277">
        <v>47</v>
      </c>
      <c r="B50" s="279" t="str">
        <v>登登为你读诗</v>
      </c>
      <c r="C50" s="279" t="str">
        <v>林登登</v>
      </c>
      <c r="D50" s="279" t="str">
        <v>深圳北</v>
      </c>
      <c r="E50" s="279" t="str">
        <v>厦门</v>
      </c>
      <c r="F50" s="279" t="str">
        <v>D2334</v>
      </c>
      <c r="G50" s="279" t="str">
        <v>8车-3F号</v>
      </c>
      <c r="H50" s="281">
        <v>45392</v>
      </c>
      <c r="I50" s="280">
        <v>0.5708333333333333</v>
      </c>
      <c r="J50" s="279">
        <v>230</v>
      </c>
      <c r="K50" s="279">
        <v>15</v>
      </c>
      <c r="L50" s="279">
        <v>245</v>
      </c>
      <c r="M50" s="279">
        <v>0</v>
      </c>
      <c r="N50" s="279">
        <v>0</v>
      </c>
      <c r="O50" s="279">
        <v>0</v>
      </c>
      <c r="P50" s="279">
        <v>245</v>
      </c>
    </row>
    <row r="51">
      <c r="A51" s="277">
        <v>48</v>
      </c>
      <c r="B51" s="279" t="str">
        <v>小西吉🦁️蔚然传媒</v>
      </c>
      <c r="C51" s="279" t="str">
        <v>许雪洁</v>
      </c>
      <c r="D51" s="279" t="str">
        <v>鹰潭北</v>
      </c>
      <c r="E51" s="279" t="str">
        <v>厦门北</v>
      </c>
      <c r="F51" s="279" t="str">
        <v>G2340</v>
      </c>
      <c r="G51" s="279" t="str">
        <v>4车-7A号</v>
      </c>
      <c r="H51" s="281">
        <v>45391</v>
      </c>
      <c r="I51" s="280">
        <v>0.7708333333333334</v>
      </c>
      <c r="J51" s="279">
        <v>323.5</v>
      </c>
      <c r="K51" s="279">
        <v>15</v>
      </c>
      <c r="L51" s="279">
        <v>338.5</v>
      </c>
      <c r="M51" s="279">
        <v>0</v>
      </c>
      <c r="N51" s="279">
        <v>0</v>
      </c>
      <c r="O51" s="279">
        <v>0</v>
      </c>
      <c r="P51" s="279">
        <v>338.5</v>
      </c>
    </row>
    <row r="52">
      <c r="A52" s="277">
        <v>49</v>
      </c>
      <c r="B52" s="279" t="str">
        <v>阿泽（舞）</v>
      </c>
      <c r="C52" s="279" t="str">
        <v>泽林</v>
      </c>
      <c r="D52" s="279" t="str">
        <v>厦门北</v>
      </c>
      <c r="E52" s="279" t="str">
        <v>北京南</v>
      </c>
      <c r="F52" s="279" t="str">
        <v>G322</v>
      </c>
      <c r="G52" s="279" t="str">
        <v>02车-01C号</v>
      </c>
      <c r="H52" s="281">
        <v>45398</v>
      </c>
      <c r="I52" s="280">
        <v>0.32222222222222224</v>
      </c>
      <c r="J52" s="279">
        <v>1555</v>
      </c>
      <c r="K52" s="279">
        <v>15</v>
      </c>
      <c r="L52" s="279">
        <v>1570</v>
      </c>
      <c r="M52" s="279">
        <v>0</v>
      </c>
      <c r="N52" s="279">
        <v>0</v>
      </c>
      <c r="O52" s="279">
        <v>0</v>
      </c>
      <c r="P52" s="279">
        <v>1570</v>
      </c>
    </row>
    <row r="53">
      <c r="A53" s="277">
        <v>50</v>
      </c>
      <c r="B53" s="279" t="str">
        <v>雪域🎤任运和朋友们</v>
      </c>
      <c r="C53" s="279" t="str">
        <v>庄少焜</v>
      </c>
      <c r="D53" s="279" t="str">
        <v>厦门北</v>
      </c>
      <c r="E53" s="279" t="str">
        <v>福州南</v>
      </c>
      <c r="F53" s="279" t="str">
        <v>G9868</v>
      </c>
      <c r="G53" s="279" t="str">
        <v>06车-01A号</v>
      </c>
      <c r="H53" s="281">
        <v>45397</v>
      </c>
      <c r="I53" s="280">
        <v>0.8125</v>
      </c>
      <c r="J53" s="279">
        <v>126</v>
      </c>
      <c r="K53" s="279">
        <v>15</v>
      </c>
      <c r="L53" s="279">
        <v>141</v>
      </c>
      <c r="M53" s="279">
        <v>0</v>
      </c>
      <c r="N53" s="279">
        <v>0</v>
      </c>
      <c r="O53" s="279">
        <v>0</v>
      </c>
      <c r="P53" s="279">
        <v>141</v>
      </c>
    </row>
    <row r="54">
      <c r="A54" s="277">
        <v>51</v>
      </c>
      <c r="B54" s="279" t="str">
        <v>很单纯的渣男</v>
      </c>
      <c r="C54" s="279" t="str">
        <v>马炜</v>
      </c>
      <c r="D54" s="279" t="str">
        <v>厦门北</v>
      </c>
      <c r="E54" s="279" t="str">
        <v>杭州东</v>
      </c>
      <c r="F54" s="279" t="str">
        <v>G1642</v>
      </c>
      <c r="G54" s="279" t="str">
        <v>16车-08F号</v>
      </c>
      <c r="H54" s="281">
        <v>45396</v>
      </c>
      <c r="I54" s="280">
        <v>0.5548611111111111</v>
      </c>
      <c r="J54" s="279">
        <v>1434</v>
      </c>
      <c r="K54" s="279">
        <v>15</v>
      </c>
      <c r="L54" s="279">
        <v>1449</v>
      </c>
      <c r="M54" s="279">
        <v>0</v>
      </c>
      <c r="N54" s="279">
        <v>0</v>
      </c>
      <c r="O54" s="279">
        <v>0</v>
      </c>
      <c r="P54" s="279">
        <v>1449</v>
      </c>
    </row>
    <row r="55">
      <c r="A55" s="277">
        <v>53</v>
      </c>
      <c r="B55" s="279" t="str">
        <v>很单纯的渣男</v>
      </c>
      <c r="C55" s="279" t="str">
        <v>马炜</v>
      </c>
      <c r="D55" s="279" t="str">
        <v>厦门北</v>
      </c>
      <c r="E55" s="279" t="str">
        <v>杭州东</v>
      </c>
      <c r="F55" s="279" t="str">
        <v>G1656</v>
      </c>
      <c r="G55" s="279" t="str">
        <v>13车-7A号</v>
      </c>
      <c r="H55" s="281">
        <v>45397</v>
      </c>
      <c r="I55" s="280">
        <v>0.5972222222222222</v>
      </c>
      <c r="J55" s="279">
        <v>439.5</v>
      </c>
      <c r="K55" s="279">
        <v>15</v>
      </c>
      <c r="L55" s="279">
        <v>454.5</v>
      </c>
      <c r="M55" s="279">
        <v>-439.5</v>
      </c>
      <c r="N55" s="279">
        <v>0</v>
      </c>
      <c r="O55" s="279">
        <v>15</v>
      </c>
      <c r="P55" s="279">
        <v>30</v>
      </c>
    </row>
    <row r="56">
      <c r="A56" s="277">
        <v>54</v>
      </c>
      <c r="B56" s="279" t="str">
        <v>越剧旦宝⁵²⁰⁸</v>
      </c>
      <c r="C56" s="279" t="str">
        <v>张旦恒</v>
      </c>
      <c r="D56" s="279" t="str">
        <v>厦门北</v>
      </c>
      <c r="E56" s="279" t="str">
        <v>宁波</v>
      </c>
      <c r="F56" s="279" t="str">
        <v>D3206</v>
      </c>
      <c r="G56" s="279" t="str">
        <v>2车-3F号</v>
      </c>
      <c r="H56" s="281">
        <v>45397</v>
      </c>
      <c r="I56" s="280">
        <v>0.5375</v>
      </c>
      <c r="J56" s="279">
        <v>294</v>
      </c>
      <c r="K56" s="279">
        <v>15</v>
      </c>
      <c r="L56" s="279">
        <v>309</v>
      </c>
      <c r="M56" s="279">
        <v>0</v>
      </c>
      <c r="N56" s="279">
        <v>0</v>
      </c>
      <c r="O56" s="279">
        <v>0</v>
      </c>
      <c r="P56" s="279">
        <v>309</v>
      </c>
    </row>
    <row r="57">
      <c r="A57" s="277">
        <v>55</v>
      </c>
      <c r="B57" s="279" t="str">
        <v>沫黎⁹⁹⁹⁹⁹⁹⁹⁹⁹⁹⁹</v>
      </c>
      <c r="C57" s="279" t="str">
        <v>程丽红</v>
      </c>
      <c r="D57" s="279" t="str">
        <v>厦门</v>
      </c>
      <c r="E57" s="279" t="str">
        <v>余干</v>
      </c>
      <c r="F57" s="279" t="str">
        <v>G5016</v>
      </c>
      <c r="G57" s="279" t="str">
        <v>3车-1B号</v>
      </c>
      <c r="H57" s="281">
        <v>45397</v>
      </c>
      <c r="I57" s="280">
        <v>0.5618055555555556</v>
      </c>
      <c r="J57" s="279">
        <v>366</v>
      </c>
      <c r="K57" s="279">
        <v>15</v>
      </c>
      <c r="L57" s="279">
        <v>381</v>
      </c>
      <c r="M57" s="279">
        <v>-293</v>
      </c>
      <c r="N57" s="279">
        <v>0</v>
      </c>
      <c r="O57" s="279">
        <v>15</v>
      </c>
      <c r="P57" s="279">
        <v>103</v>
      </c>
    </row>
    <row customHeight="true" ht="19" r="58">
      <c r="A58" s="277">
        <v>57</v>
      </c>
      <c r="B58" s="279" t="str">
        <v>静静香🐯</v>
      </c>
      <c r="C58" s="279" t="str">
        <v>黄静</v>
      </c>
      <c r="D58" s="279" t="str">
        <v>杭州东</v>
      </c>
      <c r="E58" s="279" t="str">
        <v>厦门</v>
      </c>
      <c r="F58" s="279" t="str">
        <v>G1675</v>
      </c>
      <c r="G58" s="279" t="str">
        <v>07车-02B号</v>
      </c>
      <c r="H58" s="281">
        <v>45393</v>
      </c>
      <c r="I58" s="280">
        <v>0.6361111111111111</v>
      </c>
      <c r="J58" s="279">
        <v>449</v>
      </c>
      <c r="K58" s="279">
        <v>15</v>
      </c>
      <c r="L58" s="279">
        <v>464</v>
      </c>
      <c r="M58" s="279">
        <v>-426.5</v>
      </c>
      <c r="N58" s="279">
        <v>0</v>
      </c>
      <c r="O58" s="279">
        <v>15</v>
      </c>
      <c r="P58" s="279">
        <v>52.5</v>
      </c>
    </row>
    <row customHeight="true" ht="19" r="59">
      <c r="A59" s="277">
        <v>58</v>
      </c>
      <c r="B59" s="279" t="str">
        <v>静静香🐯</v>
      </c>
      <c r="C59" s="279" t="str">
        <v>刘铭</v>
      </c>
      <c r="D59" s="279" t="str">
        <v>杭州东</v>
      </c>
      <c r="E59" s="279" t="str">
        <v>厦门</v>
      </c>
      <c r="F59" s="279" t="str">
        <v>G1659</v>
      </c>
      <c r="G59" s="279" t="str">
        <v>14车-15B号</v>
      </c>
      <c r="H59" s="281">
        <v>45393</v>
      </c>
      <c r="I59" s="280">
        <v>0.5777777777777777</v>
      </c>
      <c r="J59" s="279">
        <v>449</v>
      </c>
      <c r="K59" s="279">
        <v>15</v>
      </c>
      <c r="L59" s="279">
        <v>464</v>
      </c>
      <c r="M59" s="279">
        <v>0</v>
      </c>
      <c r="N59" s="279">
        <v>0</v>
      </c>
      <c r="O59" s="279">
        <v>0</v>
      </c>
      <c r="P59" s="279">
        <v>464</v>
      </c>
    </row>
    <row customHeight="true" ht="19" r="60">
      <c r="A60" s="277">
        <v>59</v>
      </c>
      <c r="B60" s="279" t="str">
        <v>IMP小鬼</v>
      </c>
      <c r="C60" s="279" t="str">
        <v>陈嘉炜</v>
      </c>
      <c r="D60" s="279" t="str">
        <v>厦门北</v>
      </c>
      <c r="E60" s="279" t="str">
        <v>广州东</v>
      </c>
      <c r="F60" s="279" t="str">
        <v>G3047</v>
      </c>
      <c r="G60" s="279" t="str">
        <v>8车-1A号</v>
      </c>
      <c r="H60" s="281">
        <v>45397</v>
      </c>
      <c r="I60" s="280">
        <v>0.5895833333333333</v>
      </c>
      <c r="J60" s="279">
        <v>1161</v>
      </c>
      <c r="K60" s="279">
        <v>15</v>
      </c>
      <c r="L60" s="279">
        <v>1176</v>
      </c>
      <c r="M60" s="279">
        <v>0</v>
      </c>
      <c r="N60" s="279">
        <v>0</v>
      </c>
      <c r="O60" s="279">
        <v>0</v>
      </c>
      <c r="P60" s="279">
        <v>1176</v>
      </c>
    </row>
    <row customHeight="true" ht="19" r="61">
      <c r="A61" s="277">
        <v>60</v>
      </c>
      <c r="B61" s="279" t="str">
        <v>IMP小鬼</v>
      </c>
      <c r="C61" s="279" t="str">
        <v>陈嘉炜</v>
      </c>
      <c r="D61" s="279" t="str">
        <v>广州东</v>
      </c>
      <c r="E61" s="279" t="str">
        <v>厦门北</v>
      </c>
      <c r="F61" s="279" t="str">
        <v>G3046</v>
      </c>
      <c r="G61" s="279" t="str">
        <v>08车-02C号</v>
      </c>
      <c r="H61" s="281">
        <v>45392</v>
      </c>
      <c r="I61" s="280">
        <v>0.5229166666666667</v>
      </c>
      <c r="J61" s="279">
        <v>1111</v>
      </c>
      <c r="K61" s="279">
        <v>15</v>
      </c>
      <c r="L61" s="279">
        <v>1126</v>
      </c>
      <c r="M61" s="279">
        <v>0</v>
      </c>
      <c r="N61" s="279">
        <v>0</v>
      </c>
      <c r="O61" s="279">
        <v>0</v>
      </c>
      <c r="P61" s="279">
        <v>1126</v>
      </c>
    </row>
    <row customHeight="true" ht="19" r="62">
      <c r="A62" s="277">
        <v>61</v>
      </c>
      <c r="B62" s="279" t="str">
        <v>宋宪岳（12月19日周年庆）</v>
      </c>
      <c r="C62" s="279" t="str">
        <v>宋宪岳</v>
      </c>
      <c r="D62" s="279" t="str">
        <v>厦门北</v>
      </c>
      <c r="E62" s="279" t="str">
        <v>杭州东</v>
      </c>
      <c r="F62" s="279" t="str">
        <v>G1636</v>
      </c>
      <c r="G62" s="279" t="str">
        <v>3车-8C号</v>
      </c>
      <c r="H62" s="281">
        <v>45397</v>
      </c>
      <c r="I62" s="280">
        <v>0.45069444444444445</v>
      </c>
      <c r="J62" s="279">
        <v>1434</v>
      </c>
      <c r="K62" s="279">
        <v>15</v>
      </c>
      <c r="L62" s="279">
        <v>1449</v>
      </c>
      <c r="M62" s="279">
        <v>0</v>
      </c>
      <c r="N62" s="279">
        <v>0</v>
      </c>
      <c r="O62" s="279">
        <v>0</v>
      </c>
      <c r="P62" s="279">
        <v>1449</v>
      </c>
    </row>
    <row customHeight="true" ht="19" r="63">
      <c r="A63" s="277">
        <v>62</v>
      </c>
      <c r="B63" s="279" t="str">
        <v>黑桃Jᴴ¹³¹♠️</v>
      </c>
      <c r="C63" s="279" t="str">
        <v>梁洲铭</v>
      </c>
      <c r="D63" s="279" t="str">
        <v>厦门北</v>
      </c>
      <c r="E63" s="279" t="str">
        <v>深圳北</v>
      </c>
      <c r="F63" s="279" t="str">
        <v>D681</v>
      </c>
      <c r="G63" s="279" t="str">
        <v>3车-1A号</v>
      </c>
      <c r="H63" s="281">
        <v>45397</v>
      </c>
      <c r="I63" s="280">
        <v>0.41805555555555557</v>
      </c>
      <c r="J63" s="279">
        <v>228</v>
      </c>
      <c r="K63" s="279">
        <v>15</v>
      </c>
      <c r="L63" s="279">
        <v>243</v>
      </c>
      <c r="M63" s="279">
        <v>0</v>
      </c>
      <c r="N63" s="279">
        <v>0</v>
      </c>
      <c r="O63" s="279">
        <v>0</v>
      </c>
      <c r="P63" s="279">
        <v>243</v>
      </c>
    </row>
    <row customHeight="true" ht="19" r="64">
      <c r="A64" s="277">
        <v>63</v>
      </c>
      <c r="B64" s="279" t="str">
        <v>宋宪岳（12月19日周年庆）</v>
      </c>
      <c r="C64" s="279" t="str">
        <v>宋宪岳</v>
      </c>
      <c r="D64" s="279" t="str">
        <v>杭州西</v>
      </c>
      <c r="E64" s="279" t="str">
        <v>厦门北</v>
      </c>
      <c r="F64" s="279" t="str">
        <v>G3093</v>
      </c>
      <c r="G64" s="279" t="str">
        <v>8车-1A号</v>
      </c>
      <c r="H64" s="281">
        <v>45394</v>
      </c>
      <c r="I64" s="280">
        <v>0.40069444444444446</v>
      </c>
      <c r="J64" s="279">
        <v>1502</v>
      </c>
      <c r="K64" s="279">
        <v>15</v>
      </c>
      <c r="L64" s="279">
        <v>1517</v>
      </c>
      <c r="M64" s="279">
        <v>0</v>
      </c>
      <c r="N64" s="279">
        <v>0</v>
      </c>
      <c r="O64" s="279">
        <v>0</v>
      </c>
      <c r="P64" s="279">
        <v>1517</v>
      </c>
    </row>
    <row customHeight="true" ht="19" r="65">
      <c r="A65" s="277">
        <v>64</v>
      </c>
      <c r="B65" s="279" t="str">
        <v>子龙（3980）</v>
      </c>
      <c r="C65" s="279" t="str">
        <v>曾子萱</v>
      </c>
      <c r="D65" s="279" t="str">
        <v>厦门北</v>
      </c>
      <c r="E65" s="279" t="str">
        <v>新塘</v>
      </c>
      <c r="F65" s="279" t="str">
        <v>G3047</v>
      </c>
      <c r="G65" s="279" t="str">
        <v>8车-2A号</v>
      </c>
      <c r="H65" s="281">
        <v>45397</v>
      </c>
      <c r="I65" s="280">
        <v>0.5895833333333333</v>
      </c>
      <c r="J65" s="279">
        <v>1079</v>
      </c>
      <c r="K65" s="279">
        <v>15</v>
      </c>
      <c r="L65" s="279">
        <v>1094</v>
      </c>
      <c r="M65" s="279">
        <v>-1025</v>
      </c>
      <c r="N65" s="279">
        <v>0</v>
      </c>
      <c r="O65" s="279">
        <v>15</v>
      </c>
      <c r="P65" s="279">
        <v>84</v>
      </c>
    </row>
    <row customHeight="true" ht="19" r="66">
      <c r="A66" s="277">
        <v>65</v>
      </c>
      <c r="B66" s="279" t="str">
        <v>子龙（3980）</v>
      </c>
      <c r="C66" s="279" t="str">
        <v>吴振宏</v>
      </c>
      <c r="D66" s="279" t="str">
        <v>厦门北</v>
      </c>
      <c r="E66" s="279" t="str">
        <v>新塘</v>
      </c>
      <c r="F66" s="279" t="str">
        <v>G3047</v>
      </c>
      <c r="G66" s="279" t="str">
        <v>8车-1F号</v>
      </c>
      <c r="H66" s="281">
        <v>45397</v>
      </c>
      <c r="I66" s="280">
        <v>0.5895833333333333</v>
      </c>
      <c r="J66" s="279">
        <v>1079</v>
      </c>
      <c r="K66" s="279">
        <v>15</v>
      </c>
      <c r="L66" s="279">
        <v>1094</v>
      </c>
      <c r="M66" s="279">
        <v>-1025</v>
      </c>
      <c r="N66" s="279">
        <v>0</v>
      </c>
      <c r="O66" s="279">
        <v>15</v>
      </c>
      <c r="P66" s="279">
        <v>84</v>
      </c>
    </row>
    <row customHeight="true" ht="19" r="67">
      <c r="A67" s="277">
        <v>66</v>
      </c>
      <c r="B67" s="279" t="str">
        <v>登登为你读诗</v>
      </c>
      <c r="C67" s="279" t="str">
        <v>林登登</v>
      </c>
      <c r="D67" s="279" t="str">
        <v>厦门北</v>
      </c>
      <c r="E67" s="279" t="str">
        <v>深圳北</v>
      </c>
      <c r="F67" s="279" t="str">
        <v>D2297</v>
      </c>
      <c r="G67" s="279" t="str">
        <v>3车-14A号</v>
      </c>
      <c r="H67" s="281">
        <v>45397</v>
      </c>
      <c r="I67" s="280">
        <v>0.45</v>
      </c>
      <c r="J67" s="279">
        <v>228</v>
      </c>
      <c r="K67" s="279">
        <v>15</v>
      </c>
      <c r="L67" s="279">
        <v>243</v>
      </c>
      <c r="M67" s="279">
        <v>0</v>
      </c>
      <c r="N67" s="279">
        <v>0</v>
      </c>
      <c r="O67" s="279">
        <v>15</v>
      </c>
      <c r="P67" s="279">
        <v>258</v>
      </c>
    </row>
    <row customHeight="true" ht="19" r="68">
      <c r="A68" s="277">
        <v>67</v>
      </c>
      <c r="B68" s="279" t="str">
        <v>小师妹工作室</v>
      </c>
      <c r="C68" s="279" t="str">
        <v>刘娟娜</v>
      </c>
      <c r="D68" s="279" t="str">
        <v>广州东</v>
      </c>
      <c r="E68" s="279" t="str">
        <v>厦门北</v>
      </c>
      <c r="F68" s="279" t="str">
        <v>G3048</v>
      </c>
      <c r="G68" s="279" t="str">
        <v>13车-2B号</v>
      </c>
      <c r="H68" s="281">
        <v>45394</v>
      </c>
      <c r="I68" s="280">
        <v>0.5472222222222223</v>
      </c>
      <c r="J68" s="279">
        <v>339</v>
      </c>
      <c r="K68" s="279">
        <v>15</v>
      </c>
      <c r="L68" s="279">
        <v>354</v>
      </c>
      <c r="M68" s="279">
        <v>0</v>
      </c>
      <c r="N68" s="279">
        <v>0</v>
      </c>
      <c r="O68" s="279">
        <v>0</v>
      </c>
      <c r="P68" s="279">
        <v>354</v>
      </c>
    </row>
    <row customHeight="true" ht="19" r="69">
      <c r="A69" s="277">
        <v>68</v>
      </c>
      <c r="B69" s="279" t="str">
        <v>静静香🐯</v>
      </c>
      <c r="C69" s="279" t="str">
        <v>黄静</v>
      </c>
      <c r="D69" s="279" t="str">
        <v>厦门</v>
      </c>
      <c r="E69" s="279" t="str">
        <v>杭州东</v>
      </c>
      <c r="F69" s="279" t="str">
        <v>D3234</v>
      </c>
      <c r="G69" s="279" t="str">
        <v>1车-1D号</v>
      </c>
      <c r="H69" s="281">
        <v>45397</v>
      </c>
      <c r="I69" s="280">
        <v>0.2791666666666667</v>
      </c>
      <c r="J69" s="279">
        <v>577</v>
      </c>
      <c r="K69" s="279">
        <v>15</v>
      </c>
      <c r="L69" s="279">
        <v>592</v>
      </c>
      <c r="M69" s="279">
        <v>0</v>
      </c>
      <c r="N69" s="279">
        <v>0</v>
      </c>
      <c r="O69" s="279">
        <v>0</v>
      </c>
      <c r="P69" s="279">
        <v>592</v>
      </c>
    </row>
    <row customHeight="true" ht="19" r="70">
      <c r="A70" s="277">
        <v>69</v>
      </c>
      <c r="B70" s="279" t="str">
        <v>静静香🐯</v>
      </c>
      <c r="C70" s="279" t="str">
        <v>刘铭</v>
      </c>
      <c r="D70" s="279" t="str">
        <v>厦门</v>
      </c>
      <c r="E70" s="279" t="str">
        <v>杭州东</v>
      </c>
      <c r="F70" s="279" t="str">
        <v>D3234</v>
      </c>
      <c r="G70" s="279" t="str">
        <v>1车-1C号</v>
      </c>
      <c r="H70" s="281">
        <v>45397</v>
      </c>
      <c r="I70" s="280">
        <v>0.2791666666666667</v>
      </c>
      <c r="J70" s="279">
        <v>577</v>
      </c>
      <c r="K70" s="279">
        <v>15</v>
      </c>
      <c r="L70" s="279">
        <v>592</v>
      </c>
      <c r="M70" s="279">
        <v>0</v>
      </c>
      <c r="N70" s="279">
        <v>0</v>
      </c>
      <c r="O70" s="279">
        <v>0</v>
      </c>
      <c r="P70" s="279">
        <v>592</v>
      </c>
    </row>
    <row r="71">
      <c r="A71" s="277" t="str">
        <v>合计</v>
      </c>
      <c r="H71" s="278"/>
      <c r="I71" s="276"/>
      <c r="J71">
        <v>53295</v>
      </c>
      <c r="K71">
        <v>1035</v>
      </c>
      <c r="L71">
        <v>54330</v>
      </c>
      <c r="M71">
        <v>-16802.5</v>
      </c>
      <c r="N71">
        <v>1923.5</v>
      </c>
      <c r="O71">
        <v>360</v>
      </c>
      <c r="P71" s="286">
        <f>SUM(P2:P70)</f>
      </c>
    </row>
    <row r="72">
      <c r="A72" s="277"/>
      <c r="H72" s="278"/>
      <c r="I72" s="276"/>
      <c r="O72" s="252"/>
    </row>
    <row r="73">
      <c r="A73" s="277"/>
      <c r="H73" s="278"/>
      <c r="I73" s="276"/>
    </row>
    <row r="74">
      <c r="A74" s="277"/>
      <c r="H74" s="278"/>
      <c r="I74" s="276"/>
    </row>
    <row r="75">
      <c r="A75" s="277"/>
      <c r="H75" s="278"/>
      <c r="I75" s="276"/>
    </row>
    <row r="76">
      <c r="A76" s="277"/>
      <c r="H76" s="278"/>
      <c r="I76" s="276"/>
    </row>
    <row r="77">
      <c r="A77" s="277"/>
      <c r="H77" s="278"/>
      <c r="I77" s="276"/>
    </row>
    <row r="78">
      <c r="A78" s="277"/>
      <c r="H78" s="278"/>
      <c r="I78" s="276"/>
    </row>
    <row r="79">
      <c r="A79" s="277"/>
      <c r="H79" s="278"/>
      <c r="I79" s="276"/>
    </row>
    <row r="80">
      <c r="A80" s="277"/>
      <c r="H80" s="278"/>
      <c r="I80" s="276"/>
    </row>
    <row r="81">
      <c r="A81" s="277"/>
      <c r="H81" s="278"/>
      <c r="I81" s="276"/>
    </row>
    <row r="82">
      <c r="A82" s="277"/>
      <c r="H82" s="278"/>
      <c r="I82" s="276"/>
    </row>
    <row r="83">
      <c r="A83" s="277"/>
      <c r="H83" s="278"/>
      <c r="I83" s="276"/>
    </row>
    <row r="84">
      <c r="A84" s="277"/>
      <c r="H84" s="278"/>
      <c r="I84" s="276"/>
    </row>
    <row r="85">
      <c r="A85" s="277"/>
      <c r="H85" s="278"/>
      <c r="I85" s="276"/>
    </row>
    <row r="86">
      <c r="A86" s="277"/>
      <c r="H86" s="278"/>
      <c r="I86" s="276"/>
    </row>
    <row r="87">
      <c r="A87" s="277"/>
      <c r="H87" s="278"/>
      <c r="I87" s="276"/>
    </row>
    <row r="88">
      <c r="A88" s="277"/>
      <c r="H88" s="278"/>
      <c r="I88" s="276"/>
    </row>
    <row r="89">
      <c r="A89" s="277"/>
      <c r="H89" s="278"/>
      <c r="I89" s="276"/>
    </row>
    <row r="90">
      <c r="A90" s="277"/>
      <c r="H90" s="278"/>
      <c r="I90" s="276"/>
    </row>
    <row r="91">
      <c r="A91" s="277"/>
      <c r="H91" s="278"/>
      <c r="I91" s="276"/>
    </row>
    <row r="92">
      <c r="A92" s="277"/>
      <c r="H92" s="278"/>
      <c r="I92" s="276"/>
    </row>
    <row r="93">
      <c r="A93" s="277"/>
      <c r="H93" s="278"/>
      <c r="I93" s="276"/>
    </row>
    <row r="94">
      <c r="A94" s="277"/>
      <c r="H94" s="278"/>
      <c r="I94" s="276"/>
    </row>
    <row r="95">
      <c r="A95" s="277"/>
      <c r="H95" s="278"/>
      <c r="I95" s="276"/>
    </row>
    <row r="96">
      <c r="A96" s="277"/>
      <c r="H96" s="278"/>
      <c r="I96" s="276"/>
    </row>
    <row r="97">
      <c r="A97" s="277"/>
      <c r="H97" s="278"/>
      <c r="I97" s="276"/>
    </row>
    <row r="98">
      <c r="A98" s="277"/>
      <c r="H98" s="278"/>
      <c r="I98" s="276"/>
    </row>
    <row r="99">
      <c r="A99" s="277"/>
      <c r="H99" s="278"/>
      <c r="I99" s="276"/>
    </row>
    <row r="100">
      <c r="A100" s="277"/>
      <c r="H100" s="278"/>
      <c r="I100" s="276"/>
    </row>
    <row r="101">
      <c r="A101" s="277"/>
      <c r="H101" s="278"/>
      <c r="I101" s="276"/>
    </row>
    <row r="102">
      <c r="A102" s="277"/>
      <c r="H102" s="278"/>
      <c r="I102" s="276"/>
    </row>
    <row r="103">
      <c r="A103" s="277"/>
      <c r="H103" s="278"/>
      <c r="I103" s="276"/>
    </row>
    <row r="104">
      <c r="A104" s="277"/>
      <c r="H104" s="278"/>
      <c r="I104" s="276"/>
    </row>
    <row r="105">
      <c r="A105" s="277"/>
      <c r="H105" s="278"/>
      <c r="I105" s="276"/>
    </row>
    <row r="106">
      <c r="A106" s="277"/>
      <c r="H106" s="278"/>
      <c r="I106" s="276"/>
    </row>
    <row r="107">
      <c r="A107" s="277"/>
      <c r="H107" s="278"/>
      <c r="I107" s="276"/>
    </row>
    <row r="108">
      <c r="A108" s="277"/>
      <c r="H108" s="278"/>
      <c r="I108" s="276"/>
    </row>
    <row r="109">
      <c r="A109" s="277"/>
      <c r="H109" s="278"/>
      <c r="I109" s="276"/>
    </row>
    <row r="110">
      <c r="A110" s="277"/>
      <c r="H110" s="278"/>
      <c r="I110" s="276"/>
    </row>
    <row r="111">
      <c r="A111" s="277"/>
      <c r="H111" s="278"/>
      <c r="I111" s="276"/>
    </row>
    <row r="112">
      <c r="A112" s="277"/>
      <c r="H112" s="278"/>
      <c r="I112" s="276"/>
    </row>
    <row r="113">
      <c r="A113" s="277"/>
      <c r="H113" s="278"/>
      <c r="I113" s="276"/>
    </row>
    <row r="114">
      <c r="A114" s="277"/>
      <c r="H114" s="278"/>
      <c r="I114" s="276"/>
    </row>
    <row r="115">
      <c r="A115" s="277"/>
      <c r="H115" s="278"/>
      <c r="I115" s="276"/>
    </row>
    <row r="116">
      <c r="A116" s="277"/>
      <c r="H116" s="278"/>
      <c r="I116" s="276"/>
    </row>
    <row r="117">
      <c r="A117" s="277"/>
      <c r="H117" s="278"/>
      <c r="I117" s="276"/>
    </row>
    <row r="118">
      <c r="A118" s="277"/>
      <c r="H118" s="278"/>
      <c r="I118" s="276"/>
    </row>
    <row r="119">
      <c r="A119" s="277"/>
      <c r="H119" s="278"/>
      <c r="I119" s="276"/>
    </row>
    <row r="120">
      <c r="A120" s="277"/>
      <c r="H120" s="278"/>
      <c r="I120" s="276"/>
    </row>
    <row r="121">
      <c r="A121" s="277"/>
      <c r="H121" s="278"/>
      <c r="I121" s="276"/>
    </row>
    <row r="122">
      <c r="A122" s="277"/>
      <c r="H122" s="278"/>
      <c r="I122" s="276"/>
    </row>
    <row r="123">
      <c r="A123" s="277"/>
      <c r="H123" s="278"/>
      <c r="I123" s="276"/>
    </row>
    <row r="124">
      <c r="A124" s="277"/>
      <c r="H124" s="278"/>
      <c r="I124" s="276"/>
    </row>
    <row r="125">
      <c r="A125" s="277"/>
      <c r="H125" s="278"/>
      <c r="I125" s="276"/>
    </row>
    <row r="126">
      <c r="A126" s="277"/>
      <c r="H126" s="278"/>
      <c r="I126" s="276"/>
    </row>
    <row r="127">
      <c r="A127" s="277"/>
      <c r="H127" s="278"/>
      <c r="I127" s="276"/>
    </row>
    <row r="128">
      <c r="A128" s="277"/>
      <c r="H128" s="278"/>
      <c r="I128" s="276"/>
    </row>
    <row r="129">
      <c r="A129" s="277"/>
      <c r="H129" s="278"/>
      <c r="I129" s="276"/>
    </row>
    <row r="130">
      <c r="A130" s="277"/>
      <c r="H130" s="278"/>
      <c r="I130" s="276"/>
    </row>
    <row r="131">
      <c r="A131" s="277"/>
      <c r="H131" s="278"/>
      <c r="I131" s="276"/>
    </row>
    <row r="132">
      <c r="A132" s="277"/>
      <c r="H132" s="278"/>
      <c r="I132" s="276"/>
    </row>
    <row r="133">
      <c r="A133" s="277"/>
      <c r="H133" s="278"/>
      <c r="I133" s="276"/>
    </row>
    <row r="134">
      <c r="A134" s="277"/>
      <c r="H134" s="278"/>
      <c r="I134" s="276"/>
    </row>
    <row r="135">
      <c r="A135" s="277"/>
      <c r="H135" s="278"/>
      <c r="I135" s="276"/>
    </row>
    <row r="136">
      <c r="A136" s="277"/>
      <c r="H136" s="278"/>
      <c r="I136" s="276"/>
    </row>
    <row r="137">
      <c r="A137" s="277"/>
      <c r="H137" s="278"/>
      <c r="I137" s="276"/>
    </row>
    <row r="138">
      <c r="A138" s="277"/>
      <c r="H138" s="278"/>
      <c r="I138" s="276"/>
    </row>
    <row r="139">
      <c r="A139" s="277"/>
      <c r="H139" s="278"/>
      <c r="I139" s="276"/>
    </row>
    <row r="140">
      <c r="A140" s="277"/>
      <c r="H140" s="278"/>
      <c r="I140" s="276"/>
    </row>
    <row r="141">
      <c r="A141" s="277"/>
      <c r="H141" s="278"/>
      <c r="I141" s="276"/>
    </row>
    <row r="142">
      <c r="A142" s="277"/>
      <c r="H142" s="278"/>
      <c r="I142" s="276"/>
    </row>
    <row r="143">
      <c r="A143" s="277"/>
      <c r="H143" s="278"/>
      <c r="I143" s="276"/>
    </row>
    <row r="144">
      <c r="A144" s="277"/>
      <c r="H144" s="278"/>
      <c r="I144" s="276"/>
    </row>
    <row r="145">
      <c r="A145" s="277"/>
      <c r="H145" s="278"/>
      <c r="I145" s="276"/>
    </row>
    <row r="146">
      <c r="A146" s="277"/>
      <c r="H146" s="278"/>
      <c r="I146" s="276"/>
    </row>
    <row r="147">
      <c r="A147" s="277"/>
      <c r="H147" s="278"/>
      <c r="I147" s="276"/>
    </row>
    <row r="148">
      <c r="A148" s="277"/>
      <c r="H148" s="278"/>
      <c r="I148" s="276"/>
    </row>
    <row r="149">
      <c r="A149" s="277"/>
      <c r="H149" s="278"/>
      <c r="I149" s="276"/>
    </row>
    <row r="150">
      <c r="A150" s="277"/>
      <c r="H150" s="278"/>
      <c r="I150" s="276"/>
    </row>
    <row r="151">
      <c r="A151" s="277"/>
      <c r="H151" s="278"/>
      <c r="I151" s="276"/>
    </row>
    <row r="152">
      <c r="A152" s="277"/>
      <c r="H152" s="278"/>
      <c r="I152" s="276"/>
    </row>
    <row r="153">
      <c r="A153" s="277"/>
      <c r="H153" s="278"/>
      <c r="I153" s="276"/>
    </row>
    <row r="154">
      <c r="A154" s="277"/>
      <c r="H154" s="278"/>
      <c r="I154" s="276"/>
    </row>
    <row r="155">
      <c r="A155" s="277"/>
      <c r="H155" s="278"/>
      <c r="I155" s="276"/>
    </row>
    <row r="156">
      <c r="A156" s="277"/>
      <c r="H156" s="278"/>
      <c r="I156" s="276"/>
    </row>
    <row r="157">
      <c r="A157" s="277"/>
      <c r="H157" s="278"/>
      <c r="I157" s="276"/>
    </row>
    <row r="158">
      <c r="A158" s="277"/>
      <c r="H158" s="278"/>
      <c r="I158" s="276"/>
    </row>
    <row r="159">
      <c r="A159" s="277"/>
      <c r="H159" s="278"/>
      <c r="I159" s="276"/>
    </row>
    <row r="160">
      <c r="A160" s="277"/>
      <c r="H160" s="278"/>
      <c r="I160" s="276"/>
    </row>
    <row r="161">
      <c r="A161" s="277"/>
      <c r="H161" s="278"/>
      <c r="I161" s="276"/>
    </row>
    <row r="162">
      <c r="A162" s="277"/>
      <c r="H162" s="278"/>
      <c r="I162" s="276"/>
    </row>
    <row r="163">
      <c r="A163" s="277"/>
      <c r="H163" s="278"/>
      <c r="I163" s="276"/>
    </row>
    <row r="164">
      <c r="A164" s="277"/>
      <c r="H164" s="278"/>
      <c r="I164" s="276"/>
    </row>
    <row r="165">
      <c r="A165" s="277"/>
      <c r="H165" s="278"/>
      <c r="I165" s="276"/>
    </row>
    <row r="166">
      <c r="A166" s="277"/>
      <c r="H166" s="278"/>
      <c r="I166" s="276"/>
    </row>
    <row r="167">
      <c r="A167" s="277"/>
      <c r="H167" s="278"/>
      <c r="I167" s="276"/>
    </row>
    <row r="168">
      <c r="A168" s="277"/>
      <c r="H168" s="278"/>
      <c r="I168" s="276"/>
    </row>
    <row r="169">
      <c r="A169" s="277"/>
      <c r="H169" s="278"/>
      <c r="I169" s="276"/>
    </row>
    <row r="170">
      <c r="A170" s="277"/>
      <c r="H170" s="278"/>
      <c r="I170" s="276"/>
    </row>
    <row r="171">
      <c r="A171" s="277"/>
      <c r="H171" s="278"/>
      <c r="I171" s="276"/>
    </row>
    <row r="172">
      <c r="A172" s="277"/>
      <c r="H172" s="278"/>
      <c r="I172" s="276"/>
    </row>
    <row r="173">
      <c r="A173" s="277"/>
      <c r="H173" s="278"/>
      <c r="I173" s="276"/>
    </row>
    <row r="174">
      <c r="A174" s="277"/>
      <c r="H174" s="278"/>
      <c r="I174" s="276"/>
    </row>
    <row r="175">
      <c r="A175" s="277"/>
      <c r="H175" s="278"/>
      <c r="I175" s="276"/>
    </row>
    <row r="176">
      <c r="A176" s="277"/>
      <c r="H176" s="278"/>
      <c r="I176" s="276"/>
    </row>
    <row r="177">
      <c r="A177" s="277"/>
      <c r="H177" s="278"/>
      <c r="I177" s="276"/>
    </row>
    <row r="178">
      <c r="A178" s="277"/>
      <c r="H178" s="278"/>
      <c r="I178" s="276"/>
    </row>
    <row r="179">
      <c r="A179" s="277"/>
      <c r="H179" s="278"/>
      <c r="I179" s="276"/>
    </row>
    <row r="180">
      <c r="A180" s="277"/>
      <c r="H180" s="278"/>
      <c r="I180" s="276"/>
    </row>
    <row r="181">
      <c r="A181" s="277"/>
      <c r="H181" s="278"/>
      <c r="I181" s="276"/>
    </row>
    <row r="182">
      <c r="A182" s="277"/>
      <c r="H182" s="278"/>
      <c r="I182" s="276"/>
    </row>
    <row r="183">
      <c r="A183" s="277"/>
      <c r="H183" s="278"/>
      <c r="I183" s="276"/>
    </row>
    <row r="184">
      <c r="A184" s="277"/>
      <c r="H184" s="278"/>
      <c r="I184" s="276"/>
    </row>
    <row r="185">
      <c r="A185" s="277"/>
      <c r="H185" s="278"/>
      <c r="I185" s="276"/>
    </row>
    <row r="186">
      <c r="A186" s="277"/>
      <c r="H186" s="278"/>
      <c r="I186" s="276"/>
    </row>
    <row r="187">
      <c r="A187" s="277"/>
      <c r="H187" s="278"/>
      <c r="I187" s="276"/>
    </row>
    <row r="188">
      <c r="A188" s="277"/>
      <c r="H188" s="278"/>
      <c r="I188" s="276"/>
    </row>
    <row r="189">
      <c r="A189" s="277"/>
      <c r="H189" s="278"/>
      <c r="I189" s="276"/>
    </row>
    <row r="190">
      <c r="A190" s="277"/>
      <c r="H190" s="278"/>
      <c r="I190" s="276"/>
    </row>
    <row r="191">
      <c r="A191" s="277"/>
      <c r="H191" s="278"/>
      <c r="I191" s="276"/>
    </row>
    <row r="192">
      <c r="A192" s="277"/>
      <c r="H192" s="278"/>
      <c r="I192" s="276"/>
    </row>
    <row r="193">
      <c r="A193" s="277"/>
      <c r="H193" s="278"/>
      <c r="I193" s="276"/>
    </row>
    <row r="194">
      <c r="A194" s="277"/>
      <c r="H194" s="278"/>
      <c r="I194" s="276"/>
    </row>
    <row r="195">
      <c r="A195" s="277"/>
      <c r="H195" s="278"/>
      <c r="I195" s="276"/>
    </row>
    <row r="196">
      <c r="A196" s="277"/>
      <c r="H196" s="278"/>
      <c r="I196" s="276"/>
    </row>
    <row r="197">
      <c r="A197" s="277"/>
      <c r="H197" s="278"/>
      <c r="I197" s="276"/>
    </row>
    <row r="198">
      <c r="A198" s="277"/>
      <c r="H198" s="278"/>
      <c r="I198" s="276"/>
    </row>
    <row r="199">
      <c r="A199" s="277"/>
      <c r="H199" s="278"/>
      <c r="I199" s="276"/>
    </row>
    <row r="200">
      <c r="A200" s="277"/>
      <c r="H200" s="278"/>
      <c r="I200" s="276"/>
    </row>
  </sheetData>
</worksheet>
</file>

<file path=xl/worksheets/sheet6.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sheetViews>
  <sheetFormatPr defaultColWidth="14" defaultRowHeight="19"/>
  <cols>
    <col collapsed="false" customWidth="true" hidden="false" max="1" min="1" style="0" width="18"/>
    <col collapsed="false" customWidth="true" hidden="false" max="2" min="2" style="0" width="14"/>
    <col collapsed="false" customWidth="true" hidden="false" max="3" min="3" style="0" width="14"/>
    <col collapsed="false" customWidth="true" hidden="false" max="4" min="4" style="0" width="14"/>
    <col collapsed="false" customWidth="true" hidden="false" max="5" min="5" style="0" width="14"/>
    <col collapsed="false" customWidth="true" hidden="false" max="6" min="6" style="0" width="8"/>
    <col collapsed="false" customWidth="true" hidden="false" max="7" min="7" style="0" width="7"/>
    <col collapsed="false" customWidth="true" hidden="false" max="8" min="8" style="0" width="8"/>
    <col collapsed="false" customWidth="true" hidden="false" max="9" min="9" style="0" width="8"/>
    <col collapsed="false" customWidth="true" hidden="false" max="10" min="10" style="0" width="8"/>
    <col collapsed="false" customWidth="true" hidden="false" max="11" min="11" style="0" width="8"/>
    <col collapsed="false" customWidth="true" hidden="false" max="12" min="12" style="0" width="8"/>
    <col collapsed="false" customWidth="true" hidden="false" max="13" min="13" style="0" width="8"/>
    <col collapsed="false" customWidth="true" hidden="false" max="14" min="14" style="0" width="5"/>
    <col collapsed="false" customWidth="true" hidden="false" max="15" min="15" style="0" width="14"/>
    <col collapsed="false" customWidth="true" hidden="false" max="16" min="16" style="0" width="14"/>
    <col collapsed="false" customWidth="true" hidden="false" max="17" min="17" style="0" width="14"/>
    <col collapsed="false" customWidth="true" hidden="false" max="18" min="18" style="0" width="14"/>
    <col collapsed="false" customWidth="true" hidden="false" max="19" min="19" style="0" width="14"/>
    <col collapsed="false" customWidth="true" hidden="false" max="20" min="20" style="0" width="14"/>
  </cols>
  <sheetData>
    <row r="1">
      <c r="A1" s="333" t="str">
        <v>嘉宾昵称</v>
      </c>
      <c r="B1" s="334" t="str">
        <v>嘉宾姓名
（同证件）</v>
      </c>
      <c r="C1" s="331" t="str">
        <v>去程日期</v>
      </c>
      <c r="D1" s="332" t="str">
        <v>回程日期</v>
      </c>
      <c r="E1" s="333" t="str">
        <v>房型</v>
      </c>
      <c r="F1" s="333" t="str">
        <v>6号</v>
      </c>
      <c r="G1" s="333" t="str">
        <v>7号</v>
      </c>
      <c r="H1" s="333" t="str">
        <v>8号</v>
      </c>
      <c r="I1" s="333" t="str">
        <v>9号</v>
      </c>
      <c r="J1" s="333" t="str">
        <v>10号</v>
      </c>
      <c r="K1" s="333" t="str">
        <v>11号</v>
      </c>
      <c r="L1" s="333" t="str">
        <v>12号</v>
      </c>
      <c r="M1" s="333" t="str">
        <v>13号</v>
      </c>
      <c r="N1" s="333" t="str">
        <v>14号</v>
      </c>
      <c r="O1" s="333"/>
      <c r="P1" s="241"/>
      <c r="Q1" s="241"/>
      <c r="R1" s="241"/>
      <c r="S1" s="241"/>
      <c r="T1" s="241"/>
    </row>
    <row r="2">
      <c r="A2" s="287" t="str">
        <v>闫国婷</v>
      </c>
      <c r="B2" s="289" t="str">
        <v>闫国婷</v>
      </c>
      <c r="C2" s="288">
        <v>45391</v>
      </c>
      <c r="D2" s="288">
        <v>45398</v>
      </c>
      <c r="E2" s="287" t="str">
        <v>豪华大</v>
      </c>
      <c r="F2" s="287"/>
      <c r="G2" s="287"/>
      <c r="H2" s="287"/>
      <c r="I2" s="287">
        <v>1</v>
      </c>
      <c r="J2" s="287">
        <v>1</v>
      </c>
      <c r="K2" s="287">
        <v>1</v>
      </c>
      <c r="L2" s="287">
        <v>1</v>
      </c>
      <c r="M2" s="287">
        <v>1</v>
      </c>
      <c r="N2" s="287">
        <v>1</v>
      </c>
      <c r="O2" s="287"/>
      <c r="P2" s="241"/>
      <c r="Q2" s="241"/>
      <c r="R2" s="241"/>
      <c r="S2" s="241"/>
      <c r="T2" s="241"/>
    </row>
    <row r="3">
      <c r="A3" s="287" t="str">
        <v>越剧闽越风</v>
      </c>
      <c r="B3" s="289" t="str">
        <v>范邵平</v>
      </c>
      <c r="C3" s="288">
        <v>45391</v>
      </c>
      <c r="D3" s="288">
        <v>45397</v>
      </c>
      <c r="E3" s="287" t="str">
        <v>豪华海景双</v>
      </c>
      <c r="F3" s="287"/>
      <c r="G3" s="287"/>
      <c r="H3" s="287"/>
      <c r="I3" s="287">
        <v>1</v>
      </c>
      <c r="J3" s="287">
        <v>1</v>
      </c>
      <c r="K3" s="287">
        <v>1</v>
      </c>
      <c r="L3" s="287">
        <v>1</v>
      </c>
      <c r="M3" s="287">
        <v>1</v>
      </c>
      <c r="N3" s="287">
        <v>1</v>
      </c>
      <c r="O3" s="287"/>
      <c r="P3" s="241"/>
      <c r="Q3" s="241"/>
      <c r="R3" s="241"/>
      <c r="S3" s="241"/>
      <c r="T3" s="241"/>
    </row>
    <row r="4">
      <c r="A4" s="287" t="str">
        <v>靓声（团队招人）</v>
      </c>
      <c r="B4" s="289" t="str">
        <v>杨荔媛</v>
      </c>
      <c r="C4" s="288">
        <v>45389</v>
      </c>
      <c r="D4" s="288">
        <v>45397</v>
      </c>
      <c r="E4" s="287" t="str">
        <v>豪华大</v>
      </c>
      <c r="F4" s="287"/>
      <c r="G4" s="287"/>
      <c r="H4" s="287"/>
      <c r="I4" s="287"/>
      <c r="J4" s="287">
        <v>1</v>
      </c>
      <c r="K4" s="287">
        <v>1</v>
      </c>
      <c r="L4" s="287">
        <v>1</v>
      </c>
      <c r="M4" s="287">
        <v>1</v>
      </c>
      <c r="N4" s="287">
        <v>1</v>
      </c>
      <c r="O4" s="287"/>
      <c r="P4" s="241"/>
      <c r="Q4" s="241"/>
      <c r="R4" s="241"/>
      <c r="S4" s="241"/>
      <c r="T4" s="241"/>
    </row>
    <row r="5">
      <c r="A5" s="287" t="str">
        <v>王图图🌟</v>
      </c>
      <c r="B5" s="289" t="str">
        <v>王群天</v>
      </c>
      <c r="C5" s="288">
        <v>45391</v>
      </c>
      <c r="D5" s="288">
        <v>45397</v>
      </c>
      <c r="E5" s="287" t="str">
        <v>豪华阁海景房</v>
      </c>
      <c r="F5" s="287"/>
      <c r="G5" s="287"/>
      <c r="H5" s="287"/>
      <c r="I5" s="287">
        <v>1</v>
      </c>
      <c r="J5" s="287">
        <v>1</v>
      </c>
      <c r="K5" s="287">
        <v>1</v>
      </c>
      <c r="L5" s="287">
        <v>1</v>
      </c>
      <c r="M5" s="287">
        <v>1</v>
      </c>
      <c r="N5" s="287">
        <v>1</v>
      </c>
      <c r="O5" s="287"/>
      <c r="P5" s="241"/>
      <c r="Q5" s="241"/>
      <c r="R5" s="241"/>
      <c r="S5" s="241"/>
      <c r="T5" s="241"/>
    </row>
    <row r="6">
      <c r="A6" s="287" t="str">
        <v>阿泽（舞）</v>
      </c>
      <c r="B6" s="289" t="str">
        <v>泽林</v>
      </c>
      <c r="C6" s="288">
        <v>45390</v>
      </c>
      <c r="D6" s="288">
        <v>45398</v>
      </c>
      <c r="E6" s="287" t="str">
        <v>豪华海景大</v>
      </c>
      <c r="F6" s="287"/>
      <c r="G6" s="287"/>
      <c r="H6" s="287"/>
      <c r="I6" s="287">
        <v>1</v>
      </c>
      <c r="J6" s="287">
        <v>1</v>
      </c>
      <c r="K6" s="287">
        <v>1</v>
      </c>
      <c r="L6" s="287">
        <v>1</v>
      </c>
      <c r="M6" s="287">
        <v>1</v>
      </c>
      <c r="N6" s="287">
        <v>1</v>
      </c>
      <c r="O6" s="287"/>
      <c r="P6" s="241"/>
      <c r="Q6" s="241"/>
      <c r="R6" s="241"/>
      <c r="S6" s="241"/>
      <c r="T6" s="241"/>
    </row>
    <row r="7">
      <c r="A7" s="287" t="str">
        <v>王小小✨</v>
      </c>
      <c r="B7" s="289" t="str">
        <v>王静</v>
      </c>
      <c r="C7" s="288">
        <v>45391</v>
      </c>
      <c r="D7" s="288">
        <v>45397</v>
      </c>
      <c r="E7" s="287" t="str">
        <v>豪华大</v>
      </c>
      <c r="F7" s="287"/>
      <c r="G7" s="287"/>
      <c r="H7" s="287"/>
      <c r="I7" s="287">
        <v>1</v>
      </c>
      <c r="J7" s="287">
        <v>1</v>
      </c>
      <c r="K7" s="287">
        <v>1</v>
      </c>
      <c r="L7" s="287">
        <v>1</v>
      </c>
      <c r="M7" s="287">
        <v>1</v>
      </c>
      <c r="N7" s="287">
        <v>1</v>
      </c>
      <c r="O7" s="287"/>
      <c r="P7" s="241"/>
      <c r="Q7" s="241"/>
      <c r="R7" s="241"/>
      <c r="S7" s="241"/>
      <c r="T7" s="241"/>
    </row>
    <row r="8">
      <c r="A8" s="287" t="str">
        <v>小西吉🦁️蔚然传媒</v>
      </c>
      <c r="B8" s="289" t="str">
        <v>许雪洁</v>
      </c>
      <c r="C8" s="288">
        <v>45391</v>
      </c>
      <c r="D8" s="288">
        <v>45397</v>
      </c>
      <c r="E8" s="287" t="str">
        <v>豪华海景大</v>
      </c>
      <c r="F8" s="287"/>
      <c r="G8" s="287"/>
      <c r="H8" s="287"/>
      <c r="I8" s="287">
        <v>1</v>
      </c>
      <c r="J8" s="287">
        <v>1</v>
      </c>
      <c r="K8" s="287">
        <v>1</v>
      </c>
      <c r="L8" s="287">
        <v>1</v>
      </c>
      <c r="M8" s="287">
        <v>1</v>
      </c>
      <c r="N8" s="287">
        <v>1</v>
      </c>
      <c r="O8" s="287"/>
      <c r="P8" s="241"/>
      <c r="Q8" s="241"/>
      <c r="R8" s="241"/>
      <c r="S8" s="241"/>
      <c r="T8" s="241"/>
    </row>
    <row r="9">
      <c r="A9" s="287" t="str">
        <v>十三妹5213</v>
      </c>
      <c r="B9" s="289" t="str">
        <v>常婧</v>
      </c>
      <c r="C9" s="288">
        <v>45391</v>
      </c>
      <c r="D9" s="288">
        <v>45397</v>
      </c>
      <c r="E9" s="287" t="str">
        <v>豪华海景大</v>
      </c>
      <c r="F9" s="287"/>
      <c r="G9" s="287"/>
      <c r="H9" s="287"/>
      <c r="I9" s="287">
        <v>1</v>
      </c>
      <c r="J9" s="287">
        <v>1</v>
      </c>
      <c r="K9" s="287">
        <v>1</v>
      </c>
      <c r="L9" s="287">
        <v>1</v>
      </c>
      <c r="M9" s="287">
        <v>1</v>
      </c>
      <c r="N9" s="287">
        <v>0</v>
      </c>
      <c r="O9" s="287"/>
      <c r="P9" s="241"/>
      <c r="Q9" s="241"/>
      <c r="R9" s="241"/>
      <c r="S9" s="241"/>
      <c r="T9" s="241"/>
    </row>
    <row r="10">
      <c r="A10" s="287" t="str">
        <v>以沫MOMO</v>
      </c>
      <c r="B10" s="289" t="str">
        <v>李以沫</v>
      </c>
      <c r="C10" s="287" t="str">
        <v>4月7日（9号到厦门）</v>
      </c>
      <c r="D10" s="288">
        <v>45398</v>
      </c>
      <c r="E10" s="287" t="str">
        <v>豪华阁海景房</v>
      </c>
      <c r="F10" s="287"/>
      <c r="G10" s="287"/>
      <c r="H10" s="287"/>
      <c r="I10" s="287">
        <v>1</v>
      </c>
      <c r="J10" s="287">
        <v>1</v>
      </c>
      <c r="K10" s="287">
        <v>1</v>
      </c>
      <c r="L10" s="287">
        <v>1</v>
      </c>
      <c r="M10" s="287">
        <v>1</v>
      </c>
      <c r="N10" s="287">
        <v>1</v>
      </c>
      <c r="O10" s="287"/>
      <c r="P10" s="241"/>
      <c r="Q10" s="241"/>
      <c r="R10" s="241"/>
      <c r="S10" s="241"/>
      <c r="T10" s="241"/>
    </row>
    <row r="11">
      <c r="A11" s="287" t="str">
        <v>布丁⁸⁰⁶</v>
      </c>
      <c r="B11" s="289" t="str">
        <v>种思雨</v>
      </c>
      <c r="C11" s="288">
        <v>45391</v>
      </c>
      <c r="D11" s="288">
        <v>45397</v>
      </c>
      <c r="E11" s="287" t="str">
        <v>豪华海景大</v>
      </c>
      <c r="F11" s="287"/>
      <c r="G11" s="287"/>
      <c r="H11" s="287"/>
      <c r="I11" s="287">
        <v>1</v>
      </c>
      <c r="J11" s="287">
        <v>1</v>
      </c>
      <c r="K11" s="287">
        <v>1</v>
      </c>
      <c r="L11" s="287">
        <v>1</v>
      </c>
      <c r="M11" s="287">
        <v>1</v>
      </c>
      <c r="N11" s="287">
        <v>1</v>
      </c>
      <c r="O11" s="287"/>
      <c r="P11" s="241"/>
      <c r="Q11" s="241"/>
      <c r="R11" s="241"/>
      <c r="S11" s="241"/>
      <c r="T11" s="241"/>
    </row>
    <row r="12">
      <c r="A12" s="287" t="str">
        <v>潘晓娴💧</v>
      </c>
      <c r="B12" s="289" t="str">
        <v>潘嫔娴</v>
      </c>
      <c r="C12" s="288">
        <v>45392</v>
      </c>
      <c r="D12" s="288">
        <v>45396</v>
      </c>
      <c r="E12" s="287" t="str">
        <v>豪华海景双</v>
      </c>
      <c r="F12" s="287"/>
      <c r="G12" s="287"/>
      <c r="H12" s="287"/>
      <c r="I12" s="287"/>
      <c r="J12" s="287">
        <v>1</v>
      </c>
      <c r="K12" s="287">
        <v>1</v>
      </c>
      <c r="L12" s="287">
        <v>1</v>
      </c>
      <c r="M12" s="287">
        <v>1</v>
      </c>
      <c r="N12" s="287">
        <v>0</v>
      </c>
      <c r="O12" s="287"/>
      <c r="P12" s="241"/>
      <c r="Q12" s="241"/>
      <c r="R12" s="241"/>
      <c r="S12" s="241"/>
      <c r="T12" s="241"/>
    </row>
    <row r="13">
      <c r="A13" s="287" t="str">
        <v>品红 诵读</v>
      </c>
      <c r="B13" s="289" t="str">
        <v>滑连杰</v>
      </c>
      <c r="C13" s="288">
        <v>45392</v>
      </c>
      <c r="D13" s="288">
        <v>45397</v>
      </c>
      <c r="E13" s="287" t="str">
        <v>豪华海景大</v>
      </c>
      <c r="F13" s="287"/>
      <c r="G13" s="287"/>
      <c r="H13" s="287"/>
      <c r="I13" s="287"/>
      <c r="J13" s="287">
        <v>1</v>
      </c>
      <c r="K13" s="287">
        <v>1</v>
      </c>
      <c r="L13" s="287">
        <v>1</v>
      </c>
      <c r="M13" s="287">
        <v>1</v>
      </c>
      <c r="N13" s="287">
        <v>1</v>
      </c>
      <c r="O13" s="287"/>
      <c r="P13" s="241"/>
      <c r="Q13" s="241"/>
      <c r="R13" s="241"/>
      <c r="S13" s="241"/>
      <c r="T13" s="241"/>
    </row>
    <row r="14">
      <c r="A14" s="287" t="str">
        <v>演员温韬</v>
      </c>
      <c r="B14" s="289" t="str">
        <v>温韬</v>
      </c>
      <c r="C14" s="288">
        <v>45391</v>
      </c>
      <c r="D14" s="288">
        <v>45397</v>
      </c>
      <c r="E14" s="287" t="str">
        <v>豪华海景大</v>
      </c>
      <c r="F14" s="287"/>
      <c r="G14" s="287"/>
      <c r="H14" s="287"/>
      <c r="I14" s="287">
        <v>1</v>
      </c>
      <c r="J14" s="287">
        <v>1</v>
      </c>
      <c r="K14" s="287">
        <v>1</v>
      </c>
      <c r="L14" s="287">
        <v>1</v>
      </c>
      <c r="M14" s="287">
        <v>1</v>
      </c>
      <c r="N14" s="287">
        <v>1</v>
      </c>
      <c r="O14" s="287"/>
      <c r="P14" s="241"/>
      <c r="Q14" s="241"/>
      <c r="R14" s="241"/>
      <c r="S14" s="241"/>
      <c r="T14" s="241"/>
    </row>
    <row r="15">
      <c r="A15" s="287" t="str">
        <v>秦筝</v>
      </c>
      <c r="B15" s="289" t="str">
        <v>黄琳</v>
      </c>
      <c r="C15" s="288">
        <v>45392</v>
      </c>
      <c r="D15" s="288">
        <v>45397</v>
      </c>
      <c r="E15" s="287" t="str">
        <v>豪华海景大</v>
      </c>
      <c r="F15" s="287"/>
      <c r="G15" s="287"/>
      <c r="H15" s="287"/>
      <c r="I15" s="287"/>
      <c r="J15" s="287">
        <v>1</v>
      </c>
      <c r="K15" s="287">
        <v>1</v>
      </c>
      <c r="L15" s="287">
        <v>1</v>
      </c>
      <c r="M15" s="287">
        <v>1</v>
      </c>
      <c r="N15" s="287">
        <v>1</v>
      </c>
      <c r="O15" s="287"/>
      <c r="P15" s="241"/>
      <c r="Q15" s="241"/>
      <c r="R15" s="241"/>
      <c r="S15" s="241"/>
      <c r="T15" s="241"/>
    </row>
    <row r="16">
      <c r="A16" s="287" t="str">
        <v>粗鲁妈（团队招人）</v>
      </c>
      <c r="B16" s="289" t="str">
        <v>崔永鸽</v>
      </c>
      <c r="C16" s="288">
        <v>45391</v>
      </c>
      <c r="D16" s="288">
        <v>45397</v>
      </c>
      <c r="E16" s="287" t="str">
        <v>豪华阁海景房</v>
      </c>
      <c r="F16" s="287"/>
      <c r="G16" s="287"/>
      <c r="H16" s="287"/>
      <c r="I16" s="287">
        <v>1</v>
      </c>
      <c r="J16" s="287">
        <v>1</v>
      </c>
      <c r="K16" s="287">
        <v>1</v>
      </c>
      <c r="L16" s="287">
        <v>1</v>
      </c>
      <c r="M16" s="287">
        <v>1</v>
      </c>
      <c r="N16" s="287">
        <v>0</v>
      </c>
      <c r="O16" s="287"/>
      <c r="P16" s="241"/>
      <c r="Q16" s="241"/>
      <c r="R16" s="241"/>
      <c r="S16" s="241"/>
      <c r="T16" s="241"/>
    </row>
    <row r="17">
      <c r="A17" s="287" t="str">
        <v>登登为你读诗</v>
      </c>
      <c r="B17" s="289" t="str">
        <v>林登登</v>
      </c>
      <c r="C17" s="288">
        <v>45392</v>
      </c>
      <c r="D17" s="288">
        <v>45396</v>
      </c>
      <c r="E17" s="287" t="str">
        <v>豪华海景大</v>
      </c>
      <c r="F17" s="287"/>
      <c r="G17" s="287"/>
      <c r="H17" s="287"/>
      <c r="I17" s="287"/>
      <c r="J17" s="287">
        <v>1</v>
      </c>
      <c r="K17" s="287">
        <v>1</v>
      </c>
      <c r="L17" s="287">
        <v>1</v>
      </c>
      <c r="M17" s="287">
        <v>1</v>
      </c>
      <c r="N17" s="287">
        <v>0</v>
      </c>
      <c r="O17" s="287"/>
      <c r="P17" s="241"/>
      <c r="Q17" s="241"/>
      <c r="R17" s="241"/>
      <c r="S17" s="241"/>
      <c r="T17" s="241"/>
    </row>
    <row r="18">
      <c r="A18" s="287" t="str">
        <v>雪域🎤任运和朋友们</v>
      </c>
      <c r="B18" s="289" t="str">
        <v>陈卓丰</v>
      </c>
      <c r="C18" s="288">
        <v>45392</v>
      </c>
      <c r="D18" s="288">
        <v>45397</v>
      </c>
      <c r="E18" s="287" t="str">
        <v>豪华海景双</v>
      </c>
      <c r="F18" s="287"/>
      <c r="G18" s="287"/>
      <c r="H18" s="287"/>
      <c r="I18" s="287"/>
      <c r="J18" s="287">
        <v>1</v>
      </c>
      <c r="K18" s="287">
        <v>1</v>
      </c>
      <c r="L18" s="287">
        <v>1</v>
      </c>
      <c r="M18" s="287">
        <v>1</v>
      </c>
      <c r="N18" s="287">
        <v>1</v>
      </c>
      <c r="O18" s="287"/>
      <c r="P18" s="241"/>
      <c r="Q18" s="241"/>
      <c r="R18" s="241"/>
      <c r="S18" s="241"/>
      <c r="T18" s="241"/>
    </row>
    <row r="19">
      <c r="A19" s="287" t="str">
        <v>雪域🎤任运和朋友们</v>
      </c>
      <c r="B19" s="289" t="str">
        <v>葛岩</v>
      </c>
      <c r="C19" s="288">
        <v>45393</v>
      </c>
      <c r="D19" s="288">
        <v>45397</v>
      </c>
      <c r="E19" s="287" t="str">
        <v>自理</v>
      </c>
      <c r="F19" s="287"/>
      <c r="G19" s="287"/>
      <c r="H19" s="287"/>
      <c r="I19" s="287"/>
      <c r="J19" s="287">
        <v>0</v>
      </c>
      <c r="K19" s="287">
        <v>0</v>
      </c>
      <c r="L19" s="287">
        <v>0</v>
      </c>
      <c r="M19" s="287">
        <v>0</v>
      </c>
      <c r="N19" s="287">
        <v>0</v>
      </c>
      <c r="O19" s="243"/>
      <c r="P19" s="241"/>
      <c r="Q19" s="241"/>
      <c r="R19" s="241"/>
      <c r="S19" s="241"/>
      <c r="T19" s="241"/>
    </row>
    <row r="20">
      <c r="A20" s="287" t="str">
        <v>雪域🎤任运和朋友们</v>
      </c>
      <c r="B20" s="289" t="str">
        <v>刘强</v>
      </c>
      <c r="C20" s="288">
        <v>45391</v>
      </c>
      <c r="D20" s="288">
        <v>45397</v>
      </c>
      <c r="E20" s="287" t="str">
        <v>豪华阁海景房</v>
      </c>
      <c r="F20" s="287"/>
      <c r="G20" s="287"/>
      <c r="H20" s="287"/>
      <c r="I20" s="287">
        <v>1</v>
      </c>
      <c r="J20" s="287">
        <v>1</v>
      </c>
      <c r="K20" s="287">
        <v>1</v>
      </c>
      <c r="L20" s="287">
        <v>1</v>
      </c>
      <c r="M20" s="287">
        <v>1</v>
      </c>
      <c r="N20" s="287">
        <v>1</v>
      </c>
      <c r="O20" s="287"/>
      <c r="P20" s="241"/>
      <c r="Q20" s="241"/>
      <c r="R20" s="241"/>
      <c r="S20" s="241"/>
      <c r="T20" s="241"/>
    </row>
    <row r="21">
      <c r="A21" s="287" t="str">
        <v>宋一帆⛵️</v>
      </c>
      <c r="B21" s="289" t="str">
        <v>宋一帆</v>
      </c>
      <c r="C21" s="288">
        <v>45392</v>
      </c>
      <c r="D21" s="288">
        <v>45398</v>
      </c>
      <c r="E21" s="287" t="str">
        <v>豪华海景大</v>
      </c>
      <c r="F21" s="287"/>
      <c r="G21" s="287"/>
      <c r="H21" s="287"/>
      <c r="I21" s="287"/>
      <c r="J21" s="287">
        <v>1</v>
      </c>
      <c r="K21" s="287">
        <v>1</v>
      </c>
      <c r="L21" s="287">
        <v>1</v>
      </c>
      <c r="M21" s="287">
        <v>1</v>
      </c>
      <c r="N21" s="287">
        <v>1</v>
      </c>
      <c r="O21" s="287"/>
      <c r="P21" s="241"/>
      <c r="Q21" s="241"/>
      <c r="R21" s="241"/>
      <c r="S21" s="241"/>
      <c r="T21" s="241"/>
    </row>
    <row r="22">
      <c r="A22" s="287" t="str">
        <v>七熹👣197</v>
      </c>
      <c r="B22" s="289" t="str">
        <v>李沐雪</v>
      </c>
      <c r="C22" s="288">
        <v>45392</v>
      </c>
      <c r="D22" s="288">
        <v>45397</v>
      </c>
      <c r="E22" s="287" t="str">
        <v>豪华阁海景房</v>
      </c>
      <c r="F22" s="287"/>
      <c r="G22" s="287"/>
      <c r="H22" s="287"/>
      <c r="I22" s="287"/>
      <c r="J22" s="287">
        <v>1</v>
      </c>
      <c r="K22" s="287">
        <v>1</v>
      </c>
      <c r="L22" s="287">
        <v>1</v>
      </c>
      <c r="M22" s="287">
        <v>1</v>
      </c>
      <c r="N22" s="287">
        <v>1</v>
      </c>
      <c r="O22" s="287"/>
      <c r="P22" s="241"/>
      <c r="Q22" s="241"/>
      <c r="R22" s="241"/>
      <c r="S22" s="241"/>
      <c r="T22" s="241"/>
    </row>
    <row r="23">
      <c r="A23" s="287" t="str">
        <v>离个啷🐰</v>
      </c>
      <c r="B23" s="289" t="str">
        <v>付丹娅</v>
      </c>
      <c r="C23" s="288">
        <v>45392</v>
      </c>
      <c r="D23" s="288">
        <v>45397</v>
      </c>
      <c r="E23" s="287" t="str">
        <v>豪华阁海景房</v>
      </c>
      <c r="F23" s="287"/>
      <c r="G23" s="287"/>
      <c r="H23" s="287"/>
      <c r="I23" s="287"/>
      <c r="J23" s="287">
        <v>1</v>
      </c>
      <c r="K23" s="287">
        <v>1</v>
      </c>
      <c r="L23" s="287">
        <v>1</v>
      </c>
      <c r="M23" s="287">
        <v>1</v>
      </c>
      <c r="N23" s="287">
        <v>1</v>
      </c>
      <c r="O23" s="287"/>
      <c r="P23" s="241"/>
      <c r="Q23" s="241"/>
      <c r="R23" s="241"/>
      <c r="S23" s="241"/>
      <c r="T23" s="241"/>
    </row>
    <row r="24">
      <c r="A24" s="287" t="str">
        <v>熊猫🐾1108</v>
      </c>
      <c r="B24" s="289" t="str">
        <v>杨雪蕾</v>
      </c>
      <c r="C24" s="288">
        <v>45392</v>
      </c>
      <c r="D24" s="288">
        <v>45397</v>
      </c>
      <c r="E24" s="287" t="str">
        <v>豪华海景双</v>
      </c>
      <c r="F24" s="287"/>
      <c r="G24" s="287"/>
      <c r="H24" s="287"/>
      <c r="I24" s="287"/>
      <c r="J24" s="287">
        <v>1</v>
      </c>
      <c r="K24" s="287">
        <v>1</v>
      </c>
      <c r="L24" s="287">
        <v>1</v>
      </c>
      <c r="M24" s="287">
        <v>1</v>
      </c>
      <c r="N24" s="287">
        <v>1</v>
      </c>
      <c r="O24" s="287"/>
      <c r="P24" s="241"/>
      <c r="Q24" s="241"/>
      <c r="R24" s="241"/>
      <c r="S24" s="241"/>
      <c r="T24" s="241"/>
    </row>
    <row r="25">
      <c r="A25" s="287" t="str">
        <v>柚柚cc</v>
      </c>
      <c r="B25" s="289" t="str">
        <v>陈燕鎔双</v>
      </c>
      <c r="C25" s="288">
        <v>45392</v>
      </c>
      <c r="D25" s="288">
        <v>45397</v>
      </c>
      <c r="E25" s="287" t="str">
        <v>豪华阁海景房</v>
      </c>
      <c r="F25" s="287"/>
      <c r="G25" s="287"/>
      <c r="H25" s="287"/>
      <c r="I25" s="287"/>
      <c r="J25" s="287">
        <v>1</v>
      </c>
      <c r="K25" s="287">
        <v>1</v>
      </c>
      <c r="L25" s="287">
        <v>1</v>
      </c>
      <c r="M25" s="287">
        <v>1</v>
      </c>
      <c r="N25" s="287">
        <v>1</v>
      </c>
      <c r="O25" s="287"/>
      <c r="P25" s="241"/>
      <c r="Q25" s="241"/>
      <c r="R25" s="241"/>
      <c r="S25" s="241"/>
      <c r="T25" s="241"/>
    </row>
    <row r="26">
      <c r="A26" s="287" t="str">
        <v>沐莹莹🦭</v>
      </c>
      <c r="B26" s="289" t="str">
        <v>李莹</v>
      </c>
      <c r="C26" s="288">
        <v>45391</v>
      </c>
      <c r="D26" s="288">
        <v>45397</v>
      </c>
      <c r="E26" s="287" t="str">
        <v>豪华阁海景房</v>
      </c>
      <c r="F26" s="287"/>
      <c r="G26" s="287"/>
      <c r="H26" s="287"/>
      <c r="I26" s="287"/>
      <c r="J26" s="287">
        <v>1</v>
      </c>
      <c r="K26" s="287">
        <v>1</v>
      </c>
      <c r="L26" s="287">
        <v>1</v>
      </c>
      <c r="M26" s="287">
        <v>1</v>
      </c>
      <c r="N26" s="287">
        <v>1</v>
      </c>
      <c r="O26" s="287"/>
      <c r="P26" s="241"/>
      <c r="Q26" s="241"/>
      <c r="R26" s="241"/>
      <c r="S26" s="241"/>
      <c r="T26" s="241"/>
    </row>
    <row r="27">
      <c r="A27" s="287" t="str">
        <v>IMP小鬼</v>
      </c>
      <c r="B27" s="289" t="str">
        <v>陈嘉炜</v>
      </c>
      <c r="C27" s="288">
        <v>45392</v>
      </c>
      <c r="D27" s="288">
        <v>45397</v>
      </c>
      <c r="E27" s="287" t="str">
        <v>豪华阁海景房</v>
      </c>
      <c r="F27" s="287"/>
      <c r="G27" s="287"/>
      <c r="H27" s="287"/>
      <c r="I27" s="287"/>
      <c r="J27" s="287">
        <v>1</v>
      </c>
      <c r="K27" s="287">
        <v>1</v>
      </c>
      <c r="L27" s="287">
        <v>1</v>
      </c>
      <c r="M27" s="287">
        <v>1</v>
      </c>
      <c r="N27" s="287">
        <v>1</v>
      </c>
      <c r="O27" s="287"/>
      <c r="P27" s="241"/>
      <c r="Q27" s="241"/>
      <c r="R27" s="241"/>
      <c r="S27" s="241"/>
      <c r="T27" s="241"/>
    </row>
    <row r="28">
      <c r="A28" s="287" t="str">
        <v>三斤.（9237）</v>
      </c>
      <c r="B28" s="289" t="str">
        <v>佟鑫</v>
      </c>
      <c r="C28" s="288">
        <v>45392</v>
      </c>
      <c r="D28" s="288">
        <v>45397</v>
      </c>
      <c r="E28" s="287" t="str">
        <v>豪华海景双</v>
      </c>
      <c r="F28" s="287"/>
      <c r="G28" s="287"/>
      <c r="H28" s="287"/>
      <c r="I28" s="287"/>
      <c r="J28" s="287">
        <v>1</v>
      </c>
      <c r="K28" s="287">
        <v>1</v>
      </c>
      <c r="L28" s="287">
        <v>1</v>
      </c>
      <c r="M28" s="287">
        <v>1</v>
      </c>
      <c r="N28" s="287">
        <v>1</v>
      </c>
      <c r="O28" s="287"/>
      <c r="P28" s="241"/>
      <c r="Q28" s="241"/>
      <c r="R28" s="241"/>
      <c r="S28" s="241"/>
      <c r="T28" s="241"/>
    </row>
    <row r="29">
      <c r="A29" s="287" t="str">
        <v>小臣古筝老师🌟</v>
      </c>
      <c r="B29" s="289" t="str">
        <v>刘金臣</v>
      </c>
      <c r="C29" s="288">
        <v>45392</v>
      </c>
      <c r="D29" s="288">
        <v>45397</v>
      </c>
      <c r="E29" s="287" t="str">
        <v>豪华海景双</v>
      </c>
      <c r="F29" s="287"/>
      <c r="G29" s="287"/>
      <c r="H29" s="287"/>
      <c r="I29" s="287"/>
      <c r="J29" s="287">
        <v>1</v>
      </c>
      <c r="K29" s="287">
        <v>1</v>
      </c>
      <c r="L29" s="287">
        <v>1</v>
      </c>
      <c r="M29" s="287">
        <v>1</v>
      </c>
      <c r="N29" s="287">
        <v>1</v>
      </c>
      <c r="O29" s="287"/>
      <c r="P29" s="241"/>
      <c r="Q29" s="241"/>
      <c r="R29" s="241"/>
      <c r="S29" s="241"/>
      <c r="T29" s="241"/>
    </row>
    <row r="30">
      <c r="A30" s="287" t="str">
        <v>老白不喝酒G.E.D</v>
      </c>
      <c r="B30" s="289" t="str">
        <v>傅钰博</v>
      </c>
      <c r="C30" s="288">
        <v>45393</v>
      </c>
      <c r="D30" s="288">
        <v>45397</v>
      </c>
      <c r="E30" s="287" t="str">
        <v>豪华阁海景房</v>
      </c>
      <c r="F30" s="287"/>
      <c r="G30" s="287"/>
      <c r="H30" s="287"/>
      <c r="I30" s="287"/>
      <c r="J30" s="287"/>
      <c r="K30" s="287">
        <v>1</v>
      </c>
      <c r="L30" s="287">
        <v>1</v>
      </c>
      <c r="M30" s="287">
        <v>1</v>
      </c>
      <c r="N30" s="287">
        <v>1</v>
      </c>
      <c r="O30" s="287"/>
      <c r="P30" s="241"/>
      <c r="Q30" s="241"/>
      <c r="R30" s="241"/>
      <c r="S30" s="241"/>
      <c r="T30" s="241"/>
    </row>
    <row r="31">
      <c r="A31" s="287" t="str">
        <v>迪士尼在逃公主👸</v>
      </c>
      <c r="B31" s="289" t="str">
        <v>蒋玲琛</v>
      </c>
      <c r="C31" s="288">
        <v>45392</v>
      </c>
      <c r="D31" s="288">
        <v>45397</v>
      </c>
      <c r="E31" s="287" t="str">
        <v>豪华海景双</v>
      </c>
      <c r="F31" s="287"/>
      <c r="G31" s="287"/>
      <c r="H31" s="287"/>
      <c r="I31" s="287"/>
      <c r="J31" s="287">
        <v>1</v>
      </c>
      <c r="K31" s="287">
        <v>1</v>
      </c>
      <c r="L31" s="287">
        <v>1</v>
      </c>
      <c r="M31" s="287">
        <v>1</v>
      </c>
      <c r="N31" s="287">
        <v>1</v>
      </c>
      <c r="O31" s="287"/>
      <c r="P31" s="241"/>
      <c r="Q31" s="241"/>
      <c r="R31" s="241"/>
      <c r="S31" s="241"/>
      <c r="T31" s="241"/>
    </row>
    <row r="32">
      <c r="A32" s="287" t="str">
        <v>荏苒☀️⁹⁸⁶⁵</v>
      </c>
      <c r="B32" s="289" t="str">
        <v>马慧</v>
      </c>
      <c r="C32" s="288">
        <v>45390</v>
      </c>
      <c r="D32" s="288">
        <v>45396</v>
      </c>
      <c r="E32" s="287" t="str">
        <v>豪华海景双</v>
      </c>
      <c r="F32" s="287"/>
      <c r="G32" s="287"/>
      <c r="H32" s="287"/>
      <c r="I32" s="287"/>
      <c r="J32" s="287"/>
      <c r="K32" s="287">
        <v>1</v>
      </c>
      <c r="L32" s="287">
        <v>1</v>
      </c>
      <c r="M32" s="287">
        <v>1</v>
      </c>
      <c r="N32" s="287">
        <v>0</v>
      </c>
      <c r="O32" s="287"/>
      <c r="P32" s="241"/>
      <c r="Q32" s="241"/>
      <c r="R32" s="241"/>
      <c r="S32" s="241"/>
      <c r="T32" s="241"/>
    </row>
    <row r="33">
      <c r="A33" s="287" t="str">
        <v>卓舒晨☀️Vierra</v>
      </c>
      <c r="B33" s="289" t="str">
        <v>李卓洋</v>
      </c>
      <c r="C33" s="288">
        <v>45393</v>
      </c>
      <c r="D33" s="288">
        <v>45396</v>
      </c>
      <c r="E33" s="287" t="str">
        <v>豪华阁海景房</v>
      </c>
      <c r="F33" s="287"/>
      <c r="G33" s="287"/>
      <c r="H33" s="287"/>
      <c r="I33" s="287"/>
      <c r="J33" s="287"/>
      <c r="K33" s="287">
        <v>1</v>
      </c>
      <c r="L33" s="287">
        <v>1</v>
      </c>
      <c r="M33" s="287">
        <v>1</v>
      </c>
      <c r="N33" s="287"/>
      <c r="O33" s="287"/>
      <c r="P33" s="241"/>
      <c r="Q33" s="241"/>
      <c r="R33" s="241"/>
      <c r="S33" s="241"/>
      <c r="T33" s="241"/>
    </row>
    <row r="34">
      <c r="A34" s="287" t="str">
        <v>菲儿 晚8:30直播</v>
      </c>
      <c r="B34" s="289" t="str">
        <v>马媛媛</v>
      </c>
      <c r="C34" s="288">
        <v>45392</v>
      </c>
      <c r="D34" s="288">
        <v>45397</v>
      </c>
      <c r="E34" s="287" t="str">
        <v>豪华海景双</v>
      </c>
      <c r="F34" s="287"/>
      <c r="G34" s="287"/>
      <c r="H34" s="287"/>
      <c r="I34" s="287"/>
      <c r="J34" s="287">
        <v>1</v>
      </c>
      <c r="K34" s="287">
        <v>1</v>
      </c>
      <c r="L34" s="287">
        <v>1</v>
      </c>
      <c r="M34" s="287">
        <v>1</v>
      </c>
      <c r="N34" s="287">
        <v>1</v>
      </c>
      <c r="O34" s="287"/>
      <c r="P34" s="241"/>
      <c r="Q34" s="241"/>
      <c r="R34" s="241"/>
      <c r="S34" s="241"/>
      <c r="T34" s="241"/>
    </row>
    <row r="35">
      <c r="A35" s="287" t="str">
        <v>小白牙的麦通优选</v>
      </c>
      <c r="B35" s="289" t="str">
        <v>刘欢</v>
      </c>
      <c r="C35" s="288">
        <v>45392</v>
      </c>
      <c r="D35" s="288">
        <v>45397</v>
      </c>
      <c r="E35" s="287" t="str">
        <v>豪华阁海景房</v>
      </c>
      <c r="F35" s="287"/>
      <c r="G35" s="287"/>
      <c r="H35" s="287"/>
      <c r="I35" s="287"/>
      <c r="J35" s="287">
        <v>1</v>
      </c>
      <c r="K35" s="287">
        <v>1</v>
      </c>
      <c r="L35" s="287">
        <v>1</v>
      </c>
      <c r="M35" s="287">
        <v>1</v>
      </c>
      <c r="N35" s="287">
        <v>1</v>
      </c>
      <c r="O35" s="287"/>
      <c r="P35" s="241"/>
      <c r="Q35" s="241"/>
      <c r="R35" s="241"/>
      <c r="S35" s="241"/>
      <c r="T35" s="241"/>
    </row>
    <row r="36">
      <c r="A36" s="287" t="str">
        <v>林嘉Danni</v>
      </c>
      <c r="B36" s="289" t="str">
        <v>杨丹</v>
      </c>
      <c r="C36" s="288">
        <v>45392</v>
      </c>
      <c r="D36" s="288">
        <v>45400</v>
      </c>
      <c r="E36" s="287" t="str">
        <v>豪华海景双</v>
      </c>
      <c r="F36" s="287"/>
      <c r="G36" s="287"/>
      <c r="H36" s="287"/>
      <c r="I36" s="287"/>
      <c r="J36" s="287">
        <v>1</v>
      </c>
      <c r="K36" s="287">
        <v>1</v>
      </c>
      <c r="L36" s="287">
        <v>1</v>
      </c>
      <c r="M36" s="287">
        <v>1</v>
      </c>
      <c r="N36" s="287">
        <v>1</v>
      </c>
      <c r="O36" s="287"/>
      <c r="P36" s="241"/>
      <c r="Q36" s="241"/>
      <c r="R36" s="241"/>
      <c r="S36" s="241"/>
      <c r="T36" s="241"/>
    </row>
    <row r="37">
      <c r="A37" s="287" t="str">
        <v>黄彬 🐮</v>
      </c>
      <c r="B37" s="289" t="str">
        <v>黄彬</v>
      </c>
      <c r="C37" s="288">
        <v>45392</v>
      </c>
      <c r="D37" s="288">
        <v>45397</v>
      </c>
      <c r="E37" s="287" t="str">
        <v>豪华海景双</v>
      </c>
      <c r="F37" s="287"/>
      <c r="G37" s="287"/>
      <c r="H37" s="287"/>
      <c r="I37" s="287"/>
      <c r="J37" s="287">
        <v>1</v>
      </c>
      <c r="K37" s="287">
        <v>1</v>
      </c>
      <c r="L37" s="287">
        <v>1</v>
      </c>
      <c r="M37" s="287">
        <v>1</v>
      </c>
      <c r="N37" s="287">
        <v>1</v>
      </c>
      <c r="O37" s="287"/>
      <c r="P37" s="241"/>
      <c r="Q37" s="241"/>
      <c r="R37" s="241"/>
      <c r="S37" s="241"/>
      <c r="T37" s="241"/>
    </row>
    <row r="38">
      <c r="A38" s="287" t="str">
        <v>黑桃Jᴴ¹³¹♠️</v>
      </c>
      <c r="B38" s="289" t="str">
        <v>梁洲铭</v>
      </c>
      <c r="C38" s="288">
        <v>45393</v>
      </c>
      <c r="D38" s="288">
        <v>45397</v>
      </c>
      <c r="E38" s="287" t="str">
        <v>豪华海景大</v>
      </c>
      <c r="F38" s="287"/>
      <c r="G38" s="287"/>
      <c r="H38" s="287"/>
      <c r="I38" s="287"/>
      <c r="J38" s="287"/>
      <c r="K38" s="287">
        <v>1</v>
      </c>
      <c r="L38" s="287">
        <v>1</v>
      </c>
      <c r="M38" s="287">
        <v>1</v>
      </c>
      <c r="N38" s="287">
        <v>1</v>
      </c>
      <c r="O38" s="243"/>
      <c r="P38" s="241"/>
      <c r="Q38" s="241"/>
      <c r="R38" s="241"/>
      <c r="S38" s="241"/>
      <c r="T38" s="241"/>
    </row>
    <row r="39">
      <c r="A39" s="287" t="str">
        <v>沛县曹家班唢呐</v>
      </c>
      <c r="B39" s="289" t="str">
        <v>曹嘎</v>
      </c>
      <c r="C39" s="288">
        <v>45392</v>
      </c>
      <c r="D39" s="288">
        <v>45397</v>
      </c>
      <c r="E39" s="287" t="str">
        <v>豪华海景双</v>
      </c>
      <c r="F39" s="287"/>
      <c r="G39" s="287"/>
      <c r="H39" s="287"/>
      <c r="I39" s="287"/>
      <c r="J39" s="287">
        <v>1</v>
      </c>
      <c r="K39" s="287">
        <v>1</v>
      </c>
      <c r="L39" s="287">
        <v>1</v>
      </c>
      <c r="M39" s="287">
        <v>1</v>
      </c>
      <c r="N39" s="287">
        <v>1</v>
      </c>
      <c r="O39" s="287"/>
      <c r="P39" s="241"/>
      <c r="Q39" s="241"/>
      <c r="R39" s="241"/>
      <c r="S39" s="241"/>
      <c r="T39" s="241"/>
    </row>
    <row r="40">
      <c r="A40" s="287" t="str">
        <v>沛县曹家班唢呐</v>
      </c>
      <c r="B40" s="289" t="str">
        <v>董欢</v>
      </c>
      <c r="C40" s="288">
        <v>45392</v>
      </c>
      <c r="D40" s="288">
        <v>45397</v>
      </c>
      <c r="E40" s="287" t="str">
        <v>自理</v>
      </c>
      <c r="F40" s="287"/>
      <c r="G40" s="287"/>
      <c r="H40" s="287"/>
      <c r="I40" s="287"/>
      <c r="J40" s="287">
        <v>0</v>
      </c>
      <c r="K40" s="287">
        <v>0</v>
      </c>
      <c r="L40" s="287">
        <v>0</v>
      </c>
      <c r="M40" s="287">
        <v>0</v>
      </c>
      <c r="N40" s="287">
        <v>0</v>
      </c>
      <c r="O40" s="287"/>
      <c r="P40" s="241"/>
      <c r="Q40" s="241"/>
      <c r="R40" s="241"/>
      <c r="S40" s="241"/>
      <c r="T40" s="241"/>
    </row>
    <row r="41">
      <c r="A41" s="287" t="str">
        <v>沛县曹家班唢呐</v>
      </c>
      <c r="B41" s="289" t="str">
        <v>曹干</v>
      </c>
      <c r="C41" s="288">
        <v>45392</v>
      </c>
      <c r="D41" s="288">
        <v>45397</v>
      </c>
      <c r="E41" s="287" t="str">
        <v>豪华海景双</v>
      </c>
      <c r="F41" s="287"/>
      <c r="G41" s="287"/>
      <c r="H41" s="287"/>
      <c r="I41" s="287"/>
      <c r="J41" s="287">
        <v>1</v>
      </c>
      <c r="K41" s="287">
        <v>1</v>
      </c>
      <c r="L41" s="287">
        <v>1</v>
      </c>
      <c r="M41" s="287">
        <v>1</v>
      </c>
      <c r="N41" s="287">
        <v>1</v>
      </c>
      <c r="O41" s="287"/>
      <c r="P41" s="241"/>
      <c r="Q41" s="241"/>
      <c r="R41" s="241"/>
      <c r="S41" s="241"/>
      <c r="T41" s="241"/>
    </row>
    <row r="42">
      <c r="A42" s="287" t="str">
        <v>沛县曹家班唢呐</v>
      </c>
      <c r="B42" s="289" t="str">
        <v>郝敬超</v>
      </c>
      <c r="C42" s="288">
        <v>45392</v>
      </c>
      <c r="D42" s="288">
        <v>45397</v>
      </c>
      <c r="E42" s="287" t="str">
        <v>自理</v>
      </c>
      <c r="F42" s="287"/>
      <c r="G42" s="287"/>
      <c r="H42" s="287"/>
      <c r="I42" s="287"/>
      <c r="J42" s="287">
        <v>0</v>
      </c>
      <c r="K42" s="287">
        <v>0</v>
      </c>
      <c r="L42" s="287">
        <v>0</v>
      </c>
      <c r="M42" s="287">
        <v>0</v>
      </c>
      <c r="N42" s="287">
        <v>0</v>
      </c>
      <c r="O42" s="287"/>
      <c r="P42" s="241"/>
      <c r="Q42" s="241"/>
      <c r="R42" s="241"/>
      <c r="S42" s="241"/>
      <c r="T42" s="241"/>
    </row>
    <row r="43">
      <c r="A43" s="287" t="str">
        <v>沛县曹家班唢呐</v>
      </c>
      <c r="B43" s="289" t="str">
        <v>晨</v>
      </c>
      <c r="C43" s="288">
        <v>45392</v>
      </c>
      <c r="D43" s="288">
        <v>45397</v>
      </c>
      <c r="E43" s="287" t="str">
        <v>豪华海景双</v>
      </c>
      <c r="F43" s="287"/>
      <c r="G43" s="287"/>
      <c r="H43" s="287"/>
      <c r="I43" s="287"/>
      <c r="J43" s="287">
        <v>1</v>
      </c>
      <c r="K43" s="287">
        <v>1</v>
      </c>
      <c r="L43" s="287">
        <v>1</v>
      </c>
      <c r="M43" s="287">
        <v>1</v>
      </c>
      <c r="N43" s="287">
        <v>1</v>
      </c>
      <c r="O43" s="287"/>
      <c r="P43" s="241"/>
      <c r="Q43" s="241"/>
      <c r="R43" s="241"/>
      <c r="S43" s="241"/>
      <c r="T43" s="241"/>
    </row>
    <row r="44">
      <c r="A44" s="287" t="str">
        <v>沛县曹家班唢呐</v>
      </c>
      <c r="B44" s="289" t="str">
        <v>王晓成</v>
      </c>
      <c r="C44" s="288">
        <v>45392</v>
      </c>
      <c r="D44" s="288">
        <v>45397</v>
      </c>
      <c r="E44" s="287" t="str">
        <v>自理</v>
      </c>
      <c r="F44" s="287"/>
      <c r="G44" s="287"/>
      <c r="H44" s="287"/>
      <c r="I44" s="287"/>
      <c r="J44" s="287">
        <v>0</v>
      </c>
      <c r="K44" s="287">
        <v>0</v>
      </c>
      <c r="L44" s="287">
        <v>0</v>
      </c>
      <c r="M44" s="287">
        <v>0</v>
      </c>
      <c r="N44" s="287">
        <v>0</v>
      </c>
      <c r="O44" s="287"/>
      <c r="P44" s="241"/>
      <c r="Q44" s="241"/>
      <c r="R44" s="241"/>
      <c r="S44" s="241"/>
      <c r="T44" s="241"/>
    </row>
    <row r="45">
      <c r="A45" s="287" t="str">
        <v>沛县曹家班唢呐</v>
      </c>
      <c r="B45" s="287" t="str">
        <v>高曼曼</v>
      </c>
      <c r="C45" s="288">
        <v>45392</v>
      </c>
      <c r="D45" s="288">
        <v>45397</v>
      </c>
      <c r="E45" s="287" t="str">
        <v>豪华海景双</v>
      </c>
      <c r="F45" s="287"/>
      <c r="G45" s="287"/>
      <c r="H45" s="287"/>
      <c r="I45" s="287"/>
      <c r="J45" s="287">
        <v>1</v>
      </c>
      <c r="K45" s="287">
        <v>1</v>
      </c>
      <c r="L45" s="287">
        <v>1</v>
      </c>
      <c r="M45" s="287">
        <v>1</v>
      </c>
      <c r="N45" s="287">
        <v>1</v>
      </c>
      <c r="O45" s="287"/>
      <c r="P45" s="241"/>
      <c r="Q45" s="241"/>
      <c r="R45" s="241"/>
      <c r="S45" s="241"/>
      <c r="T45" s="241"/>
    </row>
    <row r="46">
      <c r="A46" s="287" t="str">
        <v>沛县曹家班唢呐</v>
      </c>
      <c r="B46" s="287" t="str">
        <v>史佳佳</v>
      </c>
      <c r="C46" s="288">
        <v>45392</v>
      </c>
      <c r="D46" s="288">
        <v>45397</v>
      </c>
      <c r="E46" s="287" t="str">
        <v>自理</v>
      </c>
      <c r="F46" s="287"/>
      <c r="G46" s="287"/>
      <c r="H46" s="287"/>
      <c r="I46" s="287"/>
      <c r="J46" s="287">
        <v>0</v>
      </c>
      <c r="K46" s="287">
        <v>0</v>
      </c>
      <c r="L46" s="287">
        <v>0</v>
      </c>
      <c r="M46" s="287">
        <v>0</v>
      </c>
      <c r="N46" s="287">
        <v>0</v>
      </c>
      <c r="O46" s="287"/>
      <c r="P46" s="241"/>
      <c r="Q46" s="241"/>
      <c r="R46" s="241"/>
      <c r="S46" s="241"/>
      <c r="T46" s="241"/>
    </row>
    <row r="47">
      <c r="A47" s="287" t="str">
        <v>喇叭花-朵朵</v>
      </c>
      <c r="B47" s="289" t="str">
        <v>董艳朵</v>
      </c>
      <c r="C47" s="288">
        <v>45392</v>
      </c>
      <c r="D47" s="288">
        <v>45397</v>
      </c>
      <c r="E47" s="287" t="str">
        <v>豪华海景大</v>
      </c>
      <c r="F47" s="287"/>
      <c r="G47" s="287"/>
      <c r="H47" s="287"/>
      <c r="I47" s="287"/>
      <c r="J47" s="287">
        <v>1</v>
      </c>
      <c r="K47" s="287">
        <v>1</v>
      </c>
      <c r="L47" s="287">
        <v>1</v>
      </c>
      <c r="M47" s="287">
        <v>1</v>
      </c>
      <c r="N47" s="287">
        <v>1</v>
      </c>
      <c r="O47" s="287"/>
      <c r="P47" s="241"/>
      <c r="Q47" s="241"/>
      <c r="R47" s="241"/>
      <c r="S47" s="241"/>
      <c r="T47" s="241"/>
    </row>
    <row r="48">
      <c r="A48" s="287" t="str">
        <v>94不曈</v>
      </c>
      <c r="B48" s="289" t="str">
        <v>朱曈曈</v>
      </c>
      <c r="C48" s="288">
        <v>45392</v>
      </c>
      <c r="D48" s="288">
        <v>45396</v>
      </c>
      <c r="E48" s="287" t="str">
        <v>豪华海景大</v>
      </c>
      <c r="F48" s="287"/>
      <c r="G48" s="287"/>
      <c r="H48" s="287"/>
      <c r="I48" s="287"/>
      <c r="J48" s="287">
        <v>1</v>
      </c>
      <c r="K48" s="287">
        <v>1</v>
      </c>
      <c r="L48" s="287">
        <v>1</v>
      </c>
      <c r="M48" s="287">
        <v>1</v>
      </c>
      <c r="N48" s="287">
        <v>0</v>
      </c>
      <c r="O48" s="287"/>
      <c r="P48" s="241"/>
      <c r="Q48" s="241"/>
      <c r="R48" s="241"/>
      <c r="S48" s="241"/>
      <c r="T48" s="241"/>
    </row>
    <row r="49">
      <c r="A49" s="287" t="str">
        <v>苏州知弦社评弹</v>
      </c>
      <c r="B49" s="289" t="str">
        <v>顾丽丽</v>
      </c>
      <c r="C49" s="288">
        <v>45392</v>
      </c>
      <c r="D49" s="288">
        <v>45397</v>
      </c>
      <c r="E49" s="287" t="str">
        <v>豪华海景大</v>
      </c>
      <c r="F49" s="287"/>
      <c r="G49" s="287"/>
      <c r="H49" s="287"/>
      <c r="I49" s="287"/>
      <c r="J49" s="287">
        <v>1</v>
      </c>
      <c r="K49" s="287">
        <v>1</v>
      </c>
      <c r="L49" s="287">
        <v>1</v>
      </c>
      <c r="M49" s="287">
        <v>1</v>
      </c>
      <c r="N49" s="287">
        <v>1</v>
      </c>
      <c r="O49" s="287"/>
      <c r="P49" s="241"/>
      <c r="Q49" s="241"/>
      <c r="R49" s="241"/>
      <c r="S49" s="241"/>
      <c r="T49" s="241"/>
    </row>
    <row r="50">
      <c r="A50" s="287" t="str">
        <v>苏州知弦社评弹</v>
      </c>
      <c r="B50" s="289" t="str">
        <v>沈航宁</v>
      </c>
      <c r="C50" s="288">
        <v>45392</v>
      </c>
      <c r="D50" s="288">
        <v>45397</v>
      </c>
      <c r="E50" s="287" t="str">
        <v>豪华大</v>
      </c>
      <c r="F50" s="287"/>
      <c r="G50" s="287"/>
      <c r="H50" s="287"/>
      <c r="I50" s="287"/>
      <c r="J50" s="287">
        <v>1</v>
      </c>
      <c r="K50" s="287">
        <v>1</v>
      </c>
      <c r="L50" s="287">
        <v>1</v>
      </c>
      <c r="M50" s="287">
        <v>1</v>
      </c>
      <c r="N50" s="287">
        <v>1</v>
      </c>
      <c r="O50" s="287"/>
      <c r="P50" s="241"/>
      <c r="Q50" s="241"/>
      <c r="R50" s="241"/>
      <c r="S50" s="241"/>
      <c r="T50" s="241"/>
    </row>
    <row r="51">
      <c r="A51" s="287" t="str">
        <v>苏州知弦社评弹</v>
      </c>
      <c r="B51" s="289" t="str">
        <v>王文斌</v>
      </c>
      <c r="C51" s="288">
        <v>45392</v>
      </c>
      <c r="D51" s="288">
        <v>45397</v>
      </c>
      <c r="E51" s="287" t="str">
        <v>豪华大</v>
      </c>
      <c r="F51" s="287"/>
      <c r="G51" s="287"/>
      <c r="H51" s="287"/>
      <c r="I51" s="287"/>
      <c r="J51" s="287">
        <v>1</v>
      </c>
      <c r="K51" s="287">
        <v>1</v>
      </c>
      <c r="L51" s="287">
        <v>1</v>
      </c>
      <c r="M51" s="287">
        <v>1</v>
      </c>
      <c r="N51" s="287">
        <v>1</v>
      </c>
      <c r="O51" s="287"/>
      <c r="P51" s="241"/>
      <c r="Q51" s="241"/>
      <c r="R51" s="241"/>
      <c r="S51" s="241"/>
      <c r="T51" s="241"/>
    </row>
    <row r="52">
      <c r="A52" s="287" t="str">
        <v>潘敏-</v>
      </c>
      <c r="B52" s="289" t="str">
        <v>潘敏</v>
      </c>
      <c r="C52" s="288">
        <v>45394</v>
      </c>
      <c r="D52" s="288">
        <v>45397</v>
      </c>
      <c r="E52" s="287" t="str">
        <v>豪华阁海景房</v>
      </c>
      <c r="F52" s="287"/>
      <c r="G52" s="287"/>
      <c r="H52" s="287"/>
      <c r="I52" s="287"/>
      <c r="J52" s="287"/>
      <c r="K52" s="287"/>
      <c r="L52" s="287">
        <v>1</v>
      </c>
      <c r="M52" s="287">
        <v>1</v>
      </c>
      <c r="N52" s="287">
        <v>1</v>
      </c>
      <c r="O52" s="287"/>
      <c r="P52" s="241"/>
      <c r="Q52" s="241"/>
      <c r="R52" s="241"/>
      <c r="S52" s="241"/>
      <c r="T52" s="241"/>
    </row>
    <row r="53">
      <c r="A53" s="287" t="str">
        <v>小阿枫</v>
      </c>
      <c r="B53" s="289" t="str">
        <v>付红风</v>
      </c>
      <c r="C53" s="288">
        <v>45392</v>
      </c>
      <c r="D53" s="288">
        <v>45397</v>
      </c>
      <c r="E53" s="287" t="str">
        <v>豪华海景双</v>
      </c>
      <c r="F53" s="287"/>
      <c r="G53" s="287"/>
      <c r="H53" s="287"/>
      <c r="I53" s="287"/>
      <c r="J53" s="287">
        <v>1</v>
      </c>
      <c r="K53" s="287">
        <v>1</v>
      </c>
      <c r="L53" s="287">
        <v>1</v>
      </c>
      <c r="M53" s="287">
        <v>1</v>
      </c>
      <c r="N53" s="287">
        <v>1</v>
      </c>
      <c r="O53" s="287"/>
      <c r="P53" s="241"/>
      <c r="Q53" s="241"/>
      <c r="R53" s="241"/>
      <c r="S53" s="241"/>
      <c r="T53" s="241"/>
    </row>
    <row r="54">
      <c r="A54" s="287" t="str">
        <v>小妖精</v>
      </c>
      <c r="B54" s="289" t="str">
        <v>林思琪</v>
      </c>
      <c r="C54" s="288">
        <v>45392</v>
      </c>
      <c r="D54" s="288">
        <v>45397</v>
      </c>
      <c r="E54" s="287" t="str">
        <v>豪华大</v>
      </c>
      <c r="F54" s="287"/>
      <c r="G54" s="287"/>
      <c r="H54" s="287"/>
      <c r="I54" s="287"/>
      <c r="J54" s="287">
        <v>1</v>
      </c>
      <c r="K54" s="287">
        <v>1</v>
      </c>
      <c r="L54" s="287">
        <v>1</v>
      </c>
      <c r="M54" s="287">
        <v>1</v>
      </c>
      <c r="N54" s="287">
        <v>1</v>
      </c>
      <c r="O54" s="287"/>
      <c r="P54" s="241"/>
      <c r="Q54" s="241"/>
      <c r="R54" s="241"/>
      <c r="S54" s="241"/>
      <c r="T54" s="241"/>
    </row>
    <row r="55">
      <c r="A55" s="287" t="str">
        <v>小闵儿🍄</v>
      </c>
      <c r="B55" s="289" t="str">
        <v>朱慧敏</v>
      </c>
      <c r="C55" s="288">
        <v>45393</v>
      </c>
      <c r="D55" s="288">
        <v>45397</v>
      </c>
      <c r="E55" s="287" t="str">
        <v>豪华大</v>
      </c>
      <c r="F55" s="287"/>
      <c r="G55" s="287"/>
      <c r="H55" s="287"/>
      <c r="I55" s="287"/>
      <c r="J55" s="287">
        <v>1</v>
      </c>
      <c r="K55" s="287">
        <v>1</v>
      </c>
      <c r="L55" s="287">
        <v>1</v>
      </c>
      <c r="M55" s="287">
        <v>1</v>
      </c>
      <c r="N55" s="287">
        <v>1</v>
      </c>
      <c r="O55" s="243"/>
      <c r="P55" s="241"/>
      <c r="Q55" s="241"/>
      <c r="R55" s="241"/>
      <c r="S55" s="241"/>
      <c r="T55" s="241"/>
    </row>
    <row r="56">
      <c r="A56" s="287" t="str">
        <v>七木薇🪵</v>
      </c>
      <c r="B56" s="289" t="str">
        <v>蒋新莹</v>
      </c>
      <c r="C56" s="288">
        <v>45392</v>
      </c>
      <c r="D56" s="288">
        <v>45397</v>
      </c>
      <c r="E56" s="287" t="str">
        <v>豪华大</v>
      </c>
      <c r="F56" s="287"/>
      <c r="G56" s="287"/>
      <c r="H56" s="287"/>
      <c r="I56" s="287"/>
      <c r="J56" s="287">
        <v>1</v>
      </c>
      <c r="K56" s="287">
        <v>1</v>
      </c>
      <c r="L56" s="287">
        <v>1</v>
      </c>
      <c r="M56" s="287">
        <v>1</v>
      </c>
      <c r="N56" s="287">
        <v>1</v>
      </c>
      <c r="O56" s="287"/>
      <c r="P56" s="241"/>
      <c r="Q56" s="241"/>
      <c r="R56" s="241"/>
      <c r="S56" s="241"/>
      <c r="T56" s="241"/>
    </row>
    <row r="57">
      <c r="A57" s="287" t="str">
        <v>张大仙</v>
      </c>
      <c r="B57" s="289" t="str">
        <v>张宏发</v>
      </c>
      <c r="C57" s="288">
        <v>45394</v>
      </c>
      <c r="D57" s="288">
        <v>45397</v>
      </c>
      <c r="E57" s="287" t="str">
        <v>豪华海景大</v>
      </c>
      <c r="F57" s="287"/>
      <c r="G57" s="287"/>
      <c r="H57" s="287"/>
      <c r="I57" s="287"/>
      <c r="J57" s="287">
        <v>0</v>
      </c>
      <c r="K57" s="287">
        <v>0</v>
      </c>
      <c r="L57" s="287">
        <v>0</v>
      </c>
      <c r="M57" s="287">
        <v>0</v>
      </c>
      <c r="N57" s="287">
        <v>0</v>
      </c>
      <c r="O57" s="243"/>
      <c r="P57" s="241"/>
      <c r="Q57" s="241"/>
      <c r="R57" s="241"/>
      <c r="S57" s="241"/>
      <c r="T57" s="241"/>
    </row>
    <row r="58">
      <c r="A58" s="287" t="str">
        <v>王莉ᴹᴼᴸᴵ</v>
      </c>
      <c r="B58" s="289" t="str">
        <v>王莉</v>
      </c>
      <c r="C58" s="288">
        <v>45392</v>
      </c>
      <c r="D58" s="288">
        <v>45397</v>
      </c>
      <c r="E58" s="287" t="str">
        <v>豪华海景大</v>
      </c>
      <c r="F58" s="287"/>
      <c r="G58" s="287"/>
      <c r="H58" s="287"/>
      <c r="I58" s="287"/>
      <c r="J58" s="287">
        <v>1</v>
      </c>
      <c r="K58" s="287">
        <v>1</v>
      </c>
      <c r="L58" s="287">
        <v>1</v>
      </c>
      <c r="M58" s="287">
        <v>1</v>
      </c>
      <c r="N58" s="287">
        <v>1</v>
      </c>
      <c r="O58" s="287"/>
      <c r="P58" s="241"/>
      <c r="Q58" s="241"/>
      <c r="R58" s="241"/>
      <c r="S58" s="241"/>
      <c r="T58" s="241"/>
    </row>
    <row r="59">
      <c r="A59" s="287" t="str">
        <v>听潮阁男明星—星天外</v>
      </c>
      <c r="B59" s="289" t="str">
        <v>贺乙峰</v>
      </c>
      <c r="C59" s="288">
        <v>45394</v>
      </c>
      <c r="D59" s="288">
        <v>45396</v>
      </c>
      <c r="E59" s="287" t="str">
        <v>豪华海景大</v>
      </c>
      <c r="F59" s="287"/>
      <c r="G59" s="287"/>
      <c r="H59" s="287"/>
      <c r="I59" s="287"/>
      <c r="J59" s="287"/>
      <c r="K59" s="287">
        <v>0</v>
      </c>
      <c r="L59" s="287">
        <v>1</v>
      </c>
      <c r="M59" s="287">
        <v>1</v>
      </c>
      <c r="N59" s="287">
        <v>0</v>
      </c>
      <c r="O59" s="243"/>
      <c r="P59" s="241"/>
      <c r="Q59" s="241"/>
      <c r="R59" s="241"/>
      <c r="S59" s="241"/>
      <c r="T59" s="241"/>
    </row>
    <row r="60">
      <c r="A60" s="287" t="str">
        <v>🎙️商潮 🎵</v>
      </c>
      <c r="B60" s="289" t="str">
        <v>商潮</v>
      </c>
      <c r="C60" s="288">
        <v>45393</v>
      </c>
      <c r="D60" s="288">
        <v>45397</v>
      </c>
      <c r="E60" s="287" t="str">
        <v>豪华阁海景房</v>
      </c>
      <c r="F60" s="287"/>
      <c r="G60" s="287"/>
      <c r="H60" s="287"/>
      <c r="I60" s="287"/>
      <c r="J60" s="287"/>
      <c r="K60" s="287">
        <v>1</v>
      </c>
      <c r="L60" s="287">
        <v>1</v>
      </c>
      <c r="M60" s="287">
        <v>1</v>
      </c>
      <c r="N60" s="287">
        <v>1</v>
      </c>
      <c r="O60" s="287"/>
      <c r="P60" s="241"/>
      <c r="Q60" s="241"/>
      <c r="R60" s="241"/>
      <c r="S60" s="241"/>
      <c r="T60" s="241"/>
    </row>
    <row r="61">
      <c r="A61" s="287" t="str">
        <v>小龙鼠✨</v>
      </c>
      <c r="B61" s="287" t="str">
        <v>吴丹</v>
      </c>
      <c r="C61" s="288">
        <v>45393</v>
      </c>
      <c r="D61" s="288">
        <v>45397</v>
      </c>
      <c r="E61" s="287" t="str">
        <v>豪华阁海景房</v>
      </c>
      <c r="F61" s="287"/>
      <c r="G61" s="287"/>
      <c r="H61" s="287"/>
      <c r="I61" s="287"/>
      <c r="J61" s="287"/>
      <c r="K61" s="287">
        <v>1</v>
      </c>
      <c r="L61" s="287">
        <v>1</v>
      </c>
      <c r="M61" s="287">
        <v>1</v>
      </c>
      <c r="N61" s="287">
        <v>1</v>
      </c>
      <c r="O61" s="287"/>
      <c r="P61" s="241"/>
      <c r="Q61" s="241"/>
      <c r="R61" s="241"/>
      <c r="S61" s="241"/>
      <c r="T61" s="241"/>
    </row>
    <row r="62">
      <c r="A62" s="287" t="str">
        <v>M3（每晚10点开播）</v>
      </c>
      <c r="B62" s="289" t="str">
        <v>历怡园</v>
      </c>
      <c r="C62" s="288">
        <v>45393</v>
      </c>
      <c r="D62" s="288">
        <v>45397</v>
      </c>
      <c r="E62" s="287" t="str">
        <v>自理</v>
      </c>
      <c r="F62" s="287"/>
      <c r="G62" s="287"/>
      <c r="H62" s="287"/>
      <c r="I62" s="287"/>
      <c r="J62" s="287"/>
      <c r="K62" s="287">
        <v>0</v>
      </c>
      <c r="L62" s="287">
        <v>0</v>
      </c>
      <c r="M62" s="287">
        <v>0</v>
      </c>
      <c r="N62" s="287">
        <v>0</v>
      </c>
      <c r="O62" s="243"/>
      <c r="P62" s="241"/>
      <c r="Q62" s="241"/>
      <c r="R62" s="241"/>
      <c r="S62" s="241"/>
      <c r="T62" s="241"/>
    </row>
    <row r="63">
      <c r="A63" s="287" t="str">
        <v>M3（每晚10点开播）</v>
      </c>
      <c r="B63" s="289" t="str">
        <v>魏淇</v>
      </c>
      <c r="C63" s="288">
        <v>45393</v>
      </c>
      <c r="D63" s="288">
        <v>45397</v>
      </c>
      <c r="E63" s="287" t="str">
        <v>豪华海景大</v>
      </c>
      <c r="F63" s="287"/>
      <c r="G63" s="287"/>
      <c r="H63" s="287"/>
      <c r="I63" s="287"/>
      <c r="J63" s="287"/>
      <c r="K63" s="287">
        <v>1</v>
      </c>
      <c r="L63" s="287">
        <v>1</v>
      </c>
      <c r="M63" s="287">
        <v>1</v>
      </c>
      <c r="N63" s="287">
        <v>1</v>
      </c>
      <c r="O63" s="243"/>
      <c r="P63" s="241"/>
      <c r="Q63" s="241"/>
      <c r="R63" s="241"/>
      <c r="S63" s="241"/>
      <c r="T63" s="241"/>
    </row>
    <row r="64">
      <c r="A64" s="287" t="str">
        <v>M3（每晚10点开播）</v>
      </c>
      <c r="B64" s="289" t="str">
        <v>陈金涛</v>
      </c>
      <c r="C64" s="288">
        <v>45393</v>
      </c>
      <c r="D64" s="288">
        <v>45397</v>
      </c>
      <c r="E64" s="287" t="str">
        <v>豪华海景大</v>
      </c>
      <c r="F64" s="287"/>
      <c r="G64" s="287"/>
      <c r="H64" s="287"/>
      <c r="I64" s="287"/>
      <c r="J64" s="287"/>
      <c r="K64" s="287"/>
      <c r="L64" s="287">
        <v>1</v>
      </c>
      <c r="M64" s="287">
        <v>1</v>
      </c>
      <c r="N64" s="287">
        <v>1</v>
      </c>
      <c r="O64" s="243"/>
      <c r="P64" s="241"/>
      <c r="Q64" s="241"/>
      <c r="R64" s="241"/>
      <c r="S64" s="241"/>
      <c r="T64" s="241"/>
    </row>
    <row r="65">
      <c r="A65" s="287" t="str">
        <v>M3（每晚10点开播）</v>
      </c>
      <c r="B65" s="289" t="str">
        <v>唐威廉</v>
      </c>
      <c r="C65" s="288">
        <v>45393</v>
      </c>
      <c r="D65" s="288">
        <v>45397</v>
      </c>
      <c r="E65" s="287" t="str">
        <v>豪华双</v>
      </c>
      <c r="F65" s="287"/>
      <c r="G65" s="287"/>
      <c r="H65" s="287"/>
      <c r="I65" s="287"/>
      <c r="J65" s="287"/>
      <c r="K65" s="287">
        <v>1</v>
      </c>
      <c r="L65" s="287">
        <v>0</v>
      </c>
      <c r="M65" s="287">
        <v>0</v>
      </c>
      <c r="N65" s="287">
        <v>0</v>
      </c>
      <c r="O65" s="243"/>
      <c r="P65" s="241"/>
      <c r="Q65" s="241"/>
      <c r="R65" s="241"/>
      <c r="S65" s="241"/>
      <c r="T65" s="241"/>
    </row>
    <row r="66">
      <c r="A66" s="287" t="str">
        <v>XD818（AKM818）</v>
      </c>
      <c r="B66" s="289" t="str">
        <v>陈绍国</v>
      </c>
      <c r="C66" s="288">
        <v>45393</v>
      </c>
      <c r="D66" s="288">
        <v>45397</v>
      </c>
      <c r="E66" s="287" t="str">
        <v>豪华大</v>
      </c>
      <c r="F66" s="287"/>
      <c r="G66" s="287"/>
      <c r="H66" s="287"/>
      <c r="I66" s="287"/>
      <c r="J66" s="287"/>
      <c r="K66" s="287">
        <v>1</v>
      </c>
      <c r="L66" s="287">
        <v>1</v>
      </c>
      <c r="M66" s="287">
        <v>1</v>
      </c>
      <c r="N66" s="287">
        <v>1</v>
      </c>
      <c r="O66" s="243"/>
      <c r="P66" s="241"/>
      <c r="Q66" s="241"/>
      <c r="R66" s="241"/>
      <c r="S66" s="241"/>
      <c r="T66" s="241"/>
    </row>
    <row r="67">
      <c r="A67" s="287" t="str">
        <v>XD818（AKM818）</v>
      </c>
      <c r="B67" s="289" t="str">
        <v>谭刚</v>
      </c>
      <c r="C67" s="288">
        <v>45393</v>
      </c>
      <c r="D67" s="288">
        <v>45397</v>
      </c>
      <c r="E67" s="287" t="str">
        <v>自理</v>
      </c>
      <c r="F67" s="287"/>
      <c r="G67" s="287"/>
      <c r="H67" s="287"/>
      <c r="I67" s="287"/>
      <c r="J67" s="287"/>
      <c r="K67" s="287">
        <v>0</v>
      </c>
      <c r="L67" s="287">
        <v>0</v>
      </c>
      <c r="M67" s="287">
        <v>0</v>
      </c>
      <c r="N67" s="287">
        <v>0</v>
      </c>
      <c r="O67" s="243"/>
      <c r="P67" s="241"/>
      <c r="Q67" s="241"/>
      <c r="R67" s="241"/>
      <c r="S67" s="241"/>
      <c r="T67" s="241"/>
    </row>
    <row r="68">
      <c r="A68" s="287" t="str">
        <v>XD818（AKM818）</v>
      </c>
      <c r="B68" s="289" t="str">
        <v>樊尧</v>
      </c>
      <c r="C68" s="288">
        <v>45393</v>
      </c>
      <c r="D68" s="288">
        <v>45397</v>
      </c>
      <c r="E68" s="287" t="str">
        <v>豪华双</v>
      </c>
      <c r="F68" s="287"/>
      <c r="G68" s="287"/>
      <c r="H68" s="287"/>
      <c r="I68" s="287"/>
      <c r="J68" s="287"/>
      <c r="K68" s="287">
        <v>1</v>
      </c>
      <c r="L68" s="287">
        <v>1</v>
      </c>
      <c r="M68" s="287">
        <v>1</v>
      </c>
      <c r="N68" s="287">
        <v>1</v>
      </c>
      <c r="O68" s="243"/>
      <c r="P68" s="241"/>
      <c r="Q68" s="241"/>
      <c r="R68" s="241"/>
      <c r="S68" s="241"/>
      <c r="T68" s="241"/>
    </row>
    <row r="69">
      <c r="A69" s="287" t="str">
        <v>XD818（AKM818）</v>
      </c>
      <c r="B69" s="289" t="str">
        <v>郭明昊</v>
      </c>
      <c r="C69" s="288">
        <v>45393</v>
      </c>
      <c r="D69" s="288">
        <v>45397</v>
      </c>
      <c r="E69" s="287" t="str">
        <v>自理</v>
      </c>
      <c r="F69" s="287"/>
      <c r="G69" s="287"/>
      <c r="H69" s="287"/>
      <c r="I69" s="287"/>
      <c r="J69" s="287"/>
      <c r="K69" s="287">
        <v>0</v>
      </c>
      <c r="L69" s="287">
        <v>0</v>
      </c>
      <c r="M69" s="287">
        <v>0</v>
      </c>
      <c r="N69" s="287">
        <v>0</v>
      </c>
      <c r="O69" s="243"/>
      <c r="P69" s="241"/>
      <c r="Q69" s="241"/>
      <c r="R69" s="241"/>
      <c r="S69" s="241"/>
      <c r="T69" s="241"/>
    </row>
    <row r="70">
      <c r="A70" s="287" t="str">
        <v>XD818（AKM818）</v>
      </c>
      <c r="B70" s="289" t="str">
        <v>邱仁杰</v>
      </c>
      <c r="C70" s="288">
        <v>45393</v>
      </c>
      <c r="D70" s="288">
        <v>45397</v>
      </c>
      <c r="E70" s="287" t="str">
        <v>豪华双</v>
      </c>
      <c r="F70" s="287"/>
      <c r="G70" s="287"/>
      <c r="H70" s="287"/>
      <c r="I70" s="287"/>
      <c r="J70" s="287"/>
      <c r="K70" s="287">
        <v>1</v>
      </c>
      <c r="L70" s="287">
        <v>1</v>
      </c>
      <c r="M70" s="287">
        <v>1</v>
      </c>
      <c r="N70" s="287">
        <v>1</v>
      </c>
      <c r="O70" s="243"/>
      <c r="P70" s="241"/>
      <c r="Q70" s="241"/>
      <c r="R70" s="241"/>
      <c r="S70" s="241"/>
      <c r="T70" s="241"/>
    </row>
    <row r="71">
      <c r="A71" s="287" t="str">
        <v>XD818（AKM818）</v>
      </c>
      <c r="B71" s="289" t="str">
        <v>代卫东</v>
      </c>
      <c r="C71" s="288">
        <v>45393</v>
      </c>
      <c r="D71" s="288">
        <v>45397</v>
      </c>
      <c r="E71" s="287" t="str">
        <v>自理</v>
      </c>
      <c r="F71" s="287"/>
      <c r="G71" s="287"/>
      <c r="H71" s="287"/>
      <c r="I71" s="287"/>
      <c r="J71" s="287"/>
      <c r="K71" s="287">
        <v>0</v>
      </c>
      <c r="L71" s="287">
        <v>0</v>
      </c>
      <c r="M71" s="287">
        <v>0</v>
      </c>
      <c r="N71" s="287">
        <v>0</v>
      </c>
      <c r="O71" s="243"/>
      <c r="P71" s="241"/>
      <c r="Q71" s="241"/>
      <c r="R71" s="241"/>
      <c r="S71" s="241"/>
      <c r="T71" s="241"/>
    </row>
    <row r="72">
      <c r="A72" s="287" t="str">
        <v>老Q♠️（弹幕一哥）</v>
      </c>
      <c r="B72" s="289" t="str">
        <v>王丹</v>
      </c>
      <c r="C72" s="288">
        <v>45393</v>
      </c>
      <c r="D72" s="288">
        <v>45397</v>
      </c>
      <c r="E72" s="287" t="str">
        <v>豪华海景大</v>
      </c>
      <c r="F72" s="287"/>
      <c r="G72" s="287"/>
      <c r="H72" s="287"/>
      <c r="I72" s="287"/>
      <c r="J72" s="287"/>
      <c r="K72" s="287">
        <v>1</v>
      </c>
      <c r="L72" s="287">
        <v>1</v>
      </c>
      <c r="M72" s="287">
        <v>1</v>
      </c>
      <c r="N72" s="287">
        <v>1</v>
      </c>
      <c r="O72" s="243"/>
      <c r="P72" s="241"/>
      <c r="Q72" s="241"/>
      <c r="R72" s="241"/>
      <c r="S72" s="241"/>
      <c r="T72" s="241"/>
    </row>
    <row r="73">
      <c r="A73" s="287" t="str">
        <v>uni🍼</v>
      </c>
      <c r="B73" s="289" t="str">
        <v>严丹妮</v>
      </c>
      <c r="C73" s="288">
        <v>45392</v>
      </c>
      <c r="D73" s="288">
        <v>45397</v>
      </c>
      <c r="E73" s="287" t="str">
        <v>豪华海景大</v>
      </c>
      <c r="F73" s="287"/>
      <c r="G73" s="287"/>
      <c r="H73" s="287"/>
      <c r="I73" s="287"/>
      <c r="J73" s="287">
        <v>1</v>
      </c>
      <c r="K73" s="287">
        <v>1</v>
      </c>
      <c r="L73" s="287">
        <v>1</v>
      </c>
      <c r="M73" s="287">
        <v>1</v>
      </c>
      <c r="N73" s="287">
        <v>1</v>
      </c>
      <c r="O73" s="287"/>
      <c r="P73" s="241"/>
      <c r="Q73" s="241"/>
      <c r="R73" s="241"/>
      <c r="S73" s="241"/>
      <c r="T73" s="241"/>
    </row>
    <row r="74">
      <c r="A74" s="287" t="str">
        <v>贝兒⁵⁹¹⁶</v>
      </c>
      <c r="B74" s="289" t="str">
        <v>龚贝贝</v>
      </c>
      <c r="C74" s="288">
        <v>45392</v>
      </c>
      <c r="D74" s="288">
        <v>45399</v>
      </c>
      <c r="E74" s="287" t="str">
        <v>豪华大</v>
      </c>
      <c r="F74" s="287"/>
      <c r="G74" s="287"/>
      <c r="H74" s="287"/>
      <c r="I74" s="287"/>
      <c r="J74" s="287">
        <v>1</v>
      </c>
      <c r="K74" s="287">
        <v>1</v>
      </c>
      <c r="L74" s="287">
        <v>1</v>
      </c>
      <c r="M74" s="287">
        <v>1</v>
      </c>
      <c r="N74" s="287">
        <v>1</v>
      </c>
      <c r="O74" s="287"/>
      <c r="P74" s="241"/>
      <c r="Q74" s="241"/>
      <c r="R74" s="241"/>
      <c r="S74" s="241"/>
      <c r="T74" s="241"/>
    </row>
    <row r="75">
      <c r="A75" s="287" t="str">
        <v>☀️铁锤爱跑调er⁹²⁷⁷</v>
      </c>
      <c r="B75" s="289" t="str">
        <v>李心怡</v>
      </c>
      <c r="C75" s="288">
        <v>45393</v>
      </c>
      <c r="D75" s="288">
        <v>45396</v>
      </c>
      <c r="E75" s="287" t="str">
        <v>豪华大</v>
      </c>
      <c r="F75" s="287"/>
      <c r="G75" s="287"/>
      <c r="H75" s="287"/>
      <c r="I75" s="287"/>
      <c r="J75" s="287"/>
      <c r="K75" s="287"/>
      <c r="L75" s="287">
        <v>1</v>
      </c>
      <c r="M75" s="287">
        <v>1</v>
      </c>
      <c r="N75" s="287">
        <v>0</v>
      </c>
      <c r="O75" s="243"/>
      <c r="P75" s="241"/>
      <c r="Q75" s="241"/>
      <c r="R75" s="241"/>
      <c r="S75" s="241"/>
      <c r="T75" s="241"/>
    </row>
    <row r="76">
      <c r="A76" s="287" t="str">
        <v>哏的</v>
      </c>
      <c r="B76" s="289" t="str">
        <v>吕帅</v>
      </c>
      <c r="C76" s="288">
        <v>45393</v>
      </c>
      <c r="D76" s="288">
        <v>45397</v>
      </c>
      <c r="E76" s="287" t="str">
        <v>豪华阁海景房</v>
      </c>
      <c r="F76" s="287"/>
      <c r="G76" s="287"/>
      <c r="H76" s="287"/>
      <c r="I76" s="287"/>
      <c r="J76" s="287"/>
      <c r="K76" s="287">
        <v>1</v>
      </c>
      <c r="L76" s="287">
        <v>1</v>
      </c>
      <c r="M76" s="287">
        <v>1</v>
      </c>
      <c r="N76" s="287">
        <v>1</v>
      </c>
      <c r="O76" s="287"/>
      <c r="P76" s="241"/>
      <c r="Q76" s="241"/>
      <c r="R76" s="241"/>
      <c r="S76" s="241"/>
      <c r="T76" s="241"/>
    </row>
    <row r="77">
      <c r="A77" s="287" t="str">
        <v>一男³¹⁹</v>
      </c>
      <c r="B77" s="289" t="str">
        <v>李春阳</v>
      </c>
      <c r="C77" s="288">
        <v>45393</v>
      </c>
      <c r="D77" s="288">
        <v>45397</v>
      </c>
      <c r="E77" s="287" t="str">
        <v>豪华大</v>
      </c>
      <c r="F77" s="287"/>
      <c r="G77" s="287"/>
      <c r="H77" s="287"/>
      <c r="I77" s="287"/>
      <c r="J77" s="287"/>
      <c r="K77" s="287"/>
      <c r="L77" s="287">
        <v>1</v>
      </c>
      <c r="M77" s="287">
        <v>1</v>
      </c>
      <c r="N77" s="287">
        <v>1</v>
      </c>
      <c r="O77" s="243"/>
      <c r="P77" s="241"/>
      <c r="Q77" s="241"/>
      <c r="R77" s="241"/>
      <c r="S77" s="241"/>
      <c r="T77" s="241"/>
    </row>
    <row r="78">
      <c r="A78" s="287" t="str">
        <v>童童✨</v>
      </c>
      <c r="B78" s="289" t="str">
        <v>童琳</v>
      </c>
      <c r="C78" s="288">
        <v>45393</v>
      </c>
      <c r="D78" s="288">
        <v>45397</v>
      </c>
      <c r="E78" s="287" t="str">
        <v>豪华大</v>
      </c>
      <c r="F78" s="287"/>
      <c r="G78" s="287"/>
      <c r="H78" s="287"/>
      <c r="I78" s="287"/>
      <c r="J78" s="287"/>
      <c r="K78" s="287"/>
      <c r="L78" s="287">
        <v>1</v>
      </c>
      <c r="M78" s="287">
        <v>1</v>
      </c>
      <c r="N78" s="287">
        <v>1</v>
      </c>
      <c r="O78" s="243"/>
      <c r="P78" s="241"/>
      <c r="Q78" s="241"/>
      <c r="R78" s="241"/>
      <c r="S78" s="241"/>
      <c r="T78" s="241"/>
    </row>
    <row r="79">
      <c r="A79" s="287" t="str">
        <v>-漁頭 🎞️(年度版)</v>
      </c>
      <c r="B79" s="289" t="str">
        <v>徐语彤</v>
      </c>
      <c r="C79" s="288">
        <v>45393</v>
      </c>
      <c r="D79" s="288">
        <v>45397</v>
      </c>
      <c r="E79" s="287" t="str">
        <v>豪华大</v>
      </c>
      <c r="F79" s="287"/>
      <c r="G79" s="287"/>
      <c r="H79" s="287"/>
      <c r="I79" s="287"/>
      <c r="J79" s="287"/>
      <c r="K79" s="287">
        <v>1</v>
      </c>
      <c r="L79" s="287">
        <v>1</v>
      </c>
      <c r="M79" s="287">
        <v>1</v>
      </c>
      <c r="N79" s="287">
        <v>1</v>
      </c>
      <c r="O79" s="287"/>
      <c r="P79" s="241"/>
      <c r="Q79" s="241"/>
      <c r="R79" s="241"/>
      <c r="S79" s="241"/>
      <c r="T79" s="241"/>
    </row>
    <row r="80">
      <c r="A80" s="287" t="str">
        <v>韩九日</v>
      </c>
      <c r="B80" s="289" t="str">
        <v>李小将</v>
      </c>
      <c r="C80" s="288">
        <v>45393</v>
      </c>
      <c r="D80" s="288">
        <v>45397</v>
      </c>
      <c r="E80" s="287" t="str">
        <v>豪华阁海景房</v>
      </c>
      <c r="F80" s="287"/>
      <c r="G80" s="287"/>
      <c r="H80" s="287"/>
      <c r="I80" s="287"/>
      <c r="J80" s="287"/>
      <c r="K80" s="287">
        <v>1</v>
      </c>
      <c r="L80" s="287">
        <v>1</v>
      </c>
      <c r="M80" s="287">
        <v>1</v>
      </c>
      <c r="N80" s="287">
        <v>1</v>
      </c>
      <c r="O80" s="287"/>
      <c r="P80" s="241"/>
      <c r="Q80" s="241"/>
      <c r="R80" s="241"/>
      <c r="S80" s="241"/>
      <c r="T80" s="241"/>
    </row>
    <row r="81">
      <c r="A81" s="287" t="str">
        <v>☁️是希希子🎹²²⁷⁷</v>
      </c>
      <c r="B81" s="289" t="str">
        <v>成芸姣</v>
      </c>
      <c r="C81" s="288">
        <v>45393</v>
      </c>
      <c r="D81" s="288">
        <v>45397</v>
      </c>
      <c r="E81" s="287" t="str">
        <v>豪华大</v>
      </c>
      <c r="F81" s="287"/>
      <c r="G81" s="287"/>
      <c r="H81" s="287"/>
      <c r="I81" s="287"/>
      <c r="J81" s="287"/>
      <c r="K81" s="287">
        <v>1</v>
      </c>
      <c r="L81" s="287">
        <v>1</v>
      </c>
      <c r="M81" s="287">
        <v>1</v>
      </c>
      <c r="N81" s="287">
        <v>1</v>
      </c>
      <c r="O81" s="287"/>
      <c r="P81" s="241"/>
      <c r="Q81" s="241"/>
      <c r="R81" s="241"/>
      <c r="S81" s="241"/>
      <c r="T81" s="241"/>
    </row>
    <row r="82">
      <c r="A82" s="287" t="str">
        <v>景颜🪐</v>
      </c>
      <c r="B82" s="289" t="str">
        <v>张旭</v>
      </c>
      <c r="C82" s="288">
        <v>45393</v>
      </c>
      <c r="D82" s="288">
        <v>45397</v>
      </c>
      <c r="E82" s="287" t="str">
        <v>豪华阁海景房</v>
      </c>
      <c r="F82" s="287"/>
      <c r="G82" s="287"/>
      <c r="H82" s="287"/>
      <c r="I82" s="287"/>
      <c r="J82" s="287"/>
      <c r="K82" s="287">
        <v>1</v>
      </c>
      <c r="L82" s="287">
        <v>1</v>
      </c>
      <c r="M82" s="287">
        <v>1</v>
      </c>
      <c r="N82" s="287">
        <v>1</v>
      </c>
      <c r="O82" s="287"/>
      <c r="P82" s="241"/>
      <c r="Q82" s="241"/>
      <c r="R82" s="241"/>
      <c r="S82" s="241"/>
      <c r="T82" s="241"/>
    </row>
    <row r="83">
      <c r="A83" s="287" t="str">
        <v>林濛Molly</v>
      </c>
      <c r="B83" s="289" t="str">
        <v>吴文琳</v>
      </c>
      <c r="C83" s="288">
        <v>45393</v>
      </c>
      <c r="D83" s="288">
        <v>45396</v>
      </c>
      <c r="E83" s="287" t="str">
        <v>豪华海景大</v>
      </c>
      <c r="F83" s="287"/>
      <c r="G83" s="287"/>
      <c r="H83" s="287"/>
      <c r="I83" s="287"/>
      <c r="J83" s="287"/>
      <c r="K83" s="287">
        <v>1</v>
      </c>
      <c r="L83" s="287">
        <v>1</v>
      </c>
      <c r="M83" s="287">
        <v>1</v>
      </c>
      <c r="N83" s="287">
        <v>0</v>
      </c>
      <c r="O83" s="243"/>
      <c r="P83" s="241"/>
      <c r="Q83" s="241"/>
      <c r="R83" s="241"/>
      <c r="S83" s="241"/>
      <c r="T83" s="241"/>
    </row>
    <row r="84">
      <c r="A84" s="287" t="str">
        <v>三斤 🥩³¹⁷（团队招人）</v>
      </c>
      <c r="B84" s="289" t="str">
        <v>张彤新</v>
      </c>
      <c r="C84" s="288">
        <v>45393</v>
      </c>
      <c r="D84" s="288">
        <v>45396</v>
      </c>
      <c r="E84" s="287" t="str">
        <v>豪华阁海景房</v>
      </c>
      <c r="F84" s="287"/>
      <c r="G84" s="287"/>
      <c r="H84" s="287"/>
      <c r="I84" s="287"/>
      <c r="J84" s="287"/>
      <c r="K84" s="287">
        <v>1</v>
      </c>
      <c r="L84" s="287">
        <v>1</v>
      </c>
      <c r="M84" s="287">
        <v>1</v>
      </c>
      <c r="N84" s="287"/>
      <c r="O84" s="287"/>
      <c r="P84" s="241"/>
      <c r="Q84" s="241"/>
      <c r="R84" s="241"/>
      <c r="S84" s="241"/>
      <c r="T84" s="241"/>
    </row>
    <row r="85">
      <c r="A85" s="287" t="str">
        <v>🍏情歌辉辉🔥12月12号周年庆典</v>
      </c>
      <c r="B85" s="289" t="str">
        <v>沈继辉</v>
      </c>
      <c r="C85" s="288">
        <v>45393</v>
      </c>
      <c r="D85" s="288">
        <v>45397</v>
      </c>
      <c r="E85" s="287" t="str">
        <v>豪华海景大</v>
      </c>
      <c r="F85" s="287"/>
      <c r="G85" s="287"/>
      <c r="H85" s="287"/>
      <c r="I85" s="287"/>
      <c r="J85" s="287"/>
      <c r="K85" s="287">
        <v>1</v>
      </c>
      <c r="L85" s="287">
        <v>1</v>
      </c>
      <c r="M85" s="287">
        <v>1</v>
      </c>
      <c r="N85" s="287">
        <v>1</v>
      </c>
      <c r="O85" s="243"/>
      <c r="P85" s="241"/>
      <c r="Q85" s="241"/>
      <c r="R85" s="241"/>
      <c r="S85" s="241"/>
      <c r="T85" s="241"/>
    </row>
    <row r="86">
      <c r="A86" s="287" t="str">
        <v>易阳🍊</v>
      </c>
      <c r="B86" s="289" t="str">
        <v>王一迪</v>
      </c>
      <c r="C86" s="288">
        <v>45393</v>
      </c>
      <c r="D86" s="288">
        <v>45397</v>
      </c>
      <c r="E86" s="287" t="str">
        <v>豪华海景大</v>
      </c>
      <c r="F86" s="287"/>
      <c r="G86" s="287"/>
      <c r="H86" s="287"/>
      <c r="I86" s="287"/>
      <c r="J86" s="287"/>
      <c r="K86" s="287">
        <v>1</v>
      </c>
      <c r="L86" s="287">
        <v>1</v>
      </c>
      <c r="M86" s="287">
        <v>1</v>
      </c>
      <c r="N86" s="287">
        <v>1</v>
      </c>
      <c r="O86" s="243"/>
      <c r="P86" s="241"/>
      <c r="Q86" s="241"/>
      <c r="R86" s="241"/>
      <c r="S86" s="241"/>
      <c r="T86" s="241"/>
    </row>
    <row r="87">
      <c r="A87" s="287" t="str">
        <v>泊言妹妹🕊️</v>
      </c>
      <c r="B87" s="289" t="str">
        <v>刘佳明</v>
      </c>
      <c r="C87" s="288">
        <v>45392</v>
      </c>
      <c r="D87" s="288">
        <v>45397</v>
      </c>
      <c r="E87" s="287" t="str">
        <v>豪华海景大</v>
      </c>
      <c r="F87" s="287"/>
      <c r="G87" s="287"/>
      <c r="H87" s="287"/>
      <c r="I87" s="287"/>
      <c r="J87" s="287">
        <v>1</v>
      </c>
      <c r="K87" s="287">
        <v>1</v>
      </c>
      <c r="L87" s="287">
        <v>1</v>
      </c>
      <c r="M87" s="287">
        <v>1</v>
      </c>
      <c r="N87" s="287">
        <v>1</v>
      </c>
      <c r="O87" s="287"/>
      <c r="P87" s="241"/>
      <c r="Q87" s="241"/>
      <c r="R87" s="241"/>
      <c r="S87" s="241"/>
      <c r="T87" s="241"/>
    </row>
    <row r="88">
      <c r="A88" s="287" t="str">
        <v>王伟（胜仕传媒）</v>
      </c>
      <c r="B88" s="289" t="str">
        <v>王伟</v>
      </c>
      <c r="C88" s="288">
        <v>45393</v>
      </c>
      <c r="D88" s="288">
        <v>45397</v>
      </c>
      <c r="E88" s="287" t="str">
        <v>豪华阁海景房</v>
      </c>
      <c r="F88" s="287"/>
      <c r="G88" s="287"/>
      <c r="H88" s="287"/>
      <c r="I88" s="287"/>
      <c r="J88" s="287"/>
      <c r="K88" s="287">
        <v>1</v>
      </c>
      <c r="L88" s="287">
        <v>1</v>
      </c>
      <c r="M88" s="287">
        <v>1</v>
      </c>
      <c r="N88" s="287">
        <v>1</v>
      </c>
      <c r="O88" s="287"/>
      <c r="P88" s="241"/>
      <c r="Q88" s="241"/>
      <c r="R88" s="241"/>
      <c r="S88" s="241"/>
      <c r="T88" s="241"/>
    </row>
    <row r="89">
      <c r="A89" s="287" t="str">
        <v>银人阿少</v>
      </c>
      <c r="B89" s="289" t="str">
        <v>张川</v>
      </c>
      <c r="C89" s="288">
        <v>45393</v>
      </c>
      <c r="D89" s="288">
        <v>45397</v>
      </c>
      <c r="E89" s="287" t="str">
        <v>豪华大</v>
      </c>
      <c r="F89" s="287"/>
      <c r="G89" s="287"/>
      <c r="H89" s="287"/>
      <c r="I89" s="287"/>
      <c r="J89" s="287"/>
      <c r="K89" s="287">
        <v>1</v>
      </c>
      <c r="L89" s="287">
        <v>1</v>
      </c>
      <c r="M89" s="287">
        <v>1</v>
      </c>
      <c r="N89" s="287">
        <v>1</v>
      </c>
      <c r="O89" s="243"/>
      <c r="P89" s="241"/>
      <c r="Q89" s="241"/>
      <c r="R89" s="241"/>
      <c r="S89" s="241"/>
      <c r="T89" s="241"/>
    </row>
    <row r="90">
      <c r="A90" s="287" t="str">
        <v>皮皮皮皮朱</v>
      </c>
      <c r="B90" s="289" t="str">
        <v>朱艺豪</v>
      </c>
      <c r="C90" s="288">
        <v>45393</v>
      </c>
      <c r="D90" s="288">
        <v>45397</v>
      </c>
      <c r="E90" s="287" t="str">
        <v>豪华阁海景房</v>
      </c>
      <c r="F90" s="287"/>
      <c r="G90" s="287"/>
      <c r="H90" s="287"/>
      <c r="I90" s="287"/>
      <c r="J90" s="287"/>
      <c r="K90" s="287">
        <v>1</v>
      </c>
      <c r="L90" s="287">
        <v>1</v>
      </c>
      <c r="M90" s="287">
        <v>1</v>
      </c>
      <c r="N90" s="287">
        <v>1</v>
      </c>
      <c r="O90" s="287"/>
      <c r="P90" s="241"/>
      <c r="Q90" s="241"/>
      <c r="R90" s="241"/>
      <c r="S90" s="241"/>
      <c r="T90" s="241"/>
    </row>
    <row r="91">
      <c r="A91" s="287" t="str">
        <v>白开水🌻</v>
      </c>
      <c r="B91" s="289" t="str">
        <v>彭观金</v>
      </c>
      <c r="C91" s="288">
        <v>45393</v>
      </c>
      <c r="D91" s="288">
        <v>45397</v>
      </c>
      <c r="E91" s="287" t="str">
        <v>豪华阁海景房</v>
      </c>
      <c r="F91" s="287"/>
      <c r="G91" s="287"/>
      <c r="H91" s="287"/>
      <c r="I91" s="287"/>
      <c r="J91" s="287"/>
      <c r="K91" s="287">
        <v>1</v>
      </c>
      <c r="L91" s="287">
        <v>1</v>
      </c>
      <c r="M91" s="287">
        <v>1</v>
      </c>
      <c r="N91" s="287">
        <v>1</v>
      </c>
      <c r="O91" s="287"/>
      <c r="P91" s="241"/>
      <c r="Q91" s="241"/>
      <c r="R91" s="241"/>
      <c r="S91" s="241"/>
      <c r="T91" s="241"/>
    </row>
    <row r="92">
      <c r="A92" s="287" t="str">
        <v>張之维▪︎天師府</v>
      </c>
      <c r="B92" s="289" t="str">
        <v>刘芊妤庭</v>
      </c>
      <c r="C92" s="288">
        <v>45393</v>
      </c>
      <c r="D92" s="288">
        <v>45397</v>
      </c>
      <c r="E92" s="287" t="str">
        <v>豪华大</v>
      </c>
      <c r="F92" s="287"/>
      <c r="G92" s="287"/>
      <c r="H92" s="287"/>
      <c r="I92" s="287"/>
      <c r="J92" s="287"/>
      <c r="K92" s="287">
        <v>1</v>
      </c>
      <c r="L92" s="287">
        <v>1</v>
      </c>
      <c r="M92" s="287">
        <v>1</v>
      </c>
      <c r="N92" s="287">
        <v>1</v>
      </c>
      <c r="O92" s="243"/>
      <c r="P92" s="241"/>
      <c r="Q92" s="241"/>
      <c r="R92" s="241"/>
      <c r="S92" s="241"/>
      <c r="T92" s="241"/>
    </row>
    <row r="93">
      <c r="A93" s="287" t="str">
        <v>黎蜜¹¹²²🐝</v>
      </c>
      <c r="B93" s="289" t="str">
        <v>张静</v>
      </c>
      <c r="C93" s="288">
        <v>45393</v>
      </c>
      <c r="D93" s="288">
        <v>45397</v>
      </c>
      <c r="E93" s="287" t="str">
        <v>豪华海景双</v>
      </c>
      <c r="F93" s="287"/>
      <c r="G93" s="287"/>
      <c r="H93" s="287"/>
      <c r="I93" s="287"/>
      <c r="J93" s="287"/>
      <c r="K93" s="287">
        <v>1</v>
      </c>
      <c r="L93" s="287">
        <v>1</v>
      </c>
      <c r="M93" s="287">
        <v>1</v>
      </c>
      <c r="N93" s="287">
        <v>1</v>
      </c>
      <c r="O93" s="243"/>
      <c r="P93" s="241"/>
      <c r="Q93" s="241"/>
      <c r="R93" s="241"/>
      <c r="S93" s="241"/>
      <c r="T93" s="241"/>
    </row>
    <row r="94">
      <c r="A94" s="287" t="str">
        <v>Fo.U（团队招人）</v>
      </c>
      <c r="B94" s="289"/>
      <c r="C94" s="288">
        <v>45393</v>
      </c>
      <c r="D94" s="288">
        <v>45396</v>
      </c>
      <c r="E94" s="287" t="str">
        <v>自理</v>
      </c>
      <c r="F94" s="287"/>
      <c r="G94" s="287"/>
      <c r="H94" s="287"/>
      <c r="I94" s="287"/>
      <c r="J94" s="287"/>
      <c r="K94" s="287">
        <v>0</v>
      </c>
      <c r="L94" s="287">
        <v>0</v>
      </c>
      <c r="M94" s="287">
        <v>0</v>
      </c>
      <c r="N94" s="287">
        <v>0</v>
      </c>
      <c r="O94" s="243"/>
      <c r="P94" s="241"/>
      <c r="Q94" s="241"/>
      <c r="R94" s="241"/>
      <c r="S94" s="241"/>
      <c r="T94" s="241"/>
    </row>
    <row r="95">
      <c r="A95" s="287" t="str">
        <v>Fo.U（团队招人）</v>
      </c>
      <c r="B95" s="289" t="str">
        <v>张越</v>
      </c>
      <c r="C95" s="288">
        <v>45393</v>
      </c>
      <c r="D95" s="288">
        <v>45396</v>
      </c>
      <c r="E95" s="287" t="str">
        <v>豪华海景双</v>
      </c>
      <c r="F95" s="287"/>
      <c r="G95" s="287"/>
      <c r="H95" s="287"/>
      <c r="I95" s="287"/>
      <c r="J95" s="287"/>
      <c r="K95" s="287">
        <v>1</v>
      </c>
      <c r="L95" s="287">
        <v>1</v>
      </c>
      <c r="M95" s="287">
        <v>1</v>
      </c>
      <c r="N95" s="287">
        <v>0</v>
      </c>
      <c r="O95" s="243"/>
      <c r="P95" s="241"/>
      <c r="Q95" s="241"/>
      <c r="R95" s="241"/>
      <c r="S95" s="241"/>
      <c r="T95" s="241"/>
    </row>
    <row r="96">
      <c r="A96" s="287" t="str">
        <v>Fo.U（团队招人）</v>
      </c>
      <c r="B96" s="289" t="str">
        <v>李淼</v>
      </c>
      <c r="C96" s="288">
        <v>45393</v>
      </c>
      <c r="D96" s="288">
        <v>45396</v>
      </c>
      <c r="E96" s="287" t="str">
        <v>自理</v>
      </c>
      <c r="F96" s="287"/>
      <c r="G96" s="287"/>
      <c r="H96" s="287"/>
      <c r="I96" s="287"/>
      <c r="J96" s="287"/>
      <c r="K96" s="287"/>
      <c r="L96" s="287"/>
      <c r="M96" s="287"/>
      <c r="N96" s="287"/>
      <c r="O96" s="243"/>
      <c r="P96" s="241"/>
      <c r="Q96" s="241"/>
      <c r="R96" s="241"/>
      <c r="S96" s="241"/>
      <c r="T96" s="241"/>
    </row>
    <row r="97">
      <c r="A97" s="287" t="str">
        <v>Fo.U（团队招人）</v>
      </c>
      <c r="B97" s="289" t="str">
        <v>胡新越</v>
      </c>
      <c r="C97" s="288">
        <v>45393</v>
      </c>
      <c r="D97" s="288">
        <v>45396</v>
      </c>
      <c r="E97" s="287" t="str">
        <v>豪华海景双</v>
      </c>
      <c r="F97" s="287"/>
      <c r="G97" s="287"/>
      <c r="H97" s="287"/>
      <c r="I97" s="287"/>
      <c r="J97" s="287"/>
      <c r="K97" s="287">
        <v>1</v>
      </c>
      <c r="L97" s="287">
        <v>1</v>
      </c>
      <c r="M97" s="287">
        <v>1</v>
      </c>
      <c r="N97" s="287">
        <v>0</v>
      </c>
      <c r="O97" s="243"/>
      <c r="P97" s="241"/>
      <c r="Q97" s="241"/>
      <c r="R97" s="241"/>
      <c r="S97" s="241"/>
      <c r="T97" s="241"/>
    </row>
    <row r="98">
      <c r="A98" s="287" t="str">
        <v>Fo.U（团队招人）</v>
      </c>
      <c r="B98" s="289" t="str">
        <v>岳斯璐</v>
      </c>
      <c r="C98" s="288">
        <v>45393</v>
      </c>
      <c r="D98" s="288">
        <v>45396</v>
      </c>
      <c r="E98" s="287" t="str">
        <v>自理</v>
      </c>
      <c r="F98" s="287"/>
      <c r="G98" s="287"/>
      <c r="H98" s="287"/>
      <c r="I98" s="287"/>
      <c r="J98" s="287"/>
      <c r="K98" s="287"/>
      <c r="L98" s="287"/>
      <c r="M98" s="287"/>
      <c r="N98" s="287"/>
      <c r="O98" s="243"/>
      <c r="P98" s="241"/>
      <c r="Q98" s="241"/>
      <c r="R98" s="241"/>
      <c r="S98" s="241"/>
      <c r="T98" s="241"/>
    </row>
    <row r="99">
      <c r="A99" s="287" t="str">
        <v>Fo.U（团队招人）</v>
      </c>
      <c r="B99" s="289" t="str">
        <v>王秋茹</v>
      </c>
      <c r="C99" s="288">
        <v>45393</v>
      </c>
      <c r="D99" s="288">
        <v>45396</v>
      </c>
      <c r="E99" s="287" t="str">
        <v>豪华海景双</v>
      </c>
      <c r="F99" s="287"/>
      <c r="G99" s="287"/>
      <c r="H99" s="287"/>
      <c r="I99" s="287"/>
      <c r="J99" s="287"/>
      <c r="K99" s="287">
        <v>1</v>
      </c>
      <c r="L99" s="287">
        <v>1</v>
      </c>
      <c r="M99" s="287">
        <v>1</v>
      </c>
      <c r="N99" s="287">
        <v>0</v>
      </c>
      <c r="O99" s="243"/>
      <c r="P99" s="241"/>
      <c r="Q99" s="241"/>
      <c r="R99" s="241"/>
      <c r="S99" s="241"/>
      <c r="T99" s="241"/>
    </row>
    <row r="100">
      <c r="A100" s="287" t="str">
        <v>Fo.U（团队招人）</v>
      </c>
      <c r="B100" s="289" t="str">
        <v>刘琇雯</v>
      </c>
      <c r="C100" s="288">
        <v>45393</v>
      </c>
      <c r="D100" s="288">
        <v>45396</v>
      </c>
      <c r="E100" s="287" t="str">
        <v>自理</v>
      </c>
      <c r="F100" s="287"/>
      <c r="G100" s="287"/>
      <c r="H100" s="287"/>
      <c r="I100" s="287"/>
      <c r="J100" s="287"/>
      <c r="K100" s="287"/>
      <c r="L100" s="287"/>
      <c r="M100" s="287"/>
      <c r="N100" s="287"/>
      <c r="O100" s="243"/>
      <c r="P100" s="241"/>
      <c r="Q100" s="241"/>
      <c r="R100" s="241"/>
      <c r="S100" s="241"/>
      <c r="T100" s="241"/>
    </row>
    <row r="101">
      <c r="A101" s="287" t="str">
        <v>静静香🐯</v>
      </c>
      <c r="B101" s="289" t="str">
        <v>黄静</v>
      </c>
      <c r="C101" s="288">
        <v>45393</v>
      </c>
      <c r="D101" s="288">
        <v>45397</v>
      </c>
      <c r="E101" s="287" t="str">
        <v>豪华海景大</v>
      </c>
      <c r="F101" s="287"/>
      <c r="G101" s="287"/>
      <c r="H101" s="287"/>
      <c r="I101" s="287"/>
      <c r="J101" s="287"/>
      <c r="K101" s="287">
        <v>1</v>
      </c>
      <c r="L101" s="287">
        <v>1</v>
      </c>
      <c r="M101" s="287">
        <v>1</v>
      </c>
      <c r="N101" s="287">
        <v>1</v>
      </c>
      <c r="O101" s="243"/>
      <c r="P101" s="241"/>
      <c r="Q101" s="241"/>
      <c r="R101" s="241"/>
      <c r="S101" s="241"/>
      <c r="T101" s="241"/>
    </row>
    <row r="102">
      <c r="A102" s="287" t="str">
        <v>Fx.山鬼👻</v>
      </c>
      <c r="B102" s="289" t="str">
        <v>陈永鹏</v>
      </c>
      <c r="C102" s="288">
        <v>45393</v>
      </c>
      <c r="D102" s="288">
        <v>45397</v>
      </c>
      <c r="E102" s="287" t="str">
        <v>豪华大</v>
      </c>
      <c r="F102" s="287"/>
      <c r="G102" s="287"/>
      <c r="H102" s="287"/>
      <c r="I102" s="287"/>
      <c r="J102" s="287"/>
      <c r="K102" s="287">
        <v>0</v>
      </c>
      <c r="L102" s="287">
        <v>1</v>
      </c>
      <c r="M102" s="287">
        <v>1</v>
      </c>
      <c r="N102" s="287">
        <v>1</v>
      </c>
      <c r="O102" s="243"/>
      <c r="P102" s="241"/>
      <c r="Q102" s="241"/>
      <c r="R102" s="241"/>
      <c r="S102" s="241"/>
      <c r="T102" s="241"/>
    </row>
    <row r="103">
      <c r="A103" s="287" t="str">
        <v>安辛🌈ᶜˣ（貂丁版）</v>
      </c>
      <c r="B103" s="289" t="str">
        <v>葛昕玮</v>
      </c>
      <c r="C103" s="288">
        <v>45393</v>
      </c>
      <c r="D103" s="288">
        <v>45397</v>
      </c>
      <c r="E103" s="287" t="str">
        <v>豪华海景大</v>
      </c>
      <c r="F103" s="287"/>
      <c r="G103" s="287"/>
      <c r="H103" s="287"/>
      <c r="I103" s="287"/>
      <c r="J103" s="287"/>
      <c r="K103" s="287">
        <v>1</v>
      </c>
      <c r="L103" s="287">
        <v>1</v>
      </c>
      <c r="M103" s="287">
        <v>1</v>
      </c>
      <c r="N103" s="287">
        <v>1</v>
      </c>
      <c r="O103" s="243"/>
      <c r="P103" s="241"/>
      <c r="Q103" s="241"/>
      <c r="R103" s="241"/>
      <c r="S103" s="241"/>
      <c r="T103" s="241"/>
    </row>
    <row r="104">
      <c r="A104" s="287" t="str">
        <v>杨梓潼</v>
      </c>
      <c r="B104" s="289" t="str">
        <v>刘春燕</v>
      </c>
      <c r="C104" s="288">
        <v>45394</v>
      </c>
      <c r="D104" s="288">
        <v>45396</v>
      </c>
      <c r="E104" s="287" t="str">
        <v>豪华大</v>
      </c>
      <c r="F104" s="287"/>
      <c r="G104" s="287"/>
      <c r="H104" s="287"/>
      <c r="I104" s="287"/>
      <c r="J104" s="287"/>
      <c r="K104" s="287">
        <v>0</v>
      </c>
      <c r="L104" s="287">
        <v>1</v>
      </c>
      <c r="M104" s="287">
        <v>1</v>
      </c>
      <c r="N104" s="287">
        <v>0</v>
      </c>
      <c r="O104" s="243"/>
      <c r="P104" s="241"/>
      <c r="Q104" s="241"/>
      <c r="R104" s="241"/>
      <c r="S104" s="241"/>
      <c r="T104" s="241"/>
    </row>
    <row r="105">
      <c r="A105" s="287" t="str">
        <v>宋宪岳（12月19日周年庆）</v>
      </c>
      <c r="B105" s="289" t="str">
        <v>宋宪岳</v>
      </c>
      <c r="C105" s="288">
        <v>45394</v>
      </c>
      <c r="D105" s="288">
        <v>45396</v>
      </c>
      <c r="E105" s="287" t="str">
        <v>豪华大</v>
      </c>
      <c r="F105" s="287"/>
      <c r="G105" s="287"/>
      <c r="H105" s="287"/>
      <c r="I105" s="287"/>
      <c r="J105" s="287"/>
      <c r="K105" s="287"/>
      <c r="L105" s="287">
        <v>1</v>
      </c>
      <c r="M105" s="287">
        <v>1</v>
      </c>
      <c r="N105" s="287">
        <v>0</v>
      </c>
      <c r="O105" s="243"/>
      <c r="P105" s="241"/>
      <c r="Q105" s="241"/>
      <c r="R105" s="241"/>
      <c r="S105" s="241"/>
      <c r="T105" s="241"/>
    </row>
    <row r="106">
      <c r="A106" s="287" t="str">
        <v>陈艺鹏（粤曲腔）</v>
      </c>
      <c r="B106" s="289" t="str">
        <v>陈艺鹏</v>
      </c>
      <c r="C106" s="288">
        <v>45393</v>
      </c>
      <c r="D106" s="288">
        <v>45397</v>
      </c>
      <c r="E106" s="287" t="str">
        <v>豪华海景大</v>
      </c>
      <c r="F106" s="287"/>
      <c r="G106" s="287"/>
      <c r="H106" s="287"/>
      <c r="I106" s="287"/>
      <c r="J106" s="287"/>
      <c r="K106" s="287">
        <v>1</v>
      </c>
      <c r="L106" s="287">
        <v>1</v>
      </c>
      <c r="M106" s="287">
        <v>1</v>
      </c>
      <c r="N106" s="287">
        <v>1</v>
      </c>
      <c r="O106" s="243"/>
      <c r="P106" s="241"/>
      <c r="Q106" s="241"/>
      <c r="R106" s="241"/>
      <c r="S106" s="241"/>
      <c r="T106" s="241"/>
    </row>
    <row r="107">
      <c r="A107" s="287" t="str">
        <v>越剧旦宝⁵²⁰⁸</v>
      </c>
      <c r="B107" s="289" t="str">
        <v>张旦恒</v>
      </c>
      <c r="C107" s="288">
        <v>45393</v>
      </c>
      <c r="D107" s="288">
        <v>45397</v>
      </c>
      <c r="E107" s="287" t="str">
        <v>豪华大</v>
      </c>
      <c r="F107" s="287"/>
      <c r="G107" s="287"/>
      <c r="H107" s="287"/>
      <c r="I107" s="287"/>
      <c r="J107" s="287"/>
      <c r="K107" s="287">
        <v>1</v>
      </c>
      <c r="L107" s="287">
        <v>1</v>
      </c>
      <c r="M107" s="287">
        <v>1</v>
      </c>
      <c r="N107" s="287">
        <v>1</v>
      </c>
      <c r="O107" s="243"/>
      <c r="P107" s="241"/>
      <c r="Q107" s="241"/>
      <c r="R107" s="241"/>
      <c r="S107" s="241"/>
      <c r="T107" s="241"/>
    </row>
    <row r="108">
      <c r="A108" s="287" t="str">
        <v>沧海一舟</v>
      </c>
      <c r="B108" s="289" t="str">
        <v>万文胜</v>
      </c>
      <c r="C108" s="288">
        <v>45393</v>
      </c>
      <c r="D108" s="288">
        <v>45396</v>
      </c>
      <c r="E108" s="287" t="str">
        <v>豪华大</v>
      </c>
      <c r="F108" s="287"/>
      <c r="G108" s="287"/>
      <c r="H108" s="287"/>
      <c r="I108" s="287"/>
      <c r="J108" s="287"/>
      <c r="K108" s="287">
        <v>1</v>
      </c>
      <c r="L108" s="287">
        <v>1</v>
      </c>
      <c r="M108" s="287">
        <v>1</v>
      </c>
      <c r="N108" s="287">
        <v>0</v>
      </c>
      <c r="O108" s="243"/>
      <c r="P108" s="241"/>
      <c r="Q108" s="241"/>
      <c r="R108" s="241"/>
      <c r="S108" s="241"/>
      <c r="T108" s="241"/>
    </row>
    <row r="109">
      <c r="A109" s="287" t="str">
        <v>长沙Energy（年度嘉年华宠粉赛）</v>
      </c>
      <c r="B109" s="289" t="str">
        <v>殷俊杰</v>
      </c>
      <c r="C109" s="288">
        <v>45393</v>
      </c>
      <c r="D109" s="288">
        <v>45397</v>
      </c>
      <c r="E109" s="287" t="str">
        <v>豪华海景双</v>
      </c>
      <c r="F109" s="287"/>
      <c r="G109" s="287"/>
      <c r="H109" s="287"/>
      <c r="I109" s="287"/>
      <c r="J109" s="287"/>
      <c r="K109" s="287">
        <v>1</v>
      </c>
      <c r="L109" s="287">
        <v>1</v>
      </c>
      <c r="M109" s="287">
        <v>1</v>
      </c>
      <c r="N109" s="287">
        <v>1</v>
      </c>
      <c r="O109" s="243"/>
      <c r="P109" s="241"/>
      <c r="Q109" s="241"/>
      <c r="R109" s="241"/>
      <c r="S109" s="241"/>
      <c r="T109" s="241"/>
    </row>
    <row r="110">
      <c r="A110" s="287" t="str">
        <v>长沙Energy（年度嘉年华宠粉赛）</v>
      </c>
      <c r="B110" s="289" t="str">
        <v>廖健民</v>
      </c>
      <c r="C110" s="288">
        <v>45393</v>
      </c>
      <c r="D110" s="288">
        <v>45397</v>
      </c>
      <c r="E110" s="287" t="str">
        <v>豪华海景双</v>
      </c>
      <c r="F110" s="287"/>
      <c r="G110" s="287"/>
      <c r="H110" s="287"/>
      <c r="I110" s="287"/>
      <c r="J110" s="287"/>
      <c r="K110" s="287">
        <v>1</v>
      </c>
      <c r="L110" s="287">
        <v>1</v>
      </c>
      <c r="M110" s="287">
        <v>1</v>
      </c>
      <c r="N110" s="287">
        <v>1</v>
      </c>
      <c r="O110" s="243"/>
      <c r="P110" s="241"/>
      <c r="Q110" s="241"/>
      <c r="R110" s="241"/>
      <c r="S110" s="241"/>
      <c r="T110" s="241"/>
    </row>
    <row r="111">
      <c r="A111" s="287" t="str">
        <v>长沙Energy（年度嘉年华宠粉赛）</v>
      </c>
      <c r="B111" s="289" t="str">
        <v>欧阳铭航</v>
      </c>
      <c r="C111" s="288">
        <v>45393</v>
      </c>
      <c r="D111" s="288">
        <v>45397</v>
      </c>
      <c r="E111" s="287" t="str">
        <v>豪华海景双</v>
      </c>
      <c r="F111" s="287"/>
      <c r="G111" s="287"/>
      <c r="H111" s="287"/>
      <c r="I111" s="287"/>
      <c r="J111" s="287"/>
      <c r="K111" s="287">
        <v>1</v>
      </c>
      <c r="L111" s="287">
        <v>1</v>
      </c>
      <c r="M111" s="287">
        <v>1</v>
      </c>
      <c r="N111" s="287">
        <v>1</v>
      </c>
      <c r="O111" s="243"/>
      <c r="P111" s="241"/>
      <c r="Q111" s="241"/>
      <c r="R111" s="241"/>
      <c r="S111" s="241"/>
      <c r="T111" s="241"/>
    </row>
    <row r="112">
      <c r="A112" s="287" t="str">
        <v>瑞思拜</v>
      </c>
      <c r="B112" s="289" t="str">
        <v>李东旭</v>
      </c>
      <c r="C112" s="288">
        <v>45393</v>
      </c>
      <c r="D112" s="288">
        <v>45397</v>
      </c>
      <c r="E112" s="287" t="str">
        <v>豪华大</v>
      </c>
      <c r="F112" s="287"/>
      <c r="G112" s="287"/>
      <c r="H112" s="287"/>
      <c r="I112" s="287"/>
      <c r="J112" s="287"/>
      <c r="K112" s="287">
        <v>1</v>
      </c>
      <c r="L112" s="287">
        <v>1</v>
      </c>
      <c r="M112" s="287">
        <v>1</v>
      </c>
      <c r="N112" s="287">
        <v>1</v>
      </c>
      <c r="O112" s="243"/>
      <c r="P112" s="241"/>
      <c r="Q112" s="241"/>
      <c r="R112" s="241"/>
      <c r="S112" s="241"/>
      <c r="T112" s="241"/>
    </row>
    <row r="113">
      <c r="A113" s="287" t="str">
        <v>狗蛋饭饭🐶🥚🍚</v>
      </c>
      <c r="B113" s="289" t="str">
        <v>李逸凡</v>
      </c>
      <c r="C113" s="288">
        <v>45393</v>
      </c>
      <c r="D113" s="288">
        <v>45397</v>
      </c>
      <c r="E113" s="287" t="str">
        <v>豪华大</v>
      </c>
      <c r="F113" s="287"/>
      <c r="G113" s="287"/>
      <c r="H113" s="287"/>
      <c r="I113" s="287"/>
      <c r="J113" s="287"/>
      <c r="K113" s="287">
        <v>1</v>
      </c>
      <c r="L113" s="287">
        <v>1</v>
      </c>
      <c r="M113" s="287">
        <v>1</v>
      </c>
      <c r="N113" s="287">
        <v>1</v>
      </c>
      <c r="O113" s="243"/>
      <c r="P113" s="241"/>
      <c r="Q113" s="241"/>
      <c r="R113" s="241"/>
      <c r="S113" s="241"/>
      <c r="T113" s="241"/>
    </row>
    <row r="114">
      <c r="A114" s="287" t="str">
        <v>小蔡悦</v>
      </c>
      <c r="B114" s="289" t="str">
        <v>蔡佳悦</v>
      </c>
      <c r="C114" s="288">
        <v>45393</v>
      </c>
      <c r="D114" s="288">
        <v>45397</v>
      </c>
      <c r="E114" s="287" t="str">
        <v>豪华海景大</v>
      </c>
      <c r="F114" s="287"/>
      <c r="G114" s="287"/>
      <c r="H114" s="287"/>
      <c r="I114" s="287"/>
      <c r="J114" s="287"/>
      <c r="K114" s="287">
        <v>1</v>
      </c>
      <c r="L114" s="287">
        <v>1</v>
      </c>
      <c r="M114" s="287">
        <v>1</v>
      </c>
      <c r="N114" s="287">
        <v>1</v>
      </c>
      <c r="O114" s="243"/>
      <c r="P114" s="241"/>
      <c r="Q114" s="241"/>
      <c r="R114" s="241"/>
      <c r="S114" s="241"/>
      <c r="T114" s="241"/>
    </row>
    <row r="115">
      <c r="A115" s="287" t="str">
        <v>大白(狗子）</v>
      </c>
      <c r="B115" s="289" t="str">
        <v>李俊壁</v>
      </c>
      <c r="C115" s="288">
        <v>45393</v>
      </c>
      <c r="D115" s="288">
        <v>45397</v>
      </c>
      <c r="E115" s="287" t="str">
        <v>豪华大</v>
      </c>
      <c r="F115" s="287"/>
      <c r="G115" s="287"/>
      <c r="H115" s="287"/>
      <c r="I115" s="287"/>
      <c r="J115" s="287"/>
      <c r="K115" s="287">
        <v>1</v>
      </c>
      <c r="L115" s="287">
        <v>1</v>
      </c>
      <c r="M115" s="287">
        <v>1</v>
      </c>
      <c r="N115" s="287">
        <v>1</v>
      </c>
      <c r="O115" s="243"/>
      <c r="P115" s="241"/>
      <c r="Q115" s="241"/>
      <c r="R115" s="241"/>
      <c r="S115" s="241"/>
      <c r="T115" s="241"/>
    </row>
    <row r="116">
      <c r="A116" s="287" t="str">
        <v>小黑粉</v>
      </c>
      <c r="B116" s="289" t="str">
        <v>秦世纪</v>
      </c>
      <c r="C116" s="288">
        <v>45393</v>
      </c>
      <c r="D116" s="288">
        <v>45397</v>
      </c>
      <c r="E116" s="287" t="str">
        <v>豪华海景大</v>
      </c>
      <c r="F116" s="287"/>
      <c r="G116" s="287"/>
      <c r="H116" s="287"/>
      <c r="I116" s="287"/>
      <c r="J116" s="287"/>
      <c r="K116" s="287">
        <v>1</v>
      </c>
      <c r="L116" s="287">
        <v>1</v>
      </c>
      <c r="M116" s="287">
        <v>1</v>
      </c>
      <c r="N116" s="287">
        <v>1</v>
      </c>
      <c r="O116" s="243"/>
      <c r="P116" s="241"/>
      <c r="Q116" s="241"/>
      <c r="R116" s="241"/>
      <c r="S116" s="241"/>
      <c r="T116" s="241"/>
    </row>
    <row r="117">
      <c r="A117" s="287" t="str">
        <v>陈伯(全能王)</v>
      </c>
      <c r="B117" s="289" t="str">
        <v>胡柏冰</v>
      </c>
      <c r="C117" s="309">
        <v>45393</v>
      </c>
      <c r="D117" s="307"/>
      <c r="E117" s="307" t="str">
        <v>豪华大</v>
      </c>
      <c r="F117" s="287"/>
      <c r="G117" s="287"/>
      <c r="H117" s="287"/>
      <c r="I117" s="287"/>
      <c r="J117" s="287"/>
      <c r="K117" s="287">
        <v>0</v>
      </c>
      <c r="L117" s="287">
        <v>0</v>
      </c>
      <c r="M117" s="287">
        <v>0</v>
      </c>
      <c r="N117" s="287">
        <v>0</v>
      </c>
      <c r="O117" s="243"/>
      <c r="P117" s="241"/>
      <c r="Q117" s="241"/>
      <c r="R117" s="241"/>
      <c r="S117" s="241"/>
      <c r="T117" s="241"/>
    </row>
    <row r="118">
      <c r="A118" s="287" t="str">
        <v>星灿大海·顶流（很顶那种）</v>
      </c>
      <c r="B118" s="296" t="str">
        <v>马泽凯</v>
      </c>
      <c r="C118" s="288">
        <v>45393</v>
      </c>
      <c r="D118" s="288">
        <v>45397</v>
      </c>
      <c r="E118" s="287" t="str">
        <v>豪华大</v>
      </c>
      <c r="F118" s="295"/>
      <c r="G118" s="287"/>
      <c r="H118" s="287"/>
      <c r="I118" s="287"/>
      <c r="J118" s="287"/>
      <c r="K118" s="287">
        <v>1</v>
      </c>
      <c r="L118" s="287">
        <v>1</v>
      </c>
      <c r="M118" s="287">
        <v>1</v>
      </c>
      <c r="N118" s="287">
        <v>1</v>
      </c>
      <c r="O118" s="243"/>
      <c r="P118" s="241"/>
      <c r="Q118" s="241"/>
      <c r="R118" s="241"/>
      <c r="S118" s="241"/>
      <c r="T118" s="241"/>
    </row>
    <row r="119">
      <c r="A119" s="287" t="str">
        <v>星灿大海·顶流（很顶那种）</v>
      </c>
      <c r="B119" s="296" t="str" xml:space="preserve">
        <v>赵晓东 </v>
      </c>
      <c r="C119" s="288">
        <v>45393</v>
      </c>
      <c r="D119" s="288">
        <v>45397</v>
      </c>
      <c r="E119" s="287" t="str">
        <v>豪华大</v>
      </c>
      <c r="F119" s="295"/>
      <c r="G119" s="287"/>
      <c r="H119" s="287"/>
      <c r="I119" s="287"/>
      <c r="J119" s="287"/>
      <c r="K119" s="287">
        <v>1</v>
      </c>
      <c r="L119" s="287">
        <v>1</v>
      </c>
      <c r="M119" s="287">
        <v>1</v>
      </c>
      <c r="N119" s="287">
        <v>1</v>
      </c>
      <c r="O119" s="243"/>
      <c r="P119" s="241"/>
      <c r="Q119" s="241"/>
      <c r="R119" s="241"/>
      <c r="S119" s="241"/>
      <c r="T119" s="241"/>
    </row>
    <row r="120">
      <c r="A120" s="287" t="str">
        <v>星灿大海·顶流（很顶那种）</v>
      </c>
      <c r="B120" s="296" t="str">
        <v>夏浩童</v>
      </c>
      <c r="C120" s="288">
        <v>45393</v>
      </c>
      <c r="D120" s="288">
        <v>45397</v>
      </c>
      <c r="E120" s="287" t="str">
        <v>豪华海景大</v>
      </c>
      <c r="F120" s="295"/>
      <c r="G120" s="287"/>
      <c r="H120" s="287"/>
      <c r="I120" s="287"/>
      <c r="J120" s="287"/>
      <c r="K120" s="287">
        <v>1</v>
      </c>
      <c r="L120" s="287">
        <v>1</v>
      </c>
      <c r="M120" s="287">
        <v>1</v>
      </c>
      <c r="N120" s="287">
        <v>1</v>
      </c>
      <c r="O120" s="243"/>
      <c r="P120" s="241"/>
      <c r="Q120" s="241"/>
      <c r="R120" s="241"/>
      <c r="S120" s="241"/>
      <c r="T120" s="241"/>
    </row>
    <row r="121">
      <c r="A121" s="287" t="str">
        <v>新声社</v>
      </c>
      <c r="B121" s="289" t="str">
        <v>单鑫</v>
      </c>
      <c r="C121" s="324">
        <v>45393</v>
      </c>
      <c r="D121" s="324">
        <v>45397</v>
      </c>
      <c r="E121" s="325" t="str">
        <v>豪华大</v>
      </c>
      <c r="F121" s="287"/>
      <c r="G121" s="287"/>
      <c r="H121" s="287"/>
      <c r="I121" s="287"/>
      <c r="J121" s="287"/>
      <c r="K121" s="287"/>
      <c r="L121" s="287">
        <v>1</v>
      </c>
      <c r="M121" s="287">
        <v>1</v>
      </c>
      <c r="N121" s="287">
        <v>1</v>
      </c>
      <c r="O121" s="243"/>
      <c r="P121" s="241"/>
      <c r="Q121" s="241"/>
      <c r="R121" s="241"/>
      <c r="S121" s="241"/>
      <c r="T121" s="241"/>
    </row>
    <row r="122">
      <c r="A122" s="287" t="str">
        <v>🎵萌猪猪.🐷</v>
      </c>
      <c r="B122" s="289" t="str">
        <v>陈雪岩</v>
      </c>
      <c r="C122" s="288">
        <v>45393</v>
      </c>
      <c r="D122" s="288">
        <v>45397</v>
      </c>
      <c r="E122" s="287" t="str">
        <v>豪华阁海景房</v>
      </c>
      <c r="F122" s="287"/>
      <c r="G122" s="287"/>
      <c r="H122" s="287"/>
      <c r="I122" s="287"/>
      <c r="J122" s="287"/>
      <c r="K122" s="287">
        <v>1</v>
      </c>
      <c r="L122" s="287">
        <v>1</v>
      </c>
      <c r="M122" s="287">
        <v>1</v>
      </c>
      <c r="N122" s="287">
        <v>1</v>
      </c>
      <c r="O122" s="287"/>
      <c r="P122" s="241"/>
      <c r="Q122" s="241"/>
      <c r="R122" s="241"/>
      <c r="S122" s="241"/>
      <c r="T122" s="241"/>
    </row>
    <row r="123">
      <c r="A123" s="287" t="str">
        <v>☻ 文基呀 ¹¹²¹</v>
      </c>
      <c r="B123" s="289" t="str">
        <v>黄文基</v>
      </c>
      <c r="C123" s="288">
        <v>45393</v>
      </c>
      <c r="D123" s="288">
        <v>45397</v>
      </c>
      <c r="E123" s="287" t="str">
        <v>豪华海景大</v>
      </c>
      <c r="F123" s="287"/>
      <c r="G123" s="287"/>
      <c r="H123" s="287"/>
      <c r="I123" s="287"/>
      <c r="J123" s="287"/>
      <c r="K123" s="287">
        <v>2</v>
      </c>
      <c r="L123" s="287">
        <v>2</v>
      </c>
      <c r="M123" s="287">
        <v>2</v>
      </c>
      <c r="N123" s="287">
        <v>2</v>
      </c>
      <c r="O123" s="243"/>
      <c r="P123" s="241"/>
      <c r="Q123" s="241"/>
      <c r="R123" s="241"/>
      <c r="S123" s="241"/>
      <c r="T123" s="241"/>
    </row>
    <row r="124">
      <c r="A124" s="287" t="str">
        <v>李百灵</v>
      </c>
      <c r="B124" s="289" t="str">
        <v>李百灵</v>
      </c>
      <c r="C124" s="288">
        <v>45393</v>
      </c>
      <c r="D124" s="288">
        <v>45396</v>
      </c>
      <c r="E124" s="287" t="str">
        <v>豪华阁海景房</v>
      </c>
      <c r="F124" s="287"/>
      <c r="G124" s="287"/>
      <c r="H124" s="287"/>
      <c r="I124" s="287"/>
      <c r="J124" s="287"/>
      <c r="K124" s="287"/>
      <c r="L124" s="287">
        <v>1</v>
      </c>
      <c r="M124" s="287">
        <v>1</v>
      </c>
      <c r="N124" s="287">
        <v>1</v>
      </c>
      <c r="O124" s="287"/>
      <c r="P124" s="241"/>
      <c r="Q124" s="241"/>
      <c r="R124" s="241"/>
      <c r="S124" s="241"/>
      <c r="T124" s="241"/>
    </row>
    <row r="125">
      <c r="A125" s="287" t="str">
        <v>🍊付宇文¹²⁰⁴(冲击年度地区赛)</v>
      </c>
      <c r="B125" s="289" t="str">
        <v>付榆文</v>
      </c>
      <c r="C125" s="288">
        <v>45393</v>
      </c>
      <c r="D125" s="288">
        <v>45397</v>
      </c>
      <c r="E125" s="287" t="str">
        <v>豪华海景大</v>
      </c>
      <c r="F125" s="287"/>
      <c r="G125" s="287"/>
      <c r="H125" s="287"/>
      <c r="I125" s="287"/>
      <c r="J125" s="287"/>
      <c r="K125" s="287">
        <v>1</v>
      </c>
      <c r="L125" s="287">
        <v>1</v>
      </c>
      <c r="M125" s="287">
        <v>1</v>
      </c>
      <c r="N125" s="287">
        <v>1</v>
      </c>
      <c r="O125" s="243"/>
      <c r="P125" s="241"/>
      <c r="Q125" s="241"/>
      <c r="R125" s="241"/>
      <c r="S125" s="241"/>
      <c r="T125" s="241"/>
    </row>
    <row r="126">
      <c r="A126" s="287" t="str">
        <v>187（冲击年度地区赛）</v>
      </c>
      <c r="B126" s="289" t="str">
        <v>卞继生</v>
      </c>
      <c r="C126" s="288">
        <v>45393</v>
      </c>
      <c r="D126" s="288">
        <v>45396</v>
      </c>
      <c r="E126" s="287" t="str">
        <v>豪华大</v>
      </c>
      <c r="F126" s="287"/>
      <c r="G126" s="287"/>
      <c r="H126" s="287"/>
      <c r="I126" s="287"/>
      <c r="J126" s="287"/>
      <c r="K126" s="287"/>
      <c r="L126" s="287">
        <v>1</v>
      </c>
      <c r="M126" s="287">
        <v>1</v>
      </c>
      <c r="N126" s="287">
        <v>0</v>
      </c>
      <c r="O126" s="243"/>
      <c r="P126" s="241"/>
      <c r="Q126" s="241"/>
      <c r="R126" s="241"/>
      <c r="S126" s="241"/>
      <c r="T126" s="241"/>
    </row>
    <row r="127">
      <c r="A127" s="287" t="str" xml:space="preserve">
        <v>187（冲击年度地区赛）大涵 </v>
      </c>
      <c r="B127" s="289" t="str">
        <v>蒋鹏</v>
      </c>
      <c r="C127" s="288">
        <v>45393</v>
      </c>
      <c r="D127" s="288">
        <v>45396</v>
      </c>
      <c r="E127" s="287" t="str">
        <v>豪华大</v>
      </c>
      <c r="F127" s="287"/>
      <c r="G127" s="287"/>
      <c r="H127" s="287"/>
      <c r="I127" s="287"/>
      <c r="J127" s="287"/>
      <c r="K127" s="287">
        <v>0</v>
      </c>
      <c r="L127" s="287">
        <v>0</v>
      </c>
      <c r="M127" s="287">
        <v>1</v>
      </c>
      <c r="N127" s="287">
        <v>0</v>
      </c>
      <c r="O127" s="243"/>
      <c r="P127" s="241"/>
      <c r="Q127" s="241"/>
      <c r="R127" s="241"/>
      <c r="S127" s="241"/>
      <c r="T127" s="241"/>
    </row>
    <row r="128">
      <c r="A128" s="287" t="str">
        <v>187（冲击年度地区赛）乐天</v>
      </c>
      <c r="B128" s="289" t="str">
        <v>陈浩</v>
      </c>
      <c r="C128" s="288">
        <v>45393</v>
      </c>
      <c r="D128" s="288">
        <v>45396</v>
      </c>
      <c r="E128" s="287" t="str">
        <v>豪华大</v>
      </c>
      <c r="F128" s="287"/>
      <c r="G128" s="287"/>
      <c r="H128" s="287"/>
      <c r="I128" s="287"/>
      <c r="J128" s="287"/>
      <c r="K128" s="287">
        <v>0</v>
      </c>
      <c r="L128" s="287">
        <v>0</v>
      </c>
      <c r="M128" s="287">
        <v>1</v>
      </c>
      <c r="N128" s="287">
        <v>0</v>
      </c>
      <c r="O128" s="243"/>
      <c r="P128" s="241"/>
      <c r="Q128" s="241"/>
      <c r="R128" s="241"/>
      <c r="S128" s="241"/>
      <c r="T128" s="241"/>
    </row>
    <row r="129">
      <c r="A129" s="287" t="str">
        <v>不知好戴</v>
      </c>
      <c r="B129" s="289" t="str">
        <v>戴颔</v>
      </c>
      <c r="C129" s="288">
        <v>45393</v>
      </c>
      <c r="D129" s="288">
        <v>45397</v>
      </c>
      <c r="E129" s="287" t="str">
        <v>豪华大</v>
      </c>
      <c r="F129" s="287"/>
      <c r="G129" s="287"/>
      <c r="H129" s="287"/>
      <c r="I129" s="287"/>
      <c r="J129" s="287"/>
      <c r="K129" s="287">
        <v>1</v>
      </c>
      <c r="L129" s="287">
        <v>1</v>
      </c>
      <c r="M129" s="287">
        <v>1</v>
      </c>
      <c r="N129" s="287">
        <v>1</v>
      </c>
      <c r="O129" s="243"/>
      <c r="P129" s="241"/>
      <c r="Q129" s="241"/>
      <c r="R129" s="241"/>
      <c r="S129" s="241"/>
      <c r="T129" s="241"/>
    </row>
    <row r="130">
      <c r="A130" s="287" t="str">
        <v>一凡🥭（柒叻⁷⁶⁶）</v>
      </c>
      <c r="B130" s="289" t="str">
        <v>陈帆</v>
      </c>
      <c r="C130" s="288">
        <v>45393</v>
      </c>
      <c r="D130" s="288">
        <v>45397</v>
      </c>
      <c r="E130" s="287" t="str">
        <v>豪华海景大</v>
      </c>
      <c r="F130" s="287"/>
      <c r="G130" s="287"/>
      <c r="H130" s="287"/>
      <c r="I130" s="287"/>
      <c r="J130" s="287"/>
      <c r="K130" s="287">
        <v>1</v>
      </c>
      <c r="L130" s="287">
        <v>1</v>
      </c>
      <c r="M130" s="287">
        <v>1</v>
      </c>
      <c r="N130" s="287">
        <v>1</v>
      </c>
      <c r="O130" s="243"/>
      <c r="P130" s="241"/>
      <c r="Q130" s="241"/>
      <c r="R130" s="241"/>
      <c r="S130" s="241"/>
      <c r="T130" s="241"/>
    </row>
    <row r="131">
      <c r="A131" s="287" t="str">
        <v>Kiki大魔王🐬</v>
      </c>
      <c r="B131" s="289" t="str">
        <v>张琪琪</v>
      </c>
      <c r="C131" s="288">
        <v>45393</v>
      </c>
      <c r="D131" s="288">
        <v>45397</v>
      </c>
      <c r="E131" s="287" t="str">
        <v>豪华大</v>
      </c>
      <c r="F131" s="287"/>
      <c r="G131" s="287"/>
      <c r="H131" s="287"/>
      <c r="I131" s="287"/>
      <c r="J131" s="287"/>
      <c r="K131" s="287">
        <v>1</v>
      </c>
      <c r="L131" s="287">
        <v>1</v>
      </c>
      <c r="M131" s="287">
        <v>1</v>
      </c>
      <c r="N131" s="287">
        <v>1</v>
      </c>
      <c r="O131" s="243"/>
      <c r="P131" s="241"/>
      <c r="Q131" s="241"/>
      <c r="R131" s="241"/>
      <c r="S131" s="241"/>
      <c r="T131" s="241"/>
    </row>
    <row r="132">
      <c r="A132" s="287" t="str">
        <v>Theone🕊</v>
      </c>
      <c r="B132" s="289" t="str">
        <v>刘璋婕</v>
      </c>
      <c r="C132" s="288">
        <v>45393</v>
      </c>
      <c r="D132" s="288">
        <v>45397</v>
      </c>
      <c r="E132" s="287" t="str">
        <v>豪华大</v>
      </c>
      <c r="F132" s="287"/>
      <c r="G132" s="287"/>
      <c r="H132" s="287"/>
      <c r="I132" s="287"/>
      <c r="J132" s="287"/>
      <c r="K132" s="287"/>
      <c r="L132" s="287">
        <v>1</v>
      </c>
      <c r="M132" s="287">
        <v>1</v>
      </c>
      <c r="N132" s="287">
        <v>1</v>
      </c>
      <c r="O132" s="243"/>
      <c r="P132" s="241"/>
      <c r="Q132" s="241"/>
      <c r="R132" s="241"/>
      <c r="S132" s="241"/>
      <c r="T132" s="241"/>
    </row>
    <row r="133">
      <c r="A133" s="287" t="str">
        <v>麦兜兜🎤♌</v>
      </c>
      <c r="B133" s="289" t="str">
        <v>林小青</v>
      </c>
      <c r="C133" s="288">
        <v>45394</v>
      </c>
      <c r="D133" s="288">
        <v>45395</v>
      </c>
      <c r="E133" s="287" t="str">
        <v>豪华大</v>
      </c>
      <c r="F133" s="287"/>
      <c r="G133" s="287"/>
      <c r="H133" s="287"/>
      <c r="I133" s="287"/>
      <c r="J133" s="287"/>
      <c r="K133" s="287"/>
      <c r="L133" s="287">
        <v>1</v>
      </c>
      <c r="M133" s="287">
        <v>0</v>
      </c>
      <c r="N133" s="287">
        <v>0</v>
      </c>
      <c r="O133" s="243"/>
      <c r="P133" s="241"/>
      <c r="Q133" s="241"/>
      <c r="R133" s="241"/>
      <c r="S133" s="241"/>
      <c r="T133" s="241"/>
    </row>
    <row r="134">
      <c r="A134" s="287" t="str">
        <v>杨烽</v>
      </c>
      <c r="B134" s="289" t="str">
        <v>杨烽</v>
      </c>
      <c r="C134" s="288">
        <v>45393</v>
      </c>
      <c r="D134" s="288">
        <v>45397</v>
      </c>
      <c r="E134" s="287" t="str">
        <v>豪华海景大</v>
      </c>
      <c r="F134" s="287"/>
      <c r="G134" s="287"/>
      <c r="H134" s="287"/>
      <c r="I134" s="287"/>
      <c r="J134" s="287"/>
      <c r="K134" s="287">
        <v>1</v>
      </c>
      <c r="L134" s="287">
        <v>1</v>
      </c>
      <c r="M134" s="287">
        <v>1</v>
      </c>
      <c r="N134" s="287">
        <v>1</v>
      </c>
      <c r="O134" s="243"/>
      <c r="P134" s="241"/>
      <c r="Q134" s="241"/>
      <c r="R134" s="241"/>
      <c r="S134" s="241"/>
      <c r="T134" s="241"/>
    </row>
    <row r="135">
      <c r="A135" s="287" t="str">
        <v>🌈Dodo嘟🎶</v>
      </c>
      <c r="B135" s="289" t="str">
        <v>赵雅盈</v>
      </c>
      <c r="C135" s="288">
        <v>45393</v>
      </c>
      <c r="D135" s="288">
        <v>45397</v>
      </c>
      <c r="E135" s="287" t="str">
        <v>豪华海景大</v>
      </c>
      <c r="F135" s="287"/>
      <c r="G135" s="287"/>
      <c r="H135" s="287"/>
      <c r="I135" s="287"/>
      <c r="J135" s="287"/>
      <c r="K135" s="287">
        <v>1</v>
      </c>
      <c r="L135" s="287">
        <v>1</v>
      </c>
      <c r="M135" s="287">
        <v>1</v>
      </c>
      <c r="N135" s="287">
        <v>1</v>
      </c>
      <c r="O135" s="243"/>
      <c r="P135" s="241"/>
      <c r="Q135" s="241"/>
      <c r="R135" s="241"/>
      <c r="S135" s="241"/>
      <c r="T135" s="241"/>
    </row>
    <row r="136">
      <c r="A136" s="287" t="str">
        <v>二辰的草稿箱(299</v>
      </c>
      <c r="B136" s="289" t="str">
        <v>张宇</v>
      </c>
      <c r="C136" s="288">
        <v>45393</v>
      </c>
      <c r="D136" s="288">
        <v>45397</v>
      </c>
      <c r="E136" s="287" t="str">
        <v>豪华海景大</v>
      </c>
      <c r="F136" s="287"/>
      <c r="G136" s="287"/>
      <c r="H136" s="287"/>
      <c r="I136" s="287"/>
      <c r="J136" s="287"/>
      <c r="K136" s="287">
        <v>1</v>
      </c>
      <c r="L136" s="287">
        <v>1</v>
      </c>
      <c r="M136" s="287">
        <v>1</v>
      </c>
      <c r="N136" s="287">
        <v>1</v>
      </c>
      <c r="O136" s="243"/>
      <c r="P136" s="241"/>
      <c r="Q136" s="241"/>
      <c r="R136" s="241"/>
      <c r="S136" s="241"/>
      <c r="T136" s="241"/>
    </row>
    <row r="137">
      <c r="A137" s="287" t="str">
        <v>小鑫鑫❤️</v>
      </c>
      <c r="B137" s="289" t="str">
        <v>慈宏鑫</v>
      </c>
      <c r="C137" s="288">
        <v>45393</v>
      </c>
      <c r="D137" s="288">
        <v>45397</v>
      </c>
      <c r="E137" s="287" t="str">
        <v>豪华大</v>
      </c>
      <c r="F137" s="287"/>
      <c r="G137" s="287"/>
      <c r="H137" s="287"/>
      <c r="I137" s="287"/>
      <c r="J137" s="287"/>
      <c r="K137" s="287">
        <v>1</v>
      </c>
      <c r="L137" s="287">
        <v>1</v>
      </c>
      <c r="M137" s="287">
        <v>1</v>
      </c>
      <c r="N137" s="287">
        <v>1</v>
      </c>
      <c r="O137" s="243"/>
      <c r="P137" s="241"/>
      <c r="Q137" s="241"/>
      <c r="R137" s="241"/>
      <c r="S137" s="241"/>
      <c r="T137" s="241"/>
    </row>
    <row r="138">
      <c r="A138" s="287" t="str">
        <v>冷冷不冷🍃</v>
      </c>
      <c r="B138" s="289" t="str">
        <v>辛梦叶</v>
      </c>
      <c r="C138" s="288">
        <v>45393</v>
      </c>
      <c r="D138" s="288">
        <v>45396</v>
      </c>
      <c r="E138" s="287" t="str">
        <v>豪华大</v>
      </c>
      <c r="F138" s="287"/>
      <c r="G138" s="287"/>
      <c r="H138" s="287"/>
      <c r="I138" s="287"/>
      <c r="J138" s="287"/>
      <c r="K138" s="287"/>
      <c r="L138" s="287">
        <v>1</v>
      </c>
      <c r="M138" s="287">
        <v>1</v>
      </c>
      <c r="N138" s="287">
        <v>0</v>
      </c>
      <c r="O138" s="243"/>
      <c r="P138" s="241"/>
      <c r="Q138" s="241"/>
      <c r="R138" s="241"/>
      <c r="S138" s="241"/>
      <c r="T138" s="241"/>
    </row>
    <row r="139">
      <c r="A139" s="287" t="str">
        <v>啊浩文化传媒</v>
      </c>
      <c r="B139" s="289" t="str">
        <v>肖宇浩</v>
      </c>
      <c r="C139" s="288">
        <v>45393</v>
      </c>
      <c r="D139" s="288">
        <v>45397</v>
      </c>
      <c r="E139" s="287" t="str">
        <v>豪华阁海景房</v>
      </c>
      <c r="F139" s="287"/>
      <c r="G139" s="287"/>
      <c r="H139" s="287"/>
      <c r="I139" s="287"/>
      <c r="J139" s="287"/>
      <c r="K139" s="287">
        <v>1</v>
      </c>
      <c r="L139" s="287">
        <v>1</v>
      </c>
      <c r="M139" s="287">
        <v>1</v>
      </c>
      <c r="N139" s="287">
        <v>1</v>
      </c>
      <c r="O139" s="287"/>
      <c r="P139" s="241"/>
      <c r="Q139" s="241"/>
      <c r="R139" s="241"/>
      <c r="S139" s="241"/>
      <c r="T139" s="241"/>
    </row>
    <row r="140">
      <c r="A140" s="287" t="str">
        <v>王不染</v>
      </c>
      <c r="B140" s="289" t="str">
        <v>王磊</v>
      </c>
      <c r="C140" s="288">
        <v>45393</v>
      </c>
      <c r="D140" s="288">
        <v>45397</v>
      </c>
      <c r="E140" s="287" t="str">
        <v>豪华海景大</v>
      </c>
      <c r="F140" s="287"/>
      <c r="G140" s="287"/>
      <c r="H140" s="287"/>
      <c r="I140" s="287"/>
      <c r="J140" s="287"/>
      <c r="K140" s="287">
        <v>1</v>
      </c>
      <c r="L140" s="287">
        <v>1</v>
      </c>
      <c r="M140" s="287">
        <v>1</v>
      </c>
      <c r="N140" s="287">
        <v>1</v>
      </c>
      <c r="O140" s="243"/>
      <c r="P140" s="241"/>
      <c r="Q140" s="241"/>
      <c r="R140" s="241"/>
      <c r="S140" s="241"/>
      <c r="T140" s="241"/>
    </row>
    <row r="141">
      <c r="A141" s="287" t="str">
        <v>鹿邑三宝（收徒）</v>
      </c>
      <c r="B141" s="289" t="str">
        <v>朱志涛</v>
      </c>
      <c r="C141" s="288">
        <v>45393</v>
      </c>
      <c r="D141" s="288">
        <v>45397</v>
      </c>
      <c r="E141" s="287" t="str">
        <v>豪华海景大</v>
      </c>
      <c r="F141" s="287"/>
      <c r="G141" s="287"/>
      <c r="H141" s="287"/>
      <c r="I141" s="287"/>
      <c r="J141" s="287"/>
      <c r="K141" s="287">
        <v>1</v>
      </c>
      <c r="L141" s="287">
        <v>1</v>
      </c>
      <c r="M141" s="287">
        <v>1</v>
      </c>
      <c r="N141" s="287">
        <v>1</v>
      </c>
      <c r="O141" s="243"/>
      <c r="P141" s="241"/>
      <c r="Q141" s="241"/>
      <c r="R141" s="241"/>
      <c r="S141" s="241"/>
      <c r="T141" s="241"/>
    </row>
    <row r="142">
      <c r="A142" s="287" t="str">
        <v>鹿邑三宝（收徒）</v>
      </c>
      <c r="B142" s="289"/>
      <c r="C142" s="288">
        <v>45393</v>
      </c>
      <c r="D142" s="288">
        <v>45397</v>
      </c>
      <c r="E142" s="335" t="str">
        <v>豪华海景大</v>
      </c>
      <c r="F142" s="287"/>
      <c r="G142" s="287"/>
      <c r="H142" s="287"/>
      <c r="I142" s="287"/>
      <c r="J142" s="287"/>
      <c r="K142" s="287">
        <v>1</v>
      </c>
      <c r="L142" s="287">
        <v>1</v>
      </c>
      <c r="M142" s="287">
        <v>1</v>
      </c>
      <c r="N142" s="287">
        <v>1</v>
      </c>
      <c r="O142" s="243"/>
      <c r="P142" s="241"/>
      <c r="Q142" s="241"/>
      <c r="R142" s="241"/>
      <c r="S142" s="241"/>
      <c r="T142" s="241"/>
    </row>
    <row r="143">
      <c r="A143" s="287" t="str">
        <v>昊北💎星城少年（每晚7点直播）</v>
      </c>
      <c r="B143" s="289" t="str">
        <v>张里铎</v>
      </c>
      <c r="C143" s="288">
        <v>45391</v>
      </c>
      <c r="D143" s="288">
        <v>45397</v>
      </c>
      <c r="E143" s="287" t="str">
        <v>豪华大</v>
      </c>
      <c r="F143" s="287"/>
      <c r="G143" s="287"/>
      <c r="H143" s="287"/>
      <c r="I143" s="287"/>
      <c r="J143" s="287">
        <v>1</v>
      </c>
      <c r="K143" s="287">
        <v>1</v>
      </c>
      <c r="L143" s="287">
        <v>1</v>
      </c>
      <c r="M143" s="287">
        <v>1</v>
      </c>
      <c r="N143" s="287">
        <v>1</v>
      </c>
      <c r="O143" s="287"/>
      <c r="P143" s="241"/>
      <c r="Q143" s="241"/>
      <c r="R143" s="241"/>
      <c r="S143" s="241"/>
      <c r="T143" s="241"/>
    </row>
    <row r="144">
      <c r="A144" s="287" t="str">
        <v>☀️刘晨²⁰⁹ ☀️（不忘初❤️）</v>
      </c>
      <c r="B144" s="289" t="str">
        <v>刘晨</v>
      </c>
      <c r="C144" s="288">
        <v>45393</v>
      </c>
      <c r="D144" s="288">
        <v>45397</v>
      </c>
      <c r="E144" s="287" t="str">
        <v>豪华大</v>
      </c>
      <c r="F144" s="287"/>
      <c r="G144" s="287"/>
      <c r="H144" s="287"/>
      <c r="I144" s="287"/>
      <c r="J144" s="287"/>
      <c r="K144" s="287">
        <v>1</v>
      </c>
      <c r="L144" s="287">
        <v>1</v>
      </c>
      <c r="M144" s="287">
        <v>1</v>
      </c>
      <c r="N144" s="287">
        <v>1</v>
      </c>
      <c r="O144" s="243"/>
      <c r="P144" s="241"/>
      <c r="Q144" s="241"/>
      <c r="R144" s="241"/>
      <c r="S144" s="241"/>
      <c r="T144" s="241"/>
    </row>
    <row r="145">
      <c r="A145" s="287" t="str">
        <v>唐吟🎵</v>
      </c>
      <c r="B145" s="289" t="str">
        <v>龙芷璇</v>
      </c>
      <c r="C145" s="288">
        <v>45393</v>
      </c>
      <c r="D145" s="288">
        <v>45398</v>
      </c>
      <c r="E145" s="287" t="str">
        <v>豪华海景大</v>
      </c>
      <c r="F145" s="287"/>
      <c r="G145" s="287"/>
      <c r="H145" s="287"/>
      <c r="I145" s="287"/>
      <c r="J145" s="287"/>
      <c r="K145" s="287">
        <v>1</v>
      </c>
      <c r="L145" s="287">
        <v>1</v>
      </c>
      <c r="M145" s="287">
        <v>1</v>
      </c>
      <c r="N145" s="287">
        <v>1</v>
      </c>
      <c r="O145" s="243"/>
      <c r="P145" s="241"/>
      <c r="Q145" s="241"/>
      <c r="R145" s="241"/>
      <c r="S145" s="241"/>
      <c r="T145" s="241"/>
    </row>
    <row r="146">
      <c r="A146" s="287" t="str">
        <v>龚明威violin</v>
      </c>
      <c r="B146" s="289" t="str">
        <v>龚明威</v>
      </c>
      <c r="C146" s="288">
        <v>45393</v>
      </c>
      <c r="D146" s="288">
        <v>45397</v>
      </c>
      <c r="E146" s="287" t="str">
        <v>豪华大</v>
      </c>
      <c r="F146" s="287"/>
      <c r="G146" s="287"/>
      <c r="H146" s="287"/>
      <c r="I146" s="287"/>
      <c r="J146" s="287"/>
      <c r="K146" s="287">
        <v>1</v>
      </c>
      <c r="L146" s="287">
        <v>1</v>
      </c>
      <c r="M146" s="287">
        <v>1</v>
      </c>
      <c r="N146" s="287">
        <v>1</v>
      </c>
      <c r="O146" s="243"/>
      <c r="P146" s="241"/>
      <c r="Q146" s="241"/>
      <c r="R146" s="241"/>
      <c r="S146" s="241"/>
      <c r="T146" s="241"/>
    </row>
    <row r="147">
      <c r="A147" s="287" t="str">
        <v>颜冬ACE</v>
      </c>
      <c r="B147" s="289" t="str">
        <v>黄璜</v>
      </c>
      <c r="C147" s="288">
        <v>45393</v>
      </c>
      <c r="D147" s="288">
        <v>45397</v>
      </c>
      <c r="E147" s="287" t="str">
        <v>豪华大</v>
      </c>
      <c r="F147" s="287"/>
      <c r="G147" s="287"/>
      <c r="H147" s="287"/>
      <c r="I147" s="287"/>
      <c r="J147" s="287"/>
      <c r="K147" s="287">
        <v>1</v>
      </c>
      <c r="L147" s="287">
        <v>1</v>
      </c>
      <c r="M147" s="287">
        <v>1</v>
      </c>
      <c r="N147" s="287">
        <v>1</v>
      </c>
      <c r="O147" s="243"/>
      <c r="P147" s="241"/>
      <c r="Q147" s="241"/>
      <c r="R147" s="241"/>
      <c r="S147" s="241"/>
      <c r="T147" s="241"/>
    </row>
    <row r="148">
      <c r="A148" s="287" t="str">
        <v>狼王（与你同在）</v>
      </c>
      <c r="B148" s="289" t="str">
        <v>陈云飞</v>
      </c>
      <c r="C148" s="288">
        <v>45393</v>
      </c>
      <c r="D148" s="288">
        <v>45397</v>
      </c>
      <c r="E148" s="287" t="str">
        <v>豪华阁海景房</v>
      </c>
      <c r="F148" s="287"/>
      <c r="G148" s="287"/>
      <c r="H148" s="287"/>
      <c r="I148" s="287"/>
      <c r="J148" s="287"/>
      <c r="K148" s="287">
        <v>1</v>
      </c>
      <c r="L148" s="287">
        <v>1</v>
      </c>
      <c r="M148" s="287">
        <v>1</v>
      </c>
      <c r="N148" s="287">
        <v>1</v>
      </c>
      <c r="O148" s="287"/>
      <c r="P148" s="241"/>
      <c r="Q148" s="241"/>
      <c r="R148" s="241"/>
      <c r="S148" s="241"/>
      <c r="T148" s="241"/>
    </row>
    <row r="149">
      <c r="A149" s="287" t="str">
        <v>Li敖🎗 ⁶¹</v>
      </c>
      <c r="B149" s="289" t="str">
        <v>李敖</v>
      </c>
      <c r="C149" s="288">
        <v>45393</v>
      </c>
      <c r="D149" s="288">
        <v>45397</v>
      </c>
      <c r="E149" s="287" t="str">
        <v>豪华海景大</v>
      </c>
      <c r="F149" s="287"/>
      <c r="G149" s="287"/>
      <c r="H149" s="287"/>
      <c r="I149" s="287"/>
      <c r="J149" s="287"/>
      <c r="K149" s="287">
        <v>1</v>
      </c>
      <c r="L149" s="287">
        <v>1</v>
      </c>
      <c r="M149" s="287">
        <v>1</v>
      </c>
      <c r="N149" s="287">
        <v>1</v>
      </c>
      <c r="O149" s="243"/>
      <c r="P149" s="241"/>
      <c r="Q149" s="241"/>
      <c r="R149" s="241"/>
      <c r="S149" s="241"/>
      <c r="T149" s="241"/>
    </row>
    <row r="150">
      <c r="A150" s="287" t="str">
        <v>云涛-（感谢相遇）大哥远传媒</v>
      </c>
      <c r="B150" s="289" t="str">
        <v>朱云涛</v>
      </c>
      <c r="C150" s="288">
        <v>45393</v>
      </c>
      <c r="D150" s="288">
        <v>45397</v>
      </c>
      <c r="E150" s="287" t="str">
        <v>豪华大</v>
      </c>
      <c r="F150" s="287"/>
      <c r="G150" s="287"/>
      <c r="H150" s="287"/>
      <c r="I150" s="287"/>
      <c r="J150" s="287"/>
      <c r="K150" s="287">
        <v>1</v>
      </c>
      <c r="L150" s="287">
        <v>1</v>
      </c>
      <c r="M150" s="287">
        <v>1</v>
      </c>
      <c r="N150" s="287">
        <v>1</v>
      </c>
      <c r="O150" s="243"/>
      <c r="P150" s="241"/>
      <c r="Q150" s="241"/>
      <c r="R150" s="241"/>
      <c r="S150" s="241"/>
      <c r="T150" s="241"/>
    </row>
    <row r="151">
      <c r="A151" s="287" t="str">
        <v>阿杜🍭 ˢᴴ</v>
      </c>
      <c r="B151" s="289" t="str">
        <v>杜盛华</v>
      </c>
      <c r="C151" s="288">
        <v>45393</v>
      </c>
      <c r="D151" s="288">
        <v>45397</v>
      </c>
      <c r="E151" s="287" t="str">
        <v>豪华阁海景房</v>
      </c>
      <c r="F151" s="287"/>
      <c r="G151" s="287"/>
      <c r="H151" s="287"/>
      <c r="I151" s="287"/>
      <c r="J151" s="287"/>
      <c r="K151" s="287">
        <v>1</v>
      </c>
      <c r="L151" s="287">
        <v>1</v>
      </c>
      <c r="M151" s="287">
        <v>1</v>
      </c>
      <c r="N151" s="287">
        <v>1</v>
      </c>
      <c r="O151" s="287"/>
      <c r="P151" s="241"/>
      <c r="Q151" s="241"/>
      <c r="R151" s="241"/>
      <c r="S151" s="241"/>
      <c r="T151" s="241"/>
    </row>
    <row r="152">
      <c r="A152" s="287" t="str">
        <v>24K小金条</v>
      </c>
      <c r="B152" s="289" t="str">
        <v>马芮</v>
      </c>
      <c r="C152" s="288">
        <v>45392</v>
      </c>
      <c r="D152" s="288">
        <v>45397</v>
      </c>
      <c r="E152" s="287" t="str">
        <v>豪华海景双</v>
      </c>
      <c r="F152" s="287"/>
      <c r="G152" s="287"/>
      <c r="H152" s="287"/>
      <c r="I152" s="287"/>
      <c r="J152" s="287">
        <v>1</v>
      </c>
      <c r="K152" s="287">
        <v>1</v>
      </c>
      <c r="L152" s="287">
        <v>1</v>
      </c>
      <c r="M152" s="287">
        <v>1</v>
      </c>
      <c r="N152" s="287">
        <v>1</v>
      </c>
      <c r="O152" s="287"/>
      <c r="P152" s="241"/>
      <c r="Q152" s="241"/>
      <c r="R152" s="241"/>
      <c r="S152" s="241"/>
      <c r="T152" s="241"/>
    </row>
    <row r="153">
      <c r="A153" s="287" t="str">
        <v>户外唱歌磊（12月14号生日庆典）</v>
      </c>
      <c r="B153" s="289" t="str">
        <v>封磊磊</v>
      </c>
      <c r="C153" s="288">
        <v>45393</v>
      </c>
      <c r="D153" s="288">
        <v>45396</v>
      </c>
      <c r="E153" s="287" t="str">
        <v>豪华大</v>
      </c>
      <c r="F153" s="287"/>
      <c r="G153" s="287"/>
      <c r="H153" s="287"/>
      <c r="I153" s="287"/>
      <c r="J153" s="287"/>
      <c r="K153" s="287"/>
      <c r="L153" s="287">
        <v>1</v>
      </c>
      <c r="M153" s="287">
        <v>1</v>
      </c>
      <c r="N153" s="287">
        <v>0</v>
      </c>
      <c r="O153" s="243"/>
      <c r="P153" s="241"/>
      <c r="Q153" s="241"/>
      <c r="R153" s="241"/>
      <c r="S153" s="241"/>
      <c r="T153" s="241"/>
    </row>
    <row r="154">
      <c r="A154" s="287" t="str">
        <v>沫黎⁹⁹⁹⁹⁹⁹⁹⁹⁹⁹⁹</v>
      </c>
      <c r="B154" s="289" t="str">
        <v>程丽红</v>
      </c>
      <c r="C154" s="288">
        <v>45393</v>
      </c>
      <c r="D154" s="288">
        <v>45396</v>
      </c>
      <c r="E154" s="287" t="str">
        <v>豪华大</v>
      </c>
      <c r="F154" s="287"/>
      <c r="G154" s="287"/>
      <c r="H154" s="287"/>
      <c r="I154" s="287"/>
      <c r="J154" s="287"/>
      <c r="K154" s="287"/>
      <c r="L154" s="287">
        <v>1</v>
      </c>
      <c r="M154" s="287">
        <v>1</v>
      </c>
      <c r="N154" s="287">
        <v>0</v>
      </c>
      <c r="O154" s="243"/>
      <c r="P154" s="241"/>
      <c r="Q154" s="241"/>
      <c r="R154" s="241"/>
      <c r="S154" s="241"/>
      <c r="T154" s="241"/>
    </row>
    <row r="155">
      <c r="A155" s="287" t="str">
        <v>逸洋♈️ ⁵¹⁷（星城小唱将）</v>
      </c>
      <c r="B155" s="289" t="str">
        <v>李顺平</v>
      </c>
      <c r="C155" s="288">
        <v>45393</v>
      </c>
      <c r="D155" s="288">
        <v>45397</v>
      </c>
      <c r="E155" s="287" t="str">
        <v>豪华大</v>
      </c>
      <c r="F155" s="287"/>
      <c r="G155" s="287"/>
      <c r="H155" s="287"/>
      <c r="I155" s="287"/>
      <c r="J155" s="287"/>
      <c r="K155" s="287"/>
      <c r="L155" s="287">
        <v>1</v>
      </c>
      <c r="M155" s="287">
        <v>1</v>
      </c>
      <c r="N155" s="287">
        <v>1</v>
      </c>
      <c r="O155" s="243"/>
      <c r="P155" s="241"/>
      <c r="Q155" s="241"/>
      <c r="R155" s="241"/>
      <c r="S155" s="241"/>
      <c r="T155" s="241"/>
    </row>
    <row r="156">
      <c r="A156" s="287" t="str">
        <v>小结巴【721】</v>
      </c>
      <c r="B156" s="289" t="str">
        <v>钟瑞燕</v>
      </c>
      <c r="C156" s="288">
        <v>45394</v>
      </c>
      <c r="D156" s="288">
        <v>45397</v>
      </c>
      <c r="E156" s="287" t="str">
        <v>豪华大</v>
      </c>
      <c r="F156" s="287"/>
      <c r="G156" s="287"/>
      <c r="H156" s="287"/>
      <c r="I156" s="287"/>
      <c r="J156" s="287"/>
      <c r="K156" s="287"/>
      <c r="L156" s="287">
        <v>1</v>
      </c>
      <c r="M156" s="287">
        <v>1</v>
      </c>
      <c r="N156" s="287">
        <v>1</v>
      </c>
      <c r="O156" s="243"/>
      <c r="P156" s="241"/>
      <c r="Q156" s="241"/>
      <c r="R156" s="241"/>
      <c r="S156" s="241"/>
      <c r="T156" s="241"/>
    </row>
    <row r="157">
      <c r="A157" s="287" t="str">
        <v>沛子歆🦄️</v>
      </c>
      <c r="B157" s="289" t="str">
        <v>赵凯悦</v>
      </c>
      <c r="C157" s="288">
        <v>45390</v>
      </c>
      <c r="D157" s="288">
        <v>45397</v>
      </c>
      <c r="E157" s="287" t="str">
        <v>豪华海景双</v>
      </c>
      <c r="F157" s="287"/>
      <c r="G157" s="287"/>
      <c r="H157" s="287">
        <v>1</v>
      </c>
      <c r="I157" s="287">
        <v>1</v>
      </c>
      <c r="J157" s="287">
        <v>1</v>
      </c>
      <c r="K157" s="287">
        <v>1</v>
      </c>
      <c r="L157" s="287">
        <v>1</v>
      </c>
      <c r="M157" s="287">
        <v>1</v>
      </c>
      <c r="N157" s="287">
        <v>1</v>
      </c>
      <c r="O157" s="287"/>
      <c r="P157" s="241"/>
      <c r="Q157" s="241"/>
      <c r="R157" s="241"/>
      <c r="S157" s="241"/>
      <c r="T157" s="241"/>
    </row>
    <row r="158">
      <c r="A158" s="287" t="str">
        <v>郑柒柒🌸</v>
      </c>
      <c r="B158" s="289" t="str">
        <v>郑羽希</v>
      </c>
      <c r="C158" s="288">
        <v>45394</v>
      </c>
      <c r="D158" s="288">
        <v>45396</v>
      </c>
      <c r="E158" s="287" t="str">
        <v>豪华海景大</v>
      </c>
      <c r="F158" s="287"/>
      <c r="G158" s="287"/>
      <c r="H158" s="287"/>
      <c r="I158" s="287"/>
      <c r="J158" s="287"/>
      <c r="K158" s="287">
        <v>1</v>
      </c>
      <c r="L158" s="287">
        <v>1</v>
      </c>
      <c r="M158" s="287">
        <v>1</v>
      </c>
      <c r="N158" s="287">
        <v>0</v>
      </c>
      <c r="O158" s="243"/>
      <c r="P158" s="241"/>
      <c r="Q158" s="241"/>
      <c r="R158" s="241"/>
      <c r="S158" s="241"/>
      <c r="T158" s="241"/>
    </row>
    <row r="159">
      <c r="A159" s="287" t="str">
        <v>Vincent楓</v>
      </c>
      <c r="B159" s="289" t="str">
        <v>曹晓明</v>
      </c>
      <c r="C159" s="288">
        <v>45393</v>
      </c>
      <c r="D159" s="288">
        <v>45397</v>
      </c>
      <c r="E159" s="287" t="str">
        <v>豪华海景大</v>
      </c>
      <c r="F159" s="287"/>
      <c r="G159" s="287"/>
      <c r="H159" s="287"/>
      <c r="I159" s="287"/>
      <c r="J159" s="287"/>
      <c r="K159" s="287">
        <v>1</v>
      </c>
      <c r="L159" s="287">
        <v>1</v>
      </c>
      <c r="M159" s="287">
        <v>1</v>
      </c>
      <c r="N159" s="287">
        <v>1</v>
      </c>
      <c r="O159" s="243"/>
      <c r="P159" s="241"/>
      <c r="Q159" s="241"/>
      <c r="R159" s="241"/>
      <c r="S159" s="241"/>
      <c r="T159" s="241"/>
    </row>
    <row r="160">
      <c r="A160" s="287" t="str">
        <v>王启航9272（传媒）</v>
      </c>
      <c r="B160" s="289" t="str">
        <v>周帅</v>
      </c>
      <c r="C160" s="288">
        <v>45393</v>
      </c>
      <c r="D160" s="288">
        <v>45397</v>
      </c>
      <c r="E160" s="287" t="str">
        <v>豪华海景大</v>
      </c>
      <c r="F160" s="287"/>
      <c r="G160" s="287"/>
      <c r="H160" s="287"/>
      <c r="I160" s="287"/>
      <c r="J160" s="287"/>
      <c r="K160" s="287">
        <v>1</v>
      </c>
      <c r="L160" s="287">
        <v>1</v>
      </c>
      <c r="M160" s="287">
        <v>1</v>
      </c>
      <c r="N160" s="287">
        <v>1</v>
      </c>
      <c r="O160" s="243"/>
      <c r="P160" s="241"/>
      <c r="Q160" s="241"/>
      <c r="R160" s="241"/>
      <c r="S160" s="241"/>
      <c r="T160" s="241"/>
    </row>
    <row r="161">
      <c r="A161" s="287" t="str">
        <v>目子</v>
      </c>
      <c r="B161" s="289" t="str">
        <v>王盼盼</v>
      </c>
      <c r="C161" s="288">
        <v>45394</v>
      </c>
      <c r="D161" s="288">
        <v>45396</v>
      </c>
      <c r="E161" s="287" t="str">
        <v>豪华大</v>
      </c>
      <c r="F161" s="287"/>
      <c r="G161" s="287"/>
      <c r="H161" s="287"/>
      <c r="I161" s="287"/>
      <c r="J161" s="287"/>
      <c r="K161" s="287"/>
      <c r="L161" s="287">
        <v>1</v>
      </c>
      <c r="M161" s="287">
        <v>1</v>
      </c>
      <c r="N161" s="287">
        <v>0</v>
      </c>
      <c r="O161" s="243"/>
      <c r="P161" s="241"/>
      <c r="Q161" s="241"/>
      <c r="R161" s="241"/>
      <c r="S161" s="241"/>
      <c r="T161" s="241"/>
    </row>
    <row r="162">
      <c r="A162" s="287" t="str">
        <v>意斯</v>
      </c>
      <c r="B162" s="289" t="str">
        <v>王璐瑶</v>
      </c>
      <c r="C162" s="288">
        <v>45393</v>
      </c>
      <c r="D162" s="288">
        <v>45397</v>
      </c>
      <c r="E162" s="287" t="str">
        <v>豪华大</v>
      </c>
      <c r="F162" s="287"/>
      <c r="G162" s="287"/>
      <c r="H162" s="287"/>
      <c r="I162" s="287"/>
      <c r="J162" s="287"/>
      <c r="K162" s="287">
        <v>1</v>
      </c>
      <c r="L162" s="287">
        <v>1</v>
      </c>
      <c r="M162" s="287">
        <v>1</v>
      </c>
      <c r="N162" s="287">
        <v>1</v>
      </c>
      <c r="O162" s="287"/>
      <c r="P162" s="241"/>
      <c r="Q162" s="241"/>
      <c r="R162" s="241"/>
      <c r="S162" s="241"/>
      <c r="T162" s="241"/>
    </row>
    <row r="163">
      <c r="A163" s="287" t="str">
        <v>昊艺💛星城唱将</v>
      </c>
      <c r="B163" s="289" t="str">
        <v>张浩</v>
      </c>
      <c r="C163" s="288">
        <v>45393</v>
      </c>
      <c r="D163" s="288">
        <v>45397</v>
      </c>
      <c r="E163" s="287" t="str">
        <v>豪华海景大</v>
      </c>
      <c r="F163" s="287"/>
      <c r="G163" s="287"/>
      <c r="H163" s="287"/>
      <c r="I163" s="287"/>
      <c r="J163" s="287"/>
      <c r="K163" s="287">
        <v>1</v>
      </c>
      <c r="L163" s="287">
        <v>1</v>
      </c>
      <c r="M163" s="287">
        <v>1</v>
      </c>
      <c r="N163" s="287">
        <v>1</v>
      </c>
      <c r="O163" s="243"/>
      <c r="P163" s="241"/>
      <c r="Q163" s="241"/>
      <c r="R163" s="241"/>
      <c r="S163" s="241"/>
      <c r="T163" s="241"/>
    </row>
    <row r="164">
      <c r="A164" s="287" t="str">
        <v>张开心🐽</v>
      </c>
      <c r="B164" s="289" t="str">
        <v>张靖婉</v>
      </c>
      <c r="C164" s="288">
        <v>45393</v>
      </c>
      <c r="D164" s="288">
        <v>45397</v>
      </c>
      <c r="E164" s="287" t="str">
        <v>豪华海景大</v>
      </c>
      <c r="F164" s="287"/>
      <c r="G164" s="287"/>
      <c r="H164" s="287"/>
      <c r="I164" s="287"/>
      <c r="J164" s="287"/>
      <c r="K164" s="287">
        <v>1</v>
      </c>
      <c r="L164" s="287">
        <v>1</v>
      </c>
      <c r="M164" s="287">
        <v>1</v>
      </c>
      <c r="N164" s="287">
        <v>1</v>
      </c>
      <c r="O164" s="243"/>
      <c r="P164" s="241"/>
      <c r="Q164" s="241"/>
      <c r="R164" s="241"/>
      <c r="S164" s="241"/>
      <c r="T164" s="241"/>
    </row>
    <row r="165">
      <c r="A165" s="287" t="str">
        <v>小瑶蛋💃（团队招人）</v>
      </c>
      <c r="B165" s="289" t="str">
        <v>谢碧瑶</v>
      </c>
      <c r="C165" s="288">
        <v>45393</v>
      </c>
      <c r="D165" s="288">
        <v>45398</v>
      </c>
      <c r="E165" s="287" t="str">
        <v>豪华大</v>
      </c>
      <c r="F165" s="287"/>
      <c r="G165" s="287"/>
      <c r="H165" s="287"/>
      <c r="I165" s="287"/>
      <c r="J165" s="287"/>
      <c r="K165" s="287">
        <v>1</v>
      </c>
      <c r="L165" s="287">
        <v>1</v>
      </c>
      <c r="M165" s="287">
        <v>1</v>
      </c>
      <c r="N165" s="287">
        <v>1</v>
      </c>
      <c r="O165" s="243"/>
      <c r="P165" s="241"/>
      <c r="Q165" s="241"/>
      <c r="R165" s="241"/>
      <c r="S165" s="241"/>
      <c r="T165" s="241"/>
    </row>
    <row r="166">
      <c r="A166" s="287" t="str">
        <v>轩轩up！🎤（备战年度版）</v>
      </c>
      <c r="B166" s="289" t="str">
        <v>范宇轩</v>
      </c>
      <c r="C166" s="288">
        <v>45393</v>
      </c>
      <c r="D166" s="288">
        <v>45397</v>
      </c>
      <c r="E166" s="287" t="str">
        <v>豪华大</v>
      </c>
      <c r="F166" s="287"/>
      <c r="G166" s="287"/>
      <c r="H166" s="287"/>
      <c r="I166" s="287"/>
      <c r="J166" s="287"/>
      <c r="K166" s="287">
        <v>1</v>
      </c>
      <c r="L166" s="287">
        <v>1</v>
      </c>
      <c r="M166" s="287">
        <v>1</v>
      </c>
      <c r="N166" s="287">
        <v>1</v>
      </c>
      <c r="O166" s="243"/>
      <c r="P166" s="241"/>
      <c r="Q166" s="241"/>
      <c r="R166" s="241"/>
      <c r="S166" s="241"/>
      <c r="T166" s="241"/>
    </row>
    <row r="167">
      <c r="A167" s="287" t="str">
        <v>小晗晗🍔</v>
      </c>
      <c r="B167" s="289" t="str">
        <v>张晗</v>
      </c>
      <c r="C167" s="288">
        <v>45393</v>
      </c>
      <c r="D167" s="288">
        <v>45397</v>
      </c>
      <c r="E167" s="287" t="str">
        <v>豪华大</v>
      </c>
      <c r="F167" s="287"/>
      <c r="G167" s="287"/>
      <c r="H167" s="287"/>
      <c r="I167" s="287"/>
      <c r="J167" s="287"/>
      <c r="K167" s="287">
        <v>1</v>
      </c>
      <c r="L167" s="287">
        <v>1</v>
      </c>
      <c r="M167" s="287">
        <v>1</v>
      </c>
      <c r="N167" s="287">
        <v>1</v>
      </c>
      <c r="O167" s="287"/>
      <c r="P167" s="241"/>
      <c r="Q167" s="241"/>
      <c r="R167" s="241"/>
      <c r="S167" s="241"/>
      <c r="T167" s="241"/>
    </row>
    <row r="168">
      <c r="A168" s="287" t="str">
        <v>春雨Rain_</v>
      </c>
      <c r="B168" s="289" t="str">
        <v>陈春雨</v>
      </c>
      <c r="C168" s="288">
        <v>45393</v>
      </c>
      <c r="D168" s="288">
        <v>45397</v>
      </c>
      <c r="E168" s="287" t="str">
        <v>豪华海景大</v>
      </c>
      <c r="F168" s="287"/>
      <c r="G168" s="287"/>
      <c r="H168" s="287"/>
      <c r="I168" s="287"/>
      <c r="J168" s="287"/>
      <c r="K168" s="287">
        <v>1</v>
      </c>
      <c r="L168" s="287">
        <v>1</v>
      </c>
      <c r="M168" s="287">
        <v>1</v>
      </c>
      <c r="N168" s="287">
        <v>1</v>
      </c>
      <c r="O168" s="243"/>
      <c r="P168" s="241"/>
      <c r="Q168" s="241"/>
      <c r="R168" s="241"/>
      <c r="S168" s="241"/>
      <c r="T168" s="241"/>
    </row>
    <row r="169">
      <c r="A169" s="287" t="str">
        <v>很单纯的渣男</v>
      </c>
      <c r="B169" s="289" t="str">
        <v>马炜</v>
      </c>
      <c r="C169" s="288">
        <v>45393</v>
      </c>
      <c r="D169" s="288">
        <v>45396</v>
      </c>
      <c r="E169" s="287" t="str">
        <v>豪华海景大</v>
      </c>
      <c r="F169" s="287"/>
      <c r="G169" s="287"/>
      <c r="H169" s="287"/>
      <c r="I169" s="287"/>
      <c r="J169" s="287"/>
      <c r="K169" s="287">
        <v>1</v>
      </c>
      <c r="L169" s="287">
        <v>1</v>
      </c>
      <c r="M169" s="287">
        <v>1</v>
      </c>
      <c r="N169" s="287">
        <v>0</v>
      </c>
      <c r="O169" s="243"/>
      <c r="P169" s="241"/>
      <c r="Q169" s="241"/>
      <c r="R169" s="241"/>
      <c r="S169" s="241"/>
      <c r="T169" s="241"/>
    </row>
    <row r="170">
      <c r="A170" s="287" t="str">
        <v>南兮传媒</v>
      </c>
      <c r="B170" s="289" t="str">
        <v>滕树娟</v>
      </c>
      <c r="C170" s="288">
        <v>45393</v>
      </c>
      <c r="D170" s="288">
        <v>45397</v>
      </c>
      <c r="E170" s="287" t="str">
        <v>豪华大</v>
      </c>
      <c r="F170" s="287"/>
      <c r="G170" s="287"/>
      <c r="H170" s="287"/>
      <c r="I170" s="287"/>
      <c r="J170" s="287"/>
      <c r="K170" s="287"/>
      <c r="L170" s="287">
        <v>1</v>
      </c>
      <c r="M170" s="287">
        <v>1</v>
      </c>
      <c r="N170" s="287">
        <v>1</v>
      </c>
      <c r="O170" s="243"/>
      <c r="P170" s="241"/>
      <c r="Q170" s="241"/>
      <c r="R170" s="241"/>
      <c r="S170" s="241"/>
      <c r="T170" s="241"/>
    </row>
    <row r="171">
      <c r="A171" s="287" t="str">
        <v>金同学🎧</v>
      </c>
      <c r="B171" s="289" t="str">
        <v>金琦馨</v>
      </c>
      <c r="C171" s="288">
        <v>45393</v>
      </c>
      <c r="D171" s="288">
        <v>45397</v>
      </c>
      <c r="E171" s="287" t="str">
        <v>豪华海景大</v>
      </c>
      <c r="F171" s="287"/>
      <c r="G171" s="287"/>
      <c r="H171" s="287"/>
      <c r="I171" s="287"/>
      <c r="J171" s="287"/>
      <c r="K171" s="287">
        <v>1</v>
      </c>
      <c r="L171" s="287">
        <v>1</v>
      </c>
      <c r="M171" s="287">
        <v>1</v>
      </c>
      <c r="N171" s="287">
        <v>1</v>
      </c>
      <c r="O171" s="243"/>
      <c r="P171" s="241"/>
      <c r="Q171" s="241"/>
      <c r="R171" s="241"/>
      <c r="S171" s="241"/>
      <c r="T171" s="241"/>
    </row>
    <row r="172">
      <c r="A172" s="287" t="str">
        <v>小师妹工作室</v>
      </c>
      <c r="B172" s="289" t="str">
        <v>陈熳坍</v>
      </c>
      <c r="C172" s="288">
        <v>45394</v>
      </c>
      <c r="D172" s="288">
        <v>45396</v>
      </c>
      <c r="E172" s="287" t="str">
        <v>豪华海景大</v>
      </c>
      <c r="F172" s="287"/>
      <c r="G172" s="287"/>
      <c r="H172" s="287"/>
      <c r="I172" s="287"/>
      <c r="J172" s="287"/>
      <c r="K172" s="287">
        <v>1</v>
      </c>
      <c r="L172" s="287">
        <v>1</v>
      </c>
      <c r="M172" s="287">
        <v>1</v>
      </c>
      <c r="N172" s="287">
        <v>0</v>
      </c>
      <c r="O172" s="243"/>
      <c r="P172" s="241"/>
      <c r="Q172" s="241"/>
      <c r="R172" s="241"/>
      <c r="S172" s="241"/>
      <c r="T172" s="241"/>
    </row>
    <row r="173">
      <c r="A173" s="287" t="str">
        <v>小白白🎤</v>
      </c>
      <c r="B173" s="289" t="str">
        <v>苏晓虹</v>
      </c>
      <c r="C173" s="288">
        <v>45393</v>
      </c>
      <c r="D173" s="288">
        <v>45397</v>
      </c>
      <c r="E173" s="287" t="str">
        <v>豪华海景大</v>
      </c>
      <c r="F173" s="287"/>
      <c r="G173" s="287"/>
      <c r="H173" s="287"/>
      <c r="I173" s="287"/>
      <c r="J173" s="287"/>
      <c r="K173" s="287">
        <v>1</v>
      </c>
      <c r="L173" s="287">
        <v>1</v>
      </c>
      <c r="M173" s="287">
        <v>1</v>
      </c>
      <c r="N173" s="287">
        <v>1</v>
      </c>
      <c r="O173" s="243"/>
      <c r="P173" s="241"/>
      <c r="Q173" s="241"/>
      <c r="R173" s="241"/>
      <c r="S173" s="241"/>
      <c r="T173" s="241"/>
    </row>
    <row r="174">
      <c r="A174" s="287" t="str">
        <v>S.SY（HZ.001）</v>
      </c>
      <c r="B174" s="289" t="str">
        <v>袁家栋</v>
      </c>
      <c r="C174" s="288">
        <v>45393</v>
      </c>
      <c r="D174" s="288">
        <v>45397</v>
      </c>
      <c r="E174" s="287" t="str">
        <v>豪华海景大</v>
      </c>
      <c r="F174" s="287"/>
      <c r="G174" s="287"/>
      <c r="H174" s="287"/>
      <c r="I174" s="287"/>
      <c r="J174" s="287"/>
      <c r="K174" s="287">
        <v>1</v>
      </c>
      <c r="L174" s="287">
        <v>1</v>
      </c>
      <c r="M174" s="287">
        <v>1</v>
      </c>
      <c r="N174" s="287">
        <v>1</v>
      </c>
      <c r="O174" s="243"/>
      <c r="P174" s="241"/>
      <c r="Q174" s="241"/>
      <c r="R174" s="241"/>
      <c r="S174" s="241"/>
      <c r="T174" s="241"/>
    </row>
    <row r="175">
      <c r="A175" s="287" t="str">
        <v>S.SY（HZ.001）</v>
      </c>
      <c r="B175" s="289" t="str">
        <v>熊请</v>
      </c>
      <c r="C175" s="288">
        <v>45393</v>
      </c>
      <c r="D175" s="288">
        <v>45397</v>
      </c>
      <c r="E175" s="287" t="str">
        <v>自理</v>
      </c>
      <c r="F175" s="287"/>
      <c r="G175" s="287"/>
      <c r="H175" s="287"/>
      <c r="I175" s="287"/>
      <c r="J175" s="287"/>
      <c r="K175" s="287">
        <v>0</v>
      </c>
      <c r="L175" s="287">
        <v>0</v>
      </c>
      <c r="M175" s="287">
        <v>0</v>
      </c>
      <c r="N175" s="287">
        <v>0</v>
      </c>
      <c r="O175" s="243"/>
      <c r="P175" s="241"/>
      <c r="Q175" s="241"/>
      <c r="R175" s="241"/>
      <c r="S175" s="241"/>
      <c r="T175" s="241"/>
    </row>
    <row r="176">
      <c r="A176" s="287" t="str">
        <v>S.SY（HZ.001）</v>
      </c>
      <c r="B176" s="289" t="str">
        <v>李乐华</v>
      </c>
      <c r="C176" s="288">
        <v>45393</v>
      </c>
      <c r="D176" s="288">
        <v>45397</v>
      </c>
      <c r="E176" s="287" t="str">
        <v>自理</v>
      </c>
      <c r="F176" s="287"/>
      <c r="G176" s="287"/>
      <c r="H176" s="287"/>
      <c r="I176" s="287"/>
      <c r="J176" s="287"/>
      <c r="K176" s="287">
        <v>0</v>
      </c>
      <c r="L176" s="287">
        <v>0</v>
      </c>
      <c r="M176" s="287">
        <v>0</v>
      </c>
      <c r="N176" s="287">
        <v>0</v>
      </c>
      <c r="O176" s="243"/>
      <c r="P176" s="241"/>
      <c r="Q176" s="241"/>
      <c r="R176" s="241"/>
      <c r="S176" s="241"/>
      <c r="T176" s="241"/>
    </row>
    <row r="177">
      <c r="A177" s="287" t="str">
        <v>S.SY（HZ.001）</v>
      </c>
      <c r="B177" s="289" t="str">
        <v>裴蕊萍</v>
      </c>
      <c r="C177" s="288">
        <v>45393</v>
      </c>
      <c r="D177" s="288">
        <v>45397</v>
      </c>
      <c r="E177" s="287" t="str">
        <v>自理</v>
      </c>
      <c r="F177" s="287"/>
      <c r="G177" s="287"/>
      <c r="H177" s="287"/>
      <c r="I177" s="287"/>
      <c r="J177" s="287"/>
      <c r="K177" s="287">
        <v>0</v>
      </c>
      <c r="L177" s="287">
        <v>0</v>
      </c>
      <c r="M177" s="287">
        <v>0</v>
      </c>
      <c r="N177" s="287">
        <v>0</v>
      </c>
      <c r="O177" s="243"/>
      <c r="P177" s="241"/>
      <c r="Q177" s="241"/>
      <c r="R177" s="241"/>
      <c r="S177" s="241"/>
      <c r="T177" s="241"/>
    </row>
    <row r="178">
      <c r="A178" s="287" t="str">
        <v>宇晨卡特</v>
      </c>
      <c r="B178" s="289" t="str">
        <v>盛梓竣</v>
      </c>
      <c r="C178" s="288">
        <v>45394</v>
      </c>
      <c r="D178" s="288">
        <v>45397</v>
      </c>
      <c r="E178" s="287" t="str">
        <v>豪华大</v>
      </c>
      <c r="F178" s="287"/>
      <c r="G178" s="287"/>
      <c r="H178" s="287"/>
      <c r="I178" s="287"/>
      <c r="J178" s="287"/>
      <c r="K178" s="287"/>
      <c r="L178" s="287">
        <v>1</v>
      </c>
      <c r="M178" s="287">
        <v>1</v>
      </c>
      <c r="N178" s="287">
        <v>1</v>
      </c>
      <c r="O178" s="243"/>
      <c r="P178" s="241"/>
      <c r="Q178" s="241"/>
      <c r="R178" s="241"/>
      <c r="S178" s="241"/>
      <c r="T178" s="241"/>
    </row>
    <row r="179">
      <c r="A179" s="287" t="str">
        <v>宇晨卡特</v>
      </c>
      <c r="B179" s="289" t="str">
        <v>王智杰</v>
      </c>
      <c r="C179" s="288">
        <v>45394</v>
      </c>
      <c r="D179" s="288">
        <v>45397</v>
      </c>
      <c r="E179" s="287" t="str">
        <v>豪华大</v>
      </c>
      <c r="F179" s="287"/>
      <c r="G179" s="287"/>
      <c r="H179" s="287"/>
      <c r="I179" s="287"/>
      <c r="J179" s="287"/>
      <c r="K179" s="287"/>
      <c r="L179" s="287">
        <v>1</v>
      </c>
      <c r="M179" s="287">
        <v>1</v>
      </c>
      <c r="N179" s="287">
        <v>1</v>
      </c>
      <c r="O179" s="243"/>
      <c r="P179" s="241"/>
      <c r="Q179" s="241"/>
      <c r="R179" s="241"/>
      <c r="S179" s="241"/>
      <c r="T179" s="241"/>
    </row>
    <row r="180">
      <c r="A180" s="287" t="str">
        <v>子龙（3980）</v>
      </c>
      <c r="B180" s="289" t="str">
        <v>吴振宏</v>
      </c>
      <c r="C180" s="288">
        <v>45393</v>
      </c>
      <c r="D180" s="288">
        <v>45397</v>
      </c>
      <c r="E180" s="287" t="str">
        <v>豪华大</v>
      </c>
      <c r="F180" s="287"/>
      <c r="G180" s="287"/>
      <c r="H180" s="287"/>
      <c r="I180" s="287"/>
      <c r="J180" s="287"/>
      <c r="K180" s="287">
        <v>1</v>
      </c>
      <c r="L180" s="287">
        <v>1</v>
      </c>
      <c r="M180" s="287">
        <v>1</v>
      </c>
      <c r="N180" s="287">
        <v>1</v>
      </c>
      <c r="O180" s="287"/>
      <c r="P180" s="241"/>
      <c r="Q180" s="241"/>
      <c r="R180" s="241"/>
      <c r="S180" s="241"/>
      <c r="T180" s="241"/>
    </row>
    <row r="181">
      <c r="A181" s="287" t="str">
        <v>季晨🍊</v>
      </c>
      <c r="B181" s="289" t="str">
        <v>凌磊</v>
      </c>
      <c r="C181" s="288">
        <v>45393</v>
      </c>
      <c r="D181" s="288">
        <v>45397</v>
      </c>
      <c r="E181" s="287" t="str">
        <v>豪华海景大</v>
      </c>
      <c r="F181" s="287"/>
      <c r="G181" s="287"/>
      <c r="H181" s="287"/>
      <c r="I181" s="287"/>
      <c r="J181" s="287"/>
      <c r="K181" s="287">
        <v>1</v>
      </c>
      <c r="L181" s="287">
        <v>1</v>
      </c>
      <c r="M181" s="287">
        <v>1</v>
      </c>
      <c r="N181" s="287">
        <v>1</v>
      </c>
      <c r="O181" s="243"/>
      <c r="P181" s="241"/>
      <c r="Q181" s="241"/>
      <c r="R181" s="241"/>
      <c r="S181" s="241"/>
      <c r="T181" s="241"/>
    </row>
    <row r="182">
      <c r="A182" s="287" t="str">
        <v>关妙甜</v>
      </c>
      <c r="B182" s="289" t="str">
        <v>关晓羽</v>
      </c>
      <c r="C182" s="288">
        <v>45393</v>
      </c>
      <c r="D182" s="288">
        <v>45396</v>
      </c>
      <c r="E182" s="287" t="str">
        <v>豪华海景大</v>
      </c>
      <c r="F182" s="287"/>
      <c r="G182" s="287"/>
      <c r="H182" s="287"/>
      <c r="I182" s="287"/>
      <c r="J182" s="287"/>
      <c r="K182" s="287">
        <v>1</v>
      </c>
      <c r="L182" s="287">
        <v>1</v>
      </c>
      <c r="M182" s="287">
        <v>1</v>
      </c>
      <c r="N182" s="287">
        <v>0</v>
      </c>
      <c r="O182" s="243"/>
      <c r="P182" s="241"/>
      <c r="Q182" s="241"/>
      <c r="R182" s="241"/>
      <c r="S182" s="241"/>
      <c r="T182" s="241"/>
    </row>
    <row r="183">
      <c r="A183" s="287" t="str">
        <v>吕口口🎙️</v>
      </c>
      <c r="B183" s="289" t="str">
        <v>吕原</v>
      </c>
      <c r="C183" s="288">
        <v>45393</v>
      </c>
      <c r="D183" s="288">
        <v>45397</v>
      </c>
      <c r="E183" s="287" t="str">
        <v>豪华海景大</v>
      </c>
      <c r="F183" s="287"/>
      <c r="G183" s="287"/>
      <c r="H183" s="287"/>
      <c r="I183" s="287"/>
      <c r="J183" s="287"/>
      <c r="K183" s="287">
        <v>1</v>
      </c>
      <c r="L183" s="287">
        <v>1</v>
      </c>
      <c r="M183" s="287">
        <v>1</v>
      </c>
      <c r="N183" s="287">
        <v>1</v>
      </c>
      <c r="O183" s="243"/>
      <c r="P183" s="241"/>
      <c r="Q183" s="241"/>
      <c r="R183" s="241"/>
      <c r="S183" s="241"/>
      <c r="T183" s="241"/>
    </row>
    <row r="184">
      <c r="A184" s="287" t="str">
        <v>Unee彤彤</v>
      </c>
      <c r="B184" s="289" t="str">
        <v>林祉彤</v>
      </c>
      <c r="C184" s="288">
        <v>45393</v>
      </c>
      <c r="D184" s="288">
        <v>45397</v>
      </c>
      <c r="E184" s="287" t="str">
        <v>豪华大</v>
      </c>
      <c r="F184" s="287"/>
      <c r="G184" s="287"/>
      <c r="H184" s="287"/>
      <c r="I184" s="287"/>
      <c r="J184" s="287"/>
      <c r="K184" s="287">
        <v>1</v>
      </c>
      <c r="L184" s="287">
        <v>1</v>
      </c>
      <c r="M184" s="287">
        <v>1</v>
      </c>
      <c r="N184" s="287">
        <v>1</v>
      </c>
      <c r="O184" s="287"/>
      <c r="P184" s="241"/>
      <c r="Q184" s="241"/>
      <c r="R184" s="241"/>
      <c r="S184" s="241"/>
      <c r="T184" s="241"/>
    </row>
    <row r="185">
      <c r="A185" s="287" t="str">
        <v>声声荟/如果顺遂无虞/骨头</v>
      </c>
      <c r="B185" s="289" t="str">
        <v>钏仕云</v>
      </c>
      <c r="C185" s="288">
        <v>45393</v>
      </c>
      <c r="D185" s="288">
        <v>45396</v>
      </c>
      <c r="E185" s="287" t="str">
        <v>豪华海景大</v>
      </c>
      <c r="F185" s="287"/>
      <c r="G185" s="287"/>
      <c r="H185" s="287"/>
      <c r="I185" s="287"/>
      <c r="J185" s="287"/>
      <c r="K185" s="287">
        <v>1</v>
      </c>
      <c r="L185" s="287">
        <v>1</v>
      </c>
      <c r="M185" s="287">
        <v>1</v>
      </c>
      <c r="N185" s="287">
        <v>0</v>
      </c>
      <c r="O185" s="243"/>
      <c r="P185" s="241"/>
      <c r="Q185" s="241"/>
      <c r="R185" s="241"/>
      <c r="S185" s="241"/>
      <c r="T185" s="241"/>
    </row>
    <row r="186">
      <c r="A186" s="287" t="str">
        <v>声声荟/如果顺遂无虞/骨头</v>
      </c>
      <c r="B186" s="292" t="str">
        <v>张成博</v>
      </c>
      <c r="C186" s="288">
        <v>45393</v>
      </c>
      <c r="D186" s="288">
        <v>45396</v>
      </c>
      <c r="E186" s="287" t="str">
        <v>自理</v>
      </c>
      <c r="F186" s="287"/>
      <c r="G186" s="287"/>
      <c r="H186" s="287"/>
      <c r="I186" s="287"/>
      <c r="J186" s="287"/>
      <c r="K186" s="287">
        <v>0</v>
      </c>
      <c r="L186" s="287">
        <v>0</v>
      </c>
      <c r="M186" s="287">
        <v>0</v>
      </c>
      <c r="N186" s="287">
        <v>0</v>
      </c>
      <c r="O186" s="243"/>
      <c r="P186" s="241"/>
      <c r="Q186" s="241"/>
      <c r="R186" s="241"/>
      <c r="S186" s="241"/>
      <c r="T186" s="241"/>
    </row>
    <row r="187">
      <c r="A187" s="287" t="str">
        <v>年度</v>
      </c>
      <c r="B187" s="289" t="str">
        <v>黄崇彬</v>
      </c>
      <c r="C187" s="288">
        <v>45393</v>
      </c>
      <c r="D187" s="288">
        <v>45397</v>
      </c>
      <c r="E187" s="287" t="str">
        <v>豪华海景大</v>
      </c>
      <c r="F187" s="287"/>
      <c r="G187" s="287"/>
      <c r="H187" s="287"/>
      <c r="I187" s="287"/>
      <c r="J187" s="287"/>
      <c r="K187" s="287">
        <v>1</v>
      </c>
      <c r="L187" s="287">
        <v>1</v>
      </c>
      <c r="M187" s="287">
        <v>1</v>
      </c>
      <c r="N187" s="287">
        <v>1</v>
      </c>
      <c r="O187" s="243"/>
      <c r="P187" s="241"/>
      <c r="Q187" s="241"/>
      <c r="R187" s="241"/>
      <c r="S187" s="241"/>
      <c r="T187" s="241"/>
    </row>
    <row r="188">
      <c r="A188" s="287" t="str">
        <v>年度</v>
      </c>
      <c r="B188" s="289" t="str">
        <v>许博闻</v>
      </c>
      <c r="C188" s="288">
        <v>45393</v>
      </c>
      <c r="D188" s="288">
        <v>45397</v>
      </c>
      <c r="E188" s="287" t="str">
        <v>自理</v>
      </c>
      <c r="F188" s="287"/>
      <c r="G188" s="287"/>
      <c r="H188" s="287"/>
      <c r="I188" s="287"/>
      <c r="J188" s="287"/>
      <c r="K188" s="287">
        <v>0</v>
      </c>
      <c r="L188" s="287">
        <v>0</v>
      </c>
      <c r="M188" s="287">
        <v>0</v>
      </c>
      <c r="N188" s="287">
        <v>0</v>
      </c>
      <c r="O188" s="243"/>
      <c r="P188" s="241"/>
      <c r="Q188" s="241"/>
      <c r="R188" s="241"/>
      <c r="S188" s="241"/>
      <c r="T188" s="241"/>
    </row>
    <row r="189">
      <c r="A189" s="287" t="str">
        <v>年度</v>
      </c>
      <c r="B189" s="289" t="str">
        <v>肖洋林</v>
      </c>
      <c r="C189" s="288">
        <v>45393</v>
      </c>
      <c r="D189" s="288">
        <v>45397</v>
      </c>
      <c r="E189" s="287" t="str">
        <v>自理</v>
      </c>
      <c r="F189" s="287"/>
      <c r="G189" s="287"/>
      <c r="H189" s="287"/>
      <c r="I189" s="287"/>
      <c r="J189" s="287"/>
      <c r="K189" s="287">
        <v>0</v>
      </c>
      <c r="L189" s="287">
        <v>0</v>
      </c>
      <c r="M189" s="287">
        <v>0</v>
      </c>
      <c r="N189" s="287">
        <v>0</v>
      </c>
      <c r="O189" s="243"/>
      <c r="P189" s="241"/>
      <c r="Q189" s="241"/>
      <c r="R189" s="241"/>
      <c r="S189" s="241"/>
      <c r="T189" s="241"/>
    </row>
    <row r="190">
      <c r="A190" s="287" t="str">
        <v>年度</v>
      </c>
      <c r="B190" s="289" t="str">
        <v>曹宇航</v>
      </c>
      <c r="C190" s="288">
        <v>45393</v>
      </c>
      <c r="D190" s="288">
        <v>45397</v>
      </c>
      <c r="E190" s="287" t="str">
        <v>自理</v>
      </c>
      <c r="F190" s="287"/>
      <c r="G190" s="287"/>
      <c r="H190" s="287"/>
      <c r="I190" s="287"/>
      <c r="J190" s="287"/>
      <c r="K190" s="287">
        <v>0</v>
      </c>
      <c r="L190" s="287">
        <v>0</v>
      </c>
      <c r="M190" s="287">
        <v>0</v>
      </c>
      <c r="N190" s="287">
        <v>0</v>
      </c>
      <c r="O190" s="243"/>
      <c r="P190" s="241"/>
      <c r="Q190" s="241"/>
      <c r="R190" s="241"/>
      <c r="S190" s="241"/>
      <c r="T190" s="241"/>
    </row>
    <row r="191">
      <c r="A191" s="287" t="str">
        <v>年度</v>
      </c>
      <c r="B191" s="289" t="str">
        <v>蔡冯明</v>
      </c>
      <c r="C191" s="288">
        <v>45393</v>
      </c>
      <c r="D191" s="288">
        <v>45397</v>
      </c>
      <c r="E191" s="287" t="str">
        <v>自理</v>
      </c>
      <c r="F191" s="287"/>
      <c r="G191" s="287"/>
      <c r="H191" s="287"/>
      <c r="I191" s="287"/>
      <c r="J191" s="287"/>
      <c r="K191" s="287">
        <v>0</v>
      </c>
      <c r="L191" s="287">
        <v>0</v>
      </c>
      <c r="M191" s="287">
        <v>0</v>
      </c>
      <c r="N191" s="287">
        <v>0</v>
      </c>
      <c r="O191" s="243"/>
      <c r="P191" s="241"/>
      <c r="Q191" s="241"/>
      <c r="R191" s="241"/>
      <c r="S191" s="241"/>
      <c r="T191" s="241"/>
    </row>
    <row r="192">
      <c r="A192" s="287" t="str">
        <v>年度</v>
      </c>
      <c r="B192" s="289" t="str">
        <v>单桐</v>
      </c>
      <c r="C192" s="288">
        <v>45393</v>
      </c>
      <c r="D192" s="288">
        <v>45397</v>
      </c>
      <c r="E192" s="287" t="str">
        <v>自理</v>
      </c>
      <c r="F192" s="287"/>
      <c r="G192" s="287"/>
      <c r="H192" s="287"/>
      <c r="I192" s="287"/>
      <c r="J192" s="287"/>
      <c r="K192" s="287">
        <v>0</v>
      </c>
      <c r="L192" s="287">
        <v>0</v>
      </c>
      <c r="M192" s="287">
        <v>0</v>
      </c>
      <c r="N192" s="287">
        <v>0</v>
      </c>
      <c r="O192" s="243"/>
      <c r="P192" s="241"/>
      <c r="Q192" s="241"/>
      <c r="R192" s="241"/>
      <c r="S192" s="241"/>
      <c r="T192" s="241"/>
    </row>
    <row r="193">
      <c r="A193" s="287" t="str">
        <v>顶流社</v>
      </c>
      <c r="B193" s="289" t="str">
        <v>田力竹</v>
      </c>
      <c r="C193" s="288">
        <v>45393</v>
      </c>
      <c r="D193" s="288">
        <v>45397</v>
      </c>
      <c r="E193" s="287" t="str">
        <v>豪华海景大</v>
      </c>
      <c r="F193" s="287"/>
      <c r="G193" s="287"/>
      <c r="H193" s="287"/>
      <c r="I193" s="287"/>
      <c r="J193" s="287"/>
      <c r="K193" s="287">
        <v>1</v>
      </c>
      <c r="L193" s="287">
        <v>1</v>
      </c>
      <c r="M193" s="287">
        <v>1</v>
      </c>
      <c r="N193" s="287">
        <v>1</v>
      </c>
      <c r="O193" s="243"/>
      <c r="P193" s="241"/>
      <c r="Q193" s="241"/>
      <c r="R193" s="241"/>
      <c r="S193" s="241"/>
      <c r="T193" s="241"/>
    </row>
    <row r="194">
      <c r="A194" s="287" t="str">
        <v>全明星.</v>
      </c>
      <c r="B194" s="289" t="str">
        <v>杨意</v>
      </c>
      <c r="C194" s="288">
        <v>45393</v>
      </c>
      <c r="D194" s="288">
        <v>45397</v>
      </c>
      <c r="E194" s="287" t="str">
        <v>豪华海景大</v>
      </c>
      <c r="F194" s="287"/>
      <c r="G194" s="287"/>
      <c r="H194" s="287"/>
      <c r="I194" s="287"/>
      <c r="J194" s="287"/>
      <c r="K194" s="287">
        <v>1</v>
      </c>
      <c r="L194" s="287">
        <v>1</v>
      </c>
      <c r="M194" s="287">
        <v>1</v>
      </c>
      <c r="N194" s="287">
        <v>1</v>
      </c>
      <c r="O194" s="243"/>
      <c r="P194" s="241"/>
      <c r="Q194" s="241"/>
      <c r="R194" s="241"/>
      <c r="S194" s="241"/>
      <c r="T194" s="241"/>
    </row>
    <row r="195">
      <c r="A195" s="287" t="str">
        <v>全明星.</v>
      </c>
      <c r="B195" s="289" t="str">
        <v>罗家豪</v>
      </c>
      <c r="C195" s="288">
        <v>45393</v>
      </c>
      <c r="D195" s="288">
        <v>45397</v>
      </c>
      <c r="E195" s="287" t="str">
        <v>豪华大</v>
      </c>
      <c r="F195" s="287"/>
      <c r="G195" s="287"/>
      <c r="H195" s="287"/>
      <c r="I195" s="287"/>
      <c r="J195" s="287"/>
      <c r="K195" s="287"/>
      <c r="L195" s="287">
        <v>1</v>
      </c>
      <c r="M195" s="287">
        <v>1</v>
      </c>
      <c r="N195" s="287">
        <v>1</v>
      </c>
      <c r="O195" s="243"/>
      <c r="P195" s="241"/>
      <c r="Q195" s="241"/>
      <c r="R195" s="241"/>
      <c r="S195" s="241"/>
      <c r="T195" s="241"/>
    </row>
    <row r="196">
      <c r="A196" s="287" t="str">
        <v>全明星.</v>
      </c>
      <c r="B196" s="289" t="str">
        <v>马天宇</v>
      </c>
      <c r="C196" s="288">
        <v>45393</v>
      </c>
      <c r="D196" s="288">
        <v>45397</v>
      </c>
      <c r="E196" s="287" t="str">
        <v>豪华海景大</v>
      </c>
      <c r="F196" s="287"/>
      <c r="G196" s="287"/>
      <c r="H196" s="287"/>
      <c r="I196" s="287"/>
      <c r="J196" s="287"/>
      <c r="K196" s="287">
        <v>1</v>
      </c>
      <c r="L196" s="287">
        <v>1</v>
      </c>
      <c r="M196" s="287">
        <v>1</v>
      </c>
      <c r="N196" s="287">
        <v>1</v>
      </c>
      <c r="O196" s="243"/>
      <c r="P196" s="241"/>
      <c r="Q196" s="241"/>
      <c r="R196" s="241"/>
      <c r="S196" s="241"/>
      <c r="T196" s="241"/>
    </row>
    <row r="197">
      <c r="A197" s="287" t="str">
        <v>全明星.</v>
      </c>
      <c r="B197" s="289" t="str">
        <v>邓世杰</v>
      </c>
      <c r="C197" s="288">
        <v>45393</v>
      </c>
      <c r="D197" s="288">
        <v>45397</v>
      </c>
      <c r="E197" s="287" t="str">
        <v>豪华海景大</v>
      </c>
      <c r="F197" s="287"/>
      <c r="G197" s="287"/>
      <c r="H197" s="287"/>
      <c r="I197" s="287"/>
      <c r="J197" s="287"/>
      <c r="K197" s="287"/>
      <c r="L197" s="287">
        <v>1</v>
      </c>
      <c r="M197" s="287">
        <v>1</v>
      </c>
      <c r="N197" s="287">
        <v>1</v>
      </c>
      <c r="O197" s="243"/>
      <c r="P197" s="241"/>
      <c r="Q197" s="241"/>
      <c r="R197" s="241"/>
      <c r="S197" s="241"/>
      <c r="T197" s="241"/>
    </row>
    <row r="198">
      <c r="A198" s="287" t="str">
        <v>全明星.</v>
      </c>
      <c r="B198" s="289" t="str">
        <v>陈龙</v>
      </c>
      <c r="C198" s="288">
        <v>45393</v>
      </c>
      <c r="D198" s="288">
        <v>45397</v>
      </c>
      <c r="E198" s="287" t="str">
        <v>豪华海景大</v>
      </c>
      <c r="F198" s="287"/>
      <c r="G198" s="287"/>
      <c r="H198" s="287"/>
      <c r="I198" s="287"/>
      <c r="J198" s="287"/>
      <c r="K198" s="287">
        <v>1</v>
      </c>
      <c r="L198" s="287">
        <v>1</v>
      </c>
      <c r="M198" s="287">
        <v>1</v>
      </c>
      <c r="N198" s="287">
        <v>1</v>
      </c>
      <c r="O198" s="243"/>
      <c r="P198" s="241"/>
      <c r="Q198" s="241"/>
      <c r="R198" s="241"/>
      <c r="S198" s="241"/>
      <c r="T198" s="241"/>
    </row>
    <row r="199">
      <c r="A199" s="287" t="str">
        <v>公会-小象大鹅</v>
      </c>
      <c r="B199" s="289" t="str">
        <v>杨俊杰</v>
      </c>
      <c r="C199" s="288">
        <v>45393</v>
      </c>
      <c r="D199" s="288">
        <v>45397</v>
      </c>
      <c r="E199" s="287" t="str">
        <v>豪华海景双</v>
      </c>
      <c r="F199" s="287"/>
      <c r="G199" s="287"/>
      <c r="H199" s="287"/>
      <c r="I199" s="287"/>
      <c r="J199" s="287"/>
      <c r="K199" s="287">
        <v>1</v>
      </c>
      <c r="L199" s="287">
        <v>1</v>
      </c>
      <c r="M199" s="287">
        <v>1</v>
      </c>
      <c r="N199" s="287">
        <v>1</v>
      </c>
      <c r="O199" s="243"/>
      <c r="P199" s="241"/>
      <c r="Q199" s="241"/>
      <c r="R199" s="241"/>
      <c r="S199" s="241"/>
      <c r="T199" s="241"/>
    </row>
    <row r="200">
      <c r="A200" s="287" t="str">
        <v>公会-红鹦鹉娱乐</v>
      </c>
      <c r="B200" s="289" t="str">
        <v>龙超</v>
      </c>
      <c r="C200" s="288">
        <v>45393</v>
      </c>
      <c r="D200" s="288">
        <v>45397</v>
      </c>
      <c r="E200" s="287" t="str">
        <v>豪华海景大</v>
      </c>
      <c r="F200" s="287"/>
      <c r="G200" s="287"/>
      <c r="H200" s="287"/>
      <c r="I200" s="287"/>
      <c r="J200" s="287"/>
      <c r="K200" s="287">
        <v>1</v>
      </c>
      <c r="L200" s="287">
        <v>1</v>
      </c>
      <c r="M200" s="287">
        <v>1</v>
      </c>
      <c r="N200" s="287">
        <v>1</v>
      </c>
      <c r="O200" s="243"/>
      <c r="P200" s="241"/>
      <c r="Q200" s="241"/>
      <c r="R200" s="241"/>
      <c r="S200" s="241"/>
      <c r="T200" s="241"/>
    </row>
    <row r="201">
      <c r="A201" s="287" t="str">
        <v>公会-星丹传媒</v>
      </c>
      <c r="B201" s="289" t="str">
        <v>王云飞</v>
      </c>
      <c r="C201" s="288">
        <v>45393</v>
      </c>
      <c r="D201" s="288">
        <v>45397</v>
      </c>
      <c r="E201" s="287" t="str">
        <v>豪华海景大</v>
      </c>
      <c r="F201" s="287"/>
      <c r="G201" s="287"/>
      <c r="H201" s="287"/>
      <c r="I201" s="287"/>
      <c r="J201" s="287"/>
      <c r="K201" s="287">
        <v>1</v>
      </c>
      <c r="L201" s="287">
        <v>1</v>
      </c>
      <c r="M201" s="287">
        <v>1</v>
      </c>
      <c r="N201" s="287">
        <v>1</v>
      </c>
      <c r="O201" s="243"/>
      <c r="P201" s="241"/>
      <c r="Q201" s="241"/>
      <c r="R201" s="241"/>
      <c r="S201" s="241"/>
      <c r="T201" s="241"/>
    </row>
    <row r="202">
      <c r="A202" s="287" t="str">
        <v>公会-天众文化</v>
      </c>
      <c r="B202" s="289" t="str">
        <v>戴方堃</v>
      </c>
      <c r="C202" s="288">
        <v>45393</v>
      </c>
      <c r="D202" s="288">
        <v>45397</v>
      </c>
      <c r="E202" s="287" t="str">
        <v>豪华海景大</v>
      </c>
      <c r="F202" s="287"/>
      <c r="G202" s="287"/>
      <c r="H202" s="287"/>
      <c r="I202" s="287"/>
      <c r="J202" s="287"/>
      <c r="K202" s="287">
        <v>1</v>
      </c>
      <c r="L202" s="287">
        <v>1</v>
      </c>
      <c r="M202" s="287">
        <v>1</v>
      </c>
      <c r="N202" s="287">
        <v>1</v>
      </c>
      <c r="O202" s="243"/>
      <c r="P202" s="241"/>
      <c r="Q202" s="241"/>
      <c r="R202" s="241"/>
      <c r="S202" s="241"/>
      <c r="T202" s="241"/>
    </row>
    <row r="203">
      <c r="A203" s="287" t="str">
        <v>公会-华星璀璨</v>
      </c>
      <c r="B203" s="289" t="str">
        <v>骆文军</v>
      </c>
      <c r="C203" s="288">
        <v>45393</v>
      </c>
      <c r="D203" s="288">
        <v>45397</v>
      </c>
      <c r="E203" s="287" t="str">
        <v>豪华海景双</v>
      </c>
      <c r="F203" s="287"/>
      <c r="G203" s="287"/>
      <c r="H203" s="287"/>
      <c r="I203" s="287"/>
      <c r="J203" s="287"/>
      <c r="K203" s="287">
        <v>1</v>
      </c>
      <c r="L203" s="287">
        <v>1</v>
      </c>
      <c r="M203" s="287">
        <v>1</v>
      </c>
      <c r="N203" s="287">
        <v>1</v>
      </c>
      <c r="O203" s="243"/>
      <c r="P203" s="241"/>
      <c r="Q203" s="241"/>
      <c r="R203" s="241"/>
      <c r="S203" s="241"/>
      <c r="T203" s="241"/>
    </row>
    <row r="204">
      <c r="A204" s="287" t="str">
        <v>公会-星城微创</v>
      </c>
      <c r="B204" s="289" t="str">
        <v>唐宇良</v>
      </c>
      <c r="C204" s="288">
        <v>45393</v>
      </c>
      <c r="D204" s="288">
        <v>45397</v>
      </c>
      <c r="E204" s="287" t="str">
        <v>豪华海景大</v>
      </c>
      <c r="F204" s="287"/>
      <c r="G204" s="287"/>
      <c r="H204" s="287"/>
      <c r="I204" s="287"/>
      <c r="J204" s="287"/>
      <c r="K204" s="287">
        <v>1</v>
      </c>
      <c r="L204" s="287">
        <v>1</v>
      </c>
      <c r="M204" s="287">
        <v>1</v>
      </c>
      <c r="N204" s="287">
        <v>0</v>
      </c>
      <c r="O204" s="243"/>
      <c r="P204" s="241"/>
      <c r="Q204" s="241"/>
      <c r="R204" s="241"/>
      <c r="S204" s="241"/>
      <c r="T204" s="241"/>
    </row>
    <row r="205">
      <c r="A205" s="287" t="str">
        <v>公会-星天外传媒</v>
      </c>
      <c r="B205" s="289" t="str">
        <v>邵恩庆</v>
      </c>
      <c r="C205" s="288">
        <v>45393</v>
      </c>
      <c r="D205" s="288"/>
      <c r="E205" s="287" t="str">
        <v>豪华海景大</v>
      </c>
      <c r="F205" s="287"/>
      <c r="G205" s="287"/>
      <c r="H205" s="287"/>
      <c r="I205" s="287"/>
      <c r="J205" s="287"/>
      <c r="K205" s="287">
        <v>0</v>
      </c>
      <c r="L205" s="287">
        <v>1</v>
      </c>
      <c r="M205" s="287">
        <v>1</v>
      </c>
      <c r="N205" s="287">
        <v>0</v>
      </c>
      <c r="O205" s="243"/>
      <c r="P205" s="241"/>
      <c r="Q205" s="241"/>
      <c r="R205" s="241"/>
      <c r="S205" s="241"/>
      <c r="T205" s="241"/>
    </row>
    <row r="206">
      <c r="A206" s="287" t="str">
        <v>公会-景一娱乐</v>
      </c>
      <c r="B206" s="289" t="str">
        <v>祁婷显</v>
      </c>
      <c r="C206" s="288">
        <v>45394</v>
      </c>
      <c r="D206" s="288">
        <v>45397</v>
      </c>
      <c r="E206" s="287" t="str">
        <v>豪华海景大</v>
      </c>
      <c r="F206" s="287"/>
      <c r="G206" s="287"/>
      <c r="H206" s="287"/>
      <c r="I206" s="287"/>
      <c r="J206" s="287"/>
      <c r="K206" s="287"/>
      <c r="L206" s="287">
        <v>1</v>
      </c>
      <c r="M206" s="287">
        <v>1</v>
      </c>
      <c r="N206" s="287">
        <v>1</v>
      </c>
      <c r="O206" s="243"/>
      <c r="P206" s="241"/>
      <c r="Q206" s="241"/>
      <c r="R206" s="241"/>
      <c r="S206" s="241"/>
      <c r="T206" s="241"/>
    </row>
    <row r="207">
      <c r="A207" s="287" t="str">
        <v>公会-联萌传媒</v>
      </c>
      <c r="B207" s="289" t="str">
        <v>陈金展</v>
      </c>
      <c r="C207" s="288">
        <v>45393</v>
      </c>
      <c r="D207" s="288">
        <v>45397</v>
      </c>
      <c r="E207" s="287" t="str">
        <v>豪华海景大</v>
      </c>
      <c r="F207" s="287"/>
      <c r="G207" s="287"/>
      <c r="H207" s="287"/>
      <c r="I207" s="287"/>
      <c r="J207" s="287"/>
      <c r="K207" s="287">
        <v>1</v>
      </c>
      <c r="L207" s="287">
        <v>1</v>
      </c>
      <c r="M207" s="287">
        <v>1</v>
      </c>
      <c r="N207" s="287">
        <v>1</v>
      </c>
      <c r="O207" s="243"/>
      <c r="P207" s="241"/>
      <c r="Q207" s="241"/>
      <c r="R207" s="241"/>
      <c r="S207" s="241"/>
      <c r="T207" s="241"/>
    </row>
    <row r="208">
      <c r="A208" s="287" t="str">
        <v>公会-无忧传媒</v>
      </c>
      <c r="B208" s="289" t="str">
        <v>万高</v>
      </c>
      <c r="C208" s="288">
        <v>45394</v>
      </c>
      <c r="D208" s="288">
        <v>45396</v>
      </c>
      <c r="E208" s="287" t="str">
        <v>豪华海景大</v>
      </c>
      <c r="F208" s="287"/>
      <c r="G208" s="287"/>
      <c r="H208" s="287"/>
      <c r="I208" s="287"/>
      <c r="J208" s="287"/>
      <c r="K208" s="287"/>
      <c r="L208" s="287">
        <v>1</v>
      </c>
      <c r="M208" s="287">
        <v>1</v>
      </c>
      <c r="N208" s="287">
        <v>0</v>
      </c>
      <c r="O208" s="243"/>
      <c r="P208" s="241"/>
      <c r="Q208" s="241"/>
      <c r="R208" s="241"/>
      <c r="S208" s="241"/>
      <c r="T208" s="241"/>
    </row>
    <row r="209">
      <c r="A209" s="287" t="str">
        <v>字节员工</v>
      </c>
      <c r="B209" s="289" t="str">
        <v>姜子文</v>
      </c>
      <c r="C209" s="288"/>
      <c r="D209" s="288"/>
      <c r="E209" s="287" t="str">
        <v>豪华海景大</v>
      </c>
      <c r="F209" s="287">
        <v>1</v>
      </c>
      <c r="G209" s="287">
        <v>1</v>
      </c>
      <c r="H209" s="287">
        <v>1</v>
      </c>
      <c r="I209" s="287">
        <v>1</v>
      </c>
      <c r="J209" s="287">
        <v>1</v>
      </c>
      <c r="K209" s="287">
        <v>1</v>
      </c>
      <c r="L209" s="287">
        <v>1</v>
      </c>
      <c r="M209" s="287">
        <v>1</v>
      </c>
      <c r="N209" s="287">
        <v>1</v>
      </c>
      <c r="O209" s="243"/>
      <c r="P209" s="241"/>
      <c r="Q209" s="241"/>
      <c r="R209" s="241"/>
      <c r="S209" s="241"/>
      <c r="T209" s="241"/>
    </row>
    <row r="210">
      <c r="A210" s="287" t="str">
        <v>字节员工</v>
      </c>
      <c r="B210" s="289" t="str">
        <v>王鑫</v>
      </c>
      <c r="C210" s="288"/>
      <c r="D210" s="288"/>
      <c r="E210" s="287" t="str">
        <v>豪华海景大</v>
      </c>
      <c r="F210" s="287"/>
      <c r="G210" s="287">
        <v>1</v>
      </c>
      <c r="H210" s="287">
        <v>1</v>
      </c>
      <c r="I210" s="287">
        <v>1</v>
      </c>
      <c r="J210" s="287">
        <v>1</v>
      </c>
      <c r="K210" s="287">
        <v>1</v>
      </c>
      <c r="L210" s="287">
        <v>1</v>
      </c>
      <c r="M210" s="287">
        <v>1</v>
      </c>
      <c r="N210" s="287">
        <v>1</v>
      </c>
      <c r="O210" s="243"/>
      <c r="P210" s="241"/>
      <c r="Q210" s="241"/>
      <c r="R210" s="241"/>
      <c r="S210" s="241"/>
      <c r="T210" s="241"/>
    </row>
    <row r="211">
      <c r="A211" s="287" t="str">
        <v>字节员工</v>
      </c>
      <c r="B211" s="289" t="str">
        <v>赵晓菲</v>
      </c>
      <c r="C211" s="288"/>
      <c r="D211" s="288"/>
      <c r="E211" s="287" t="str">
        <v>豪华海景大</v>
      </c>
      <c r="F211" s="287"/>
      <c r="G211" s="287">
        <v>1</v>
      </c>
      <c r="H211" s="287">
        <v>1</v>
      </c>
      <c r="I211" s="287">
        <v>1</v>
      </c>
      <c r="J211" s="287">
        <v>1</v>
      </c>
      <c r="K211" s="287">
        <v>1</v>
      </c>
      <c r="L211" s="287">
        <v>1</v>
      </c>
      <c r="M211" s="287">
        <v>1</v>
      </c>
      <c r="N211" s="287">
        <v>1</v>
      </c>
      <c r="O211" s="243"/>
      <c r="P211" s="241"/>
      <c r="Q211" s="241"/>
      <c r="R211" s="241"/>
      <c r="S211" s="241"/>
      <c r="T211" s="241"/>
    </row>
    <row r="212">
      <c r="A212" s="287" t="str">
        <v>字节员工</v>
      </c>
      <c r="B212" s="289" t="str">
        <v>刘奉愉</v>
      </c>
      <c r="C212" s="288"/>
      <c r="D212" s="288"/>
      <c r="E212" s="287" t="str">
        <v>豪华海景大</v>
      </c>
      <c r="F212" s="287"/>
      <c r="G212" s="287">
        <v>1</v>
      </c>
      <c r="H212" s="287">
        <v>1</v>
      </c>
      <c r="I212" s="287">
        <v>1</v>
      </c>
      <c r="J212" s="287">
        <v>1</v>
      </c>
      <c r="K212" s="287">
        <v>1</v>
      </c>
      <c r="L212" s="287">
        <v>1</v>
      </c>
      <c r="M212" s="287">
        <v>1</v>
      </c>
      <c r="N212" s="287">
        <v>1</v>
      </c>
      <c r="O212" s="243"/>
      <c r="P212" s="241"/>
      <c r="Q212" s="241"/>
      <c r="R212" s="241"/>
      <c r="S212" s="241"/>
      <c r="T212" s="241"/>
    </row>
    <row r="213">
      <c r="A213" s="287" t="str">
        <v>字节员工</v>
      </c>
      <c r="B213" s="289" t="str">
        <v>荆莹</v>
      </c>
      <c r="C213" s="288"/>
      <c r="D213" s="288"/>
      <c r="E213" s="287" t="str">
        <v>豪华海景大</v>
      </c>
      <c r="F213" s="287"/>
      <c r="G213" s="287">
        <v>1</v>
      </c>
      <c r="H213" s="287">
        <v>1</v>
      </c>
      <c r="I213" s="287">
        <v>1</v>
      </c>
      <c r="J213" s="287">
        <v>1</v>
      </c>
      <c r="K213" s="287"/>
      <c r="L213" s="287"/>
      <c r="M213" s="287"/>
      <c r="N213" s="287"/>
      <c r="O213" s="243"/>
      <c r="P213" s="241"/>
      <c r="Q213" s="241"/>
      <c r="R213" s="241"/>
      <c r="S213" s="241"/>
      <c r="T213" s="241"/>
    </row>
    <row r="214">
      <c r="A214" s="287" t="str">
        <v>字节员工</v>
      </c>
      <c r="B214" s="291" t="str">
        <v>王伟</v>
      </c>
      <c r="C214" s="288"/>
      <c r="D214" s="288"/>
      <c r="E214" s="287" t="str">
        <v>豪华海景大</v>
      </c>
      <c r="F214" s="287"/>
      <c r="G214" s="287"/>
      <c r="H214" s="287">
        <v>1</v>
      </c>
      <c r="I214" s="287">
        <v>1</v>
      </c>
      <c r="J214" s="287">
        <v>1</v>
      </c>
      <c r="K214" s="287">
        <v>0</v>
      </c>
      <c r="L214" s="287">
        <v>0</v>
      </c>
      <c r="M214" s="287">
        <v>0</v>
      </c>
      <c r="N214" s="287">
        <v>0</v>
      </c>
      <c r="O214" s="243"/>
      <c r="P214" s="241"/>
      <c r="Q214" s="241"/>
      <c r="R214" s="241"/>
      <c r="S214" s="241"/>
      <c r="T214" s="241"/>
    </row>
    <row r="215">
      <c r="A215" s="287" t="str">
        <v>字节员工</v>
      </c>
      <c r="B215" s="291" t="str">
        <v>王伟</v>
      </c>
      <c r="C215" s="288"/>
      <c r="D215" s="288"/>
      <c r="E215" s="290" t="str">
        <v>豪华双</v>
      </c>
      <c r="F215" s="287"/>
      <c r="G215" s="287"/>
      <c r="H215" s="287"/>
      <c r="I215" s="287"/>
      <c r="J215" s="287"/>
      <c r="K215" s="52">
        <v>1</v>
      </c>
      <c r="L215" s="52">
        <v>1</v>
      </c>
      <c r="M215" s="52">
        <v>1</v>
      </c>
      <c r="N215" s="52">
        <v>1</v>
      </c>
      <c r="O215" s="243"/>
      <c r="P215" s="241"/>
      <c r="Q215" s="241"/>
      <c r="R215" s="241"/>
      <c r="S215" s="241"/>
      <c r="T215" s="241"/>
    </row>
    <row r="216">
      <c r="A216" s="287" t="str">
        <v>字节员工</v>
      </c>
      <c r="B216" s="291" t="str">
        <v>周安峤</v>
      </c>
      <c r="C216" s="288"/>
      <c r="D216" s="288"/>
      <c r="E216" s="287" t="str">
        <v>豪华海景大</v>
      </c>
      <c r="F216" s="287"/>
      <c r="G216" s="287"/>
      <c r="H216" s="287">
        <v>1</v>
      </c>
      <c r="I216" s="287">
        <v>1</v>
      </c>
      <c r="J216" s="287">
        <v>1</v>
      </c>
      <c r="K216" s="287">
        <v>0</v>
      </c>
      <c r="L216" s="287">
        <v>0</v>
      </c>
      <c r="M216" s="287">
        <v>0</v>
      </c>
      <c r="N216" s="287">
        <v>0</v>
      </c>
      <c r="O216" s="243"/>
      <c r="P216" s="241"/>
      <c r="Q216" s="241"/>
      <c r="R216" s="241"/>
      <c r="S216" s="241"/>
      <c r="T216" s="241"/>
    </row>
    <row r="217">
      <c r="A217" s="287" t="str">
        <v>字节员工</v>
      </c>
      <c r="B217" s="291" t="str">
        <v>周安峤</v>
      </c>
      <c r="C217" s="288"/>
      <c r="D217" s="288"/>
      <c r="E217" s="290" t="str">
        <v>豪华双</v>
      </c>
      <c r="F217" s="287"/>
      <c r="G217" s="287"/>
      <c r="H217" s="287"/>
      <c r="I217" s="287"/>
      <c r="J217" s="287"/>
      <c r="K217" s="52">
        <v>1</v>
      </c>
      <c r="L217" s="52">
        <v>1</v>
      </c>
      <c r="M217" s="52">
        <v>1</v>
      </c>
      <c r="N217" s="52">
        <v>0</v>
      </c>
      <c r="O217" s="243"/>
      <c r="P217" s="241"/>
      <c r="Q217" s="241"/>
      <c r="R217" s="241"/>
      <c r="S217" s="241"/>
      <c r="T217" s="241"/>
    </row>
    <row r="218">
      <c r="A218" s="287" t="str">
        <v>字节员工</v>
      </c>
      <c r="B218" s="291" t="str">
        <v>谢佳仑</v>
      </c>
      <c r="C218" s="288"/>
      <c r="D218" s="288"/>
      <c r="E218" s="287" t="str">
        <v>豪华大</v>
      </c>
      <c r="F218" s="287"/>
      <c r="G218" s="287"/>
      <c r="H218" s="287">
        <v>1</v>
      </c>
      <c r="I218" s="287">
        <v>1</v>
      </c>
      <c r="J218" s="287">
        <v>1</v>
      </c>
      <c r="K218" s="287">
        <v>0</v>
      </c>
      <c r="L218" s="287">
        <v>0</v>
      </c>
      <c r="M218" s="287">
        <v>0</v>
      </c>
      <c r="N218" s="287">
        <v>0</v>
      </c>
      <c r="O218" s="243"/>
      <c r="P218" s="241"/>
      <c r="Q218" s="241"/>
      <c r="R218" s="241"/>
      <c r="S218" s="241"/>
      <c r="T218" s="241"/>
    </row>
    <row r="219">
      <c r="A219" s="287" t="str">
        <v>字节员工</v>
      </c>
      <c r="B219" s="291" t="str">
        <v>谢佳仑</v>
      </c>
      <c r="C219" s="288"/>
      <c r="D219" s="288"/>
      <c r="E219" s="290" t="str">
        <v>豪华双</v>
      </c>
      <c r="F219" s="287"/>
      <c r="G219" s="287"/>
      <c r="H219" s="287"/>
      <c r="I219" s="287"/>
      <c r="J219" s="287"/>
      <c r="K219" s="52">
        <v>1</v>
      </c>
      <c r="L219" s="52">
        <v>1</v>
      </c>
      <c r="M219" s="52">
        <v>1</v>
      </c>
      <c r="N219" s="52">
        <v>0</v>
      </c>
      <c r="O219" s="243"/>
      <c r="P219" s="241"/>
      <c r="Q219" s="241"/>
      <c r="R219" s="241"/>
      <c r="S219" s="241"/>
      <c r="T219" s="241"/>
    </row>
    <row r="220">
      <c r="A220" s="287" t="str">
        <v>字节员工</v>
      </c>
      <c r="B220" s="291" t="str">
        <v>龚胜达</v>
      </c>
      <c r="C220" s="288"/>
      <c r="D220" s="288"/>
      <c r="E220" s="287" t="str">
        <v>豪华大</v>
      </c>
      <c r="F220" s="287"/>
      <c r="G220" s="287"/>
      <c r="H220" s="287">
        <v>1</v>
      </c>
      <c r="I220" s="287">
        <v>1</v>
      </c>
      <c r="J220" s="287">
        <v>1</v>
      </c>
      <c r="K220" s="287">
        <v>0</v>
      </c>
      <c r="L220" s="287">
        <v>0</v>
      </c>
      <c r="M220" s="287">
        <v>0</v>
      </c>
      <c r="N220" s="287">
        <v>0</v>
      </c>
      <c r="O220" s="243"/>
      <c r="P220" s="241"/>
      <c r="Q220" s="241"/>
      <c r="R220" s="241"/>
      <c r="S220" s="241"/>
      <c r="T220" s="241"/>
    </row>
    <row r="221">
      <c r="A221" s="287" t="str">
        <v>字节员工</v>
      </c>
      <c r="B221" s="291" t="str">
        <v>龚胜达</v>
      </c>
      <c r="C221" s="288"/>
      <c r="D221" s="288"/>
      <c r="E221" s="290" t="str">
        <v>豪华双</v>
      </c>
      <c r="F221" s="287"/>
      <c r="G221" s="287"/>
      <c r="H221" s="287"/>
      <c r="I221" s="287"/>
      <c r="J221" s="287"/>
      <c r="K221" s="52">
        <v>1</v>
      </c>
      <c r="L221" s="52">
        <v>1</v>
      </c>
      <c r="M221" s="52">
        <v>1</v>
      </c>
      <c r="N221" s="52">
        <v>1</v>
      </c>
      <c r="O221" s="243"/>
      <c r="P221" s="241"/>
      <c r="Q221" s="241"/>
      <c r="R221" s="241"/>
      <c r="S221" s="241"/>
      <c r="T221" s="241"/>
    </row>
    <row r="222">
      <c r="A222" s="287" t="str">
        <v>字节员工</v>
      </c>
      <c r="B222" s="289" t="str">
        <v>柴志邦</v>
      </c>
      <c r="C222" s="288"/>
      <c r="D222" s="288"/>
      <c r="E222" s="287" t="str">
        <v>豪华大</v>
      </c>
      <c r="F222" s="287"/>
      <c r="G222" s="287"/>
      <c r="H222" s="287">
        <v>1</v>
      </c>
      <c r="I222" s="287">
        <v>1</v>
      </c>
      <c r="J222" s="287">
        <v>1</v>
      </c>
      <c r="K222" s="287">
        <v>1</v>
      </c>
      <c r="L222" s="287">
        <v>1</v>
      </c>
      <c r="M222" s="287">
        <v>1</v>
      </c>
      <c r="N222" s="287">
        <v>1</v>
      </c>
      <c r="O222" s="243"/>
      <c r="P222" s="241"/>
      <c r="Q222" s="241"/>
      <c r="R222" s="241"/>
      <c r="S222" s="241"/>
      <c r="T222" s="241"/>
    </row>
    <row r="223">
      <c r="A223" s="287" t="str">
        <v>字节员工</v>
      </c>
      <c r="B223" s="291" t="str">
        <v>王哲</v>
      </c>
      <c r="C223" s="288"/>
      <c r="D223" s="288"/>
      <c r="E223" s="287" t="str">
        <v>豪华海景大</v>
      </c>
      <c r="F223" s="287"/>
      <c r="G223" s="287"/>
      <c r="H223" s="287">
        <v>1</v>
      </c>
      <c r="I223" s="287">
        <v>1</v>
      </c>
      <c r="J223" s="287">
        <v>1</v>
      </c>
      <c r="K223" s="287">
        <v>0</v>
      </c>
      <c r="L223" s="287">
        <v>0</v>
      </c>
      <c r="M223" s="287">
        <v>0</v>
      </c>
      <c r="N223" s="287">
        <v>0</v>
      </c>
      <c r="O223" s="243"/>
      <c r="P223" s="241"/>
      <c r="Q223" s="241"/>
      <c r="R223" s="241"/>
      <c r="S223" s="241"/>
      <c r="T223" s="241"/>
    </row>
    <row r="224">
      <c r="A224" s="287" t="str">
        <v>字节员工</v>
      </c>
      <c r="B224" s="291" t="str">
        <v>王哲</v>
      </c>
      <c r="C224" s="288"/>
      <c r="D224" s="288"/>
      <c r="E224" s="290" t="str">
        <v>豪华双</v>
      </c>
      <c r="F224" s="287"/>
      <c r="G224" s="287"/>
      <c r="H224" s="287"/>
      <c r="I224" s="287"/>
      <c r="J224" s="287"/>
      <c r="K224" s="52">
        <v>1</v>
      </c>
      <c r="L224" s="52">
        <v>1</v>
      </c>
      <c r="M224" s="52">
        <v>1</v>
      </c>
      <c r="N224" s="52">
        <v>0</v>
      </c>
      <c r="O224" s="243"/>
      <c r="P224" s="241"/>
      <c r="Q224" s="241"/>
      <c r="R224" s="241"/>
      <c r="S224" s="241"/>
      <c r="T224" s="241"/>
    </row>
    <row r="225">
      <c r="A225" s="287" t="str">
        <v>字节员工</v>
      </c>
      <c r="B225" s="326" t="str">
        <v>马玮</v>
      </c>
      <c r="C225" s="288"/>
      <c r="D225" s="288"/>
      <c r="E225" s="287" t="str">
        <v>豪华大</v>
      </c>
      <c r="F225" s="287"/>
      <c r="G225" s="287"/>
      <c r="H225" s="287">
        <v>1</v>
      </c>
      <c r="I225" s="287">
        <v>1</v>
      </c>
      <c r="J225" s="287">
        <v>1</v>
      </c>
      <c r="K225" s="287">
        <v>0</v>
      </c>
      <c r="L225" s="287">
        <v>0</v>
      </c>
      <c r="M225" s="287">
        <v>0</v>
      </c>
      <c r="N225" s="287">
        <v>0</v>
      </c>
      <c r="O225" s="243"/>
      <c r="P225" s="241"/>
      <c r="Q225" s="241"/>
      <c r="R225" s="241"/>
      <c r="S225" s="241"/>
      <c r="T225" s="241"/>
    </row>
    <row r="226">
      <c r="A226" s="287" t="str">
        <v>字节员工</v>
      </c>
      <c r="B226" s="326" t="str">
        <v>马玮&amp;郭亚捷</v>
      </c>
      <c r="C226" s="288"/>
      <c r="D226" s="288"/>
      <c r="E226" s="290" t="str">
        <v>豪华双</v>
      </c>
      <c r="F226" s="287"/>
      <c r="G226" s="287"/>
      <c r="H226" s="287"/>
      <c r="I226" s="287"/>
      <c r="J226" s="287"/>
      <c r="K226" s="52">
        <v>1</v>
      </c>
      <c r="L226" s="52">
        <v>1</v>
      </c>
      <c r="M226" s="52">
        <v>1</v>
      </c>
      <c r="N226" s="52">
        <v>1</v>
      </c>
      <c r="O226" s="243"/>
      <c r="P226" s="241"/>
      <c r="Q226" s="241"/>
      <c r="R226" s="241"/>
      <c r="S226" s="241"/>
      <c r="T226" s="241"/>
    </row>
    <row r="227">
      <c r="A227" s="287" t="str">
        <v>字节员工</v>
      </c>
      <c r="B227" s="289" t="str">
        <v>杨洋</v>
      </c>
      <c r="C227" s="288"/>
      <c r="D227" s="288"/>
      <c r="E227" s="287" t="str">
        <v>豪华海景大</v>
      </c>
      <c r="F227" s="287"/>
      <c r="G227" s="287"/>
      <c r="H227" s="287">
        <v>1</v>
      </c>
      <c r="I227" s="287">
        <v>1</v>
      </c>
      <c r="J227" s="287">
        <v>1</v>
      </c>
      <c r="K227" s="287">
        <v>1</v>
      </c>
      <c r="L227" s="287">
        <v>1</v>
      </c>
      <c r="M227" s="287">
        <v>1</v>
      </c>
      <c r="N227" s="287">
        <v>1</v>
      </c>
      <c r="O227" s="243"/>
      <c r="P227" s="241"/>
      <c r="Q227" s="241"/>
      <c r="R227" s="241"/>
      <c r="S227" s="241"/>
      <c r="T227" s="241"/>
    </row>
    <row r="228">
      <c r="A228" s="287" t="str">
        <v>字节员工</v>
      </c>
      <c r="B228" s="291" t="str">
        <v>胡敏</v>
      </c>
      <c r="C228" s="288"/>
      <c r="D228" s="288"/>
      <c r="E228" s="287" t="str">
        <v>豪华海景大</v>
      </c>
      <c r="F228" s="287"/>
      <c r="G228" s="287"/>
      <c r="H228" s="287">
        <v>1</v>
      </c>
      <c r="I228" s="287">
        <v>1</v>
      </c>
      <c r="J228" s="287">
        <v>1</v>
      </c>
      <c r="K228" s="287">
        <v>0</v>
      </c>
      <c r="L228" s="287">
        <v>0</v>
      </c>
      <c r="M228" s="287">
        <v>0</v>
      </c>
      <c r="N228" s="287">
        <v>0</v>
      </c>
      <c r="O228" s="243"/>
      <c r="P228" s="241"/>
      <c r="Q228" s="241"/>
      <c r="R228" s="241"/>
      <c r="S228" s="241"/>
      <c r="T228" s="241"/>
    </row>
    <row r="229">
      <c r="A229" s="287" t="str">
        <v>字节员工</v>
      </c>
      <c r="B229" s="291" t="str">
        <v>胡敏</v>
      </c>
      <c r="C229" s="288"/>
      <c r="D229" s="288"/>
      <c r="E229" s="290" t="str">
        <v>豪华双</v>
      </c>
      <c r="F229" s="287"/>
      <c r="G229" s="287"/>
      <c r="H229" s="287"/>
      <c r="I229" s="287"/>
      <c r="J229" s="287"/>
      <c r="K229" s="52">
        <v>1</v>
      </c>
      <c r="L229" s="52">
        <v>1</v>
      </c>
      <c r="M229" s="52">
        <v>1</v>
      </c>
      <c r="N229" s="52">
        <v>0</v>
      </c>
      <c r="O229" s="243"/>
      <c r="P229" s="241"/>
      <c r="Q229" s="241"/>
      <c r="R229" s="241"/>
      <c r="S229" s="241"/>
      <c r="T229" s="241"/>
    </row>
    <row r="230">
      <c r="A230" s="287" t="str">
        <v>字节员工</v>
      </c>
      <c r="B230" s="289" t="str">
        <v>菀君</v>
      </c>
      <c r="C230" s="288"/>
      <c r="D230" s="288"/>
      <c r="E230" s="287" t="str">
        <v>豪华大</v>
      </c>
      <c r="F230" s="287"/>
      <c r="G230" s="287"/>
      <c r="H230" s="287">
        <v>1</v>
      </c>
      <c r="I230" s="287">
        <v>1</v>
      </c>
      <c r="J230" s="287">
        <v>1</v>
      </c>
      <c r="K230" s="287">
        <v>1</v>
      </c>
      <c r="L230" s="287">
        <v>1</v>
      </c>
      <c r="M230" s="287">
        <v>1</v>
      </c>
      <c r="N230" s="287">
        <v>0</v>
      </c>
      <c r="O230" s="243"/>
      <c r="P230" s="241"/>
      <c r="Q230" s="241"/>
      <c r="R230" s="241"/>
      <c r="S230" s="241"/>
      <c r="T230" s="241"/>
    </row>
    <row r="231">
      <c r="A231" s="287" t="str">
        <v>字节员工</v>
      </c>
      <c r="B231" s="289" t="str">
        <v>魏冰</v>
      </c>
      <c r="C231" s="288"/>
      <c r="D231" s="288"/>
      <c r="E231" s="287" t="str">
        <v>豪华大</v>
      </c>
      <c r="F231" s="287"/>
      <c r="G231" s="287"/>
      <c r="H231" s="287"/>
      <c r="I231" s="287">
        <v>1</v>
      </c>
      <c r="J231" s="287">
        <v>1</v>
      </c>
      <c r="K231" s="287">
        <v>1</v>
      </c>
      <c r="L231" s="287">
        <v>1</v>
      </c>
      <c r="M231" s="287">
        <v>1</v>
      </c>
      <c r="N231" s="287">
        <v>1</v>
      </c>
      <c r="O231" s="243"/>
      <c r="P231" s="241"/>
      <c r="Q231" s="241"/>
      <c r="R231" s="241"/>
      <c r="S231" s="241"/>
      <c r="T231" s="241"/>
    </row>
    <row r="232">
      <c r="A232" s="287" t="str">
        <v>字节员工</v>
      </c>
      <c r="B232" s="289" t="str">
        <v>刘华龙</v>
      </c>
      <c r="C232" s="288"/>
      <c r="D232" s="288"/>
      <c r="E232" s="287" t="str">
        <v>豪华双</v>
      </c>
      <c r="F232" s="287"/>
      <c r="G232" s="287"/>
      <c r="H232" s="287"/>
      <c r="I232" s="287">
        <v>1</v>
      </c>
      <c r="J232" s="287">
        <v>1</v>
      </c>
      <c r="K232" s="287">
        <v>1</v>
      </c>
      <c r="L232" s="287">
        <v>1</v>
      </c>
      <c r="M232" s="287">
        <v>1</v>
      </c>
      <c r="N232" s="287"/>
      <c r="O232" s="243"/>
      <c r="P232" s="241"/>
      <c r="Q232" s="241"/>
      <c r="R232" s="241"/>
      <c r="S232" s="241"/>
      <c r="T232" s="241"/>
    </row>
    <row r="233">
      <c r="A233" s="287" t="str">
        <v>字节员工</v>
      </c>
      <c r="B233" s="289" t="str">
        <v>王萌</v>
      </c>
      <c r="C233" s="288"/>
      <c r="D233" s="288"/>
      <c r="E233" s="287" t="str">
        <v>豪华大</v>
      </c>
      <c r="F233" s="287"/>
      <c r="G233" s="287"/>
      <c r="H233" s="287"/>
      <c r="I233" s="287">
        <v>1</v>
      </c>
      <c r="J233" s="287">
        <v>1</v>
      </c>
      <c r="K233" s="287">
        <v>1</v>
      </c>
      <c r="L233" s="287">
        <v>1</v>
      </c>
      <c r="M233" s="287">
        <v>1</v>
      </c>
      <c r="N233" s="287">
        <v>1</v>
      </c>
      <c r="O233" s="243"/>
      <c r="P233" s="241"/>
      <c r="Q233" s="241"/>
      <c r="R233" s="241"/>
      <c r="S233" s="241"/>
      <c r="T233" s="241"/>
    </row>
    <row r="234">
      <c r="A234" s="287" t="str">
        <v>字节员工</v>
      </c>
      <c r="B234" s="289" t="str">
        <v>文志强</v>
      </c>
      <c r="C234" s="288"/>
      <c r="D234" s="288"/>
      <c r="E234" s="287" t="str">
        <v>豪华大</v>
      </c>
      <c r="F234" s="287"/>
      <c r="G234" s="287"/>
      <c r="H234" s="287"/>
      <c r="I234" s="287">
        <v>1</v>
      </c>
      <c r="J234" s="287">
        <v>1</v>
      </c>
      <c r="K234" s="287">
        <v>1</v>
      </c>
      <c r="L234" s="287">
        <v>1</v>
      </c>
      <c r="M234" s="287">
        <v>1</v>
      </c>
      <c r="N234" s="287">
        <v>1</v>
      </c>
      <c r="O234" s="243"/>
      <c r="P234" s="241"/>
      <c r="Q234" s="241"/>
      <c r="R234" s="241"/>
      <c r="S234" s="241"/>
      <c r="T234" s="241"/>
    </row>
    <row r="235">
      <c r="A235" s="287" t="str">
        <v>字节员工</v>
      </c>
      <c r="B235" s="289" t="str">
        <v>孙文颖</v>
      </c>
      <c r="C235" s="288"/>
      <c r="D235" s="288"/>
      <c r="E235" s="287" t="str">
        <v>豪华海景大</v>
      </c>
      <c r="F235" s="287"/>
      <c r="G235" s="287"/>
      <c r="H235" s="287"/>
      <c r="I235" s="287">
        <v>1</v>
      </c>
      <c r="J235" s="287">
        <v>1</v>
      </c>
      <c r="K235" s="287">
        <v>1</v>
      </c>
      <c r="L235" s="287">
        <v>1</v>
      </c>
      <c r="M235" s="287">
        <v>1</v>
      </c>
      <c r="N235" s="287">
        <v>1</v>
      </c>
      <c r="O235" s="243"/>
      <c r="P235" s="241"/>
      <c r="Q235" s="241"/>
      <c r="R235" s="241"/>
      <c r="S235" s="241"/>
      <c r="T235" s="241"/>
    </row>
    <row r="236">
      <c r="A236" s="287" t="str">
        <v>字节员工</v>
      </c>
      <c r="B236" s="289" t="str">
        <v>马晶</v>
      </c>
      <c r="C236" s="288"/>
      <c r="D236" s="288"/>
      <c r="E236" s="287" t="str">
        <v>豪华大</v>
      </c>
      <c r="F236" s="287"/>
      <c r="G236" s="287"/>
      <c r="H236" s="287"/>
      <c r="I236" s="287">
        <v>1</v>
      </c>
      <c r="J236" s="287">
        <v>1</v>
      </c>
      <c r="K236" s="287">
        <v>1</v>
      </c>
      <c r="L236" s="287">
        <v>1</v>
      </c>
      <c r="M236" s="287">
        <v>1</v>
      </c>
      <c r="N236" s="287">
        <v>1</v>
      </c>
      <c r="O236" s="243"/>
      <c r="P236" s="241"/>
      <c r="Q236" s="241"/>
      <c r="R236" s="241"/>
      <c r="S236" s="241"/>
      <c r="T236" s="241"/>
    </row>
    <row r="237">
      <c r="A237" s="287" t="str">
        <v>字节员工</v>
      </c>
      <c r="B237" s="289" t="str">
        <v>安雨婷</v>
      </c>
      <c r="C237" s="288"/>
      <c r="D237" s="288"/>
      <c r="E237" s="287" t="str">
        <v>豪华双</v>
      </c>
      <c r="F237" s="287"/>
      <c r="G237" s="287"/>
      <c r="H237" s="287"/>
      <c r="I237" s="287">
        <v>1</v>
      </c>
      <c r="J237" s="287">
        <v>1</v>
      </c>
      <c r="K237" s="287">
        <v>1</v>
      </c>
      <c r="L237" s="287">
        <v>1</v>
      </c>
      <c r="M237" s="287">
        <v>1</v>
      </c>
      <c r="N237" s="287">
        <v>1</v>
      </c>
      <c r="O237" s="243"/>
      <c r="P237" s="241"/>
      <c r="Q237" s="241"/>
      <c r="R237" s="241"/>
      <c r="S237" s="241"/>
      <c r="T237" s="241"/>
    </row>
    <row r="238">
      <c r="A238" s="287" t="str">
        <v>字节员工</v>
      </c>
      <c r="B238" s="289" t="str">
        <v>张超</v>
      </c>
      <c r="C238" s="288"/>
      <c r="D238" s="288"/>
      <c r="E238" s="287" t="str">
        <v>豪华双</v>
      </c>
      <c r="F238" s="287"/>
      <c r="G238" s="287"/>
      <c r="H238" s="287"/>
      <c r="I238" s="287">
        <v>1</v>
      </c>
      <c r="J238" s="287">
        <v>1</v>
      </c>
      <c r="K238" s="287">
        <v>1</v>
      </c>
      <c r="L238" s="287">
        <v>1</v>
      </c>
      <c r="M238" s="287">
        <v>1</v>
      </c>
      <c r="N238" s="287">
        <v>1</v>
      </c>
      <c r="O238" s="243"/>
      <c r="P238" s="241"/>
      <c r="Q238" s="241"/>
      <c r="R238" s="241"/>
      <c r="S238" s="241"/>
      <c r="T238" s="241"/>
    </row>
    <row r="239">
      <c r="A239" s="287" t="str">
        <v>字节员工</v>
      </c>
      <c r="B239" s="289" t="str">
        <v>张天然</v>
      </c>
      <c r="C239" s="288"/>
      <c r="D239" s="288"/>
      <c r="E239" s="287" t="str">
        <v>豪华双</v>
      </c>
      <c r="F239" s="287"/>
      <c r="G239" s="287"/>
      <c r="H239" s="287"/>
      <c r="I239" s="287">
        <v>1</v>
      </c>
      <c r="J239" s="287">
        <v>1</v>
      </c>
      <c r="K239" s="287">
        <v>1</v>
      </c>
      <c r="L239" s="287">
        <v>1</v>
      </c>
      <c r="M239" s="287">
        <v>1</v>
      </c>
      <c r="N239" s="287">
        <v>1</v>
      </c>
      <c r="O239" s="243"/>
      <c r="P239" s="241"/>
      <c r="Q239" s="241"/>
      <c r="R239" s="241"/>
      <c r="S239" s="241"/>
      <c r="T239" s="241"/>
    </row>
    <row r="240">
      <c r="A240" s="287" t="str">
        <v>字节员工</v>
      </c>
      <c r="B240" s="289" t="str">
        <v>梁田</v>
      </c>
      <c r="C240" s="288"/>
      <c r="D240" s="288"/>
      <c r="E240" s="287" t="str">
        <v>豪华大</v>
      </c>
      <c r="F240" s="287"/>
      <c r="G240" s="287"/>
      <c r="H240" s="287"/>
      <c r="I240" s="287">
        <v>1</v>
      </c>
      <c r="J240" s="287">
        <v>1</v>
      </c>
      <c r="K240" s="287">
        <v>1</v>
      </c>
      <c r="L240" s="287">
        <v>1</v>
      </c>
      <c r="M240" s="287">
        <v>1</v>
      </c>
      <c r="N240" s="287">
        <v>1</v>
      </c>
      <c r="O240" s="243"/>
      <c r="P240" s="241"/>
      <c r="Q240" s="241"/>
      <c r="R240" s="241"/>
      <c r="S240" s="241"/>
      <c r="T240" s="241"/>
    </row>
    <row r="241">
      <c r="A241" s="287" t="str">
        <v>字节员工</v>
      </c>
      <c r="B241" s="289" t="str">
        <v>刘靖博</v>
      </c>
      <c r="C241" s="288"/>
      <c r="D241" s="288"/>
      <c r="E241" s="287" t="str">
        <v>豪华大</v>
      </c>
      <c r="F241" s="287"/>
      <c r="G241" s="287"/>
      <c r="H241" s="287"/>
      <c r="I241" s="287"/>
      <c r="J241" s="287">
        <v>1</v>
      </c>
      <c r="K241" s="287">
        <v>1</v>
      </c>
      <c r="L241" s="287">
        <v>1</v>
      </c>
      <c r="M241" s="287">
        <v>1</v>
      </c>
      <c r="N241" s="287">
        <v>1</v>
      </c>
      <c r="O241" s="243"/>
      <c r="P241" s="241"/>
      <c r="Q241" s="241"/>
      <c r="R241" s="241"/>
      <c r="S241" s="241"/>
      <c r="T241" s="241"/>
    </row>
    <row r="242">
      <c r="A242" s="287" t="str">
        <v>字节员工</v>
      </c>
      <c r="B242" s="289" t="str">
        <v>陈耀斌</v>
      </c>
      <c r="C242" s="288"/>
      <c r="D242" s="288"/>
      <c r="E242" s="287" t="str">
        <v>豪华大</v>
      </c>
      <c r="F242" s="287"/>
      <c r="G242" s="287"/>
      <c r="H242" s="287"/>
      <c r="I242" s="287"/>
      <c r="J242" s="287"/>
      <c r="K242" s="287">
        <v>1</v>
      </c>
      <c r="L242" s="287">
        <v>1</v>
      </c>
      <c r="M242" s="287">
        <v>1</v>
      </c>
      <c r="N242" s="287">
        <v>1</v>
      </c>
      <c r="O242" s="243"/>
      <c r="P242" s="241"/>
      <c r="Q242" s="241"/>
      <c r="R242" s="241"/>
      <c r="S242" s="241"/>
      <c r="T242" s="241"/>
    </row>
    <row r="243">
      <c r="A243" s="287" t="str">
        <v>字节员工</v>
      </c>
      <c r="B243" s="289" t="str">
        <v>沈奥欣</v>
      </c>
      <c r="C243" s="288"/>
      <c r="D243" s="288"/>
      <c r="E243" s="287" t="str">
        <v>豪华大</v>
      </c>
      <c r="F243" s="287"/>
      <c r="G243" s="287"/>
      <c r="H243" s="287"/>
      <c r="I243" s="287"/>
      <c r="J243" s="287">
        <v>1</v>
      </c>
      <c r="K243" s="287">
        <v>1</v>
      </c>
      <c r="L243" s="287">
        <v>1</v>
      </c>
      <c r="M243" s="287">
        <v>1</v>
      </c>
      <c r="N243" s="287">
        <v>1</v>
      </c>
      <c r="O243" s="243"/>
      <c r="P243" s="241"/>
      <c r="Q243" s="241"/>
      <c r="R243" s="241"/>
      <c r="S243" s="241"/>
      <c r="T243" s="241"/>
    </row>
    <row r="244">
      <c r="A244" s="287" t="str">
        <v>字节员工</v>
      </c>
      <c r="B244" s="289" t="str">
        <v>刘倩汝</v>
      </c>
      <c r="C244" s="288"/>
      <c r="D244" s="288"/>
      <c r="E244" s="287" t="str">
        <v>豪华海景大</v>
      </c>
      <c r="F244" s="287"/>
      <c r="G244" s="287"/>
      <c r="H244" s="287"/>
      <c r="I244" s="287"/>
      <c r="J244" s="287">
        <v>1</v>
      </c>
      <c r="K244" s="287">
        <v>1</v>
      </c>
      <c r="L244" s="287">
        <v>1</v>
      </c>
      <c r="M244" s="287">
        <v>1</v>
      </c>
      <c r="N244" s="287">
        <v>1</v>
      </c>
      <c r="O244" s="243"/>
      <c r="P244" s="241"/>
      <c r="Q244" s="241"/>
      <c r="R244" s="241"/>
      <c r="S244" s="241"/>
      <c r="T244" s="241"/>
    </row>
    <row r="245">
      <c r="A245" s="287" t="str">
        <v>字节员工</v>
      </c>
      <c r="B245" s="289" t="str">
        <v>任杰</v>
      </c>
      <c r="C245" s="288"/>
      <c r="D245" s="288"/>
      <c r="E245" s="287" t="str">
        <v>豪华大</v>
      </c>
      <c r="F245" s="287"/>
      <c r="G245" s="287"/>
      <c r="H245" s="287"/>
      <c r="I245" s="287"/>
      <c r="J245" s="287">
        <v>1</v>
      </c>
      <c r="K245" s="287">
        <v>1</v>
      </c>
      <c r="L245" s="287">
        <v>1</v>
      </c>
      <c r="M245" s="287">
        <v>1</v>
      </c>
      <c r="N245" s="287">
        <v>1</v>
      </c>
      <c r="O245" s="243"/>
      <c r="P245" s="241"/>
      <c r="Q245" s="241"/>
      <c r="R245" s="241"/>
      <c r="S245" s="241"/>
      <c r="T245" s="241"/>
    </row>
    <row r="246">
      <c r="A246" s="287" t="str">
        <v>字节员工</v>
      </c>
      <c r="B246" s="289" t="str">
        <v>曲梦瑶</v>
      </c>
      <c r="C246" s="288"/>
      <c r="D246" s="288"/>
      <c r="E246" s="287" t="str">
        <v>豪华大</v>
      </c>
      <c r="F246" s="287"/>
      <c r="G246" s="287"/>
      <c r="H246" s="287"/>
      <c r="I246" s="287"/>
      <c r="J246" s="287">
        <v>1</v>
      </c>
      <c r="K246" s="287">
        <v>1</v>
      </c>
      <c r="L246" s="287">
        <v>1</v>
      </c>
      <c r="M246" s="287">
        <v>1</v>
      </c>
      <c r="N246" s="287">
        <v>1</v>
      </c>
      <c r="O246" s="243"/>
      <c r="P246" s="241"/>
      <c r="Q246" s="241"/>
      <c r="R246" s="241"/>
      <c r="S246" s="241"/>
      <c r="T246" s="241"/>
    </row>
    <row r="247">
      <c r="A247" s="287" t="str">
        <v>字节员工</v>
      </c>
      <c r="B247" s="289" t="str">
        <v>段欢</v>
      </c>
      <c r="C247" s="288"/>
      <c r="D247" s="288"/>
      <c r="E247" s="287" t="str">
        <v>豪华海景大</v>
      </c>
      <c r="F247" s="287"/>
      <c r="G247" s="287"/>
      <c r="H247" s="287"/>
      <c r="I247" s="287"/>
      <c r="J247" s="287">
        <v>1</v>
      </c>
      <c r="K247" s="287">
        <v>1</v>
      </c>
      <c r="L247" s="287">
        <v>1</v>
      </c>
      <c r="M247" s="287">
        <v>1</v>
      </c>
      <c r="N247" s="287"/>
      <c r="O247" s="243"/>
      <c r="P247" s="241"/>
      <c r="Q247" s="241"/>
      <c r="R247" s="241"/>
      <c r="S247" s="241"/>
      <c r="T247" s="241"/>
    </row>
    <row r="248">
      <c r="A248" s="287" t="str">
        <v>字节员工</v>
      </c>
      <c r="B248" s="289" t="str">
        <v>于刘洋</v>
      </c>
      <c r="C248" s="288"/>
      <c r="D248" s="288"/>
      <c r="E248" s="287" t="str">
        <v>豪华海景大</v>
      </c>
      <c r="F248" s="287"/>
      <c r="G248" s="287"/>
      <c r="H248" s="287"/>
      <c r="I248" s="287"/>
      <c r="J248" s="287">
        <v>1</v>
      </c>
      <c r="K248" s="287">
        <v>1</v>
      </c>
      <c r="L248" s="287">
        <v>1</v>
      </c>
      <c r="M248" s="287">
        <v>1</v>
      </c>
      <c r="N248" s="287">
        <v>1</v>
      </c>
      <c r="O248" s="243"/>
      <c r="P248" s="241"/>
      <c r="Q248" s="241"/>
      <c r="R248" s="241"/>
      <c r="S248" s="241"/>
      <c r="T248" s="241"/>
    </row>
    <row r="249">
      <c r="A249" s="287" t="str">
        <v>字节员工</v>
      </c>
      <c r="B249" s="289" t="str">
        <v>郭志明</v>
      </c>
      <c r="C249" s="288"/>
      <c r="D249" s="288"/>
      <c r="E249" s="287" t="str">
        <v>豪华大</v>
      </c>
      <c r="F249" s="287"/>
      <c r="G249" s="287"/>
      <c r="H249" s="287"/>
      <c r="I249" s="287"/>
      <c r="J249" s="287">
        <v>1</v>
      </c>
      <c r="K249" s="287">
        <v>1</v>
      </c>
      <c r="L249" s="287">
        <v>1</v>
      </c>
      <c r="M249" s="287">
        <v>1</v>
      </c>
      <c r="N249" s="287">
        <v>1</v>
      </c>
      <c r="O249" s="243"/>
      <c r="P249" s="241"/>
      <c r="Q249" s="241"/>
      <c r="R249" s="241"/>
      <c r="S249" s="241"/>
      <c r="T249" s="241"/>
    </row>
    <row r="250">
      <c r="A250" s="287" t="str">
        <v>字节员工</v>
      </c>
      <c r="B250" s="289" t="str">
        <v>胡新怡</v>
      </c>
      <c r="C250" s="288"/>
      <c r="D250" s="288"/>
      <c r="E250" s="287" t="str">
        <v>豪华大</v>
      </c>
      <c r="F250" s="287"/>
      <c r="G250" s="287"/>
      <c r="H250" s="287"/>
      <c r="I250" s="287"/>
      <c r="J250" s="287"/>
      <c r="K250" s="287">
        <v>1</v>
      </c>
      <c r="L250" s="287">
        <v>1</v>
      </c>
      <c r="M250" s="287">
        <v>1</v>
      </c>
      <c r="N250" s="287">
        <v>1</v>
      </c>
      <c r="O250" s="243"/>
      <c r="P250" s="241"/>
      <c r="Q250" s="241"/>
      <c r="R250" s="241"/>
      <c r="S250" s="241"/>
      <c r="T250" s="241"/>
    </row>
    <row r="251">
      <c r="A251" s="287" t="str">
        <v>字节员工</v>
      </c>
      <c r="B251" s="289" t="str">
        <v>麦楚华</v>
      </c>
      <c r="C251" s="288"/>
      <c r="D251" s="288"/>
      <c r="E251" s="287" t="str">
        <v>豪华大</v>
      </c>
      <c r="F251" s="287"/>
      <c r="G251" s="287"/>
      <c r="H251" s="287"/>
      <c r="I251" s="287"/>
      <c r="J251" s="287">
        <v>1</v>
      </c>
      <c r="K251" s="287">
        <v>1</v>
      </c>
      <c r="L251" s="287">
        <v>1</v>
      </c>
      <c r="M251" s="287">
        <v>1</v>
      </c>
      <c r="N251" s="287">
        <v>1</v>
      </c>
      <c r="O251" s="243"/>
      <c r="P251" s="241"/>
      <c r="Q251" s="241"/>
      <c r="R251" s="241"/>
      <c r="S251" s="241"/>
      <c r="T251" s="241"/>
    </row>
    <row r="252">
      <c r="A252" s="287" t="str">
        <v>字节员工</v>
      </c>
      <c r="B252" s="289" t="str">
        <v>林松坡</v>
      </c>
      <c r="C252" s="288"/>
      <c r="D252" s="288"/>
      <c r="E252" s="287" t="str">
        <v>豪华海景大</v>
      </c>
      <c r="F252" s="287"/>
      <c r="G252" s="287"/>
      <c r="H252" s="287"/>
      <c r="I252" s="287"/>
      <c r="J252" s="287"/>
      <c r="K252" s="287">
        <v>1</v>
      </c>
      <c r="L252" s="287">
        <v>1</v>
      </c>
      <c r="M252" s="287">
        <v>1</v>
      </c>
      <c r="N252" s="287"/>
      <c r="O252" s="243"/>
      <c r="P252" s="241"/>
      <c r="Q252" s="241"/>
      <c r="R252" s="241"/>
      <c r="S252" s="241"/>
      <c r="T252" s="241"/>
    </row>
    <row r="253">
      <c r="A253" s="287" t="str">
        <v>字节员工</v>
      </c>
      <c r="B253" s="289" t="str">
        <v>黄佳维</v>
      </c>
      <c r="C253" s="288"/>
      <c r="D253" s="288"/>
      <c r="E253" s="287" t="str">
        <v>豪华海景大</v>
      </c>
      <c r="F253" s="287"/>
      <c r="G253" s="287"/>
      <c r="H253" s="287"/>
      <c r="I253" s="287"/>
      <c r="J253" s="287"/>
      <c r="K253" s="287">
        <v>1</v>
      </c>
      <c r="L253" s="287">
        <v>1</v>
      </c>
      <c r="M253" s="287">
        <v>1</v>
      </c>
      <c r="N253" s="287">
        <v>1</v>
      </c>
      <c r="O253" s="243"/>
      <c r="P253" s="241"/>
      <c r="Q253" s="241"/>
      <c r="R253" s="241"/>
      <c r="S253" s="241"/>
      <c r="T253" s="241"/>
    </row>
    <row r="254">
      <c r="A254" s="287" t="str">
        <v>字节员工</v>
      </c>
      <c r="B254" s="289" t="str">
        <v>薛峰</v>
      </c>
      <c r="C254" s="288"/>
      <c r="D254" s="288"/>
      <c r="E254" s="287" t="str">
        <v>豪华大</v>
      </c>
      <c r="F254" s="287"/>
      <c r="G254" s="287"/>
      <c r="H254" s="287"/>
      <c r="I254" s="287"/>
      <c r="J254" s="287"/>
      <c r="K254" s="287">
        <v>1</v>
      </c>
      <c r="L254" s="287">
        <v>1</v>
      </c>
      <c r="M254" s="287">
        <v>1</v>
      </c>
      <c r="N254" s="287">
        <v>1</v>
      </c>
      <c r="O254" s="243"/>
      <c r="P254" s="241"/>
      <c r="Q254" s="241"/>
      <c r="R254" s="241"/>
      <c r="S254" s="241"/>
      <c r="T254" s="241"/>
    </row>
    <row r="255">
      <c r="A255" s="287" t="str">
        <v>字节员工</v>
      </c>
      <c r="B255" s="289" t="str">
        <v>张瀚</v>
      </c>
      <c r="C255" s="288"/>
      <c r="D255" s="288"/>
      <c r="E255" s="287" t="str">
        <v>豪华大</v>
      </c>
      <c r="F255" s="287"/>
      <c r="G255" s="287"/>
      <c r="H255" s="287"/>
      <c r="I255" s="287"/>
      <c r="J255" s="287"/>
      <c r="K255" s="287">
        <v>1</v>
      </c>
      <c r="L255" s="287">
        <v>1</v>
      </c>
      <c r="M255" s="287">
        <v>1</v>
      </c>
      <c r="N255" s="287">
        <v>1</v>
      </c>
      <c r="O255" s="243"/>
      <c r="P255" s="241"/>
      <c r="Q255" s="241"/>
      <c r="R255" s="241"/>
      <c r="S255" s="241"/>
      <c r="T255" s="241"/>
    </row>
    <row r="256">
      <c r="A256" s="287" t="str">
        <v>字节员工</v>
      </c>
      <c r="B256" s="289" t="str">
        <v>刘恋</v>
      </c>
      <c r="C256" s="288"/>
      <c r="D256" s="288"/>
      <c r="E256" s="287" t="str">
        <v>豪华海景大</v>
      </c>
      <c r="F256" s="287"/>
      <c r="G256" s="287"/>
      <c r="H256" s="287"/>
      <c r="I256" s="287"/>
      <c r="J256" s="287"/>
      <c r="K256" s="287">
        <v>1</v>
      </c>
      <c r="L256" s="287">
        <v>1</v>
      </c>
      <c r="M256" s="287">
        <v>1</v>
      </c>
      <c r="N256" s="287">
        <v>1</v>
      </c>
      <c r="O256" s="243"/>
      <c r="P256" s="241"/>
      <c r="Q256" s="241"/>
      <c r="R256" s="241"/>
      <c r="S256" s="241"/>
      <c r="T256" s="241"/>
    </row>
    <row r="257">
      <c r="A257" s="287" t="str">
        <v>字节员工</v>
      </c>
      <c r="B257" s="289" t="str">
        <v>肖梦</v>
      </c>
      <c r="C257" s="288"/>
      <c r="D257" s="288"/>
      <c r="E257" s="287" t="str">
        <v>豪华双</v>
      </c>
      <c r="F257" s="287"/>
      <c r="G257" s="287"/>
      <c r="H257" s="287"/>
      <c r="I257" s="287"/>
      <c r="J257" s="287"/>
      <c r="K257" s="287"/>
      <c r="L257" s="287">
        <v>1</v>
      </c>
      <c r="M257" s="287">
        <v>1</v>
      </c>
      <c r="N257" s="287"/>
      <c r="O257" s="243"/>
      <c r="P257" s="241"/>
      <c r="Q257" s="241"/>
      <c r="R257" s="241"/>
      <c r="S257" s="241"/>
      <c r="T257" s="241"/>
    </row>
    <row r="258">
      <c r="A258" s="287" t="str">
        <v>字节员工</v>
      </c>
      <c r="B258" s="289" t="str">
        <v>董海明</v>
      </c>
      <c r="C258" s="288"/>
      <c r="D258" s="288"/>
      <c r="E258" s="287" t="str">
        <v>豪华双</v>
      </c>
      <c r="F258" s="287"/>
      <c r="G258" s="287"/>
      <c r="H258" s="287"/>
      <c r="I258" s="287"/>
      <c r="J258" s="287"/>
      <c r="K258" s="287"/>
      <c r="L258" s="287">
        <v>1</v>
      </c>
      <c r="M258" s="287">
        <v>1</v>
      </c>
      <c r="N258" s="287">
        <v>1</v>
      </c>
      <c r="O258" s="310"/>
      <c r="P258" s="241"/>
      <c r="Q258" s="241"/>
      <c r="R258" s="241"/>
      <c r="S258" s="241"/>
      <c r="T258" s="241"/>
    </row>
    <row r="259">
      <c r="A259" s="307"/>
      <c r="B259" s="308"/>
      <c r="C259" s="309"/>
      <c r="D259" s="309"/>
      <c r="E259" s="307"/>
      <c r="F259" s="307"/>
      <c r="G259" s="307"/>
      <c r="H259" s="307"/>
      <c r="I259" s="307"/>
      <c r="J259" s="307"/>
      <c r="K259" s="307"/>
      <c r="L259" s="307"/>
      <c r="M259" s="307"/>
      <c r="N259" s="307"/>
      <c r="O259" s="310"/>
      <c r="P259" s="241"/>
      <c r="Q259" s="241"/>
      <c r="R259" s="241"/>
      <c r="S259" s="241"/>
      <c r="T259" s="241"/>
    </row>
    <row r="260">
      <c r="A260" s="316" t="str">
        <v>员工</v>
      </c>
      <c r="B260" s="316"/>
      <c r="C260" s="316"/>
      <c r="D260" s="316"/>
      <c r="E260" s="316"/>
      <c r="F260" s="316"/>
      <c r="G260" s="316"/>
      <c r="H260" s="316"/>
      <c r="I260" s="316"/>
      <c r="J260" s="316"/>
      <c r="K260" s="316"/>
      <c r="L260" s="316"/>
      <c r="M260" s="316"/>
      <c r="N260" s="287"/>
      <c r="O260" s="243"/>
      <c r="P260" s="241"/>
      <c r="Q260" s="241"/>
      <c r="R260" s="241"/>
      <c r="S260" s="241"/>
      <c r="T260" s="241"/>
    </row>
    <row r="261">
      <c r="A261" s="305"/>
      <c r="B261" s="306">
        <v>45388</v>
      </c>
      <c r="C261" s="302">
        <v>45389</v>
      </c>
      <c r="D261" s="302">
        <v>45390</v>
      </c>
      <c r="E261" s="302">
        <v>45391</v>
      </c>
      <c r="F261" s="302">
        <v>45392</v>
      </c>
      <c r="G261" s="302">
        <v>45393</v>
      </c>
      <c r="H261" s="302">
        <v>45394</v>
      </c>
      <c r="I261" s="302">
        <v>45395</v>
      </c>
      <c r="J261" s="302">
        <v>45396</v>
      </c>
      <c r="K261" s="302">
        <v>45397</v>
      </c>
      <c r="L261" s="303" t="str">
        <v>总间夜数</v>
      </c>
      <c r="M261" s="304" t="str">
        <v>金额</v>
      </c>
      <c r="N261" s="287"/>
      <c r="O261" s="243"/>
      <c r="P261" s="241"/>
      <c r="Q261" s="241"/>
      <c r="R261" s="241"/>
      <c r="S261" s="241"/>
      <c r="T261" s="241"/>
    </row>
    <row r="262">
      <c r="A262" s="300" t="str">
        <v>豪华大床房400</v>
      </c>
      <c r="B262" s="319">
        <v>0</v>
      </c>
      <c r="C262" s="322">
        <v>0</v>
      </c>
      <c r="D262" s="322">
        <v>5</v>
      </c>
      <c r="E262" s="320">
        <v>10</v>
      </c>
      <c r="F262" s="320">
        <v>16</v>
      </c>
      <c r="G262" s="320">
        <v>17</v>
      </c>
      <c r="H262" s="320">
        <v>17</v>
      </c>
      <c r="I262" s="320">
        <v>17</v>
      </c>
      <c r="J262" s="320">
        <v>16</v>
      </c>
      <c r="K262" s="323"/>
      <c r="L262" s="298">
        <f>SUM(C262:K262)</f>
      </c>
      <c r="M262" s="299">
        <f>L262*400</f>
      </c>
      <c r="N262" s="287"/>
      <c r="O262" s="243"/>
      <c r="P262" s="241"/>
      <c r="Q262" s="241"/>
      <c r="R262" s="241"/>
      <c r="S262" s="241"/>
      <c r="T262" s="241"/>
    </row>
    <row r="263">
      <c r="A263" s="300" t="str">
        <v>豪华双床房500</v>
      </c>
      <c r="B263" s="329">
        <v>0</v>
      </c>
      <c r="C263" s="328">
        <v>0</v>
      </c>
      <c r="D263" s="322">
        <v>0</v>
      </c>
      <c r="E263" s="320">
        <v>4</v>
      </c>
      <c r="F263" s="320">
        <v>4</v>
      </c>
      <c r="G263" s="320">
        <v>11</v>
      </c>
      <c r="H263" s="320">
        <v>13</v>
      </c>
      <c r="I263" s="320">
        <v>13</v>
      </c>
      <c r="J263" s="320">
        <v>7</v>
      </c>
      <c r="K263" s="323"/>
      <c r="L263" s="298">
        <f>SUM(C263:K263)</f>
      </c>
      <c r="M263" s="299">
        <f>L263*500</f>
      </c>
      <c r="N263" s="287"/>
      <c r="O263" s="243"/>
      <c r="P263" s="241"/>
      <c r="Q263" s="241"/>
      <c r="R263" s="241"/>
      <c r="S263" s="241"/>
      <c r="T263" s="241"/>
    </row>
    <row r="264">
      <c r="A264" s="300" t="str">
        <v>豪华海景大床房500</v>
      </c>
      <c r="B264" s="319">
        <v>1</v>
      </c>
      <c r="C264" s="322">
        <v>5</v>
      </c>
      <c r="D264" s="322">
        <v>10</v>
      </c>
      <c r="E264" s="320">
        <v>11</v>
      </c>
      <c r="F264" s="320">
        <v>14</v>
      </c>
      <c r="G264" s="321">
        <v>12</v>
      </c>
      <c r="H264" s="320">
        <v>12</v>
      </c>
      <c r="I264" s="320">
        <v>12</v>
      </c>
      <c r="J264" s="320">
        <v>10</v>
      </c>
      <c r="K264" s="323"/>
      <c r="L264" s="298">
        <f>SUM(B264:K264)</f>
      </c>
      <c r="M264" s="299">
        <f>L264*500</f>
      </c>
      <c r="N264" s="287"/>
      <c r="O264" s="243"/>
      <c r="P264" s="241"/>
      <c r="Q264" s="241"/>
      <c r="R264" s="241"/>
      <c r="S264" s="241"/>
      <c r="T264" s="241"/>
    </row>
    <row r="265">
      <c r="A265" s="294" t="str">
        <v>总计</v>
      </c>
      <c r="B265" s="312">
        <f>SUM(B262:B264)</f>
      </c>
      <c r="C265" s="315">
        <f>SUM(C262:C264)</f>
      </c>
      <c r="D265" s="315">
        <f>SUM(D262:D264)</f>
      </c>
      <c r="E265" s="311">
        <f>SUM(E262:E264)</f>
      </c>
      <c r="F265" s="311">
        <f>SUM(F262:F264)</f>
      </c>
      <c r="G265" s="311">
        <f>SUM(G262:G264)</f>
      </c>
      <c r="H265" s="311">
        <f>SUM(H262:H264)</f>
      </c>
      <c r="I265" s="311">
        <f>SUM(I262:I264)</f>
      </c>
      <c r="J265" s="311">
        <f>SUM(J262:J264)</f>
      </c>
      <c r="K265" s="293"/>
      <c r="L265" s="314">
        <f>SUM(B265:K265)</f>
      </c>
      <c r="M265" s="313">
        <f>SUM(M262:M264)</f>
      </c>
      <c r="N265" s="287"/>
      <c r="O265" s="243"/>
      <c r="P265" s="241"/>
      <c r="Q265" s="241"/>
      <c r="R265" s="241"/>
      <c r="S265" s="241"/>
      <c r="T265" s="241"/>
    </row>
    <row r="266">
      <c r="A266" s="314" t="str">
        <v>主播</v>
      </c>
      <c r="B266" s="314"/>
      <c r="C266" s="314"/>
      <c r="D266" s="314"/>
      <c r="E266" s="314"/>
      <c r="F266" s="314"/>
      <c r="G266" s="314"/>
      <c r="H266" s="314"/>
      <c r="I266" s="314"/>
      <c r="J266" s="314"/>
      <c r="K266" s="314"/>
      <c r="L266" s="314"/>
      <c r="M266" s="314"/>
      <c r="N266" s="287"/>
      <c r="O266" s="243"/>
      <c r="P266" s="241"/>
      <c r="Q266" s="241"/>
      <c r="R266" s="241"/>
      <c r="S266" s="241"/>
      <c r="T266" s="241"/>
    </row>
    <row r="267">
      <c r="A267" s="300" t="str">
        <v>豪华大床房（800元）</v>
      </c>
      <c r="B267" s="297">
        <v>0</v>
      </c>
      <c r="C267" s="297" t="str">
        <v>0</v>
      </c>
      <c r="D267" s="297" t="str">
        <v>0</v>
      </c>
      <c r="E267" s="301">
        <v>2</v>
      </c>
      <c r="F267" s="301">
        <v>10</v>
      </c>
      <c r="G267" s="301">
        <v>35</v>
      </c>
      <c r="H267" s="301">
        <v>55</v>
      </c>
      <c r="I267" s="301">
        <v>56</v>
      </c>
      <c r="J267" s="301">
        <v>45</v>
      </c>
      <c r="K267" s="298"/>
      <c r="L267" s="298">
        <f>SUM(B267:J267)</f>
      </c>
      <c r="M267" s="299">
        <f>L267*800</f>
      </c>
      <c r="N267" s="287"/>
      <c r="O267" s="243"/>
      <c r="P267" s="241"/>
      <c r="Q267" s="241"/>
      <c r="R267" s="241"/>
      <c r="S267" s="241"/>
      <c r="T267" s="241"/>
    </row>
    <row r="268">
      <c r="A268" s="300" t="str">
        <v>豪华阁海景房（1450元）</v>
      </c>
      <c r="B268" s="297" t="str">
        <v>0</v>
      </c>
      <c r="C268" s="297" t="str">
        <v>0</v>
      </c>
      <c r="D268" s="297" t="str">
        <v>0</v>
      </c>
      <c r="E268" s="301">
        <v>4</v>
      </c>
      <c r="F268" s="301">
        <v>10</v>
      </c>
      <c r="G268" s="301">
        <v>25</v>
      </c>
      <c r="H268" s="301">
        <v>27</v>
      </c>
      <c r="I268" s="301">
        <v>27</v>
      </c>
      <c r="J268" s="301">
        <v>24</v>
      </c>
      <c r="K268" s="298"/>
      <c r="L268" s="298">
        <f>SUM(B268:J268)</f>
      </c>
      <c r="M268" s="299">
        <f>L268*1450</f>
      </c>
      <c r="N268" s="287"/>
      <c r="O268" s="243"/>
      <c r="P268" s="241"/>
      <c r="Q268" s="241"/>
      <c r="R268" s="241"/>
      <c r="S268" s="241"/>
      <c r="T268" s="241"/>
    </row>
    <row r="269">
      <c r="A269" s="300" t="str">
        <v>豪华海景大床房（950元）</v>
      </c>
      <c r="B269" s="297" t="str">
        <v>0</v>
      </c>
      <c r="C269" s="297" t="str">
        <v>0</v>
      </c>
      <c r="D269" s="297" t="str">
        <v>0</v>
      </c>
      <c r="E269" s="301">
        <v>5</v>
      </c>
      <c r="F269" s="301">
        <v>15</v>
      </c>
      <c r="G269" s="301">
        <v>64</v>
      </c>
      <c r="H269" s="301">
        <v>70</v>
      </c>
      <c r="I269" s="301">
        <v>70</v>
      </c>
      <c r="J269" s="301">
        <v>57</v>
      </c>
      <c r="K269" s="298"/>
      <c r="L269" s="298">
        <f>SUM(B269:J269)</f>
      </c>
      <c r="M269" s="299">
        <f>L269*950</f>
      </c>
      <c r="N269" s="287"/>
      <c r="O269" s="243"/>
      <c r="P269" s="241"/>
      <c r="Q269" s="241"/>
      <c r="R269" s="241"/>
      <c r="S269" s="241"/>
      <c r="T269" s="241"/>
    </row>
    <row r="270">
      <c r="A270" s="300" t="str">
        <v>豪华海景双床（1050元）</v>
      </c>
      <c r="B270" s="297" t="str">
        <v>0</v>
      </c>
      <c r="C270" s="297" t="str">
        <v>0</v>
      </c>
      <c r="D270" s="297" t="str">
        <v>1</v>
      </c>
      <c r="E270" s="301">
        <v>2</v>
      </c>
      <c r="F270" s="301">
        <v>17</v>
      </c>
      <c r="G270" s="301">
        <v>27</v>
      </c>
      <c r="H270" s="301">
        <v>27</v>
      </c>
      <c r="I270" s="301">
        <v>27</v>
      </c>
      <c r="J270" s="301">
        <v>22</v>
      </c>
      <c r="K270" s="298"/>
      <c r="L270" s="298">
        <f>D270+E270+F270+G270+H270+I270+J270</f>
      </c>
      <c r="M270" s="299">
        <f>L270*1050</f>
      </c>
      <c r="N270" s="287"/>
      <c r="O270" s="243"/>
      <c r="P270" s="241"/>
      <c r="Q270" s="241"/>
      <c r="R270" s="241"/>
      <c r="S270" s="241"/>
      <c r="T270" s="241"/>
    </row>
    <row r="271">
      <c r="A271" s="300" t="str">
        <v>豪华双床房（900元）</v>
      </c>
      <c r="B271" s="297" t="str">
        <v>0</v>
      </c>
      <c r="C271" s="297" t="str">
        <v>0</v>
      </c>
      <c r="D271" s="297" t="str">
        <v>0</v>
      </c>
      <c r="E271" s="301">
        <v>0</v>
      </c>
      <c r="F271" s="301">
        <v>0</v>
      </c>
      <c r="G271" s="301">
        <v>3</v>
      </c>
      <c r="H271" s="301">
        <v>2</v>
      </c>
      <c r="I271" s="301">
        <v>2</v>
      </c>
      <c r="J271" s="301">
        <v>2</v>
      </c>
      <c r="K271" s="298"/>
      <c r="L271" s="298">
        <f>SUM(B271:J271)</f>
      </c>
      <c r="M271" s="299">
        <f>L271*900</f>
      </c>
      <c r="N271" s="287"/>
      <c r="O271" s="243"/>
      <c r="P271" s="241"/>
      <c r="Q271" s="241"/>
      <c r="R271" s="241"/>
      <c r="S271" s="241"/>
      <c r="T271" s="241"/>
    </row>
    <row r="272">
      <c r="A272" s="294" t="str">
        <v>总计</v>
      </c>
      <c r="B272" s="293">
        <f>SUM(B267:B271)</f>
      </c>
      <c r="C272" s="293">
        <f>SUM(C267:C271)</f>
      </c>
      <c r="D272" s="293">
        <f>SUM(D267:D271)</f>
      </c>
      <c r="E272" s="293">
        <f>SUM(E267:E271)</f>
      </c>
      <c r="F272" s="293">
        <f>SUM(F267:F271)</f>
      </c>
      <c r="G272" s="293">
        <f>SUM(G267:G271)</f>
      </c>
      <c r="H272" s="293">
        <f>SUM(H267:H271)</f>
      </c>
      <c r="I272" s="293">
        <f>SUM(I267:I271)</f>
      </c>
      <c r="J272" s="293">
        <f>SUM(J267:J271)</f>
      </c>
      <c r="K272" s="293">
        <f>SUM(K267:K271)</f>
      </c>
      <c r="L272" s="293">
        <f>SUM(L267:L271)</f>
      </c>
      <c r="M272" s="293">
        <f>SUM(M267:M271)</f>
      </c>
      <c r="N272" s="287"/>
      <c r="O272" s="243"/>
      <c r="P272" s="241"/>
      <c r="Q272" s="241"/>
      <c r="R272" s="241"/>
      <c r="S272" s="241"/>
      <c r="T272" s="241"/>
    </row>
    <row r="273">
      <c r="A273" s="299"/>
      <c r="B273" s="317"/>
      <c r="C273" s="318"/>
      <c r="D273" s="318"/>
      <c r="E273" s="298"/>
      <c r="F273" s="298"/>
      <c r="G273" s="298"/>
      <c r="H273" s="298"/>
      <c r="I273" s="298"/>
      <c r="J273" s="298"/>
      <c r="K273" s="298"/>
      <c r="L273" s="298"/>
      <c r="M273" s="299"/>
      <c r="N273" s="287"/>
      <c r="O273" s="243"/>
      <c r="P273" s="241"/>
      <c r="Q273" s="241"/>
      <c r="R273" s="241"/>
      <c r="S273" s="241"/>
      <c r="T273" s="241"/>
    </row>
    <row r="274">
      <c r="A274" s="300"/>
      <c r="B274" s="317"/>
      <c r="C274" s="318"/>
      <c r="D274" s="330"/>
      <c r="E274" s="301"/>
      <c r="F274" s="301"/>
      <c r="G274" s="301"/>
      <c r="H274" s="301"/>
      <c r="I274" s="301"/>
      <c r="J274" s="301"/>
      <c r="K274" s="298"/>
      <c r="L274" s="298"/>
      <c r="M274" s="313">
        <f>M265+M272</f>
      </c>
      <c r="N274" s="287"/>
      <c r="O274" s="243"/>
      <c r="P274" s="241"/>
      <c r="Q274" s="241"/>
      <c r="R274" s="241"/>
      <c r="S274" s="241"/>
      <c r="T274" s="241"/>
    </row>
    <row r="275">
      <c r="A275" s="300"/>
      <c r="B275" s="317"/>
      <c r="C275" s="318"/>
      <c r="D275" s="318"/>
      <c r="E275" s="298"/>
      <c r="F275" s="298"/>
      <c r="G275" s="298"/>
      <c r="H275" s="298"/>
      <c r="I275" s="298"/>
      <c r="J275" s="298"/>
      <c r="K275" s="298"/>
      <c r="L275" s="298" t="str">
        <v>免房损</v>
      </c>
      <c r="M275" s="313">
        <v>-7950</v>
      </c>
      <c r="N275" s="287"/>
      <c r="O275" s="243"/>
      <c r="P275" s="241"/>
      <c r="Q275" s="241"/>
      <c r="R275" s="241"/>
      <c r="S275" s="241"/>
      <c r="T275" s="241"/>
    </row>
    <row r="276">
      <c r="A276" s="287"/>
      <c r="B276" s="289"/>
      <c r="C276" s="288"/>
      <c r="D276" s="288"/>
      <c r="E276" s="287"/>
      <c r="F276" s="287"/>
      <c r="G276" s="287"/>
      <c r="H276" s="287"/>
      <c r="I276" s="287"/>
      <c r="J276" s="287"/>
      <c r="K276" s="287"/>
      <c r="L276" s="327" t="str">
        <v>实付金额</v>
      </c>
      <c r="M276" s="327">
        <f>M274+M275</f>
      </c>
      <c r="N276" s="287"/>
      <c r="O276" s="243"/>
      <c r="P276" s="241"/>
      <c r="Q276" s="241"/>
      <c r="R276" s="241"/>
      <c r="S276" s="241"/>
      <c r="T276" s="241"/>
    </row>
  </sheetData>
  <mergeCells>
    <mergeCell ref="A266:M266"/>
    <mergeCell ref="A260:M260"/>
    <mergeCell ref="O39:O40"/>
    <mergeCell ref="O41:O42"/>
    <mergeCell ref="O43:O44"/>
    <mergeCell ref="O45:O46"/>
    <mergeCell ref="O66:O67"/>
    <mergeCell ref="O68:O69"/>
    <mergeCell ref="O70:O71"/>
    <mergeCell ref="K95:K96"/>
    <mergeCell ref="L95:L96"/>
    <mergeCell ref="M95:M96"/>
    <mergeCell ref="N95:N96"/>
    <mergeCell ref="O95:O96"/>
    <mergeCell ref="K97:K98"/>
    <mergeCell ref="L97:L98"/>
    <mergeCell ref="M97:M98"/>
    <mergeCell ref="N97:N98"/>
    <mergeCell ref="O97:O98"/>
    <mergeCell ref="K99:K100"/>
    <mergeCell ref="L99:L100"/>
    <mergeCell ref="M99:M100"/>
    <mergeCell ref="N99:N100"/>
    <mergeCell ref="O99:O100"/>
  </mergeCells>
</worksheet>
</file>

<file path=xl/worksheets/sheet7.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pane state="frozen" topLeftCell="A2" ySplit="1"/>
    </sheetView>
  </sheetViews>
  <sheetFormatPr defaultColWidth="14" defaultRowHeight="19"/>
  <cols>
    <col collapsed="false" customWidth="true" hidden="false" max="1" min="1" style="0" width="19"/>
    <col collapsed="false" customWidth="true" hidden="false" max="2" min="2" style="0" width="14"/>
    <col collapsed="false" customWidth="true" hidden="false" max="3" min="3" style="0" width="14"/>
    <col collapsed="false" customWidth="true" hidden="false" max="4" min="4" style="0" width="14"/>
    <col collapsed="false" customWidth="true" hidden="false" max="5" min="5" style="0" width="14"/>
    <col collapsed="false" customWidth="true" hidden="false" max="6" min="6" style="0" width="17"/>
    <col collapsed="false" customWidth="true" hidden="false" max="7" min="7" style="0" width="17"/>
    <col collapsed="false" customWidth="true" hidden="false" max="8" min="8" style="0" width="14"/>
    <col collapsed="false" customWidth="true" hidden="false" max="9" min="9" style="0" width="14"/>
    <col collapsed="false" customWidth="true" hidden="false" max="10" min="10" style="0" width="14"/>
    <col collapsed="false" customWidth="true" hidden="false" max="11" min="11" style="0" width="14"/>
    <col collapsed="false" customWidth="true" hidden="false" max="12" min="12" style="0" width="14"/>
    <col collapsed="false" customWidth="true" hidden="false" max="13" min="13" style="0" width="14"/>
    <col collapsed="false" customWidth="true" hidden="false" max="14" min="14" style="0" width="14"/>
    <col collapsed="false" customWidth="true" hidden="false" max="15" min="15" style="0" width="14"/>
    <col collapsed="false" customWidth="true" hidden="false" max="16" min="16" style="0" width="14"/>
  </cols>
  <sheetData>
    <row r="1">
      <c r="A1" s="355"/>
      <c r="B1" s="355" t="str">
        <v>您的真实姓名</v>
      </c>
      <c r="C1" s="355" t="str">
        <v>您的入住日期</v>
      </c>
      <c r="D1" s="357" t="str">
        <v>您的离店日期</v>
      </c>
      <c r="E1" s="355" t="str">
        <v>您需要预定的房型</v>
      </c>
      <c r="F1" s="356" t="str">
        <v>9日</v>
      </c>
      <c r="G1" s="356" t="str">
        <v>10日</v>
      </c>
      <c r="H1" s="356" t="str">
        <v>11日</v>
      </c>
      <c r="I1" s="356" t="str">
        <v>12日</v>
      </c>
      <c r="J1" s="356" t="str">
        <v>13日</v>
      </c>
      <c r="K1" s="356" t="str">
        <v>14日</v>
      </c>
      <c r="L1" s="356" t="str">
        <v>15日</v>
      </c>
      <c r="M1" s="356" t="str">
        <v>16日</v>
      </c>
      <c r="N1" s="284"/>
      <c r="O1" s="284"/>
      <c r="P1" s="284"/>
      <c r="Q1" s="284"/>
      <c r="R1" s="284"/>
      <c r="S1" s="284"/>
    </row>
    <row r="2">
      <c r="A2" s="373" t="str" xml:space="preserve">
        <v>  琥珀.</v>
      </c>
      <c r="B2" s="298" t="str">
        <v>汪盛静</v>
      </c>
      <c r="C2" s="382">
        <v>45395</v>
      </c>
      <c r="D2" s="384">
        <v>45397</v>
      </c>
      <c r="E2" s="383" t="str">
        <v>双床</v>
      </c>
      <c r="F2" s="345"/>
      <c r="G2" s="345"/>
      <c r="H2" s="345"/>
      <c r="I2" s="345"/>
      <c r="J2" s="345">
        <v>1</v>
      </c>
      <c r="K2" s="345">
        <v>1</v>
      </c>
      <c r="L2" s="345"/>
      <c r="M2" s="345"/>
      <c r="N2" s="284"/>
      <c r="O2" s="284"/>
      <c r="P2" s="284"/>
      <c r="Q2" s="284"/>
      <c r="R2" s="284"/>
      <c r="S2" s="284"/>
    </row>
    <row r="3">
      <c r="A3" s="337" t="str">
        <v>净无尘</v>
      </c>
      <c r="B3" s="342" t="str">
        <v>尹畅</v>
      </c>
      <c r="C3" s="343">
        <v>45394</v>
      </c>
      <c r="D3" s="338">
        <v>45397</v>
      </c>
      <c r="E3" s="339" t="str">
        <v>双床（嘉宾连续入住，只承担两晚费用12/14）</v>
      </c>
      <c r="F3" s="345"/>
      <c r="G3" s="345"/>
      <c r="H3" s="345"/>
      <c r="I3" s="345">
        <v>1</v>
      </c>
      <c r="J3" s="340" t="str">
        <v>为凑酒店保底，承担12/14日</v>
      </c>
      <c r="K3" s="345">
        <v>1</v>
      </c>
      <c r="L3" s="345"/>
      <c r="M3" s="345"/>
      <c r="N3" s="284"/>
      <c r="O3" s="284"/>
      <c r="P3" s="284"/>
      <c r="Q3" s="284"/>
      <c r="R3" s="284"/>
      <c r="S3" s="284"/>
    </row>
    <row r="4">
      <c r="A4" s="337" t="str">
        <v>随意✨</v>
      </c>
      <c r="B4" s="342" t="str">
        <v>文雯</v>
      </c>
      <c r="C4" s="343">
        <v>45394</v>
      </c>
      <c r="D4" s="338">
        <v>45396</v>
      </c>
      <c r="E4" s="339" t="str">
        <v>大床</v>
      </c>
      <c r="F4" s="345"/>
      <c r="G4" s="345"/>
      <c r="H4" s="345"/>
      <c r="I4" s="345">
        <v>1</v>
      </c>
      <c r="J4" s="345">
        <v>1</v>
      </c>
      <c r="K4" s="345"/>
      <c r="L4" s="345"/>
      <c r="M4" s="345"/>
      <c r="N4" s="284"/>
      <c r="O4" s="284"/>
      <c r="P4" s="284"/>
      <c r="Q4" s="284"/>
      <c r="R4" s="284"/>
      <c r="S4" s="284"/>
    </row>
    <row r="5">
      <c r="A5" s="337" t="str">
        <v>张强</v>
      </c>
      <c r="B5" s="342" t="str">
        <v>张训战</v>
      </c>
      <c r="C5" s="343">
        <v>45395</v>
      </c>
      <c r="D5" s="338">
        <v>45397</v>
      </c>
      <c r="E5" s="339" t="str">
        <v>大床</v>
      </c>
      <c r="F5" s="345"/>
      <c r="G5" s="345"/>
      <c r="H5" s="345"/>
      <c r="I5" s="345"/>
      <c r="J5" s="345">
        <v>1</v>
      </c>
      <c r="K5" s="345">
        <v>1</v>
      </c>
      <c r="L5" s="345"/>
      <c r="M5" s="345"/>
      <c r="N5" s="284"/>
      <c r="O5" s="284"/>
      <c r="P5" s="284"/>
      <c r="Q5" s="284"/>
      <c r="R5" s="284"/>
      <c r="S5" s="284"/>
    </row>
    <row r="6">
      <c r="A6" s="337" t="str">
        <v>清风🌟</v>
      </c>
      <c r="B6" s="342" t="str">
        <v>徐琴</v>
      </c>
      <c r="C6" s="343">
        <v>45395</v>
      </c>
      <c r="D6" s="338">
        <v>45397</v>
      </c>
      <c r="E6" s="339" t="str">
        <v>大床</v>
      </c>
      <c r="F6" s="340"/>
      <c r="G6" s="340"/>
      <c r="H6" s="340"/>
      <c r="I6" s="340"/>
      <c r="J6" s="345">
        <v>1</v>
      </c>
      <c r="K6" s="345">
        <v>1</v>
      </c>
      <c r="L6" s="340"/>
      <c r="M6" s="340"/>
      <c r="N6" s="284"/>
      <c r="O6" s="284"/>
      <c r="P6" s="284"/>
      <c r="Q6" s="284"/>
      <c r="R6" s="284"/>
      <c r="S6" s="284"/>
    </row>
    <row r="7">
      <c r="A7" s="337" t="str">
        <v>₉₉.ᴄʏ𝑗</v>
      </c>
      <c r="B7" s="342" t="str">
        <v>陈万国</v>
      </c>
      <c r="C7" s="343">
        <v>45395</v>
      </c>
      <c r="D7" s="338">
        <v>45397</v>
      </c>
      <c r="E7" s="339" t="str">
        <v>双床</v>
      </c>
      <c r="F7" s="345"/>
      <c r="G7" s="345"/>
      <c r="H7" s="345"/>
      <c r="I7" s="345"/>
      <c r="J7" s="345">
        <v>1</v>
      </c>
      <c r="K7" s="345">
        <v>1</v>
      </c>
      <c r="L7" s="345"/>
      <c r="M7" s="345"/>
      <c r="N7" s="284"/>
      <c r="O7" s="284"/>
      <c r="P7" s="284"/>
      <c r="Q7" s="284"/>
      <c r="R7" s="284"/>
      <c r="S7" s="284"/>
    </row>
    <row r="8">
      <c r="A8" s="337" t="str">
        <v>樱木花道</v>
      </c>
      <c r="B8" s="342" t="str">
        <v>凌尚</v>
      </c>
      <c r="C8" s="343">
        <v>45395</v>
      </c>
      <c r="D8" s="338">
        <v>45397</v>
      </c>
      <c r="E8" s="339" t="str">
        <v>大床</v>
      </c>
      <c r="F8" s="345"/>
      <c r="G8" s="345"/>
      <c r="H8" s="345"/>
      <c r="I8" s="345"/>
      <c r="J8" s="345">
        <v>1</v>
      </c>
      <c r="K8" s="345">
        <v>1</v>
      </c>
      <c r="L8" s="345"/>
      <c r="M8" s="345"/>
      <c r="N8" s="284"/>
      <c r="O8" s="284"/>
      <c r="P8" s="284"/>
      <c r="Q8" s="284"/>
      <c r="R8" s="284"/>
      <c r="S8" s="284"/>
    </row>
    <row r="9">
      <c r="A9" s="337" t="str">
        <v>任逍遥⚡️</v>
      </c>
      <c r="B9" s="342" t="str">
        <v>张敏</v>
      </c>
      <c r="C9" s="343">
        <v>45395</v>
      </c>
      <c r="D9" s="338">
        <v>45397</v>
      </c>
      <c r="E9" s="339" t="str">
        <v>大床</v>
      </c>
      <c r="F9" s="345"/>
      <c r="G9" s="345"/>
      <c r="H9" s="345"/>
      <c r="I9" s="345"/>
      <c r="J9" s="345">
        <v>1</v>
      </c>
      <c r="K9" s="345">
        <v>1</v>
      </c>
      <c r="L9" s="345"/>
      <c r="M9" s="345"/>
      <c r="N9" s="284"/>
      <c r="O9" s="284"/>
      <c r="P9" s="284"/>
      <c r="Q9" s="284"/>
      <c r="R9" s="284"/>
      <c r="S9" s="284"/>
    </row>
    <row r="10">
      <c r="A10" s="337" t="str">
        <v>快活哥三秒守塔</v>
      </c>
      <c r="B10" s="342" t="str">
        <v>宋爱华</v>
      </c>
      <c r="C10" s="343">
        <v>45394</v>
      </c>
      <c r="D10" s="338">
        <v>45397</v>
      </c>
      <c r="E10" s="339" t="str">
        <v>大床（嘉宾连续入住，只承担两晚费用12/14）</v>
      </c>
      <c r="F10" s="345"/>
      <c r="G10" s="345"/>
      <c r="H10" s="345"/>
      <c r="I10" s="345">
        <v>1</v>
      </c>
      <c r="J10" s="340" t="str">
        <v>为凑酒店保底，承担12/14日</v>
      </c>
      <c r="K10" s="345">
        <v>1</v>
      </c>
      <c r="L10" s="345"/>
      <c r="M10" s="345"/>
      <c r="N10" s="284"/>
      <c r="O10" s="284"/>
      <c r="P10" s="284"/>
      <c r="Q10" s="284"/>
      <c r="R10" s="284"/>
      <c r="S10" s="284"/>
    </row>
    <row r="11">
      <c r="A11" s="337" t="str">
        <v>(￣^￣)ゞ</v>
      </c>
      <c r="B11" s="342" t="str">
        <v>俞唯佳</v>
      </c>
      <c r="C11" s="343">
        <v>45394</v>
      </c>
      <c r="D11" s="338">
        <v>45396</v>
      </c>
      <c r="E11" s="339" t="str">
        <v>大床</v>
      </c>
      <c r="F11" s="345"/>
      <c r="G11" s="345"/>
      <c r="H11" s="345"/>
      <c r="I11" s="340">
        <v>1</v>
      </c>
      <c r="J11" s="340">
        <v>1</v>
      </c>
      <c r="K11" s="345"/>
      <c r="L11" s="345"/>
      <c r="M11" s="345"/>
      <c r="N11" s="284"/>
      <c r="O11" s="284"/>
      <c r="P11" s="284"/>
      <c r="Q11" s="284"/>
      <c r="R11" s="284"/>
      <c r="S11" s="284"/>
    </row>
    <row r="12">
      <c r="A12" s="337" t="str">
        <v>豪门⁸¹⁶</v>
      </c>
      <c r="B12" s="342" t="str">
        <v>丁立梦</v>
      </c>
      <c r="C12" s="343">
        <v>45394</v>
      </c>
      <c r="D12" s="338">
        <v>45397</v>
      </c>
      <c r="E12" s="339" t="str">
        <v>双床</v>
      </c>
      <c r="F12" s="345"/>
      <c r="G12" s="345"/>
      <c r="H12" s="345"/>
      <c r="I12" s="345"/>
      <c r="J12" s="345">
        <v>1</v>
      </c>
      <c r="K12" s="345">
        <v>1</v>
      </c>
      <c r="L12" s="345"/>
      <c r="M12" s="345"/>
      <c r="N12" s="284"/>
      <c r="O12" s="284"/>
      <c r="P12" s="284"/>
      <c r="Q12" s="284"/>
      <c r="R12" s="284"/>
      <c r="S12" s="284"/>
    </row>
    <row r="13">
      <c r="A13" s="337" t="str">
        <v>Sunny👸ˢᵘ</v>
      </c>
      <c r="B13" s="342" t="str">
        <v>陈韵怡</v>
      </c>
      <c r="C13" s="343">
        <v>45395</v>
      </c>
      <c r="D13" s="338">
        <v>45397</v>
      </c>
      <c r="E13" s="339" t="str">
        <v>大床</v>
      </c>
      <c r="F13" s="345"/>
      <c r="G13" s="345"/>
      <c r="H13" s="345"/>
      <c r="I13" s="345"/>
      <c r="J13" s="345">
        <v>1</v>
      </c>
      <c r="K13" s="345">
        <v>1</v>
      </c>
      <c r="L13" s="345"/>
      <c r="M13" s="345"/>
      <c r="N13" s="284"/>
      <c r="O13" s="284"/>
      <c r="P13" s="284"/>
      <c r="Q13" s="284"/>
      <c r="R13" s="284"/>
      <c r="S13" s="284"/>
    </row>
    <row r="14">
      <c r="A14" s="337" t="str">
        <v>心情</v>
      </c>
      <c r="B14" s="342" t="str">
        <v>李若琪</v>
      </c>
      <c r="C14" s="343">
        <v>45394</v>
      </c>
      <c r="D14" s="338">
        <v>45397</v>
      </c>
      <c r="E14" s="339" t="str">
        <v>双床</v>
      </c>
      <c r="F14" s="360"/>
      <c r="G14" s="360"/>
      <c r="H14" s="360"/>
      <c r="I14" s="340"/>
      <c r="J14" s="340">
        <v>1</v>
      </c>
      <c r="K14" s="340">
        <v>1</v>
      </c>
      <c r="L14" s="360"/>
      <c r="M14" s="360"/>
      <c r="N14" s="284"/>
      <c r="O14" s="284"/>
      <c r="P14" s="284"/>
      <c r="Q14" s="284"/>
      <c r="R14" s="284"/>
      <c r="S14" s="284"/>
    </row>
    <row r="15">
      <c r="A15" s="337" t="str">
        <v>人土土.</v>
      </c>
      <c r="B15" s="342" t="str">
        <v>林海文</v>
      </c>
      <c r="C15" s="343">
        <v>45394</v>
      </c>
      <c r="D15" s="338">
        <v>45396</v>
      </c>
      <c r="E15" s="339" t="str">
        <v>大床</v>
      </c>
      <c r="F15" s="345"/>
      <c r="G15" s="345"/>
      <c r="H15" s="345"/>
      <c r="I15" s="340">
        <v>1</v>
      </c>
      <c r="J15" s="340">
        <v>1</v>
      </c>
      <c r="K15" s="340"/>
      <c r="L15" s="345"/>
      <c r="M15" s="345"/>
      <c r="N15" s="284"/>
      <c r="O15" s="284"/>
      <c r="P15" s="284"/>
      <c r="Q15" s="284"/>
      <c r="R15" s="284"/>
      <c r="S15" s="284"/>
    </row>
    <row r="16">
      <c r="A16" s="337" t="str">
        <v>用户1297052572146</v>
      </c>
      <c r="B16" s="342" t="str">
        <v>王一帆</v>
      </c>
      <c r="C16" s="343">
        <v>45395</v>
      </c>
      <c r="D16" s="338">
        <v>45396</v>
      </c>
      <c r="E16" s="339" t="str">
        <v>大床</v>
      </c>
      <c r="F16" s="345"/>
      <c r="G16" s="345"/>
      <c r="H16" s="345"/>
      <c r="I16" s="340"/>
      <c r="J16" s="340">
        <v>1</v>
      </c>
      <c r="K16" s="345"/>
      <c r="L16" s="345"/>
      <c r="M16" s="345"/>
      <c r="N16" s="284"/>
      <c r="O16" s="284"/>
      <c r="P16" s="284"/>
      <c r="Q16" s="284"/>
      <c r="R16" s="284"/>
      <c r="S16" s="284"/>
    </row>
    <row r="17">
      <c r="A17" s="337" t="str">
        <v>guguigui</v>
      </c>
      <c r="B17" s="342" t="str">
        <v>耿婷婷</v>
      </c>
      <c r="C17" s="343">
        <v>45395</v>
      </c>
      <c r="D17" s="338">
        <v>45397</v>
      </c>
      <c r="E17" s="339" t="str">
        <v>大床</v>
      </c>
      <c r="F17" s="351"/>
      <c r="G17" s="351"/>
      <c r="H17" s="345"/>
      <c r="I17" s="345"/>
      <c r="J17" s="345">
        <v>1</v>
      </c>
      <c r="K17" s="345">
        <v>1</v>
      </c>
      <c r="L17" s="345"/>
      <c r="M17" s="345"/>
      <c r="N17" s="284"/>
      <c r="O17" s="284"/>
      <c r="P17" s="284"/>
      <c r="Q17" s="284"/>
      <c r="R17" s="284"/>
      <c r="S17" s="284"/>
    </row>
    <row r="18">
      <c r="A18" s="337" t="str">
        <v>挽卿</v>
      </c>
      <c r="B18" s="342" t="str">
        <v>李春锋</v>
      </c>
      <c r="C18" s="343">
        <v>45394</v>
      </c>
      <c r="D18" s="338">
        <v>45396</v>
      </c>
      <c r="E18" s="339" t="str">
        <v>大床</v>
      </c>
      <c r="F18" s="348"/>
      <c r="G18" s="348"/>
      <c r="H18" s="352"/>
      <c r="I18" s="340">
        <v>1</v>
      </c>
      <c r="J18" s="340">
        <v>1</v>
      </c>
      <c r="K18" s="345"/>
      <c r="L18" s="345"/>
      <c r="M18" s="345"/>
      <c r="N18" s="284"/>
      <c r="O18" s="284"/>
      <c r="P18" s="284"/>
      <c r="Q18" s="284"/>
      <c r="R18" s="284"/>
      <c r="S18" s="284"/>
    </row>
    <row r="19">
      <c r="A19" s="337" t="str">
        <v>𝑫𝒂𝒗𝒊𝒅_</v>
      </c>
      <c r="B19" s="342" t="str">
        <v>张伟</v>
      </c>
      <c r="C19" s="343">
        <v>45395</v>
      </c>
      <c r="D19" s="338">
        <v>45397</v>
      </c>
      <c r="E19" s="339" t="str">
        <v>大床</v>
      </c>
      <c r="F19" s="352"/>
      <c r="G19" s="345"/>
      <c r="H19" s="345"/>
      <c r="I19" s="345"/>
      <c r="J19" s="345">
        <v>1</v>
      </c>
      <c r="K19" s="345">
        <v>1</v>
      </c>
      <c r="L19" s="345"/>
      <c r="M19" s="345"/>
      <c r="N19" s="284"/>
      <c r="O19" s="284"/>
      <c r="P19" s="284"/>
      <c r="Q19" s="284"/>
      <c r="R19" s="284"/>
      <c r="S19" s="284"/>
    </row>
    <row r="20">
      <c r="A20" s="337" t="str">
        <v>是颜颜吖</v>
      </c>
      <c r="B20" s="342" t="str">
        <v>应超</v>
      </c>
      <c r="C20" s="343">
        <v>45394</v>
      </c>
      <c r="D20" s="338">
        <v>45396</v>
      </c>
      <c r="E20" s="339" t="str">
        <v>大床</v>
      </c>
      <c r="F20" s="344"/>
      <c r="G20" s="341"/>
      <c r="H20" s="341"/>
      <c r="I20" s="340">
        <v>1</v>
      </c>
      <c r="J20" s="340">
        <v>1</v>
      </c>
      <c r="K20" s="340"/>
      <c r="L20" s="340"/>
      <c r="M20" s="340"/>
      <c r="N20" s="284"/>
      <c r="O20" s="284"/>
      <c r="P20" s="284"/>
      <c r="Q20" s="284"/>
      <c r="R20" s="284"/>
      <c r="S20" s="284"/>
    </row>
    <row r="21">
      <c r="A21" s="337" t="str">
        <v>一淺</v>
      </c>
      <c r="B21" s="342" t="str">
        <v>丁湘琳</v>
      </c>
      <c r="C21" s="343">
        <v>45395</v>
      </c>
      <c r="D21" s="338">
        <v>45397</v>
      </c>
      <c r="E21" s="339" t="str">
        <v>大床</v>
      </c>
      <c r="F21" s="348"/>
      <c r="G21" s="348"/>
      <c r="H21" s="348"/>
      <c r="I21" s="346"/>
      <c r="J21" s="340">
        <v>1</v>
      </c>
      <c r="K21" s="340">
        <v>1</v>
      </c>
      <c r="L21" s="345"/>
      <c r="M21" s="345"/>
      <c r="N21" s="284"/>
      <c r="O21" s="284"/>
      <c r="P21" s="284"/>
      <c r="Q21" s="284"/>
      <c r="R21" s="284"/>
      <c r="S21" s="284"/>
    </row>
    <row r="22">
      <c r="A22" s="337" t="str">
        <v>留树</v>
      </c>
      <c r="B22" s="342" t="str">
        <v>留树</v>
      </c>
      <c r="C22" s="343">
        <v>45395</v>
      </c>
      <c r="D22" s="338">
        <v>45397</v>
      </c>
      <c r="E22" s="339" t="str">
        <v>大床</v>
      </c>
      <c r="F22" s="347"/>
      <c r="G22" s="347"/>
      <c r="H22" s="347"/>
      <c r="I22" s="352"/>
      <c r="J22" s="345">
        <v>1</v>
      </c>
      <c r="K22" s="345">
        <v>1</v>
      </c>
      <c r="L22" s="345"/>
      <c r="M22" s="345"/>
      <c r="N22" s="284"/>
      <c r="O22" s="284"/>
      <c r="P22" s="284"/>
      <c r="Q22" s="284"/>
      <c r="R22" s="284"/>
      <c r="S22" s="284"/>
    </row>
    <row r="23">
      <c r="A23" s="337" t="str">
        <v>默⚡️</v>
      </c>
      <c r="B23" s="342" t="str">
        <v>蓝港</v>
      </c>
      <c r="C23" s="343">
        <v>45395</v>
      </c>
      <c r="D23" s="338">
        <v>45397</v>
      </c>
      <c r="E23" s="339" t="str">
        <v>双床</v>
      </c>
      <c r="F23" s="352"/>
      <c r="G23" s="345"/>
      <c r="H23" s="345"/>
      <c r="I23" s="345"/>
      <c r="J23" s="345">
        <v>1</v>
      </c>
      <c r="K23" s="345">
        <v>1</v>
      </c>
      <c r="L23" s="345"/>
      <c r="M23" s="345"/>
      <c r="N23" s="284"/>
      <c r="O23" s="284"/>
      <c r="P23" s="284"/>
      <c r="Q23" s="284"/>
      <c r="R23" s="284"/>
      <c r="S23" s="284"/>
    </row>
    <row r="24">
      <c r="A24" s="337" t="str">
        <v>大舞台招主播（音浪高返点70%）</v>
      </c>
      <c r="B24" s="342" t="str">
        <v>陈建华</v>
      </c>
      <c r="C24" s="343">
        <v>45395</v>
      </c>
      <c r="D24" s="338">
        <v>45397</v>
      </c>
      <c r="E24" s="339" t="str">
        <v>大床</v>
      </c>
      <c r="F24" s="352"/>
      <c r="G24" s="345"/>
      <c r="H24" s="345"/>
      <c r="I24" s="345"/>
      <c r="J24" s="345">
        <v>1</v>
      </c>
      <c r="K24" s="345">
        <v>1</v>
      </c>
      <c r="L24" s="345"/>
      <c r="M24" s="345"/>
      <c r="N24" s="284"/>
      <c r="O24" s="284"/>
      <c r="P24" s="284"/>
      <c r="Q24" s="284"/>
      <c r="R24" s="284"/>
      <c r="S24" s="284"/>
    </row>
    <row r="25">
      <c r="A25" s="337" t="str">
        <v>Amex ⁵²⁰⁸</v>
      </c>
      <c r="B25" s="342" t="str">
        <v>兰景军</v>
      </c>
      <c r="C25" s="343">
        <v>45395</v>
      </c>
      <c r="D25" s="338">
        <v>45397</v>
      </c>
      <c r="E25" s="339" t="str">
        <v>大床</v>
      </c>
      <c r="F25" s="352"/>
      <c r="G25" s="345"/>
      <c r="H25" s="345"/>
      <c r="I25" s="345"/>
      <c r="J25" s="345">
        <v>1</v>
      </c>
      <c r="K25" s="345">
        <v>1</v>
      </c>
      <c r="L25" s="345"/>
      <c r="M25" s="345"/>
      <c r="N25" s="284"/>
      <c r="O25" s="284"/>
      <c r="P25" s="284"/>
      <c r="Q25" s="284"/>
      <c r="R25" s="284"/>
      <c r="S25" s="284"/>
    </row>
    <row r="26">
      <c r="A26" s="337" t="str">
        <v>韵然✨</v>
      </c>
      <c r="B26" s="342" t="str">
        <v>王松杨</v>
      </c>
      <c r="C26" s="343">
        <v>45395</v>
      </c>
      <c r="D26" s="338">
        <v>45397</v>
      </c>
      <c r="E26" s="339" t="str">
        <v>双床</v>
      </c>
      <c r="F26" s="345"/>
      <c r="G26" s="345"/>
      <c r="H26" s="345"/>
      <c r="I26" s="345"/>
      <c r="J26" s="345">
        <v>1</v>
      </c>
      <c r="K26" s="345">
        <v>1</v>
      </c>
      <c r="L26" s="345"/>
      <c r="M26" s="345"/>
      <c r="N26" s="284"/>
      <c r="O26" s="284"/>
      <c r="P26" s="284"/>
      <c r="Q26" s="284"/>
      <c r="R26" s="284"/>
      <c r="S26" s="284"/>
    </row>
    <row r="27">
      <c r="A27" s="337" t="str">
        <v>洒洒🍫</v>
      </c>
      <c r="B27" s="342" t="str">
        <v>郑文封</v>
      </c>
      <c r="C27" s="343">
        <v>45394</v>
      </c>
      <c r="D27" s="338">
        <v>45397</v>
      </c>
      <c r="E27" s="339" t="str">
        <v>大使套房</v>
      </c>
      <c r="F27" s="345"/>
      <c r="G27" s="345"/>
      <c r="H27" s="345"/>
      <c r="I27" s="340"/>
      <c r="J27" s="340">
        <v>1</v>
      </c>
      <c r="K27" s="340">
        <v>1</v>
      </c>
      <c r="L27" s="345"/>
      <c r="M27" s="345"/>
      <c r="N27" s="284"/>
      <c r="O27" s="284"/>
      <c r="P27" s="284"/>
      <c r="Q27" s="284"/>
      <c r="R27" s="284"/>
      <c r="S27" s="284"/>
    </row>
    <row r="28">
      <c r="A28" s="337" t="str">
        <v>鹏🚶</v>
      </c>
      <c r="B28" s="342" t="str">
        <v>张红军</v>
      </c>
      <c r="C28" s="343">
        <v>45395</v>
      </c>
      <c r="D28" s="338">
        <v>45397</v>
      </c>
      <c r="E28" s="339" t="str">
        <v>大床</v>
      </c>
      <c r="F28" s="345"/>
      <c r="G28" s="345"/>
      <c r="H28" s="345"/>
      <c r="I28" s="345"/>
      <c r="J28" s="345">
        <v>1</v>
      </c>
      <c r="K28" s="345">
        <v>1</v>
      </c>
      <c r="L28" s="345"/>
      <c r="M28" s="345"/>
      <c r="N28" s="284"/>
      <c r="O28" s="284"/>
      <c r="P28" s="284"/>
      <c r="Q28" s="284"/>
      <c r="R28" s="284"/>
      <c r="S28" s="284"/>
    </row>
    <row r="29">
      <c r="A29" s="337" t="str">
        <v>徐振华（顶峰相见）
 改张艳霞</v>
      </c>
      <c r="B29" s="361" t="str">
        <v>张艳霞</v>
      </c>
      <c r="C29" s="343">
        <v>45394</v>
      </c>
      <c r="D29" s="338">
        <v>45396</v>
      </c>
      <c r="E29" s="339" t="str">
        <v>双床</v>
      </c>
      <c r="F29" s="345"/>
      <c r="G29" s="345"/>
      <c r="H29" s="345"/>
      <c r="I29" s="345">
        <v>1</v>
      </c>
      <c r="J29" s="345">
        <v>1</v>
      </c>
      <c r="K29" s="345"/>
      <c r="L29" s="345"/>
      <c r="M29" s="345"/>
      <c r="N29" s="284"/>
      <c r="O29" s="284"/>
      <c r="P29" s="284"/>
      <c r="Q29" s="284"/>
      <c r="R29" s="284"/>
      <c r="S29" s="284"/>
    </row>
    <row r="30">
      <c r="A30" s="337" t="str">
        <v>英雄神豪</v>
      </c>
      <c r="B30" s="342" t="str">
        <v>周永涛</v>
      </c>
      <c r="C30" s="343">
        <v>45395</v>
      </c>
      <c r="D30" s="338">
        <v>45397</v>
      </c>
      <c r="E30" s="339" t="str">
        <v>大床</v>
      </c>
      <c r="F30" s="345"/>
      <c r="G30" s="345"/>
      <c r="H30" s="345"/>
      <c r="I30" s="345"/>
      <c r="J30" s="345">
        <v>1</v>
      </c>
      <c r="K30" s="345">
        <v>1</v>
      </c>
      <c r="L30" s="345"/>
      <c r="M30" s="345"/>
      <c r="N30" s="284"/>
      <c r="O30" s="284"/>
      <c r="P30" s="284"/>
      <c r="Q30" s="284"/>
      <c r="R30" s="284"/>
      <c r="S30" s="284"/>
    </row>
    <row r="31">
      <c r="A31" s="337" t="str">
        <v>John R ₂₆₆🎵</v>
      </c>
      <c r="B31" s="342" t="str">
        <v>刘强</v>
      </c>
      <c r="C31" s="343">
        <v>45395</v>
      </c>
      <c r="D31" s="338">
        <v>45397</v>
      </c>
      <c r="E31" s="339" t="str">
        <v>大床</v>
      </c>
      <c r="F31" s="351"/>
      <c r="G31" s="351"/>
      <c r="H31" s="345"/>
      <c r="I31" s="345"/>
      <c r="J31" s="345">
        <v>1</v>
      </c>
      <c r="K31" s="345">
        <v>1</v>
      </c>
      <c r="L31" s="345"/>
      <c r="M31" s="345"/>
      <c r="N31" s="284"/>
      <c r="O31" s="284"/>
      <c r="P31" s="284"/>
      <c r="Q31" s="284"/>
      <c r="R31" s="284"/>
      <c r="S31" s="284"/>
    </row>
    <row r="32">
      <c r="A32" s="337" t="str">
        <v>安吉拉Angela🩵</v>
      </c>
      <c r="B32" s="342" t="str">
        <v>叶菁</v>
      </c>
      <c r="C32" s="343">
        <v>45394</v>
      </c>
      <c r="D32" s="338">
        <v>45397</v>
      </c>
      <c r="E32" s="339" t="str">
        <v>大床</v>
      </c>
      <c r="F32" s="348"/>
      <c r="G32" s="348"/>
      <c r="H32" s="352"/>
      <c r="I32" s="345"/>
      <c r="J32" s="345">
        <v>1</v>
      </c>
      <c r="K32" s="345">
        <v>1</v>
      </c>
      <c r="L32" s="345"/>
      <c r="M32" s="345"/>
      <c r="N32" s="284"/>
      <c r="O32" s="284"/>
      <c r="P32" s="284"/>
      <c r="Q32" s="284"/>
      <c r="R32" s="284"/>
      <c r="S32" s="284"/>
    </row>
    <row r="33">
      <c r="A33" s="337" t="str">
        <v>半壶</v>
      </c>
      <c r="B33" s="342" t="str">
        <v>徐东领</v>
      </c>
      <c r="C33" s="343">
        <v>45394</v>
      </c>
      <c r="D33" s="338">
        <v>45396</v>
      </c>
      <c r="E33" s="339" t="str">
        <v>基础套房</v>
      </c>
      <c r="F33" s="385"/>
      <c r="G33" s="385"/>
      <c r="H33" s="345"/>
      <c r="I33" s="340">
        <v>1</v>
      </c>
      <c r="J33" s="340">
        <v>1</v>
      </c>
      <c r="K33" s="345"/>
      <c r="L33" s="345"/>
      <c r="M33" s="345"/>
      <c r="N33" s="284"/>
      <c r="O33" s="284"/>
      <c r="P33" s="284"/>
      <c r="Q33" s="284"/>
      <c r="R33" s="284"/>
      <c r="S33" s="284"/>
    </row>
    <row r="34">
      <c r="A34" s="337" t="str">
        <v>…守望</v>
      </c>
      <c r="B34" s="342" t="str">
        <v>张璐</v>
      </c>
      <c r="C34" s="343">
        <v>45395</v>
      </c>
      <c r="D34" s="338">
        <v>45397</v>
      </c>
      <c r="E34" s="339" t="str">
        <v>大床</v>
      </c>
      <c r="F34" s="340"/>
      <c r="G34" s="340"/>
      <c r="H34" s="340"/>
      <c r="I34" s="340"/>
      <c r="J34" s="340">
        <v>1</v>
      </c>
      <c r="K34" s="340">
        <v>1</v>
      </c>
      <c r="L34" s="345"/>
      <c r="M34" s="345"/>
      <c r="N34" s="284"/>
      <c r="O34" s="284"/>
      <c r="P34" s="284"/>
      <c r="Q34" s="284"/>
      <c r="R34" s="284"/>
      <c r="S34" s="284"/>
    </row>
    <row r="35">
      <c r="A35" s="337" t="str">
        <v>崔永红
 niki 玩</v>
      </c>
      <c r="B35" s="342" t="str">
        <v>崔永利、葛辉</v>
      </c>
      <c r="C35" s="343">
        <v>45394</v>
      </c>
      <c r="D35" s="338">
        <v>45397</v>
      </c>
      <c r="E35" s="339" t="str">
        <v>大床</v>
      </c>
      <c r="F35" s="340"/>
      <c r="G35" s="340"/>
      <c r="H35" s="340"/>
      <c r="I35" s="340"/>
      <c r="J35" s="340">
        <v>1</v>
      </c>
      <c r="K35" s="340">
        <v>1</v>
      </c>
      <c r="L35" s="340"/>
      <c r="M35" s="340"/>
      <c r="N35" s="284"/>
      <c r="O35" s="284"/>
      <c r="P35" s="284"/>
      <c r="Q35" s="284"/>
      <c r="R35" s="284"/>
      <c r="S35" s="284"/>
    </row>
    <row r="36">
      <c r="A36" s="337" t="str">
        <v>刘双福</v>
      </c>
      <c r="B36" s="342" t="str">
        <v>郑毅铖</v>
      </c>
      <c r="C36" s="343">
        <v>45395</v>
      </c>
      <c r="D36" s="338">
        <v>45397</v>
      </c>
      <c r="E36" s="339" t="str">
        <v>大床</v>
      </c>
      <c r="F36" s="345"/>
      <c r="G36" s="345"/>
      <c r="H36" s="345"/>
      <c r="I36" s="345"/>
      <c r="J36" s="345">
        <v>1</v>
      </c>
      <c r="K36" s="345">
        <v>1</v>
      </c>
      <c r="L36" s="345"/>
      <c r="M36" s="345"/>
      <c r="N36" s="284"/>
      <c r="O36" s="284"/>
      <c r="P36" s="284"/>
      <c r="Q36" s="284"/>
      <c r="R36" s="284"/>
      <c r="S36" s="284"/>
    </row>
    <row r="37">
      <c r="A37" s="337" t="str">
        <v>L²²⁹⁸</v>
      </c>
      <c r="B37" s="342" t="str">
        <v>梁仁义</v>
      </c>
      <c r="C37" s="343">
        <v>45394</v>
      </c>
      <c r="D37" s="338">
        <v>45396</v>
      </c>
      <c r="E37" s="339" t="str">
        <v>大床</v>
      </c>
      <c r="F37" s="340"/>
      <c r="G37" s="340"/>
      <c r="H37" s="340"/>
      <c r="I37" s="340">
        <v>1</v>
      </c>
      <c r="J37" s="340">
        <v>1</v>
      </c>
      <c r="K37" s="340"/>
      <c r="L37" s="340"/>
      <c r="M37" s="340"/>
      <c r="N37" s="284"/>
      <c r="O37" s="284"/>
      <c r="P37" s="284"/>
      <c r="Q37" s="284"/>
      <c r="R37" s="284"/>
      <c r="S37" s="284"/>
    </row>
    <row r="38">
      <c r="A38" s="337" t="str">
        <v>☻ 七分甜的雯雯¹¹²¹</v>
      </c>
      <c r="B38" s="342" t="str">
        <v>倪雯琦</v>
      </c>
      <c r="C38" s="343">
        <v>45394</v>
      </c>
      <c r="D38" s="338">
        <v>45397</v>
      </c>
      <c r="E38" s="339" t="str">
        <v>双床</v>
      </c>
      <c r="F38" s="345"/>
      <c r="G38" s="345"/>
      <c r="H38" s="345"/>
      <c r="I38" s="345"/>
      <c r="J38" s="345">
        <v>1</v>
      </c>
      <c r="K38" s="345">
        <v>1</v>
      </c>
      <c r="L38" s="345"/>
      <c r="M38" s="345"/>
      <c r="N38" s="284"/>
      <c r="O38" s="284"/>
      <c r="P38" s="284"/>
      <c r="Q38" s="284"/>
      <c r="R38" s="284"/>
      <c r="S38" s="284"/>
    </row>
    <row r="39">
      <c r="A39" s="337" t="str">
        <v>小辰辰🌟</v>
      </c>
      <c r="B39" s="342" t="str">
        <v>沈小禾</v>
      </c>
      <c r="C39" s="343">
        <v>45395</v>
      </c>
      <c r="D39" s="338">
        <v>45396</v>
      </c>
      <c r="E39" s="339" t="str">
        <v>大床</v>
      </c>
      <c r="F39" s="345"/>
      <c r="G39" s="345"/>
      <c r="H39" s="345"/>
      <c r="I39" s="345"/>
      <c r="J39" s="345">
        <v>1</v>
      </c>
      <c r="K39" s="345"/>
      <c r="L39" s="345"/>
      <c r="M39" s="345"/>
      <c r="N39" s="284"/>
      <c r="O39" s="284"/>
      <c r="P39" s="284"/>
      <c r="Q39" s="284"/>
      <c r="R39" s="284"/>
      <c r="S39" s="284"/>
    </row>
    <row r="40">
      <c r="A40" s="337" t="str">
        <v>囡囡🌟</v>
      </c>
      <c r="B40" s="342" t="str">
        <v>殷美兰</v>
      </c>
      <c r="C40" s="343">
        <v>45394</v>
      </c>
      <c r="D40" s="338">
        <v>45397</v>
      </c>
      <c r="E40" s="339" t="str">
        <v>尊荣大</v>
      </c>
      <c r="F40" s="386"/>
      <c r="G40" s="386"/>
      <c r="H40" s="386"/>
      <c r="I40" s="340"/>
      <c r="J40" s="340">
        <v>1</v>
      </c>
      <c r="K40" s="340">
        <v>1</v>
      </c>
      <c r="L40" s="386"/>
      <c r="M40" s="386"/>
      <c r="N40" s="284"/>
      <c r="O40" s="284"/>
      <c r="P40" s="284"/>
      <c r="Q40" s="284"/>
      <c r="R40" s="284"/>
      <c r="S40" s="284"/>
    </row>
    <row r="41">
      <c r="A41" s="337" t="str">
        <v>Helios</v>
      </c>
      <c r="B41" s="342" t="str">
        <v>周亦寒</v>
      </c>
      <c r="C41" s="343">
        <v>45394</v>
      </c>
      <c r="D41" s="338">
        <v>45396</v>
      </c>
      <c r="E41" s="339" t="str">
        <v>大床</v>
      </c>
      <c r="F41" s="345"/>
      <c r="G41" s="345"/>
      <c r="H41" s="345"/>
      <c r="I41" s="340">
        <v>1</v>
      </c>
      <c r="J41" s="340">
        <v>1</v>
      </c>
      <c r="K41" s="345"/>
      <c r="L41" s="345"/>
      <c r="M41" s="345"/>
      <c r="N41" s="284"/>
      <c r="O41" s="284"/>
      <c r="P41" s="284"/>
      <c r="Q41" s="284"/>
      <c r="R41" s="284"/>
      <c r="S41" s="284"/>
    </row>
    <row r="42">
      <c r="A42" s="337" t="str">
        <v>太白子</v>
      </c>
      <c r="B42" s="342" t="str">
        <v>谢武</v>
      </c>
      <c r="C42" s="343">
        <v>45395</v>
      </c>
      <c r="D42" s="338">
        <v>45397</v>
      </c>
      <c r="E42" s="339" t="str">
        <v>大床</v>
      </c>
      <c r="F42" s="345"/>
      <c r="G42" s="345"/>
      <c r="H42" s="345"/>
      <c r="I42" s="345"/>
      <c r="J42" s="345">
        <v>1</v>
      </c>
      <c r="K42" s="345">
        <v>1</v>
      </c>
      <c r="L42" s="345"/>
      <c r="M42" s="345"/>
      <c r="N42" s="284"/>
      <c r="O42" s="284"/>
      <c r="P42" s="284"/>
      <c r="Q42" s="284"/>
      <c r="R42" s="284"/>
      <c r="S42" s="284"/>
    </row>
    <row r="43">
      <c r="A43" s="337" t="str">
        <v>大浮</v>
      </c>
      <c r="B43" s="342" t="str">
        <v>袁咏闯</v>
      </c>
      <c r="C43" s="343">
        <v>45395</v>
      </c>
      <c r="D43" s="338">
        <v>45397</v>
      </c>
      <c r="E43" s="339" t="str">
        <v>大床</v>
      </c>
      <c r="F43" s="345"/>
      <c r="G43" s="345"/>
      <c r="H43" s="345"/>
      <c r="I43" s="345"/>
      <c r="J43" s="345">
        <v>1</v>
      </c>
      <c r="K43" s="345">
        <v>1</v>
      </c>
      <c r="L43" s="345"/>
      <c r="M43" s="345"/>
      <c r="N43" s="284"/>
      <c r="O43" s="284"/>
      <c r="P43" s="284"/>
      <c r="Q43" s="284"/>
      <c r="R43" s="284"/>
      <c r="S43" s="284"/>
    </row>
    <row r="44">
      <c r="A44" s="337" t="str">
        <v>超心星¹⁹⁷</v>
      </c>
      <c r="B44" s="342" t="str">
        <v>张国平</v>
      </c>
      <c r="C44" s="343">
        <v>45394</v>
      </c>
      <c r="D44" s="338">
        <v>45397</v>
      </c>
      <c r="E44" s="339" t="str">
        <v>大床</v>
      </c>
      <c r="F44" s="337"/>
      <c r="G44" s="337"/>
      <c r="H44" s="337"/>
      <c r="I44" s="346"/>
      <c r="J44" s="340">
        <v>1</v>
      </c>
      <c r="K44" s="340">
        <v>1</v>
      </c>
      <c r="L44" s="342"/>
      <c r="M44" s="337"/>
      <c r="N44" s="284"/>
      <c r="O44" s="284"/>
      <c r="P44" s="284"/>
      <c r="Q44" s="284"/>
      <c r="R44" s="284"/>
      <c r="S44" s="284"/>
    </row>
    <row r="45">
      <c r="A45" s="337" t="str">
        <v>阿道夫·K·威兹曼</v>
      </c>
      <c r="B45" s="342" t="str">
        <v>刘宇佳</v>
      </c>
      <c r="C45" s="343">
        <v>45395</v>
      </c>
      <c r="D45" s="338">
        <v>45397</v>
      </c>
      <c r="E45" s="339" t="str">
        <v>大床</v>
      </c>
      <c r="F45" s="345"/>
      <c r="G45" s="345"/>
      <c r="H45" s="345"/>
      <c r="I45" s="345"/>
      <c r="J45" s="345">
        <v>1</v>
      </c>
      <c r="K45" s="345">
        <v>1</v>
      </c>
      <c r="L45" s="345"/>
      <c r="M45" s="345"/>
      <c r="N45" s="284"/>
      <c r="O45" s="284"/>
      <c r="P45" s="284"/>
      <c r="Q45" s="284"/>
      <c r="R45" s="284"/>
      <c r="S45" s="284"/>
    </row>
    <row r="46">
      <c r="A46" s="337" t="str">
        <v>☁️走抖观花☁️¹⁹⁷</v>
      </c>
      <c r="B46" s="342" t="str">
        <v>唐春旺</v>
      </c>
      <c r="C46" s="343">
        <v>45394</v>
      </c>
      <c r="D46" s="338">
        <v>45397</v>
      </c>
      <c r="E46" s="339" t="str">
        <v>大床</v>
      </c>
      <c r="F46" s="337"/>
      <c r="G46" s="337"/>
      <c r="H46" s="337"/>
      <c r="I46" s="346"/>
      <c r="J46" s="340">
        <v>1</v>
      </c>
      <c r="K46" s="340">
        <v>1</v>
      </c>
      <c r="L46" s="342"/>
      <c r="M46" s="337"/>
      <c r="N46" s="284"/>
      <c r="O46" s="284"/>
      <c r="P46" s="284"/>
      <c r="Q46" s="284"/>
      <c r="R46" s="284"/>
      <c r="S46" s="284"/>
    </row>
    <row r="47">
      <c r="A47" s="337" t="str">
        <v>明日花似雪。</v>
      </c>
      <c r="B47" s="342" t="str">
        <v>卢林方</v>
      </c>
      <c r="C47" s="343">
        <v>45395</v>
      </c>
      <c r="D47" s="338">
        <v>45397</v>
      </c>
      <c r="E47" s="339" t="str">
        <v>双床</v>
      </c>
      <c r="F47" s="345"/>
      <c r="G47" s="345"/>
      <c r="H47" s="345"/>
      <c r="I47" s="345"/>
      <c r="J47" s="345">
        <v>1</v>
      </c>
      <c r="K47" s="345">
        <v>1</v>
      </c>
      <c r="L47" s="345"/>
      <c r="M47" s="345"/>
      <c r="N47" s="284"/>
      <c r="O47" s="284"/>
      <c r="P47" s="284"/>
      <c r="Q47" s="284"/>
      <c r="R47" s="284"/>
      <c r="S47" s="284"/>
    </row>
    <row r="48">
      <c r="A48" s="337" t="str">
        <v>叶开</v>
      </c>
      <c r="B48" s="342" t="str">
        <v>马涛</v>
      </c>
      <c r="C48" s="343">
        <v>45394</v>
      </c>
      <c r="D48" s="338">
        <v>45397</v>
      </c>
      <c r="E48" s="339" t="str">
        <v>双床</v>
      </c>
      <c r="F48" s="351"/>
      <c r="G48" s="351"/>
      <c r="H48" s="345"/>
      <c r="I48" s="345"/>
      <c r="J48" s="345">
        <v>1</v>
      </c>
      <c r="K48" s="345">
        <v>1</v>
      </c>
      <c r="L48" s="345"/>
      <c r="M48" s="345"/>
      <c r="N48" s="284"/>
      <c r="O48" s="284"/>
      <c r="P48" s="284"/>
      <c r="Q48" s="284"/>
      <c r="R48" s="284"/>
      <c r="S48" s="284"/>
    </row>
    <row r="49">
      <c r="A49" s="337" t="str">
        <v>🌞太阳姐姐</v>
      </c>
      <c r="B49" s="342" t="str">
        <v>黄妙平</v>
      </c>
      <c r="C49" s="343">
        <v>45395</v>
      </c>
      <c r="D49" s="338">
        <v>45397</v>
      </c>
      <c r="E49" s="339" t="str">
        <v>大床</v>
      </c>
      <c r="F49" s="348"/>
      <c r="G49" s="348"/>
      <c r="H49" s="352"/>
      <c r="I49" s="345"/>
      <c r="J49" s="345">
        <v>1</v>
      </c>
      <c r="K49" s="345">
        <v>1</v>
      </c>
      <c r="L49" s="345"/>
      <c r="M49" s="345"/>
      <c r="N49" s="284"/>
      <c r="O49" s="284"/>
      <c r="P49" s="284"/>
      <c r="Q49" s="284"/>
      <c r="R49" s="284"/>
      <c r="S49" s="284"/>
    </row>
    <row r="50">
      <c r="A50" s="337" t="str">
        <v>꧁山水间꧂</v>
      </c>
      <c r="B50" s="342" t="str">
        <v>任莺歌</v>
      </c>
      <c r="C50" s="343">
        <v>45395</v>
      </c>
      <c r="D50" s="338">
        <v>45397</v>
      </c>
      <c r="E50" s="339" t="str">
        <v>大床</v>
      </c>
      <c r="F50" s="345"/>
      <c r="G50" s="345"/>
      <c r="H50" s="345"/>
      <c r="I50" s="345"/>
      <c r="J50" s="345">
        <v>1</v>
      </c>
      <c r="K50" s="345">
        <v>1</v>
      </c>
      <c r="L50" s="345"/>
      <c r="M50" s="345"/>
      <c r="N50" s="284"/>
      <c r="O50" s="284"/>
      <c r="P50" s="284"/>
      <c r="Q50" s="284"/>
      <c r="R50" s="284"/>
      <c r="S50" s="284"/>
    </row>
    <row r="51">
      <c r="A51" s="337" t="str">
        <v>Little Bear✨</v>
      </c>
      <c r="B51" s="342" t="str">
        <v>张淑英</v>
      </c>
      <c r="C51" s="343">
        <v>45395</v>
      </c>
      <c r="D51" s="338">
        <v>45398</v>
      </c>
      <c r="E51" s="339" t="str">
        <v>大床</v>
      </c>
      <c r="F51" s="341"/>
      <c r="G51" s="341"/>
      <c r="H51" s="340"/>
      <c r="I51" s="340"/>
      <c r="J51" s="340">
        <v>1</v>
      </c>
      <c r="K51" s="340">
        <v>1</v>
      </c>
      <c r="L51" s="340"/>
      <c r="M51" s="340"/>
      <c r="N51" s="284"/>
      <c r="O51" s="284"/>
      <c r="P51" s="284"/>
      <c r="Q51" s="284"/>
      <c r="R51" s="284"/>
      <c r="S51" s="284"/>
    </row>
    <row r="52">
      <c r="A52" s="337" t="str">
        <v>鄂潇（九爷）</v>
      </c>
      <c r="B52" s="342" t="str">
        <v>鄂潇</v>
      </c>
      <c r="C52" s="343">
        <v>45395</v>
      </c>
      <c r="D52" s="338">
        <v>45396</v>
      </c>
      <c r="E52" s="339" t="str">
        <v>大床</v>
      </c>
      <c r="F52" s="348"/>
      <c r="G52" s="348"/>
      <c r="H52" s="352"/>
      <c r="I52" s="345"/>
      <c r="J52" s="345">
        <v>1</v>
      </c>
      <c r="K52" s="345"/>
      <c r="L52" s="345"/>
      <c r="M52" s="345"/>
      <c r="N52" s="284"/>
      <c r="O52" s="284"/>
      <c r="P52" s="284"/>
      <c r="Q52" s="284"/>
      <c r="R52" s="284"/>
      <c r="S52" s="284"/>
    </row>
    <row r="53">
      <c r="A53" s="337" t="str">
        <v>O!Divia</v>
      </c>
      <c r="B53" s="342" t="str">
        <v>杜文浩</v>
      </c>
      <c r="C53" s="343">
        <v>45395</v>
      </c>
      <c r="D53" s="338">
        <v>45397</v>
      </c>
      <c r="E53" s="339" t="str">
        <v>大床</v>
      </c>
      <c r="F53" s="345"/>
      <c r="G53" s="345"/>
      <c r="H53" s="345"/>
      <c r="I53" s="345"/>
      <c r="J53" s="345">
        <v>1</v>
      </c>
      <c r="K53" s="345">
        <v>1</v>
      </c>
      <c r="L53" s="345"/>
      <c r="M53" s="345"/>
      <c r="N53" s="284"/>
      <c r="O53" s="284"/>
      <c r="P53" s="284"/>
      <c r="Q53" s="284"/>
      <c r="R53" s="284"/>
      <c r="S53" s="284"/>
    </row>
    <row r="54">
      <c r="A54" s="337" t="str">
        <v>观世🐻💫</v>
      </c>
      <c r="B54" s="342" t="str">
        <v>何春晓</v>
      </c>
      <c r="C54" s="343">
        <v>45394</v>
      </c>
      <c r="D54" s="338">
        <v>45396</v>
      </c>
      <c r="E54" s="339" t="str">
        <v>大床</v>
      </c>
      <c r="F54" s="345"/>
      <c r="G54" s="345"/>
      <c r="H54" s="345"/>
      <c r="I54" s="340">
        <v>1</v>
      </c>
      <c r="J54" s="340">
        <v>1</v>
      </c>
      <c r="K54" s="345"/>
      <c r="L54" s="345"/>
      <c r="M54" s="345"/>
      <c r="N54" s="284"/>
      <c r="O54" s="284"/>
      <c r="P54" s="284"/>
      <c r="Q54" s="284"/>
      <c r="R54" s="284"/>
      <c r="S54" s="284"/>
    </row>
    <row r="55">
      <c r="A55" s="337" t="str">
        <v>凡事很灵🐯</v>
      </c>
      <c r="B55" s="342" t="str" xml:space="preserve">
        <v>GONG FAN </v>
      </c>
      <c r="C55" s="343">
        <v>45395</v>
      </c>
      <c r="D55" s="338">
        <v>45397</v>
      </c>
      <c r="E55" s="339" t="str">
        <v>大床</v>
      </c>
      <c r="F55" s="345"/>
      <c r="G55" s="345"/>
      <c r="H55" s="345"/>
      <c r="I55" s="345"/>
      <c r="J55" s="345">
        <v>1</v>
      </c>
      <c r="K55" s="345">
        <v>1</v>
      </c>
      <c r="L55" s="345"/>
      <c r="M55" s="345"/>
      <c r="N55" s="284"/>
      <c r="O55" s="284"/>
      <c r="P55" s="284"/>
      <c r="Q55" s="284"/>
      <c r="R55" s="284"/>
      <c r="S55" s="284"/>
    </row>
    <row r="56">
      <c r="A56" s="337" t="str">
        <v>小王吖💫</v>
      </c>
      <c r="B56" s="358" t="str">
        <v>王健新</v>
      </c>
      <c r="C56" s="343">
        <v>45394</v>
      </c>
      <c r="D56" s="338">
        <v>45397</v>
      </c>
      <c r="E56" s="339" t="str">
        <v>大床</v>
      </c>
      <c r="F56" s="345"/>
      <c r="G56" s="345"/>
      <c r="H56" s="345"/>
      <c r="I56" s="340">
        <v>1</v>
      </c>
      <c r="J56" s="340">
        <v>1</v>
      </c>
      <c r="K56" s="359" t="str">
        <v>no show</v>
      </c>
      <c r="L56" s="345"/>
      <c r="M56" s="345"/>
      <c r="N56" s="284"/>
      <c r="O56" s="284"/>
      <c r="P56" s="284"/>
      <c r="Q56" s="284"/>
      <c r="R56" s="284"/>
      <c r="S56" s="284"/>
    </row>
    <row r="57">
      <c r="A57" s="337" t="str">
        <v>多肉饱饱</v>
      </c>
      <c r="B57" s="342" t="str">
        <v>孙悦童</v>
      </c>
      <c r="C57" s="343">
        <v>45395</v>
      </c>
      <c r="D57" s="338">
        <v>45397</v>
      </c>
      <c r="E57" s="339" t="str">
        <v>大床</v>
      </c>
      <c r="F57" s="345"/>
      <c r="G57" s="345"/>
      <c r="H57" s="345"/>
      <c r="I57" s="345"/>
      <c r="J57" s="345">
        <v>1</v>
      </c>
      <c r="K57" s="359" t="str">
        <v>no show</v>
      </c>
      <c r="L57" s="345"/>
      <c r="M57" s="345"/>
      <c r="N57" s="284"/>
      <c r="O57" s="284"/>
      <c r="P57" s="284"/>
      <c r="Q57" s="284"/>
      <c r="R57" s="284"/>
      <c r="S57" s="284"/>
    </row>
    <row r="58">
      <c r="A58" s="337" t="str">
        <v>拉菲🐝</v>
      </c>
      <c r="B58" s="342" t="str">
        <v>李强</v>
      </c>
      <c r="C58" s="349">
        <v>45394</v>
      </c>
      <c r="D58" s="338">
        <v>45397</v>
      </c>
      <c r="E58" s="339" t="str">
        <v>大床</v>
      </c>
      <c r="F58" s="345"/>
      <c r="G58" s="345"/>
      <c r="H58" s="345"/>
      <c r="I58" s="345">
        <v>1</v>
      </c>
      <c r="J58" s="345">
        <v>1</v>
      </c>
      <c r="K58" s="345"/>
      <c r="L58" s="345"/>
      <c r="M58" s="345"/>
      <c r="N58" s="284"/>
      <c r="O58" s="284"/>
      <c r="P58" s="284"/>
      <c r="Q58" s="284"/>
      <c r="R58" s="284"/>
      <c r="S58" s="284"/>
    </row>
    <row r="59">
      <c r="A59" s="337" t="str">
        <v>Cʜʀɪssʏ</v>
      </c>
      <c r="B59" s="342" t="str">
        <v>丁馨如</v>
      </c>
      <c r="C59" s="343">
        <v>45394</v>
      </c>
      <c r="D59" s="338">
        <v>45397</v>
      </c>
      <c r="E59" s="339" t="str">
        <v>大床</v>
      </c>
      <c r="F59" s="340"/>
      <c r="G59" s="340"/>
      <c r="H59" s="340"/>
      <c r="I59" s="340"/>
      <c r="J59" s="340">
        <v>1</v>
      </c>
      <c r="K59" s="340">
        <v>1</v>
      </c>
      <c r="L59" s="345"/>
      <c r="M59" s="345"/>
      <c r="N59" s="284"/>
      <c r="O59" s="284"/>
      <c r="P59" s="284"/>
      <c r="Q59" s="284"/>
      <c r="R59" s="284"/>
      <c r="S59" s="284"/>
    </row>
    <row r="60">
      <c r="A60" s="337" t="str">
        <v>KXZZY🐽</v>
      </c>
      <c r="B60" s="342" t="str">
        <v>王磊</v>
      </c>
      <c r="C60" s="343">
        <v>45393</v>
      </c>
      <c r="D60" s="338">
        <v>45397</v>
      </c>
      <c r="E60" s="339" t="str">
        <v>大床（嘉宾连续入住，只承担2晚，其余自付）</v>
      </c>
      <c r="F60" s="340"/>
      <c r="G60" s="340"/>
      <c r="H60" s="340"/>
      <c r="I60" s="340">
        <v>1</v>
      </c>
      <c r="J60" s="340" t="str">
        <v>为凑酒店保底，承担12/14日</v>
      </c>
      <c r="K60" s="340">
        <v>1</v>
      </c>
      <c r="L60" s="345"/>
      <c r="M60" s="345"/>
      <c r="N60" s="284"/>
      <c r="O60" s="284"/>
      <c r="P60" s="284"/>
      <c r="Q60" s="284"/>
      <c r="R60" s="284"/>
      <c r="S60" s="284"/>
    </row>
    <row r="61">
      <c r="A61" s="337" t="str">
        <v>Sunet</v>
      </c>
      <c r="B61" s="342" t="str">
        <v>黄健</v>
      </c>
      <c r="C61" s="343">
        <v>45394</v>
      </c>
      <c r="D61" s="338">
        <v>45397</v>
      </c>
      <c r="E61" s="339" t="str">
        <v>基础套房</v>
      </c>
      <c r="F61" s="345"/>
      <c r="G61" s="345"/>
      <c r="H61" s="345"/>
      <c r="I61" s="340">
        <v>1</v>
      </c>
      <c r="J61" s="340">
        <v>1</v>
      </c>
      <c r="K61" s="359" t="str">
        <v>no show</v>
      </c>
      <c r="L61" s="345"/>
      <c r="M61" s="345"/>
      <c r="N61" s="284"/>
      <c r="O61" s="284"/>
      <c r="P61" s="284"/>
      <c r="Q61" s="284"/>
      <c r="R61" s="284"/>
      <c r="S61" s="284"/>
    </row>
    <row r="62">
      <c r="A62" s="337" t="str">
        <v>天空Mebius</v>
      </c>
      <c r="B62" s="342" t="str">
        <v>汪归华</v>
      </c>
      <c r="C62" s="343">
        <v>45394</v>
      </c>
      <c r="D62" s="338">
        <v>45397</v>
      </c>
      <c r="E62" s="339" t="str">
        <v>双床</v>
      </c>
      <c r="F62" s="345"/>
      <c r="G62" s="345"/>
      <c r="H62" s="345"/>
      <c r="I62" s="340"/>
      <c r="J62" s="340">
        <v>1</v>
      </c>
      <c r="K62" s="345">
        <v>1</v>
      </c>
      <c r="L62" s="345">
        <v>0.5</v>
      </c>
      <c r="M62" s="345"/>
      <c r="N62" s="284"/>
      <c r="O62" s="284"/>
      <c r="P62" s="284"/>
      <c r="Q62" s="284"/>
      <c r="R62" s="284"/>
      <c r="S62" s="284"/>
    </row>
    <row r="63">
      <c r="A63" s="337" t="str">
        <v>千千千羽。</v>
      </c>
      <c r="B63" s="364" t="str">
        <v>陈艳媚</v>
      </c>
      <c r="C63" s="343">
        <v>45394</v>
      </c>
      <c r="D63" s="338">
        <v>45397</v>
      </c>
      <c r="E63" s="339" t="str">
        <v>大床</v>
      </c>
      <c r="F63" s="345"/>
      <c r="G63" s="345"/>
      <c r="H63" s="345"/>
      <c r="I63" s="340">
        <v>1</v>
      </c>
      <c r="J63" s="340">
        <v>1</v>
      </c>
      <c r="K63" s="359" t="str">
        <v>no show</v>
      </c>
      <c r="L63" s="345"/>
      <c r="M63" s="345"/>
      <c r="N63" s="284"/>
      <c r="O63" s="284"/>
      <c r="P63" s="284"/>
      <c r="Q63" s="284"/>
      <c r="R63" s="284"/>
      <c r="S63" s="284"/>
    </row>
    <row r="64">
      <c r="A64" s="337" t="str">
        <v>飞飞🌙</v>
      </c>
      <c r="B64" s="364" t="str">
        <v>王晓岑</v>
      </c>
      <c r="C64" s="343">
        <v>45394</v>
      </c>
      <c r="D64" s="338">
        <v>45397</v>
      </c>
      <c r="E64" s="339" t="str">
        <v>大床</v>
      </c>
      <c r="F64" s="345"/>
      <c r="G64" s="345"/>
      <c r="H64" s="345"/>
      <c r="I64" s="340"/>
      <c r="J64" s="340">
        <v>1</v>
      </c>
      <c r="K64" s="345">
        <v>1</v>
      </c>
      <c r="L64" s="345"/>
      <c r="M64" s="345"/>
      <c r="N64" s="284"/>
      <c r="O64" s="284"/>
      <c r="P64" s="284"/>
      <c r="Q64" s="284"/>
      <c r="R64" s="284"/>
      <c r="S64" s="284"/>
    </row>
    <row r="65">
      <c r="A65" s="337" t="str">
        <v>🍃饺子哥哥🥟</v>
      </c>
      <c r="B65" s="342" t="str">
        <v>林益弘</v>
      </c>
      <c r="C65" s="343">
        <v>45395</v>
      </c>
      <c r="D65" s="338">
        <v>45397</v>
      </c>
      <c r="E65" s="339" t="str">
        <v>大床</v>
      </c>
      <c r="F65" s="345"/>
      <c r="G65" s="345"/>
      <c r="H65" s="345"/>
      <c r="I65" s="345"/>
      <c r="J65" s="345">
        <v>1</v>
      </c>
      <c r="K65" s="345">
        <v>1</v>
      </c>
      <c r="L65" s="345"/>
      <c r="M65" s="345"/>
      <c r="N65" s="284"/>
      <c r="O65" s="284"/>
      <c r="P65" s="284"/>
      <c r="Q65" s="284"/>
      <c r="R65" s="284"/>
      <c r="S65" s="284"/>
    </row>
    <row r="66">
      <c r="A66" s="337" t="str">
        <v>尼古叔叔</v>
      </c>
      <c r="B66" s="342" t="str">
        <v>郑丽真</v>
      </c>
      <c r="C66" s="343">
        <v>45395</v>
      </c>
      <c r="D66" s="338">
        <v>45397</v>
      </c>
      <c r="E66" s="339" t="str">
        <v>双床</v>
      </c>
      <c r="F66" s="284"/>
      <c r="G66" s="351"/>
      <c r="H66" s="345"/>
      <c r="I66" s="345"/>
      <c r="J66" s="345">
        <v>1</v>
      </c>
      <c r="K66" s="345">
        <v>1</v>
      </c>
      <c r="L66" s="345"/>
      <c r="M66" s="345"/>
      <c r="N66" s="284"/>
      <c r="O66" s="284"/>
      <c r="P66" s="284"/>
      <c r="Q66" s="284"/>
      <c r="R66" s="284"/>
      <c r="S66" s="284"/>
    </row>
    <row r="67">
      <c r="A67" s="337" t="str">
        <v>L‘</v>
      </c>
      <c r="B67" s="342" t="str">
        <v>齐鸣</v>
      </c>
      <c r="C67" s="343">
        <v>45395</v>
      </c>
      <c r="D67" s="338">
        <v>45397</v>
      </c>
      <c r="E67" s="339" t="str">
        <v>大床</v>
      </c>
      <c r="F67" s="352"/>
      <c r="G67" s="345"/>
      <c r="H67" s="345"/>
      <c r="I67" s="345"/>
      <c r="J67" s="345">
        <v>1</v>
      </c>
      <c r="K67" s="345">
        <v>1</v>
      </c>
      <c r="L67" s="345"/>
      <c r="M67" s="345"/>
      <c r="N67" s="284"/>
      <c r="O67" s="284"/>
      <c r="P67" s="284"/>
      <c r="Q67" s="284"/>
      <c r="R67" s="284"/>
      <c r="S67" s="284"/>
    </row>
    <row r="68">
      <c r="A68" s="337" t="str">
        <v>🌟এ活ᩚ泼ᩚ💓翡ᩚ翠ᩚ༊⁹⁶⁷⁷</v>
      </c>
      <c r="B68" s="342" t="str">
        <v>邓趣仪</v>
      </c>
      <c r="C68" s="343">
        <v>45395</v>
      </c>
      <c r="D68" s="338">
        <v>45397</v>
      </c>
      <c r="E68" s="339" t="str">
        <v>大床</v>
      </c>
      <c r="F68" s="351"/>
      <c r="G68" s="351"/>
      <c r="H68" s="345"/>
      <c r="I68" s="345"/>
      <c r="J68" s="345">
        <v>1</v>
      </c>
      <c r="K68" s="345">
        <v>1</v>
      </c>
      <c r="L68" s="345"/>
      <c r="M68" s="345"/>
      <c r="N68" s="284"/>
      <c r="O68" s="284"/>
      <c r="P68" s="284"/>
      <c r="Q68" s="284"/>
      <c r="R68" s="284"/>
      <c r="S68" s="284"/>
    </row>
    <row r="69">
      <c r="A69" s="337" t="str">
        <v>江君✨ ㅤ ㅤ ㅤ ㅤ</v>
      </c>
      <c r="B69" s="342" t="str">
        <v>彭河江</v>
      </c>
      <c r="C69" s="343">
        <v>45395</v>
      </c>
      <c r="D69" s="338">
        <v>45397</v>
      </c>
      <c r="E69" s="339" t="str">
        <v>大床</v>
      </c>
      <c r="F69" s="348"/>
      <c r="G69" s="348"/>
      <c r="H69" s="352"/>
      <c r="I69" s="345"/>
      <c r="J69" s="345">
        <v>1</v>
      </c>
      <c r="K69" s="345">
        <v>1</v>
      </c>
      <c r="L69" s="345"/>
      <c r="M69" s="345"/>
      <c r="N69" s="284"/>
      <c r="O69" s="284"/>
      <c r="P69" s="284"/>
      <c r="Q69" s="284"/>
      <c r="R69" s="284"/>
      <c r="S69" s="284"/>
    </row>
    <row r="70">
      <c r="A70" s="337" t="str">
        <v>法师不器</v>
      </c>
      <c r="B70" s="342" t="str">
        <v>游上德</v>
      </c>
      <c r="C70" s="343">
        <v>45395</v>
      </c>
      <c r="D70" s="338">
        <v>45397</v>
      </c>
      <c r="E70" s="339" t="str">
        <v>大床</v>
      </c>
      <c r="F70" s="345"/>
      <c r="G70" s="345"/>
      <c r="H70" s="345"/>
      <c r="I70" s="345"/>
      <c r="J70" s="345">
        <v>1</v>
      </c>
      <c r="K70" s="345">
        <v>1</v>
      </c>
      <c r="L70" s="345"/>
      <c r="M70" s="345"/>
      <c r="N70" s="284"/>
      <c r="O70" s="284"/>
      <c r="P70" s="284"/>
      <c r="Q70" s="284"/>
      <c r="R70" s="284"/>
      <c r="S70" s="284"/>
    </row>
    <row r="71">
      <c r="A71" s="337" t="str">
        <v>龙王</v>
      </c>
      <c r="B71" s="342" t="str">
        <v>郭道平</v>
      </c>
      <c r="C71" s="343">
        <v>45394</v>
      </c>
      <c r="D71" s="338">
        <v>45397</v>
      </c>
      <c r="E71" s="339" t="str">
        <v>大床</v>
      </c>
      <c r="F71" s="345"/>
      <c r="G71" s="345"/>
      <c r="H71" s="345"/>
      <c r="I71" s="340"/>
      <c r="J71" s="340">
        <v>1</v>
      </c>
      <c r="K71" s="340">
        <v>1</v>
      </c>
      <c r="L71" s="345"/>
      <c r="M71" s="345"/>
      <c r="N71" s="284"/>
      <c r="O71" s="284"/>
      <c r="P71" s="284"/>
      <c r="Q71" s="284"/>
      <c r="R71" s="284"/>
      <c r="S71" s="284"/>
    </row>
    <row r="72">
      <c r="A72" s="337" t="str">
        <v>嬛嬛🧶</v>
      </c>
      <c r="B72" s="342" t="str">
        <v>林媙</v>
      </c>
      <c r="C72" s="343">
        <v>45394</v>
      </c>
      <c r="D72" s="338">
        <v>45397</v>
      </c>
      <c r="E72" s="339" t="str">
        <v>大床</v>
      </c>
      <c r="F72" s="345"/>
      <c r="G72" s="345"/>
      <c r="H72" s="345"/>
      <c r="I72" s="340"/>
      <c r="J72" s="340">
        <v>1</v>
      </c>
      <c r="K72" s="340">
        <v>1</v>
      </c>
      <c r="L72" s="345"/>
      <c r="M72" s="345"/>
      <c r="N72" s="284"/>
      <c r="O72" s="284"/>
      <c r="P72" s="284"/>
      <c r="Q72" s="284"/>
      <c r="R72" s="284"/>
      <c r="S72" s="284"/>
    </row>
    <row r="73">
      <c r="A73" s="337" t="str">
        <v>黯漠</v>
      </c>
      <c r="B73" s="342" t="str">
        <v>诸贝琪</v>
      </c>
      <c r="C73" s="343">
        <v>45395</v>
      </c>
      <c r="D73" s="338">
        <v>45397</v>
      </c>
      <c r="E73" s="339" t="str">
        <v>大床</v>
      </c>
      <c r="F73" s="351"/>
      <c r="G73" s="351"/>
      <c r="H73" s="351"/>
      <c r="I73" s="351"/>
      <c r="J73" s="345">
        <v>1</v>
      </c>
      <c r="K73" s="345">
        <v>1</v>
      </c>
      <c r="L73" s="351"/>
      <c r="M73" s="351"/>
      <c r="N73" s="284"/>
      <c r="O73" s="284"/>
      <c r="P73" s="284"/>
      <c r="Q73" s="284"/>
      <c r="R73" s="284"/>
      <c r="S73" s="284"/>
    </row>
    <row r="74">
      <c r="A74" s="337" t="str">
        <v>新哥（与你同在）</v>
      </c>
      <c r="B74" s="342" t="str">
        <v>刘憾</v>
      </c>
      <c r="C74" s="343">
        <v>45394</v>
      </c>
      <c r="D74" s="338">
        <v>45397</v>
      </c>
      <c r="E74" s="339" t="str">
        <v>大床</v>
      </c>
      <c r="F74" s="373"/>
      <c r="G74" s="372"/>
      <c r="H74" s="370"/>
      <c r="I74" s="371"/>
      <c r="J74" s="346">
        <v>1</v>
      </c>
      <c r="K74" s="340">
        <v>1</v>
      </c>
      <c r="L74" s="356"/>
      <c r="M74" s="356"/>
      <c r="N74" s="284"/>
      <c r="O74" s="284"/>
      <c r="P74" s="284"/>
      <c r="Q74" s="284"/>
      <c r="R74" s="284"/>
      <c r="S74" s="284"/>
    </row>
    <row r="75">
      <c r="A75" s="337" t="str">
        <v>眯哒🫧</v>
      </c>
      <c r="B75" s="342" t="str">
        <v>李冉</v>
      </c>
      <c r="C75" s="343">
        <v>45394</v>
      </c>
      <c r="D75" s="338">
        <v>45397</v>
      </c>
      <c r="E75" s="339" t="str">
        <v>大床</v>
      </c>
      <c r="F75" s="367"/>
      <c r="G75" s="284"/>
      <c r="H75" s="366"/>
      <c r="I75" s="354"/>
      <c r="J75" s="346">
        <v>1</v>
      </c>
      <c r="K75" s="340">
        <v>1</v>
      </c>
      <c r="L75" s="365"/>
      <c r="M75" s="367"/>
      <c r="N75" s="284"/>
      <c r="O75" s="284"/>
      <c r="P75" s="284"/>
      <c r="Q75" s="284"/>
      <c r="R75" s="284"/>
      <c r="S75" s="284"/>
    </row>
    <row r="76">
      <c r="A76" s="337" t="str">
        <v>Coey🎄</v>
      </c>
      <c r="B76" s="358" t="str">
        <v>林霞</v>
      </c>
      <c r="C76" s="343">
        <v>45394</v>
      </c>
      <c r="D76" s="338">
        <v>45397</v>
      </c>
      <c r="E76" s="339" t="str">
        <v>大床</v>
      </c>
      <c r="F76" s="373"/>
      <c r="G76" s="372"/>
      <c r="H76" s="366"/>
      <c r="I76" s="354">
        <v>1</v>
      </c>
      <c r="J76" s="346">
        <v>1</v>
      </c>
      <c r="K76" s="359" t="str">
        <v>no show</v>
      </c>
      <c r="L76" s="298"/>
      <c r="M76" s="373"/>
      <c r="N76" s="284"/>
      <c r="O76" s="284"/>
      <c r="P76" s="284"/>
      <c r="Q76" s="284"/>
      <c r="R76" s="284"/>
      <c r="S76" s="284"/>
    </row>
    <row r="77">
      <c r="A77" s="337" t="str">
        <v>木灵</v>
      </c>
      <c r="B77" s="342" t="str">
        <v>陈科宇</v>
      </c>
      <c r="C77" s="343">
        <v>45395</v>
      </c>
      <c r="D77" s="338">
        <v>45397</v>
      </c>
      <c r="E77" s="339" t="str">
        <v>双床</v>
      </c>
      <c r="F77" s="337"/>
      <c r="G77" s="352"/>
      <c r="H77" s="366"/>
      <c r="I77" s="347"/>
      <c r="J77" s="337">
        <v>1</v>
      </c>
      <c r="K77" s="337">
        <v>1</v>
      </c>
      <c r="L77" s="337"/>
      <c r="M77" s="337"/>
      <c r="N77" s="284"/>
      <c r="O77" s="284"/>
      <c r="P77" s="284"/>
      <c r="Q77" s="284"/>
      <c r="R77" s="284"/>
      <c r="S77" s="284"/>
    </row>
    <row r="78">
      <c r="A78" s="337" t="str">
        <v>小Y.😄</v>
      </c>
      <c r="B78" s="342" t="str">
        <v>罗海燕</v>
      </c>
      <c r="C78" s="343">
        <v>45395</v>
      </c>
      <c r="D78" s="338">
        <v>45397</v>
      </c>
      <c r="E78" s="339" t="str">
        <v>大床</v>
      </c>
      <c r="F78" s="337"/>
      <c r="G78" s="352"/>
      <c r="H78" s="366"/>
      <c r="I78" s="347"/>
      <c r="J78" s="352">
        <v>1</v>
      </c>
      <c r="K78" s="345">
        <v>1</v>
      </c>
      <c r="L78" s="342"/>
      <c r="M78" s="337"/>
      <c r="N78" s="284"/>
      <c r="O78" s="284"/>
      <c r="P78" s="284"/>
      <c r="Q78" s="284"/>
      <c r="R78" s="284"/>
      <c r="S78" s="284"/>
    </row>
    <row r="79">
      <c r="A79" s="337" t="str">
        <v>心姐💛心乐会</v>
      </c>
      <c r="B79" s="342" t="str">
        <v>徐文</v>
      </c>
      <c r="C79" s="343">
        <v>45395</v>
      </c>
      <c r="D79" s="338">
        <v>45397</v>
      </c>
      <c r="E79" s="339" t="str">
        <v>大床</v>
      </c>
      <c r="F79" s="337"/>
      <c r="G79" s="352"/>
      <c r="H79" s="366"/>
      <c r="I79" s="354"/>
      <c r="J79" s="346">
        <v>1</v>
      </c>
      <c r="K79" s="342">
        <v>1</v>
      </c>
      <c r="L79" s="337"/>
      <c r="M79" s="337"/>
      <c r="N79" s="284"/>
      <c r="O79" s="284"/>
      <c r="P79" s="284"/>
      <c r="Q79" s="284"/>
      <c r="R79" s="284"/>
      <c r="S79" s="284"/>
    </row>
    <row r="80">
      <c r="A80" s="337" t="str">
        <v>大象無形✨</v>
      </c>
      <c r="B80" s="342" t="str">
        <v>郑宏展</v>
      </c>
      <c r="C80" s="343">
        <v>45394</v>
      </c>
      <c r="D80" s="338">
        <v>45397</v>
      </c>
      <c r="E80" s="339" t="str">
        <v>大床</v>
      </c>
      <c r="F80" s="337"/>
      <c r="G80" s="337"/>
      <c r="H80" s="337"/>
      <c r="I80" s="337"/>
      <c r="J80" s="337">
        <v>1</v>
      </c>
      <c r="K80" s="337">
        <v>1</v>
      </c>
      <c r="L80" s="337"/>
      <c r="M80" s="337"/>
      <c r="N80" s="284"/>
      <c r="O80" s="284"/>
      <c r="P80" s="284"/>
      <c r="Q80" s="284"/>
      <c r="R80" s="284"/>
      <c r="S80" s="284"/>
    </row>
    <row r="81">
      <c r="A81" s="337" t="str">
        <v>安迪就这样</v>
      </c>
      <c r="B81" s="342" t="str">
        <v>郑扬</v>
      </c>
      <c r="C81" s="343">
        <v>45395</v>
      </c>
      <c r="D81" s="338">
        <v>45397</v>
      </c>
      <c r="E81" s="339" t="str">
        <v>大床</v>
      </c>
      <c r="F81" s="337"/>
      <c r="G81" s="337"/>
      <c r="H81" s="337"/>
      <c r="I81" s="337"/>
      <c r="J81" s="337">
        <v>1</v>
      </c>
      <c r="K81" s="337">
        <v>1</v>
      </c>
      <c r="L81" s="337"/>
      <c r="M81" s="337"/>
      <c r="N81" s="284"/>
      <c r="O81" s="284"/>
      <c r="P81" s="284"/>
      <c r="Q81" s="284"/>
      <c r="R81" s="284"/>
      <c r="S81" s="284"/>
    </row>
    <row r="82">
      <c r="A82" s="337" t="str">
        <v>桌椅板凳</v>
      </c>
      <c r="B82" s="342" t="str">
        <v>李俊鹏</v>
      </c>
      <c r="C82" s="343">
        <v>45395</v>
      </c>
      <c r="D82" s="338">
        <v>45397</v>
      </c>
      <c r="E82" s="339" t="str">
        <v>大床</v>
      </c>
      <c r="F82" s="337"/>
      <c r="G82" s="337"/>
      <c r="H82" s="337"/>
      <c r="I82" s="337"/>
      <c r="J82" s="352">
        <v>1</v>
      </c>
      <c r="K82" s="345">
        <v>1</v>
      </c>
      <c r="L82" s="342"/>
      <c r="M82" s="337"/>
      <c r="N82" s="284"/>
      <c r="O82" s="284"/>
      <c r="P82" s="284"/>
      <c r="Q82" s="284"/>
      <c r="R82" s="284"/>
      <c r="S82" s="284"/>
    </row>
    <row r="83">
      <c r="A83" s="337" t="str">
        <v>小K kevin</v>
      </c>
      <c r="B83" s="342" t="str">
        <v>景菊</v>
      </c>
      <c r="C83" s="343">
        <v>45392</v>
      </c>
      <c r="D83" s="338">
        <v>45397</v>
      </c>
      <c r="E83" s="339" t="str">
        <v>大床(嘉宾连续入住，只承担2晚，其余自付）</v>
      </c>
      <c r="F83" s="337"/>
      <c r="G83" s="337"/>
      <c r="H83" s="337"/>
      <c r="I83" s="337">
        <v>1</v>
      </c>
      <c r="J83" s="346" t="str">
        <v>为凑酒店保底，承担12/14日</v>
      </c>
      <c r="K83" s="342">
        <v>1</v>
      </c>
      <c r="L83" s="337"/>
      <c r="M83" s="337"/>
      <c r="N83" s="284"/>
      <c r="O83" s="284"/>
      <c r="P83" s="284"/>
      <c r="Q83" s="284"/>
      <c r="R83" s="284"/>
      <c r="S83" s="284"/>
    </row>
    <row r="84">
      <c r="A84" s="337" t="str">
        <v>逝去的爱</v>
      </c>
      <c r="B84" s="342" t="str">
        <v>陈长春</v>
      </c>
      <c r="C84" s="343">
        <v>45394</v>
      </c>
      <c r="D84" s="338">
        <v>45397</v>
      </c>
      <c r="E84" s="339" t="str">
        <v>双床</v>
      </c>
      <c r="F84" s="348"/>
      <c r="G84" s="348"/>
      <c r="H84" s="348"/>
      <c r="I84" s="371">
        <v>1</v>
      </c>
      <c r="J84" s="348">
        <v>1</v>
      </c>
      <c r="K84" s="376" t="str">
        <v>no show</v>
      </c>
      <c r="L84" s="348"/>
      <c r="M84" s="348"/>
      <c r="N84" s="284"/>
      <c r="O84" s="284"/>
      <c r="P84" s="284"/>
      <c r="Q84" s="284"/>
      <c r="R84" s="284"/>
      <c r="S84" s="284"/>
    </row>
    <row r="85">
      <c r="A85" s="337" t="str">
        <v>淡定哥</v>
      </c>
      <c r="B85" s="342" t="str">
        <v>伍志云</v>
      </c>
      <c r="C85" s="349">
        <v>45395</v>
      </c>
      <c r="D85" s="338">
        <v>45397</v>
      </c>
      <c r="E85" s="339" t="str">
        <v>大床</v>
      </c>
      <c r="F85" s="347"/>
      <c r="G85" s="347"/>
      <c r="H85" s="347"/>
      <c r="I85" s="354"/>
      <c r="J85" s="347">
        <v>1</v>
      </c>
      <c r="K85" s="347">
        <v>1</v>
      </c>
      <c r="L85" s="347"/>
      <c r="M85" s="347"/>
      <c r="N85" s="284"/>
      <c r="O85" s="284"/>
      <c r="P85" s="284"/>
      <c r="Q85" s="284"/>
      <c r="R85" s="284"/>
      <c r="S85" s="284"/>
    </row>
    <row r="86">
      <c r="A86" s="337" t="str">
        <v>天降神帝</v>
      </c>
      <c r="B86" s="342" t="str">
        <v>施祖雄</v>
      </c>
      <c r="C86" s="343">
        <v>45395</v>
      </c>
      <c r="D86" s="338">
        <v>45397</v>
      </c>
      <c r="E86" s="339" t="str">
        <v>大床</v>
      </c>
      <c r="F86" s="347"/>
      <c r="G86" s="347"/>
      <c r="H86" s="347"/>
      <c r="I86" s="354"/>
      <c r="J86" s="347">
        <v>1</v>
      </c>
      <c r="K86" s="347">
        <v>1</v>
      </c>
      <c r="L86" s="347"/>
      <c r="M86" s="347"/>
      <c r="N86" s="284"/>
      <c r="O86" s="284"/>
      <c r="P86" s="284"/>
      <c r="Q86" s="284"/>
      <c r="R86" s="284"/>
      <c r="S86" s="284"/>
    </row>
    <row r="87">
      <c r="A87" s="337" t="str">
        <v>新哥（与你同在）</v>
      </c>
      <c r="B87" s="342" t="str">
        <v>贺光阳</v>
      </c>
      <c r="C87" s="343">
        <v>45394</v>
      </c>
      <c r="D87" s="338">
        <v>45397</v>
      </c>
      <c r="E87" s="339" t="str">
        <v>大使套房</v>
      </c>
      <c r="F87" s="347"/>
      <c r="G87" s="347"/>
      <c r="H87" s="347"/>
      <c r="I87" s="354">
        <v>1</v>
      </c>
      <c r="J87" s="354">
        <v>1</v>
      </c>
      <c r="K87" s="391" t="str">
        <v>no show</v>
      </c>
      <c r="L87" s="347"/>
      <c r="M87" s="347"/>
      <c r="N87" s="284"/>
      <c r="O87" s="284"/>
      <c r="P87" s="284"/>
      <c r="Q87" s="284"/>
      <c r="R87" s="284"/>
      <c r="S87" s="284"/>
    </row>
    <row r="88">
      <c r="A88" s="337" t="str">
        <v>新哥（与你同在）</v>
      </c>
      <c r="B88" s="342" t="str">
        <v>李天华</v>
      </c>
      <c r="C88" s="343">
        <v>45394</v>
      </c>
      <c r="D88" s="338">
        <v>45397</v>
      </c>
      <c r="E88" s="339" t="str">
        <v>大床</v>
      </c>
      <c r="F88" s="347"/>
      <c r="G88" s="347"/>
      <c r="H88" s="347"/>
      <c r="I88" s="354"/>
      <c r="J88" s="354">
        <v>1</v>
      </c>
      <c r="K88" s="354">
        <v>1</v>
      </c>
      <c r="L88" s="347"/>
      <c r="M88" s="347"/>
      <c r="N88" s="284"/>
      <c r="O88" s="284"/>
      <c r="P88" s="284"/>
      <c r="Q88" s="284"/>
      <c r="R88" s="284"/>
      <c r="S88" s="284"/>
    </row>
    <row r="89">
      <c r="A89" s="373"/>
      <c r="B89" s="337" t="str">
        <v>文森</v>
      </c>
      <c r="C89" s="343">
        <v>45391</v>
      </c>
      <c r="D89" s="338">
        <v>45397</v>
      </c>
      <c r="E89" s="339" t="str">
        <v>大床</v>
      </c>
      <c r="F89" s="373">
        <v>1</v>
      </c>
      <c r="G89" s="373">
        <v>1</v>
      </c>
      <c r="H89" s="373">
        <v>1</v>
      </c>
      <c r="I89" s="373">
        <v>1</v>
      </c>
      <c r="J89" s="373">
        <v>1</v>
      </c>
      <c r="K89" s="373">
        <v>1</v>
      </c>
      <c r="L89" s="373">
        <v>0.5</v>
      </c>
      <c r="M89" s="373"/>
      <c r="N89" s="284"/>
      <c r="O89" s="284"/>
      <c r="P89" s="284"/>
      <c r="Q89" s="284"/>
      <c r="R89" s="284"/>
      <c r="S89" s="284"/>
    </row>
    <row r="90">
      <c r="A90" s="337"/>
      <c r="B90" s="337" t="str">
        <v>陈丽竹</v>
      </c>
      <c r="C90" s="343">
        <v>45393</v>
      </c>
      <c r="D90" s="368">
        <v>45397</v>
      </c>
      <c r="E90" s="339" t="str">
        <v>大床</v>
      </c>
      <c r="F90" s="339"/>
      <c r="G90" s="370"/>
      <c r="H90" s="348">
        <v>1</v>
      </c>
      <c r="I90" s="371">
        <v>1</v>
      </c>
      <c r="J90" s="348">
        <v>1</v>
      </c>
      <c r="K90" s="348">
        <v>1</v>
      </c>
      <c r="L90" s="348"/>
      <c r="M90" s="348"/>
      <c r="N90" s="284"/>
      <c r="O90" s="284"/>
      <c r="P90" s="284"/>
      <c r="Q90" s="284"/>
      <c r="R90" s="284"/>
      <c r="S90" s="284"/>
    </row>
    <row r="91">
      <c r="A91" s="337"/>
      <c r="B91" s="339" t="str" xml:space="preserve">
        <v>荆莹 </v>
      </c>
      <c r="C91" s="369">
        <v>45393</v>
      </c>
      <c r="D91" s="368">
        <v>45397</v>
      </c>
      <c r="E91" s="339" t="str">
        <v>大床</v>
      </c>
      <c r="F91" s="348"/>
      <c r="G91" s="347"/>
      <c r="H91" s="347">
        <v>1</v>
      </c>
      <c r="I91" s="347">
        <v>1</v>
      </c>
      <c r="J91" s="347">
        <v>1</v>
      </c>
      <c r="K91" s="347">
        <v>1</v>
      </c>
      <c r="L91" s="347"/>
      <c r="M91" s="347"/>
      <c r="N91" s="284"/>
      <c r="O91" s="284"/>
      <c r="P91" s="284"/>
      <c r="Q91" s="284"/>
      <c r="R91" s="284"/>
      <c r="S91" s="284"/>
    </row>
    <row r="92">
      <c r="A92" s="337"/>
      <c r="B92" s="350" t="str">
        <v>许黧丹</v>
      </c>
      <c r="C92" s="349">
        <v>45391</v>
      </c>
      <c r="D92" s="338">
        <v>45397</v>
      </c>
      <c r="E92" s="339" t="str">
        <v>大床</v>
      </c>
      <c r="F92" s="347">
        <v>1</v>
      </c>
      <c r="G92" s="347">
        <v>1</v>
      </c>
      <c r="H92" s="347">
        <v>1</v>
      </c>
      <c r="I92" s="347">
        <v>1</v>
      </c>
      <c r="J92" s="347">
        <v>1</v>
      </c>
      <c r="K92" s="347">
        <v>1</v>
      </c>
      <c r="L92" s="347">
        <v>0.5</v>
      </c>
      <c r="M92" s="347"/>
      <c r="N92" s="348"/>
      <c r="O92" s="348"/>
      <c r="P92" s="348"/>
      <c r="Q92" s="348"/>
      <c r="R92" s="348"/>
      <c r="S92" s="348"/>
    </row>
    <row r="93">
      <c r="A93" s="337"/>
      <c r="B93" s="337" t="str">
        <v>王晓璐</v>
      </c>
      <c r="C93" s="343">
        <v>45393</v>
      </c>
      <c r="D93" s="338">
        <v>45397</v>
      </c>
      <c r="E93" s="339" t="str">
        <v>大床</v>
      </c>
      <c r="F93" s="347"/>
      <c r="G93" s="347"/>
      <c r="H93" s="347">
        <v>1</v>
      </c>
      <c r="I93" s="347">
        <v>1</v>
      </c>
      <c r="J93" s="347">
        <v>1</v>
      </c>
      <c r="K93" s="347">
        <v>1</v>
      </c>
      <c r="L93" s="347"/>
      <c r="M93" s="347"/>
      <c r="N93" s="377"/>
      <c r="O93" s="377"/>
      <c r="P93" s="377"/>
      <c r="Q93" s="377"/>
      <c r="R93" s="377"/>
      <c r="S93" s="377"/>
    </row>
    <row r="94">
      <c r="A94" s="337"/>
      <c r="B94" s="339" t="str">
        <v>艾昕</v>
      </c>
      <c r="C94" s="343">
        <v>45393</v>
      </c>
      <c r="D94" s="338">
        <v>45397</v>
      </c>
      <c r="E94" s="339" t="str">
        <v>大床</v>
      </c>
      <c r="F94" s="347"/>
      <c r="G94" s="347"/>
      <c r="H94" s="347">
        <v>1</v>
      </c>
      <c r="I94" s="347">
        <v>1</v>
      </c>
      <c r="J94" s="347">
        <v>1</v>
      </c>
      <c r="K94" s="347">
        <v>1</v>
      </c>
      <c r="L94" s="347"/>
      <c r="M94" s="347"/>
      <c r="N94" s="377"/>
      <c r="O94" s="377"/>
      <c r="P94" s="377"/>
      <c r="Q94" s="377"/>
      <c r="R94" s="377"/>
      <c r="S94" s="377"/>
    </row>
    <row r="95">
      <c r="A95" s="337"/>
      <c r="B95" s="337" t="str">
        <v>吴柏杉</v>
      </c>
      <c r="C95" s="343">
        <v>45392</v>
      </c>
      <c r="D95" s="338">
        <v>45397</v>
      </c>
      <c r="E95" s="339" t="str">
        <v>大床</v>
      </c>
      <c r="F95" s="347"/>
      <c r="G95" s="347">
        <v>1</v>
      </c>
      <c r="H95" s="347">
        <v>1</v>
      </c>
      <c r="I95" s="347">
        <v>1</v>
      </c>
      <c r="J95" s="347">
        <v>1</v>
      </c>
      <c r="K95" s="347">
        <v>1</v>
      </c>
      <c r="L95" s="347"/>
      <c r="M95" s="347"/>
      <c r="N95" s="348"/>
      <c r="O95" s="348"/>
      <c r="P95" s="348"/>
      <c r="Q95" s="348"/>
      <c r="R95" s="348"/>
      <c r="S95" s="348"/>
    </row>
    <row r="96">
      <c r="A96" s="337"/>
      <c r="B96" s="337" t="str">
        <v>顾宁</v>
      </c>
      <c r="C96" s="343">
        <v>45392</v>
      </c>
      <c r="D96" s="338">
        <v>45397</v>
      </c>
      <c r="E96" s="339" t="str">
        <v>大床</v>
      </c>
      <c r="F96" s="347"/>
      <c r="G96" s="347">
        <v>1</v>
      </c>
      <c r="H96" s="347">
        <v>1</v>
      </c>
      <c r="I96" s="347">
        <v>1</v>
      </c>
      <c r="J96" s="347">
        <v>1</v>
      </c>
      <c r="K96" s="347">
        <v>1</v>
      </c>
      <c r="L96" s="347"/>
      <c r="M96" s="347"/>
      <c r="N96" s="347"/>
      <c r="O96" s="347"/>
      <c r="P96" s="347"/>
      <c r="Q96" s="347"/>
      <c r="R96" s="347"/>
      <c r="S96" s="347"/>
    </row>
    <row r="97">
      <c r="A97" s="337"/>
      <c r="B97" s="337" t="str">
        <v>刘博雯</v>
      </c>
      <c r="C97" s="349">
        <v>45393</v>
      </c>
      <c r="D97" s="338">
        <v>45397</v>
      </c>
      <c r="E97" s="339" t="str">
        <v>大床</v>
      </c>
      <c r="F97" s="347"/>
      <c r="G97" s="347"/>
      <c r="H97" s="347">
        <v>1</v>
      </c>
      <c r="I97" s="347">
        <v>1</v>
      </c>
      <c r="J97" s="347">
        <v>1</v>
      </c>
      <c r="K97" s="347">
        <v>1</v>
      </c>
      <c r="L97" s="347"/>
      <c r="M97" s="347"/>
      <c r="N97" s="347"/>
      <c r="O97" s="347"/>
      <c r="P97" s="347"/>
      <c r="Q97" s="347"/>
      <c r="R97" s="347"/>
      <c r="S97" s="347"/>
    </row>
    <row r="98">
      <c r="A98" s="337"/>
      <c r="B98" s="337" t="str">
        <v>倪可</v>
      </c>
      <c r="C98" s="349">
        <v>45393</v>
      </c>
      <c r="D98" s="338">
        <v>45397</v>
      </c>
      <c r="E98" s="339" t="str">
        <v>大床</v>
      </c>
      <c r="F98" s="347"/>
      <c r="G98" s="347"/>
      <c r="H98" s="347">
        <v>1</v>
      </c>
      <c r="I98" s="347">
        <v>1</v>
      </c>
      <c r="J98" s="347">
        <v>1</v>
      </c>
      <c r="K98" s="347">
        <v>1</v>
      </c>
      <c r="L98" s="347"/>
      <c r="M98" s="347"/>
      <c r="N98" s="347"/>
      <c r="O98" s="347"/>
      <c r="P98" s="347"/>
      <c r="Q98" s="347"/>
      <c r="R98" s="347"/>
      <c r="S98" s="347"/>
    </row>
    <row r="99">
      <c r="A99" s="337"/>
      <c r="B99" s="337" t="str">
        <v>张珈宁</v>
      </c>
      <c r="C99" s="349">
        <v>45393</v>
      </c>
      <c r="D99" s="338">
        <v>45397</v>
      </c>
      <c r="E99" s="339" t="str">
        <v>大床</v>
      </c>
      <c r="F99" s="347"/>
      <c r="G99" s="347"/>
      <c r="H99" s="347">
        <v>1</v>
      </c>
      <c r="I99" s="347">
        <v>1</v>
      </c>
      <c r="J99" s="347">
        <v>1</v>
      </c>
      <c r="K99" s="347">
        <v>1</v>
      </c>
      <c r="L99" s="347"/>
      <c r="M99" s="347"/>
      <c r="N99" s="347"/>
      <c r="O99" s="347"/>
      <c r="P99" s="347"/>
      <c r="Q99" s="347"/>
      <c r="R99" s="347"/>
      <c r="S99" s="347"/>
    </row>
    <row r="100">
      <c r="A100" s="337"/>
      <c r="B100" s="337" t="str">
        <v>刘金鹏</v>
      </c>
      <c r="C100" s="349">
        <v>45393</v>
      </c>
      <c r="D100" s="338">
        <v>45397</v>
      </c>
      <c r="E100" s="339" t="str">
        <v>大床</v>
      </c>
      <c r="F100" s="347"/>
      <c r="G100" s="347"/>
      <c r="H100" s="347">
        <v>1</v>
      </c>
      <c r="I100" s="347">
        <v>1</v>
      </c>
      <c r="J100" s="347">
        <v>1</v>
      </c>
      <c r="K100" s="347">
        <v>1</v>
      </c>
      <c r="L100" s="347"/>
      <c r="M100" s="347"/>
      <c r="N100" s="347"/>
      <c r="O100" s="347"/>
      <c r="P100" s="347"/>
      <c r="Q100" s="347"/>
      <c r="R100" s="347"/>
      <c r="S100" s="347"/>
    </row>
    <row r="101">
      <c r="A101" s="337"/>
      <c r="B101" s="337" t="str">
        <v>鲁婧</v>
      </c>
      <c r="C101" s="343">
        <v>45392</v>
      </c>
      <c r="D101" s="338">
        <v>45397</v>
      </c>
      <c r="E101" s="339" t="str">
        <v>大床</v>
      </c>
      <c r="F101" s="347"/>
      <c r="G101" s="347">
        <v>1</v>
      </c>
      <c r="H101" s="347">
        <v>1</v>
      </c>
      <c r="I101" s="347">
        <v>1</v>
      </c>
      <c r="J101" s="347">
        <v>1</v>
      </c>
      <c r="K101" s="347">
        <v>1</v>
      </c>
      <c r="L101" s="347"/>
      <c r="M101" s="347"/>
      <c r="N101" s="284"/>
      <c r="O101" s="284"/>
      <c r="P101" s="284"/>
      <c r="Q101" s="284"/>
      <c r="R101" s="284"/>
      <c r="S101" s="284"/>
    </row>
    <row r="102">
      <c r="A102" s="337"/>
      <c r="B102" s="337" t="str">
        <v>汪宇欣</v>
      </c>
      <c r="C102" s="343">
        <v>45391</v>
      </c>
      <c r="D102" s="338">
        <v>45397</v>
      </c>
      <c r="E102" s="339" t="str">
        <v>大床</v>
      </c>
      <c r="F102" s="347">
        <v>1</v>
      </c>
      <c r="G102" s="347">
        <v>1</v>
      </c>
      <c r="H102" s="347">
        <v>1</v>
      </c>
      <c r="I102" s="387">
        <v>1</v>
      </c>
      <c r="J102" s="387">
        <v>1</v>
      </c>
      <c r="K102" s="387">
        <v>1</v>
      </c>
      <c r="L102" s="347"/>
      <c r="M102" s="347"/>
      <c r="N102" s="284"/>
      <c r="O102" s="284"/>
      <c r="P102" s="284"/>
      <c r="Q102" s="284"/>
      <c r="R102" s="284"/>
      <c r="S102" s="284"/>
    </row>
    <row r="103">
      <c r="A103" s="378"/>
      <c r="B103" s="378"/>
      <c r="C103" s="378"/>
      <c r="D103" s="379"/>
      <c r="E103" s="378"/>
      <c r="F103" s="380">
        <v>3</v>
      </c>
      <c r="G103" s="380">
        <v>6</v>
      </c>
      <c r="H103" s="380">
        <v>14</v>
      </c>
      <c r="I103" s="381">
        <v>35</v>
      </c>
      <c r="J103" s="381">
        <v>97</v>
      </c>
      <c r="K103" s="381">
        <v>80</v>
      </c>
      <c r="L103" s="380">
        <v>1.5</v>
      </c>
      <c r="M103" s="380">
        <v>0</v>
      </c>
      <c r="N103" s="284"/>
      <c r="O103" s="284"/>
      <c r="P103" s="284"/>
      <c r="Q103" s="284"/>
      <c r="R103" s="284"/>
      <c r="S103" s="284"/>
    </row>
    <row r="104">
      <c r="A104" s="373"/>
      <c r="B104" s="373" t="str">
        <v>合同签订数量</v>
      </c>
      <c r="C104" s="388"/>
      <c r="D104" s="389"/>
      <c r="E104" s="390"/>
      <c r="F104" s="348"/>
      <c r="G104" s="348"/>
      <c r="H104" s="348"/>
      <c r="I104" s="383">
        <v>35</v>
      </c>
      <c r="J104" s="383">
        <v>97</v>
      </c>
      <c r="K104" s="383">
        <v>87</v>
      </c>
      <c r="L104" s="383"/>
      <c r="M104" s="383"/>
      <c r="N104" s="284"/>
      <c r="O104" s="284"/>
      <c r="P104" s="284"/>
      <c r="Q104" s="284"/>
      <c r="R104" s="284"/>
      <c r="S104" s="284"/>
    </row>
    <row r="105">
      <c r="A105" s="284"/>
      <c r="B105" s="393"/>
      <c r="C105" s="393"/>
      <c r="D105" s="394"/>
      <c r="E105" s="393"/>
      <c r="F105" s="393"/>
      <c r="G105" s="393"/>
      <c r="H105" s="393"/>
      <c r="I105" s="393"/>
      <c r="J105" s="393"/>
      <c r="K105" s="393"/>
      <c r="L105" s="393"/>
      <c r="M105" s="393"/>
      <c r="N105" s="284"/>
      <c r="O105" s="284"/>
      <c r="P105" s="284"/>
      <c r="Q105" s="284"/>
      <c r="R105" s="284"/>
      <c r="S105" s="284"/>
    </row>
    <row r="106">
      <c r="A106" s="284"/>
      <c r="B106" s="284"/>
      <c r="C106" s="284"/>
      <c r="D106" s="353"/>
      <c r="E106" s="284"/>
      <c r="F106" s="323" t="str">
        <v>公付0 
 员工 3</v>
      </c>
      <c r="G106" s="323" t="str">
        <v>公付0
 员工 6</v>
      </c>
      <c r="H106" s="323" t="str">
        <v>公付 0
 员工 14</v>
      </c>
      <c r="I106" s="323" t="str">
        <v>公付：35
 1 员工14
 2 客户 21</v>
      </c>
      <c r="J106" s="323" t="str">
        <v>公付97
 1 员工 14
 2 客户 83</v>
      </c>
      <c r="K106" s="323" t="str">
        <v>公付87
 1 员工差额 14
 2 客人公付 73</v>
      </c>
      <c r="L106" s="323" t="str">
        <v>公付1.5（延迟6点后退房）</v>
      </c>
      <c r="M106" s="323" t="str">
        <v>公付
 4月11日-4月15日
 其中1间16日退房</v>
      </c>
      <c r="N106" s="284"/>
      <c r="O106" s="284"/>
      <c r="P106" s="284"/>
      <c r="Q106" s="284"/>
      <c r="R106" s="284"/>
      <c r="S106" s="284"/>
    </row>
    <row r="107">
      <c r="A107" s="284"/>
      <c r="B107" s="284"/>
      <c r="C107" s="284"/>
      <c r="D107" s="353"/>
      <c r="E107" s="284"/>
      <c r="F107" s="314">
        <v>2700</v>
      </c>
      <c r="G107" s="314">
        <v>5400</v>
      </c>
      <c r="H107" s="314">
        <v>12600</v>
      </c>
      <c r="I107" s="314">
        <v>12600</v>
      </c>
      <c r="J107" s="363">
        <v>12600</v>
      </c>
      <c r="K107" s="362">
        <v>12600</v>
      </c>
      <c r="L107" s="298"/>
      <c r="M107" s="298"/>
      <c r="N107" s="284"/>
      <c r="O107" s="284"/>
      <c r="P107" s="284"/>
      <c r="Q107" s="284"/>
      <c r="R107" s="284"/>
      <c r="S107" s="284"/>
    </row>
    <row r="108">
      <c r="A108" s="284"/>
      <c r="B108" s="284"/>
      <c r="C108" s="284"/>
      <c r="D108" s="353"/>
      <c r="E108" s="284"/>
      <c r="F108" s="314">
        <v>0</v>
      </c>
      <c r="G108" s="314">
        <v>0</v>
      </c>
      <c r="H108" s="314">
        <v>0</v>
      </c>
      <c r="I108" s="314">
        <v>27800</v>
      </c>
      <c r="J108" s="363">
        <v>108400</v>
      </c>
      <c r="K108" s="362">
        <v>95400</v>
      </c>
      <c r="L108" s="314">
        <v>1950</v>
      </c>
      <c r="M108" s="314">
        <v>3600</v>
      </c>
      <c r="N108" s="284"/>
      <c r="O108" s="284"/>
      <c r="P108" s="284"/>
      <c r="Q108" s="284"/>
      <c r="R108" s="284"/>
      <c r="S108" s="284"/>
    </row>
    <row r="109">
      <c r="A109" s="284"/>
      <c r="B109" s="284"/>
      <c r="C109" s="284"/>
      <c r="D109" s="353"/>
      <c r="E109" s="284"/>
      <c r="F109" s="298"/>
      <c r="G109" s="314"/>
      <c r="H109" s="314"/>
      <c r="I109" s="314"/>
      <c r="J109" s="314"/>
      <c r="K109" s="314"/>
      <c r="L109" s="314"/>
      <c r="M109" s="314"/>
      <c r="N109" s="284"/>
      <c r="O109" s="284"/>
      <c r="P109" s="284"/>
      <c r="Q109" s="284"/>
      <c r="R109" s="284"/>
      <c r="S109" s="284"/>
    </row>
    <row r="110">
      <c r="A110" s="284"/>
      <c r="B110" s="284"/>
      <c r="C110" s="284"/>
      <c r="D110" s="353"/>
      <c r="E110" s="284"/>
      <c r="F110" s="362">
        <v>2700</v>
      </c>
      <c r="G110" s="362">
        <v>5400</v>
      </c>
      <c r="H110" s="362">
        <v>12600</v>
      </c>
      <c r="I110" s="362">
        <v>40400</v>
      </c>
      <c r="J110" s="362">
        <v>121000</v>
      </c>
      <c r="K110" s="362">
        <v>108000</v>
      </c>
      <c r="L110" s="314">
        <v>1950</v>
      </c>
      <c r="M110" s="314">
        <v>3600</v>
      </c>
      <c r="N110" s="284"/>
      <c r="O110" s="284"/>
      <c r="P110" s="284"/>
      <c r="Q110" s="284"/>
      <c r="R110" s="284"/>
      <c r="S110" s="284"/>
    </row>
    <row r="111">
      <c r="A111" s="284"/>
      <c r="B111" s="284"/>
      <c r="C111" s="284"/>
      <c r="D111" s="353"/>
      <c r="E111" s="284"/>
      <c r="F111" s="375" t="str">
        <v>系统房费</v>
      </c>
      <c r="G111" s="374"/>
      <c r="H111" s="284"/>
      <c r="I111" s="284"/>
      <c r="J111" s="284"/>
      <c r="K111" s="284"/>
      <c r="L111" s="284"/>
      <c r="M111" s="284"/>
      <c r="N111" s="284"/>
      <c r="O111" s="284"/>
      <c r="P111" s="284"/>
      <c r="Q111" s="284"/>
      <c r="R111" s="284"/>
      <c r="S111" s="284"/>
    </row>
    <row r="112">
      <c r="A112" s="284"/>
      <c r="B112" s="284"/>
      <c r="C112" s="284"/>
      <c r="D112" s="353"/>
      <c r="E112" s="284"/>
      <c r="F112" s="392">
        <v>295650</v>
      </c>
      <c r="G112" s="374"/>
      <c r="H112" s="284"/>
      <c r="I112" s="284"/>
      <c r="J112" s="284"/>
      <c r="K112" s="284"/>
      <c r="L112" s="284"/>
      <c r="M112" s="284"/>
      <c r="N112" s="284"/>
      <c r="O112" s="284"/>
      <c r="P112" s="284"/>
      <c r="Q112" s="284"/>
      <c r="R112" s="284"/>
      <c r="S112" s="284"/>
    </row>
    <row r="113">
      <c r="D113" s="336"/>
      <c r="G113" s="374"/>
      <c r="H113" s="374"/>
      <c r="I113" s="374"/>
      <c r="J113" s="374"/>
      <c r="K113" s="374"/>
      <c r="L113" s="374"/>
    </row>
    <row r="114">
      <c r="D114" s="336"/>
    </row>
    <row r="115">
      <c r="D115" s="336"/>
    </row>
    <row r="116">
      <c r="D116" s="336"/>
    </row>
    <row r="117">
      <c r="D117" s="336"/>
    </row>
    <row r="118">
      <c r="D118" s="336"/>
    </row>
    <row r="119">
      <c r="D119" s="336"/>
    </row>
    <row r="120">
      <c r="D120" s="336"/>
    </row>
    <row r="121">
      <c r="D121" s="336"/>
    </row>
    <row r="122">
      <c r="D122" s="336"/>
    </row>
    <row r="123">
      <c r="D123" s="336"/>
    </row>
    <row r="124">
      <c r="D124" s="336"/>
    </row>
    <row r="125">
      <c r="D125" s="336"/>
    </row>
    <row r="126">
      <c r="D126" s="336"/>
    </row>
    <row r="127">
      <c r="D127" s="336"/>
    </row>
    <row r="128">
      <c r="D128" s="336"/>
    </row>
    <row r="129">
      <c r="D129" s="336"/>
    </row>
    <row r="130">
      <c r="D130" s="336"/>
    </row>
    <row r="131">
      <c r="D131" s="336"/>
    </row>
    <row r="132">
      <c r="D132" s="336"/>
    </row>
    <row r="133">
      <c r="D133" s="336"/>
    </row>
    <row r="134">
      <c r="D134" s="336"/>
    </row>
    <row r="135">
      <c r="D135" s="336"/>
    </row>
    <row r="136">
      <c r="D136" s="336"/>
    </row>
    <row r="137">
      <c r="D137" s="336"/>
    </row>
    <row r="138">
      <c r="D138" s="336"/>
    </row>
    <row r="139">
      <c r="D139" s="336"/>
    </row>
    <row r="140">
      <c r="D140" s="336"/>
    </row>
    <row r="141">
      <c r="D141" s="336"/>
    </row>
    <row r="142">
      <c r="D142" s="336"/>
    </row>
    <row r="143">
      <c r="D143" s="336"/>
    </row>
    <row r="144">
      <c r="D144" s="336"/>
    </row>
    <row r="145">
      <c r="D145" s="336"/>
    </row>
    <row r="146">
      <c r="D146" s="336"/>
    </row>
    <row r="147">
      <c r="D147" s="336"/>
    </row>
    <row r="148">
      <c r="D148" s="336"/>
    </row>
    <row r="149">
      <c r="D149" s="336"/>
    </row>
    <row r="150">
      <c r="D150" s="336"/>
    </row>
    <row r="151">
      <c r="D151" s="336"/>
    </row>
    <row r="152">
      <c r="D152" s="336"/>
    </row>
    <row r="153">
      <c r="D153" s="336"/>
    </row>
    <row r="154">
      <c r="D154" s="336"/>
    </row>
    <row r="155">
      <c r="D155" s="336"/>
    </row>
    <row r="156">
      <c r="D156" s="336"/>
    </row>
    <row r="157">
      <c r="D157" s="336"/>
    </row>
    <row r="158">
      <c r="D158" s="336"/>
    </row>
    <row r="159">
      <c r="D159" s="336"/>
    </row>
    <row r="160">
      <c r="D160" s="336"/>
    </row>
    <row r="161">
      <c r="D161" s="336"/>
    </row>
    <row r="162">
      <c r="D162" s="336"/>
    </row>
    <row r="163">
      <c r="D163" s="336"/>
    </row>
    <row r="164">
      <c r="D164" s="336"/>
    </row>
    <row r="165">
      <c r="D165" s="336"/>
    </row>
    <row r="166">
      <c r="D166" s="336"/>
    </row>
    <row r="167">
      <c r="D167" s="336"/>
    </row>
    <row r="168">
      <c r="D168" s="336"/>
    </row>
    <row r="169">
      <c r="D169" s="336"/>
    </row>
    <row r="170">
      <c r="D170" s="336"/>
    </row>
    <row r="171">
      <c r="D171" s="336"/>
    </row>
    <row r="172">
      <c r="D172" s="336"/>
    </row>
    <row r="173">
      <c r="D173" s="336"/>
    </row>
    <row r="174">
      <c r="D174" s="336"/>
    </row>
    <row r="175">
      <c r="D175" s="336"/>
    </row>
    <row r="176">
      <c r="D176" s="336"/>
    </row>
    <row r="177">
      <c r="D177" s="336"/>
    </row>
    <row r="178">
      <c r="D178" s="336"/>
    </row>
    <row r="179">
      <c r="D179" s="336"/>
    </row>
    <row r="180">
      <c r="D180" s="336"/>
    </row>
    <row r="181">
      <c r="D181" s="336"/>
    </row>
    <row r="182">
      <c r="D182" s="336"/>
    </row>
    <row r="183">
      <c r="D183" s="336"/>
    </row>
    <row r="184">
      <c r="D184" s="336"/>
    </row>
    <row r="185">
      <c r="D185" s="336"/>
    </row>
    <row r="186">
      <c r="D186" s="336"/>
    </row>
    <row r="187">
      <c r="D187" s="336"/>
    </row>
    <row r="188">
      <c r="D188" s="336"/>
    </row>
    <row r="189">
      <c r="D189" s="336"/>
    </row>
  </sheetData>
  <mergeCells>
    <mergeCell ref="A103:E103"/>
    <mergeCell ref="B105:M105"/>
    <mergeCell ref="H111:K112"/>
  </mergeCells>
</worksheet>
</file>

<file path=xl/worksheets/sheet8.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sheetViews>
  <sheetFormatPr defaultColWidth="14" defaultRowHeight="19"/>
  <cols>
    <col collapsed="false" customWidth="true" hidden="false" max="6" min="6" style="0" width="14"/>
    <col collapsed="false" customWidth="true" hidden="false" max="8" min="8" style="0" width="9"/>
  </cols>
  <sheetData>
    <row customHeight="true" ht="19" r="1">
      <c r="A1" s="277" t="str">
        <v>spa明细</v>
      </c>
      <c r="B1" s="277"/>
      <c r="C1" s="277"/>
      <c r="E1" s="277" t="str">
        <v>洗衣服</v>
      </c>
      <c r="F1" s="277"/>
      <c r="G1" s="277"/>
      <c r="I1" s="277" t="str">
        <v>点餐明细</v>
      </c>
      <c r="J1" s="277"/>
      <c r="K1" s="277"/>
    </row>
    <row r="2">
      <c r="A2" s="277" t="str">
        <v>房间号</v>
      </c>
      <c r="B2" s="277" t="str">
        <v>入住人</v>
      </c>
      <c r="C2" s="277" t="str">
        <v>使用日期</v>
      </c>
      <c r="E2" s="284" t="str">
        <v>房间号</v>
      </c>
      <c r="F2" s="284" t="str">
        <v>姓名</v>
      </c>
      <c r="G2" s="284" t="str">
        <v>洗衣费</v>
      </c>
      <c r="I2" s="277" t="str">
        <v>房间号</v>
      </c>
      <c r="J2" s="277" t="str">
        <v>金额</v>
      </c>
      <c r="K2" s="277" t="str">
        <v>姓名</v>
      </c>
    </row>
    <row r="3">
      <c r="A3" s="277">
        <v>2201</v>
      </c>
      <c r="B3" s="277" t="str">
        <v>林海文</v>
      </c>
      <c r="C3" s="395">
        <v>45394</v>
      </c>
      <c r="E3" s="284">
        <v>2203</v>
      </c>
      <c r="F3" s="284" t="str">
        <v>叶菁</v>
      </c>
      <c r="G3" s="284">
        <v>126.5</v>
      </c>
      <c r="I3" s="277">
        <v>1907</v>
      </c>
      <c r="J3" s="277">
        <v>66.7</v>
      </c>
      <c r="K3" s="277" t="str">
        <v>殷美兰</v>
      </c>
    </row>
    <row r="4">
      <c r="A4" s="277">
        <v>2311</v>
      </c>
      <c r="B4" s="277" t="str">
        <v>丁立梦</v>
      </c>
      <c r="C4" s="395">
        <v>45395</v>
      </c>
      <c r="E4" s="284">
        <v>2301</v>
      </c>
      <c r="F4" s="284" t="str">
        <v>应磊</v>
      </c>
      <c r="G4" s="284">
        <v>241.5</v>
      </c>
      <c r="I4" s="277">
        <v>2702</v>
      </c>
      <c r="J4" s="277">
        <v>133.4</v>
      </c>
      <c r="K4" s="277" t="str">
        <v>林媙</v>
      </c>
    </row>
    <row r="5">
      <c r="A5" s="277">
        <v>2901</v>
      </c>
      <c r="B5" s="277" t="str">
        <v>凌尚</v>
      </c>
      <c r="C5" s="395">
        <v>45395</v>
      </c>
      <c r="E5" s="284">
        <v>3103</v>
      </c>
      <c r="F5" s="284" t="str">
        <v>王健新</v>
      </c>
      <c r="G5" s="284">
        <v>230</v>
      </c>
      <c r="I5" s="277">
        <v>1907</v>
      </c>
      <c r="J5" s="277">
        <v>246.1</v>
      </c>
      <c r="K5" s="277" t="str">
        <v>殷美兰</v>
      </c>
    </row>
    <row r="6">
      <c r="A6" s="277">
        <v>3201</v>
      </c>
      <c r="B6" s="277" t="str">
        <v>何春晓</v>
      </c>
      <c r="C6" s="395">
        <v>45395</v>
      </c>
      <c r="E6" s="284">
        <v>2203</v>
      </c>
      <c r="F6" s="284" t="str">
        <v>叶菁</v>
      </c>
      <c r="G6" s="284">
        <v>103.5</v>
      </c>
      <c r="I6" s="277">
        <v>1901</v>
      </c>
      <c r="J6" s="277">
        <v>362.25</v>
      </c>
      <c r="K6" s="277" t="str">
        <v>李强</v>
      </c>
    </row>
    <row r="7">
      <c r="A7" s="277">
        <v>3101</v>
      </c>
      <c r="B7" s="277" t="str">
        <v>林霞</v>
      </c>
      <c r="C7" s="395">
        <v>45395</v>
      </c>
      <c r="E7" s="284">
        <v>3711</v>
      </c>
      <c r="F7" s="284" t="str">
        <v>蓝港</v>
      </c>
      <c r="G7" s="284">
        <v>74.75</v>
      </c>
      <c r="I7" s="277">
        <v>3605</v>
      </c>
      <c r="J7" s="277">
        <v>55.2</v>
      </c>
      <c r="K7" s="277" t="str">
        <v>刘强</v>
      </c>
    </row>
    <row r="8">
      <c r="A8" s="277">
        <v>2205</v>
      </c>
      <c r="B8" s="277" t="str">
        <v>唐春旺</v>
      </c>
      <c r="C8" s="395">
        <v>45395</v>
      </c>
      <c r="E8" s="284">
        <v>2803</v>
      </c>
      <c r="F8" s="284" t="str">
        <v>宋爱华</v>
      </c>
      <c r="G8" s="284">
        <v>540.5</v>
      </c>
      <c r="I8" s="277">
        <v>3319</v>
      </c>
      <c r="J8" s="277">
        <v>554.3</v>
      </c>
      <c r="K8" s="277" t="str">
        <v>梁仁义</v>
      </c>
    </row>
    <row r="9">
      <c r="A9" s="277">
        <v>2005</v>
      </c>
      <c r="B9" s="277" t="str">
        <v>留树</v>
      </c>
      <c r="C9" s="395">
        <v>45395</v>
      </c>
      <c r="E9" s="284">
        <v>2301</v>
      </c>
      <c r="F9" s="284" t="str">
        <v>应磊</v>
      </c>
      <c r="G9" s="284">
        <v>414</v>
      </c>
      <c r="I9" s="277">
        <v>1909</v>
      </c>
      <c r="J9" s="277">
        <v>112.7</v>
      </c>
      <c r="K9" s="277" t="str">
        <v>陈万国</v>
      </c>
    </row>
    <row r="10">
      <c r="A10" s="277">
        <v>3711</v>
      </c>
      <c r="B10" s="277" t="str">
        <v>蓝港</v>
      </c>
      <c r="C10" s="395">
        <v>45396</v>
      </c>
      <c r="E10" s="284">
        <v>2810</v>
      </c>
      <c r="F10" s="284" t="str">
        <v>尹畅</v>
      </c>
      <c r="G10" s="284">
        <v>138</v>
      </c>
      <c r="I10" s="277">
        <v>2118</v>
      </c>
      <c r="J10" s="277">
        <v>874</v>
      </c>
      <c r="K10" s="396" t="str">
        <v>汪盛静</v>
      </c>
    </row>
    <row r="11">
      <c r="A11" s="277">
        <v>3715</v>
      </c>
      <c r="B11" s="277" t="str">
        <v>丁湘林</v>
      </c>
      <c r="C11" s="395">
        <v>45396</v>
      </c>
      <c r="E11" s="284">
        <v>2001</v>
      </c>
      <c r="F11" s="284" t="str">
        <v>文雯</v>
      </c>
      <c r="G11" s="284">
        <v>155.25</v>
      </c>
      <c r="I11" s="277">
        <v>2309</v>
      </c>
      <c r="J11" s="277">
        <v>542.8</v>
      </c>
      <c r="K11" s="277" t="str">
        <v>徐文</v>
      </c>
    </row>
    <row r="12">
      <c r="A12" s="277">
        <v>2805</v>
      </c>
      <c r="B12" s="277" t="str">
        <v>林益弘</v>
      </c>
      <c r="C12" s="395">
        <v>45396</v>
      </c>
      <c r="E12" s="284">
        <v>2205</v>
      </c>
      <c r="F12" s="284" t="str">
        <v>唐春旺</v>
      </c>
      <c r="G12" s="284">
        <v>258.75</v>
      </c>
      <c r="I12" s="277">
        <v>2118</v>
      </c>
      <c r="J12" s="277">
        <v>1040.7</v>
      </c>
      <c r="K12" s="396" t="str">
        <v>汪盛静</v>
      </c>
    </row>
    <row r="13">
      <c r="A13" s="277">
        <v>1911</v>
      </c>
      <c r="B13" s="277" t="str">
        <v>卢林方</v>
      </c>
      <c r="C13" s="395">
        <v>45396</v>
      </c>
      <c r="E13" s="284">
        <v>2301</v>
      </c>
      <c r="F13" s="284" t="str">
        <v>应磊</v>
      </c>
      <c r="G13" s="284">
        <f>189.75</f>
      </c>
      <c r="I13" s="277" t="str">
        <v>酒吧券</v>
      </c>
      <c r="J13" s="277">
        <v>1628.4</v>
      </c>
      <c r="K13" s="277" t="str">
        <v>12人</v>
      </c>
    </row>
    <row customHeight="true" ht="19" r="14">
      <c r="A14" s="277">
        <v>2118</v>
      </c>
      <c r="B14" s="277" t="str">
        <v>汪盛静</v>
      </c>
      <c r="C14" s="395">
        <v>45396</v>
      </c>
      <c r="E14" s="284">
        <v>2301</v>
      </c>
      <c r="F14" s="284" t="str">
        <v>应磊</v>
      </c>
      <c r="G14" s="284">
        <v>126.5</v>
      </c>
      <c r="I14" s="277">
        <v>2118</v>
      </c>
      <c r="J14" s="277">
        <v>166.7</v>
      </c>
      <c r="K14" s="396" t="str">
        <v>汪盛静</v>
      </c>
    </row>
    <row customHeight="true" ht="19" r="15">
      <c r="A15" s="277">
        <v>3012</v>
      </c>
      <c r="B15" s="277" t="str">
        <v>郑扬</v>
      </c>
      <c r="C15" s="395">
        <v>45396</v>
      </c>
      <c r="E15" s="284">
        <v>2210</v>
      </c>
      <c r="F15" s="284" t="str">
        <v>陈科宇</v>
      </c>
      <c r="G15" s="284">
        <v>92</v>
      </c>
      <c r="I15" s="277">
        <v>3301</v>
      </c>
      <c r="J15" s="277">
        <v>131.1</v>
      </c>
      <c r="K15" s="277" t="str">
        <v>丁馨茹</v>
      </c>
    </row>
    <row customHeight="true" ht="19" r="16">
      <c r="A16" s="277">
        <v>2001</v>
      </c>
      <c r="B16" s="277" t="str">
        <v>文雯</v>
      </c>
      <c r="C16" s="395">
        <v>45396</v>
      </c>
      <c r="E16" s="284" t="str">
        <v>总计</v>
      </c>
      <c r="F16" s="284"/>
      <c r="G16" s="284">
        <f>SUM(G3:G15)</f>
      </c>
      <c r="I16" s="277">
        <v>3605</v>
      </c>
      <c r="J16" s="277">
        <v>112.7</v>
      </c>
      <c r="K16" s="277" t="str">
        <v>刘强</v>
      </c>
    </row>
    <row customHeight="true" ht="19" r="17">
      <c r="A17" s="277">
        <v>2810</v>
      </c>
      <c r="B17" s="277" t="str">
        <v>尹畅</v>
      </c>
      <c r="C17" s="395">
        <v>45396</v>
      </c>
      <c r="I17" s="277">
        <v>3612</v>
      </c>
      <c r="J17" s="277">
        <v>243.8</v>
      </c>
      <c r="K17" s="277" t="str">
        <v>张训战</v>
      </c>
    </row>
    <row r="18">
      <c r="A18" s="277">
        <v>2608</v>
      </c>
      <c r="B18" s="277" t="str">
        <v>褚贝琪</v>
      </c>
      <c r="C18" s="395">
        <v>45396</v>
      </c>
      <c r="I18" s="277">
        <v>3503</v>
      </c>
      <c r="J18" s="277">
        <v>395.6</v>
      </c>
      <c r="K18" s="277" t="str">
        <v>张淑英</v>
      </c>
    </row>
    <row customHeight="true" ht="19" r="19">
      <c r="A19" s="277">
        <v>2609</v>
      </c>
      <c r="B19" s="277" t="str">
        <v>汪归华</v>
      </c>
      <c r="C19" s="395">
        <v>45396</v>
      </c>
      <c r="E19" s="283"/>
      <c r="F19" s="283"/>
      <c r="G19" s="283"/>
      <c r="I19" s="252" t="str">
        <v>总计</v>
      </c>
      <c r="J19">
        <f>SUM(J3:J18)</f>
      </c>
    </row>
    <row r="20">
      <c r="A20" s="277">
        <v>3612</v>
      </c>
      <c r="B20" s="277" t="str">
        <v>张训战</v>
      </c>
      <c r="C20" s="395">
        <v>45396</v>
      </c>
      <c r="E20" s="283"/>
      <c r="F20" s="283"/>
      <c r="G20" s="283"/>
    </row>
    <row r="21">
      <c r="A21" s="277">
        <v>3205</v>
      </c>
      <c r="B21" s="277" t="str">
        <v>王磊</v>
      </c>
      <c r="C21" s="395">
        <v>45396</v>
      </c>
    </row>
    <row r="22">
      <c r="A22" s="277">
        <v>3002</v>
      </c>
      <c r="B22" s="277" t="str">
        <v>崔永红</v>
      </c>
      <c r="C22" s="395">
        <v>45396</v>
      </c>
    </row>
    <row r="23">
      <c r="A23" s="277">
        <v>3215</v>
      </c>
      <c r="B23" s="277" t="str">
        <v>陈韵怡</v>
      </c>
      <c r="C23" s="395">
        <v>45397</v>
      </c>
    </row>
    <row r="24">
      <c r="A24" s="277">
        <v>2917</v>
      </c>
      <c r="B24" s="277" t="str">
        <v>袁咏闯</v>
      </c>
      <c r="C24" s="395">
        <v>45397</v>
      </c>
    </row>
    <row r="25">
      <c r="A25" s="277">
        <v>2815</v>
      </c>
      <c r="B25" s="277" t="str">
        <v>徐琴</v>
      </c>
      <c r="C25" s="395">
        <v>45397</v>
      </c>
    </row>
    <row r="26">
      <c r="A26" s="277">
        <v>2603</v>
      </c>
      <c r="B26" s="277" t="str">
        <v>罗海燕</v>
      </c>
      <c r="C26" s="395">
        <v>45397</v>
      </c>
    </row>
    <row r="27">
      <c r="A27" s="277">
        <v>2202</v>
      </c>
      <c r="B27" s="277" t="str">
        <v>耿婷婷</v>
      </c>
      <c r="C27" s="395">
        <v>45397</v>
      </c>
    </row>
    <row r="28">
      <c r="A28" s="277">
        <v>2817</v>
      </c>
      <c r="B28" s="277" t="str">
        <v>陈建华</v>
      </c>
      <c r="C28" s="395">
        <v>45397</v>
      </c>
    </row>
    <row r="29"/>
    <row r="30"/>
    <row r="31"/>
    <row r="32"/>
    <row r="33"/>
    <row r="34"/>
    <row r="35"/>
    <row r="36"/>
    <row r="37"/>
    <row r="38"/>
    <row r="39"/>
    <row r="40"/>
    <row r="41"/>
    <row r="42"/>
    <row r="43"/>
    <row r="44"/>
    <row r="45"/>
    <row r="46"/>
    <row r="47"/>
    <row r="48"/>
    <row r="49"/>
    <row r="50"/>
    <row r="51">
      <c r="I51" s="397"/>
    </row>
  </sheetData>
  <mergeCells>
    <mergeCell ref="E1:G1"/>
    <mergeCell ref="I1:K1"/>
    <mergeCell ref="A1:C1"/>
  </mergeCells>
</worksheet>
</file>

<file path=xl/worksheets/sheet9.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sheetViews>
  <sheetFormatPr defaultColWidth="14" defaultRowHeight="19"/>
  <cols>
    <col collapsed="false" customWidth="true" hidden="false" max="1" min="1" style="0" width="10"/>
    <col collapsed="false" customWidth="true" hidden="false" max="2" min="2" style="0" width="21"/>
    <col collapsed="false" customWidth="true" hidden="false" max="3" min="3" style="0" width="29"/>
    <col collapsed="false" customWidth="true" hidden="false" max="4" min="4" style="0" width="6"/>
    <col collapsed="false" customWidth="true" hidden="false" max="5" min="5" style="0" width="12"/>
    <col collapsed="false" customWidth="true" hidden="false" max="6" min="6" style="0" width="12"/>
    <col collapsed="false" customWidth="true" hidden="false" max="7" min="7" style="0" width="12"/>
    <col collapsed="false" customWidth="true" hidden="false" max="8" min="8" style="0" width="4"/>
    <col collapsed="false" customWidth="true" hidden="false" max="9" min="9" style="0" width="13"/>
    <col collapsed="false" customWidth="true" hidden="false" max="10" min="10" style="0" width="4"/>
    <col collapsed="false" customWidth="true" hidden="false" max="11" min="11" style="0" width="13"/>
    <col collapsed="false" customWidth="true" hidden="false" max="12" min="12" style="0" width="4"/>
    <col collapsed="false" customWidth="true" hidden="false" max="13" min="13" style="0" width="13"/>
    <col collapsed="false" customWidth="true" hidden="false" max="14" min="14" style="0" width="4"/>
    <col collapsed="false" customWidth="true" hidden="false" max="15" min="15" style="0" width="13"/>
    <col collapsed="false" customWidth="true" hidden="false" max="16" min="16" style="0" width="4"/>
    <col collapsed="false" customWidth="true" hidden="false" max="17" min="17" style="0" width="9"/>
    <col collapsed="false" customWidth="true" hidden="false" max="18" min="18" style="0" width="14"/>
    <col collapsed="false" customWidth="true" hidden="false" max="19" min="19" style="0" width="14"/>
    <col collapsed="false" customWidth="true" hidden="false" max="20" min="20" style="0" width="14"/>
    <col collapsed="false" customWidth="true" hidden="false" max="21" min="21" style="0" width="14"/>
  </cols>
  <sheetData>
    <row r="1">
      <c r="A1" s="416" t="str">
        <v>日期</v>
      </c>
      <c r="B1" s="415" t="str">
        <v>地接工作人员</v>
      </c>
      <c r="C1" s="415" t="str" xml:space="preserve">
        <v>工作时间 </v>
      </c>
      <c r="D1" s="415" t="str">
        <v>超时</v>
      </c>
      <c r="E1" s="415" t="str">
        <v>交通费（早上）</v>
      </c>
      <c r="F1" s="415" t="str">
        <v>交通费（晚上）</v>
      </c>
      <c r="G1" s="283"/>
      <c r="H1" s="283"/>
      <c r="I1" s="283"/>
      <c r="J1" s="283"/>
      <c r="K1" s="283"/>
      <c r="L1" s="283"/>
      <c r="M1" s="283"/>
      <c r="N1" s="283"/>
      <c r="O1" s="283"/>
      <c r="P1" s="283"/>
      <c r="Q1" s="283"/>
      <c r="R1" s="283"/>
      <c r="S1" s="283"/>
      <c r="T1" s="283"/>
      <c r="U1" s="283"/>
    </row>
    <row r="2">
      <c r="A2" s="399">
        <v>45390</v>
      </c>
      <c r="B2" s="398" t="str">
        <v>肖陈锦</v>
      </c>
      <c r="C2" s="398" t="str">
        <v>13:00-19:00</v>
      </c>
      <c r="D2" s="398"/>
      <c r="E2" s="398"/>
      <c r="F2" s="398"/>
      <c r="G2" s="283"/>
      <c r="H2" s="283"/>
      <c r="I2" s="283"/>
      <c r="J2" s="283"/>
      <c r="K2" s="283"/>
      <c r="L2" s="283"/>
      <c r="M2" s="283"/>
      <c r="N2" s="283"/>
      <c r="O2" s="283"/>
      <c r="P2" s="283"/>
      <c r="Q2" s="283"/>
      <c r="R2" s="283"/>
      <c r="S2" s="283"/>
      <c r="T2" s="283"/>
      <c r="U2" s="283"/>
    </row>
    <row r="3">
      <c r="A3" s="399">
        <v>45391</v>
      </c>
      <c r="B3" s="398" t="str">
        <v>肖陈锦</v>
      </c>
      <c r="C3" s="398" t="str">
        <v>10:00-22:40</v>
      </c>
      <c r="D3" s="398">
        <v>3</v>
      </c>
      <c r="E3" s="398"/>
      <c r="F3" s="398"/>
      <c r="G3" s="283"/>
      <c r="H3" s="283"/>
      <c r="I3" s="283"/>
      <c r="J3" s="283"/>
      <c r="K3" s="283"/>
      <c r="L3" s="283"/>
      <c r="M3" s="283"/>
      <c r="N3" s="283"/>
      <c r="O3" s="283"/>
      <c r="P3" s="283"/>
      <c r="Q3" s="283"/>
      <c r="R3" s="283"/>
      <c r="S3" s="283"/>
      <c r="T3" s="283"/>
      <c r="U3" s="283"/>
    </row>
    <row r="4">
      <c r="A4" s="399">
        <v>45392</v>
      </c>
      <c r="B4" s="398" t="str">
        <v>王琳琳</v>
      </c>
      <c r="C4" s="398" t="str">
        <v>10:00-24:39</v>
      </c>
      <c r="D4" s="398">
        <v>5</v>
      </c>
      <c r="E4" s="398"/>
      <c r="F4" s="398">
        <v>16.25</v>
      </c>
      <c r="G4" s="283"/>
      <c r="H4" s="283"/>
      <c r="I4" s="283"/>
      <c r="J4" s="283"/>
      <c r="K4" s="283"/>
      <c r="L4" s="283"/>
      <c r="M4" s="283"/>
      <c r="N4" s="283"/>
      <c r="O4" s="283"/>
      <c r="P4" s="283"/>
      <c r="Q4" s="283"/>
      <c r="R4" s="283"/>
      <c r="S4" s="283"/>
      <c r="T4" s="283"/>
      <c r="U4" s="283"/>
    </row>
    <row r="5">
      <c r="A5" s="399"/>
      <c r="B5" s="398" t="str">
        <v>田秋帆</v>
      </c>
      <c r="C5" s="398" t="str">
        <v>10:00-22:00</v>
      </c>
      <c r="D5" s="398">
        <v>2</v>
      </c>
      <c r="E5" s="398"/>
      <c r="F5" s="398">
        <v>16.87</v>
      </c>
      <c r="G5" s="283"/>
      <c r="H5" s="283"/>
      <c r="I5" s="283"/>
      <c r="J5" s="283"/>
      <c r="K5" s="283"/>
      <c r="L5" s="283"/>
      <c r="M5" s="283"/>
      <c r="N5" s="283"/>
      <c r="O5" s="283"/>
      <c r="P5" s="283"/>
      <c r="Q5" s="283"/>
      <c r="R5" s="283"/>
      <c r="S5" s="283"/>
      <c r="T5" s="283"/>
      <c r="U5" s="283"/>
    </row>
    <row r="6">
      <c r="A6" s="399"/>
      <c r="B6" s="398" t="str">
        <v>肖陈锦</v>
      </c>
      <c r="C6" s="398" t="str">
        <v>10:00-20:52</v>
      </c>
      <c r="D6" s="398">
        <v>1</v>
      </c>
      <c r="E6" s="398"/>
      <c r="F6" s="398"/>
      <c r="G6" s="283"/>
      <c r="H6" s="283"/>
      <c r="I6" s="283"/>
      <c r="J6" s="283"/>
      <c r="K6" s="283"/>
      <c r="L6" s="283"/>
      <c r="M6" s="283"/>
      <c r="N6" s="283"/>
      <c r="O6" s="283"/>
      <c r="P6" s="283"/>
      <c r="Q6" s="283"/>
      <c r="R6" s="283"/>
      <c r="S6" s="283"/>
      <c r="T6" s="283"/>
      <c r="U6" s="283"/>
    </row>
    <row r="7">
      <c r="A7" s="399"/>
      <c r="B7" s="398" t="str">
        <v>颜鑫璐</v>
      </c>
      <c r="C7" s="398" t="str">
        <v>10:00-22:00</v>
      </c>
      <c r="D7" s="398">
        <v>2</v>
      </c>
      <c r="E7" s="398"/>
      <c r="F7" s="398">
        <v>12.67</v>
      </c>
      <c r="G7" s="283"/>
      <c r="H7" s="283"/>
      <c r="I7" s="283"/>
      <c r="J7" s="283"/>
      <c r="K7" s="283"/>
      <c r="L7" s="283"/>
      <c r="M7" s="283"/>
      <c r="N7" s="283"/>
      <c r="O7" s="283"/>
      <c r="P7" s="283"/>
      <c r="Q7" s="283"/>
      <c r="R7" s="283"/>
      <c r="S7" s="283"/>
      <c r="T7" s="283"/>
      <c r="U7" s="283"/>
    </row>
    <row r="8">
      <c r="A8" s="399">
        <v>45393</v>
      </c>
      <c r="B8" s="398" t="str">
        <v>王琳琳</v>
      </c>
      <c r="C8" s="398" t="str">
        <v>8:30-02:30</v>
      </c>
      <c r="D8" s="398">
        <v>8</v>
      </c>
      <c r="E8" s="398"/>
      <c r="F8" s="398">
        <v>17.21</v>
      </c>
      <c r="G8" s="283"/>
      <c r="H8" s="283"/>
      <c r="I8" s="283"/>
      <c r="J8" s="283"/>
      <c r="K8" s="283"/>
      <c r="L8" s="283"/>
      <c r="M8" s="283"/>
      <c r="N8" s="283"/>
      <c r="O8" s="283"/>
      <c r="P8" s="283"/>
      <c r="Q8" s="283"/>
      <c r="R8" s="283"/>
      <c r="S8" s="283"/>
      <c r="T8" s="283"/>
      <c r="U8" s="283"/>
    </row>
    <row r="9">
      <c r="A9" s="399"/>
      <c r="B9" s="398" t="str">
        <v>田秋帆</v>
      </c>
      <c r="C9" s="398" t="str">
        <v>8:30-02:30</v>
      </c>
      <c r="D9" s="398">
        <v>8</v>
      </c>
      <c r="E9" s="398"/>
      <c r="F9" s="398">
        <v>19.77</v>
      </c>
      <c r="G9" s="283"/>
      <c r="H9" s="283"/>
      <c r="I9" s="283"/>
      <c r="J9" s="283"/>
      <c r="K9" s="283"/>
      <c r="L9" s="283"/>
      <c r="M9" s="283"/>
      <c r="N9" s="283"/>
      <c r="O9" s="283"/>
      <c r="P9" s="283"/>
      <c r="Q9" s="283"/>
      <c r="R9" s="283"/>
      <c r="S9" s="283"/>
      <c r="T9" s="283"/>
      <c r="U9" s="283"/>
    </row>
    <row r="10">
      <c r="A10" s="399"/>
      <c r="B10" s="398" t="str">
        <v>肖陈锦</v>
      </c>
      <c r="C10" s="398" t="str">
        <v>8:30-02:30</v>
      </c>
      <c r="D10" s="398">
        <v>8</v>
      </c>
      <c r="E10" s="398"/>
      <c r="F10" s="398">
        <v>31.85</v>
      </c>
      <c r="G10" s="283"/>
      <c r="H10" s="283"/>
      <c r="I10" s="283"/>
      <c r="J10" s="283"/>
      <c r="K10" s="283"/>
      <c r="L10" s="283"/>
      <c r="M10" s="283"/>
      <c r="N10" s="283"/>
      <c r="O10" s="283"/>
      <c r="P10" s="283"/>
      <c r="Q10" s="283"/>
      <c r="R10" s="283"/>
      <c r="S10" s="283"/>
      <c r="T10" s="283"/>
      <c r="U10" s="283"/>
    </row>
    <row r="11">
      <c r="A11" s="399"/>
      <c r="B11" s="398" t="str">
        <v>颜鑫璐</v>
      </c>
      <c r="C11" s="398" t="str">
        <v>8:30-02:30</v>
      </c>
      <c r="D11" s="398">
        <v>8</v>
      </c>
      <c r="E11" s="398"/>
      <c r="F11" s="398">
        <v>14.56</v>
      </c>
      <c r="G11" s="283"/>
      <c r="H11" s="283"/>
      <c r="I11" s="283"/>
      <c r="J11" s="283"/>
      <c r="K11" s="283"/>
      <c r="L11" s="283"/>
      <c r="M11" s="283"/>
      <c r="N11" s="283"/>
      <c r="O11" s="283"/>
      <c r="P11" s="283"/>
      <c r="Q11" s="283"/>
      <c r="R11" s="283"/>
      <c r="S11" s="283"/>
      <c r="T11" s="283"/>
      <c r="U11" s="283"/>
    </row>
    <row r="12">
      <c r="A12" s="399">
        <v>45394</v>
      </c>
      <c r="B12" s="398" t="str">
        <v>王琳琳</v>
      </c>
      <c r="C12" s="398" t="str">
        <v>7:39-2:40</v>
      </c>
      <c r="D12" s="398">
        <v>9</v>
      </c>
      <c r="E12" s="398"/>
      <c r="F12" s="398"/>
      <c r="G12" s="283"/>
      <c r="H12" s="283"/>
      <c r="I12" s="283"/>
      <c r="J12" s="283"/>
      <c r="K12" s="283"/>
      <c r="L12" s="283"/>
      <c r="M12" s="283"/>
      <c r="N12" s="283"/>
      <c r="O12" s="283"/>
      <c r="P12" s="283"/>
      <c r="Q12" s="283"/>
      <c r="R12" s="283"/>
      <c r="S12" s="283"/>
      <c r="T12" s="283"/>
      <c r="U12" s="283"/>
    </row>
    <row r="13">
      <c r="A13" s="399"/>
      <c r="B13" s="398" t="str">
        <v>田秋帆</v>
      </c>
      <c r="C13" s="398" t="str">
        <v>7:39-2:40</v>
      </c>
      <c r="D13" s="398">
        <v>9</v>
      </c>
      <c r="E13" s="398"/>
      <c r="F13" s="398">
        <v>24.63</v>
      </c>
      <c r="G13" s="283"/>
      <c r="H13" s="283"/>
      <c r="I13" s="283"/>
      <c r="J13" s="283"/>
      <c r="K13" s="283"/>
      <c r="L13" s="283"/>
      <c r="M13" s="283"/>
      <c r="N13" s="283"/>
      <c r="O13" s="283"/>
      <c r="P13" s="283"/>
      <c r="Q13" s="283"/>
      <c r="R13" s="283"/>
      <c r="S13" s="283"/>
      <c r="T13" s="283"/>
      <c r="U13" s="283"/>
    </row>
    <row r="14">
      <c r="A14" s="399"/>
      <c r="B14" s="398" t="str">
        <v>肖陈锦</v>
      </c>
      <c r="C14" s="398" t="str">
        <v>7:39-2:40</v>
      </c>
      <c r="D14" s="398">
        <v>9</v>
      </c>
      <c r="E14" s="398">
        <v>29.61</v>
      </c>
      <c r="F14" s="398"/>
      <c r="G14" s="283"/>
      <c r="H14" s="283"/>
      <c r="I14" s="283"/>
      <c r="J14" s="283"/>
      <c r="K14" s="283"/>
      <c r="L14" s="283"/>
      <c r="M14" s="283"/>
      <c r="N14" s="283"/>
      <c r="O14" s="283"/>
      <c r="P14" s="283"/>
      <c r="Q14" s="283"/>
      <c r="R14" s="283"/>
      <c r="S14" s="283"/>
      <c r="T14" s="283"/>
      <c r="U14" s="283"/>
    </row>
    <row r="15">
      <c r="A15" s="399"/>
      <c r="B15" s="398" t="str">
        <v>颜鑫璐</v>
      </c>
      <c r="C15" s="398" t="str">
        <v>7:39-2:40</v>
      </c>
      <c r="D15" s="398">
        <v>9</v>
      </c>
      <c r="E15" s="398"/>
      <c r="F15" s="398">
        <v>18.22</v>
      </c>
      <c r="G15" s="283"/>
      <c r="H15" s="283"/>
      <c r="I15" s="283"/>
      <c r="J15" s="283"/>
      <c r="K15" s="283"/>
      <c r="L15" s="283"/>
      <c r="M15" s="283"/>
      <c r="N15" s="283"/>
      <c r="O15" s="283"/>
      <c r="P15" s="283"/>
      <c r="Q15" s="283"/>
      <c r="R15" s="283"/>
      <c r="S15" s="283"/>
      <c r="T15" s="283"/>
      <c r="U15" s="283"/>
    </row>
    <row r="16">
      <c r="A16" s="399">
        <v>45395</v>
      </c>
      <c r="B16" s="398" t="str">
        <v>王琳琳</v>
      </c>
      <c r="C16" s="398" t="str">
        <v>9:00-23:35</v>
      </c>
      <c r="D16" s="398">
        <v>5</v>
      </c>
      <c r="E16" s="398"/>
      <c r="F16" s="398"/>
      <c r="G16" s="283"/>
      <c r="H16" s="283"/>
      <c r="I16" s="283"/>
      <c r="J16" s="283"/>
      <c r="K16" s="283"/>
      <c r="L16" s="283"/>
      <c r="M16" s="283"/>
      <c r="N16" s="283"/>
      <c r="O16" s="283"/>
      <c r="P16" s="283"/>
      <c r="Q16" s="283"/>
      <c r="R16" s="283"/>
      <c r="S16" s="283"/>
      <c r="T16" s="283"/>
      <c r="U16" s="283"/>
    </row>
    <row r="17">
      <c r="A17" s="399"/>
      <c r="B17" s="398" t="str">
        <v>田秋帆</v>
      </c>
      <c r="C17" s="398" t="str">
        <v>9:00-23:35</v>
      </c>
      <c r="D17" s="398">
        <v>5</v>
      </c>
      <c r="E17" s="398"/>
      <c r="F17" s="398"/>
      <c r="G17" s="283"/>
      <c r="H17" s="283"/>
      <c r="I17" s="283"/>
      <c r="J17" s="283"/>
      <c r="K17" s="283"/>
      <c r="L17" s="283"/>
      <c r="M17" s="283"/>
      <c r="N17" s="283"/>
      <c r="O17" s="283"/>
      <c r="P17" s="283"/>
      <c r="Q17" s="283"/>
      <c r="R17" s="283"/>
      <c r="S17" s="283"/>
      <c r="T17" s="283"/>
      <c r="U17" s="283"/>
    </row>
    <row r="18">
      <c r="A18" s="399"/>
      <c r="B18" s="398" t="str">
        <v>肖陈锦</v>
      </c>
      <c r="C18" s="398" t="str">
        <v>9:00-23:35</v>
      </c>
      <c r="D18" s="398">
        <v>5</v>
      </c>
      <c r="E18" s="398"/>
      <c r="F18" s="398">
        <v>28.15</v>
      </c>
      <c r="G18" s="283"/>
      <c r="H18" s="283"/>
      <c r="I18" s="283"/>
      <c r="J18" s="283"/>
      <c r="K18" s="283"/>
      <c r="L18" s="283"/>
      <c r="M18" s="283"/>
      <c r="N18" s="283"/>
      <c r="O18" s="283"/>
      <c r="P18" s="283"/>
      <c r="Q18" s="283"/>
      <c r="R18" s="283"/>
      <c r="S18" s="283"/>
      <c r="T18" s="283"/>
      <c r="U18" s="283"/>
    </row>
    <row r="19">
      <c r="A19" s="399"/>
      <c r="B19" s="398" t="str">
        <v>颜鑫璐</v>
      </c>
      <c r="C19" s="398" t="str">
        <v>9:00-23:35</v>
      </c>
      <c r="D19" s="398">
        <v>5</v>
      </c>
      <c r="E19" s="398"/>
      <c r="F19" s="398">
        <v>18.01</v>
      </c>
      <c r="G19" s="283"/>
      <c r="H19" s="283"/>
      <c r="I19" s="283"/>
      <c r="J19" s="283"/>
      <c r="K19" s="283"/>
      <c r="L19" s="283"/>
      <c r="M19" s="283"/>
      <c r="N19" s="283"/>
      <c r="O19" s="283"/>
      <c r="P19" s="283"/>
      <c r="Q19" s="283"/>
      <c r="R19" s="283"/>
      <c r="S19" s="283"/>
      <c r="T19" s="283"/>
      <c r="U19" s="283"/>
    </row>
    <row r="20">
      <c r="A20" s="399">
        <v>45396</v>
      </c>
      <c r="B20" s="398" t="str">
        <v>王琳琳</v>
      </c>
      <c r="C20" s="398" t="str">
        <v>10:00-21:30</v>
      </c>
      <c r="D20" s="398">
        <v>1</v>
      </c>
      <c r="E20" s="398"/>
      <c r="F20" s="398"/>
      <c r="G20" s="283"/>
      <c r="H20" s="283"/>
      <c r="I20" s="283"/>
      <c r="J20" s="283"/>
      <c r="K20" s="283"/>
      <c r="L20" s="283"/>
      <c r="M20" s="283"/>
      <c r="N20" s="283"/>
      <c r="O20" s="283"/>
      <c r="P20" s="283"/>
      <c r="Q20" s="283"/>
      <c r="R20" s="283"/>
      <c r="S20" s="283"/>
      <c r="T20" s="283"/>
      <c r="U20" s="283"/>
    </row>
    <row r="21">
      <c r="A21" s="399"/>
      <c r="B21" s="398" t="str">
        <v>田秋帆</v>
      </c>
      <c r="C21" s="398" t="str">
        <v>10:00-22:22</v>
      </c>
      <c r="D21" s="398">
        <v>2</v>
      </c>
      <c r="E21" s="398"/>
      <c r="F21" s="398"/>
      <c r="G21" s="283"/>
      <c r="H21" s="283"/>
      <c r="I21" s="283"/>
      <c r="J21" s="283"/>
      <c r="K21" s="283"/>
      <c r="L21" s="283"/>
      <c r="M21" s="283"/>
      <c r="N21" s="283"/>
      <c r="O21" s="283"/>
      <c r="P21" s="283"/>
      <c r="Q21" s="283"/>
      <c r="R21" s="283"/>
      <c r="S21" s="283"/>
      <c r="T21" s="283"/>
      <c r="U21" s="283"/>
    </row>
    <row r="22">
      <c r="A22" s="399"/>
      <c r="B22" s="398" t="str">
        <v>肖陈锦</v>
      </c>
      <c r="C22" s="398" t="str">
        <v>10:00-22:22</v>
      </c>
      <c r="D22" s="398">
        <v>2</v>
      </c>
      <c r="E22" s="398"/>
      <c r="F22" s="398">
        <v>11.06</v>
      </c>
      <c r="G22" s="283"/>
      <c r="H22" s="283"/>
      <c r="I22" s="283"/>
      <c r="J22" s="283"/>
      <c r="K22" s="283"/>
      <c r="L22" s="283"/>
      <c r="M22" s="283"/>
      <c r="N22" s="283"/>
      <c r="O22" s="283"/>
      <c r="P22" s="283"/>
      <c r="Q22" s="283"/>
      <c r="R22" s="283"/>
      <c r="S22" s="283"/>
      <c r="T22" s="283"/>
      <c r="U22" s="283"/>
    </row>
    <row r="23">
      <c r="A23" s="399"/>
      <c r="B23" s="398" t="str">
        <v>颜鑫璐</v>
      </c>
      <c r="C23" s="398" t="str">
        <v>10:00-22:22</v>
      </c>
      <c r="D23" s="398">
        <v>2</v>
      </c>
      <c r="E23" s="398"/>
      <c r="F23" s="398"/>
      <c r="G23" s="283"/>
      <c r="H23" s="283"/>
      <c r="I23" s="283"/>
      <c r="J23" s="283"/>
      <c r="K23" s="283"/>
      <c r="L23" s="283"/>
      <c r="M23" s="283"/>
      <c r="N23" s="283"/>
      <c r="O23" s="283"/>
      <c r="P23" s="283"/>
      <c r="Q23" s="283"/>
      <c r="R23" s="283"/>
      <c r="S23" s="283"/>
      <c r="T23" s="283"/>
      <c r="U23" s="283"/>
    </row>
    <row r="24">
      <c r="A24" s="399">
        <v>45397</v>
      </c>
      <c r="B24" s="398" t="str">
        <v>田秋帆</v>
      </c>
      <c r="C24" s="398" t="str">
        <v>10:00-1:00</v>
      </c>
      <c r="D24" s="398">
        <v>5</v>
      </c>
      <c r="E24" s="398"/>
      <c r="F24" s="398"/>
      <c r="G24" s="283"/>
      <c r="H24" s="283"/>
      <c r="I24" s="283"/>
      <c r="J24" s="283"/>
      <c r="K24" s="283"/>
      <c r="L24" s="283"/>
      <c r="M24" s="283"/>
      <c r="N24" s="283"/>
      <c r="O24" s="283"/>
      <c r="P24" s="283"/>
      <c r="Q24" s="283"/>
      <c r="R24" s="283"/>
      <c r="S24" s="283"/>
      <c r="T24" s="283"/>
      <c r="U24" s="283"/>
    </row>
    <row r="25">
      <c r="A25" s="399"/>
      <c r="B25" s="398" t="str">
        <v>肖陈锦</v>
      </c>
      <c r="C25" s="398" t="str">
        <v>10:00-1:00</v>
      </c>
      <c r="D25" s="398">
        <v>5</v>
      </c>
      <c r="E25" s="398"/>
      <c r="F25" s="398">
        <v>16.86</v>
      </c>
      <c r="G25" s="283"/>
      <c r="H25" s="283"/>
      <c r="I25" s="283"/>
      <c r="J25" s="283"/>
      <c r="K25" s="283"/>
      <c r="L25" s="283"/>
      <c r="M25" s="283"/>
      <c r="N25" s="283"/>
      <c r="O25" s="283"/>
      <c r="P25" s="283"/>
      <c r="Q25" s="283"/>
      <c r="R25" s="283"/>
      <c r="S25" s="283"/>
      <c r="T25" s="283"/>
      <c r="U25" s="283"/>
    </row>
    <row r="26">
      <c r="A26" s="399"/>
      <c r="B26" s="398" t="str">
        <v>颜鑫璐</v>
      </c>
      <c r="C26" s="398" t="str">
        <v>10:00-1:00</v>
      </c>
      <c r="D26" s="398">
        <v>5</v>
      </c>
      <c r="E26" s="398"/>
      <c r="F26" s="398">
        <v>12.32</v>
      </c>
      <c r="G26" s="283"/>
      <c r="H26" s="283"/>
      <c r="I26" s="283"/>
      <c r="J26" s="283"/>
      <c r="K26" s="283"/>
      <c r="L26" s="283"/>
      <c r="M26" s="283"/>
      <c r="N26" s="283"/>
      <c r="O26" s="283"/>
      <c r="P26" s="283"/>
      <c r="Q26" s="283"/>
      <c r="R26" s="283"/>
      <c r="S26" s="283"/>
      <c r="T26" s="283"/>
      <c r="U26" s="283"/>
    </row>
    <row r="27">
      <c r="A27" s="399">
        <v>45398</v>
      </c>
      <c r="B27" s="398" t="str">
        <v>田秋帆</v>
      </c>
      <c r="C27" s="398" t="str">
        <v>10:00-17:00</v>
      </c>
      <c r="D27" s="398"/>
      <c r="E27" s="398"/>
      <c r="F27" s="398"/>
      <c r="G27" s="283"/>
      <c r="H27" s="283"/>
      <c r="I27" s="283"/>
      <c r="J27" s="283"/>
      <c r="K27" s="283"/>
      <c r="L27" s="283"/>
      <c r="M27" s="283"/>
      <c r="N27" s="283"/>
      <c r="O27" s="283"/>
      <c r="P27" s="283"/>
      <c r="Q27" s="283"/>
      <c r="R27" s="283"/>
      <c r="S27" s="283"/>
      <c r="T27" s="283"/>
      <c r="U27" s="283"/>
    </row>
    <row r="28">
      <c r="A28" s="406" t="str">
        <v>合计</v>
      </c>
      <c r="B28" s="406"/>
      <c r="C28" s="406"/>
      <c r="D28" s="398">
        <v>123</v>
      </c>
      <c r="E28" s="398">
        <v>29.61</v>
      </c>
      <c r="F28" s="398">
        <v>258.43</v>
      </c>
      <c r="G28" s="283"/>
      <c r="H28" s="283"/>
      <c r="I28" s="283"/>
      <c r="J28" s="283"/>
      <c r="K28" s="283"/>
      <c r="L28" s="283"/>
      <c r="M28" s="283"/>
      <c r="N28" s="283"/>
      <c r="O28" s="283"/>
      <c r="P28" s="283"/>
      <c r="Q28" s="283"/>
      <c r="R28" s="283"/>
      <c r="S28" s="283"/>
      <c r="T28" s="283"/>
      <c r="U28" s="283"/>
    </row>
    <row r="29">
      <c r="A29" s="283"/>
      <c r="B29" s="283"/>
      <c r="C29" s="283"/>
      <c r="D29" s="283"/>
      <c r="E29" s="283"/>
      <c r="F29" s="283"/>
      <c r="G29" s="283"/>
      <c r="H29" s="283"/>
      <c r="I29" s="283"/>
      <c r="J29" s="283"/>
      <c r="K29" s="283"/>
      <c r="L29" s="283"/>
      <c r="M29" s="283"/>
      <c r="N29" s="283"/>
      <c r="O29" s="283"/>
      <c r="P29" s="283"/>
      <c r="Q29" s="283"/>
      <c r="R29" s="283"/>
      <c r="S29" s="283"/>
      <c r="T29" s="283"/>
      <c r="U29" s="283"/>
    </row>
    <row r="30">
      <c r="A30" s="283"/>
      <c r="B30" s="283"/>
      <c r="C30" s="283">
        <v>3</v>
      </c>
      <c r="D30" s="283"/>
      <c r="E30" s="283">
        <v>5</v>
      </c>
      <c r="F30" s="283"/>
      <c r="G30" s="283">
        <v>5</v>
      </c>
      <c r="H30" s="283"/>
      <c r="I30" s="283">
        <v>14</v>
      </c>
      <c r="J30" s="283"/>
      <c r="K30" s="283">
        <v>14</v>
      </c>
      <c r="L30" s="283"/>
      <c r="M30" s="283">
        <v>4</v>
      </c>
      <c r="N30" s="283"/>
      <c r="O30" s="283">
        <v>3</v>
      </c>
      <c r="P30" s="283"/>
      <c r="Q30" s="283"/>
      <c r="R30" s="283"/>
      <c r="S30" s="283"/>
      <c r="T30" s="283"/>
      <c r="U30" s="283"/>
    </row>
    <row r="31">
      <c r="A31" s="422" t="str">
        <v>点位</v>
      </c>
      <c r="B31" s="423" t="str">
        <v>名字</v>
      </c>
      <c r="C31" s="420" t="str">
        <v>4.9号</v>
      </c>
      <c r="D31" s="419" t="str">
        <v>加班</v>
      </c>
      <c r="E31" s="420" t="str">
        <v>4.10号</v>
      </c>
      <c r="F31" s="419" t="str">
        <v>加班</v>
      </c>
      <c r="G31" s="420" t="str">
        <v>4.11号</v>
      </c>
      <c r="H31" s="419" t="str">
        <v>加班</v>
      </c>
      <c r="I31" s="420" t="str">
        <v>4.12号</v>
      </c>
      <c r="J31" s="419" t="str">
        <v>加班</v>
      </c>
      <c r="K31" s="420" t="str">
        <v>4.13号</v>
      </c>
      <c r="L31" s="419" t="str">
        <v>加班</v>
      </c>
      <c r="M31" s="420" t="str">
        <v>4.14号</v>
      </c>
      <c r="N31" s="421" t="str">
        <v>加班</v>
      </c>
      <c r="O31" s="420" t="str">
        <v>4.15号</v>
      </c>
      <c r="P31" s="419" t="str">
        <v>加班</v>
      </c>
      <c r="Q31" s="420" t="str">
        <v>打车费共计</v>
      </c>
      <c r="R31" s="283"/>
      <c r="S31" s="283"/>
      <c r="T31" s="283"/>
      <c r="U31" s="283"/>
    </row>
    <row r="32">
      <c r="A32" s="403" t="str">
        <v>华
 尔
 道
 夫
 酒
 店</v>
      </c>
      <c r="B32" s="401" t="str">
        <v>刘嘉鹏-林允媛</v>
      </c>
      <c r="C32" s="398" t="str">
        <v>13：00-22：30</v>
      </c>
      <c r="D32" s="400">
        <v>1</v>
      </c>
      <c r="E32" s="398" t="str">
        <v>09:10-18:00</v>
      </c>
      <c r="F32" s="400">
        <v>1</v>
      </c>
      <c r="G32" s="398" t="str">
        <v>09:00-19：00</v>
      </c>
      <c r="H32" s="400">
        <v>2</v>
      </c>
      <c r="I32" s="398" t="str">
        <v>07:30-22：00</v>
      </c>
      <c r="J32" s="400">
        <v>6.5</v>
      </c>
      <c r="K32" s="398" t="str">
        <v>09：00-22：00</v>
      </c>
      <c r="L32" s="402">
        <v>5</v>
      </c>
      <c r="M32" s="398" t="str">
        <v>10：00-21：00</v>
      </c>
      <c r="N32" s="402">
        <v>1</v>
      </c>
      <c r="O32" s="398" t="str">
        <v>10：00-23：00</v>
      </c>
      <c r="P32" s="402">
        <v>5</v>
      </c>
      <c r="Q32" s="398">
        <v>63.14</v>
      </c>
      <c r="R32" s="283"/>
      <c r="S32" s="283"/>
      <c r="T32" s="283"/>
      <c r="U32" s="283"/>
    </row>
    <row r="33">
      <c r="A33" s="403"/>
      <c r="B33" s="401" t="str">
        <v>吴衍银-黄雪凤</v>
      </c>
      <c r="C33" s="398" t="str">
        <v>12：30-22：30</v>
      </c>
      <c r="D33" s="400">
        <v>2</v>
      </c>
      <c r="E33" s="398" t="str">
        <v>09:10-18:00</v>
      </c>
      <c r="F33" s="400">
        <v>1</v>
      </c>
      <c r="G33" s="398" t="str">
        <v>09:00-19：00</v>
      </c>
      <c r="H33" s="400">
        <v>2</v>
      </c>
      <c r="I33" s="398" t="str">
        <v>07:30-22：00</v>
      </c>
      <c r="J33" s="400">
        <v>6.5</v>
      </c>
      <c r="K33" s="398" t="str">
        <v>09：00-22：00</v>
      </c>
      <c r="L33" s="402">
        <v>5</v>
      </c>
      <c r="M33" s="398" t="str">
        <v>10：00-21：00</v>
      </c>
      <c r="N33" s="402">
        <v>1</v>
      </c>
      <c r="O33" s="398" t="str">
        <v>10：00-23：00</v>
      </c>
      <c r="P33" s="402">
        <v>5</v>
      </c>
      <c r="Q33" s="398">
        <v>31.6</v>
      </c>
      <c r="R33" s="283"/>
      <c r="S33" s="283"/>
      <c r="T33" s="283"/>
      <c r="U33" s="283"/>
    </row>
    <row r="34">
      <c r="A34" s="403"/>
      <c r="B34" s="401" t="str">
        <v>张毅</v>
      </c>
      <c r="C34" s="398" t="str">
        <v>12：30-22：30</v>
      </c>
      <c r="D34" s="400">
        <v>2</v>
      </c>
      <c r="E34" s="398" t="str">
        <v>09:10-17:40</v>
      </c>
      <c r="F34" s="400">
        <v>1</v>
      </c>
      <c r="G34" s="398" t="str">
        <v>09:00-19：00</v>
      </c>
      <c r="H34" s="400">
        <v>2</v>
      </c>
      <c r="I34" s="398" t="str">
        <v>07:30-22：00</v>
      </c>
      <c r="J34" s="400">
        <v>6.5</v>
      </c>
      <c r="K34" s="398" t="str">
        <v>10：30-18：00</v>
      </c>
      <c r="L34" s="402">
        <v>2</v>
      </c>
      <c r="M34" s="398" t="str">
        <v>10：30-18：00</v>
      </c>
      <c r="N34" s="402"/>
      <c r="O34" s="398"/>
      <c r="P34" s="402"/>
      <c r="Q34" s="398"/>
      <c r="R34" s="283"/>
      <c r="S34" s="283"/>
      <c r="T34" s="283"/>
      <c r="U34" s="283"/>
    </row>
    <row r="35">
      <c r="A35" s="403"/>
      <c r="B35" s="401" t="str">
        <v>赵耀</v>
      </c>
      <c r="C35" s="398"/>
      <c r="D35" s="400"/>
      <c r="E35" s="398" t="str">
        <v>09:10-17:40</v>
      </c>
      <c r="F35" s="400">
        <v>1</v>
      </c>
      <c r="G35" s="398" t="str">
        <v>09:00-19：00</v>
      </c>
      <c r="H35" s="400">
        <v>2</v>
      </c>
      <c r="I35" s="398" t="str">
        <v>07:30-22：00</v>
      </c>
      <c r="J35" s="400">
        <v>6.5</v>
      </c>
      <c r="K35" s="398" t="str">
        <v>10：30-22：00</v>
      </c>
      <c r="L35" s="402">
        <v>3.5</v>
      </c>
      <c r="M35" s="398" t="str">
        <v>10：30-18：00</v>
      </c>
      <c r="N35" s="402"/>
      <c r="O35" s="398"/>
      <c r="P35" s="402"/>
      <c r="Q35" s="398"/>
      <c r="R35" s="283"/>
      <c r="S35" s="283"/>
      <c r="T35" s="283"/>
      <c r="U35" s="283"/>
    </row>
    <row r="36">
      <c r="A36" s="403"/>
      <c r="B36" s="401" t="str">
        <v>田雪琴</v>
      </c>
      <c r="C36" s="398"/>
      <c r="D36" s="400"/>
      <c r="E36" s="398" t="str">
        <v>09:10-17:40</v>
      </c>
      <c r="F36" s="400">
        <v>1</v>
      </c>
      <c r="G36" s="398" t="str">
        <v>09:00-19：00</v>
      </c>
      <c r="H36" s="400">
        <v>2</v>
      </c>
      <c r="I36" s="398" t="str">
        <v>07:30-22：00</v>
      </c>
      <c r="J36" s="400">
        <v>6.5</v>
      </c>
      <c r="K36" s="398" t="str">
        <v>10：30-18：00</v>
      </c>
      <c r="L36" s="402"/>
      <c r="M36" s="398"/>
      <c r="N36" s="402"/>
      <c r="O36" s="398"/>
      <c r="P36" s="402"/>
      <c r="Q36" s="398">
        <v>9.65</v>
      </c>
      <c r="R36" s="283"/>
      <c r="S36" s="283"/>
      <c r="T36" s="283"/>
      <c r="U36" s="283"/>
    </row>
    <row r="37">
      <c r="A37" s="403"/>
      <c r="B37" s="407" t="str">
        <v>周琪</v>
      </c>
      <c r="C37" s="398"/>
      <c r="D37" s="400"/>
      <c r="E37" s="398"/>
      <c r="F37" s="400"/>
      <c r="G37" s="398"/>
      <c r="H37" s="400"/>
      <c r="I37" s="398" t="str">
        <v>07:30-18：30</v>
      </c>
      <c r="J37" s="400">
        <v>3</v>
      </c>
      <c r="K37" s="398" t="str">
        <v>09：00-18：00</v>
      </c>
      <c r="L37" s="402">
        <v>1</v>
      </c>
      <c r="M37" s="398"/>
      <c r="N37" s="402"/>
      <c r="O37" s="398"/>
      <c r="P37" s="402"/>
      <c r="Q37" s="398"/>
      <c r="R37" s="283"/>
      <c r="S37" s="283"/>
      <c r="T37" s="283"/>
      <c r="U37" s="283"/>
    </row>
    <row r="38">
      <c r="A38" s="403"/>
      <c r="B38" s="407" t="str">
        <v>王秋兰</v>
      </c>
      <c r="C38" s="398"/>
      <c r="D38" s="400"/>
      <c r="E38" s="398"/>
      <c r="F38" s="400"/>
      <c r="G38" s="398"/>
      <c r="H38" s="400"/>
      <c r="I38" s="398" t="str">
        <v>07:30-18：30</v>
      </c>
      <c r="J38" s="400">
        <v>3</v>
      </c>
      <c r="K38" s="398" t="str">
        <v>09：00-18：00</v>
      </c>
      <c r="L38" s="402">
        <v>1</v>
      </c>
      <c r="M38" s="398"/>
      <c r="N38" s="402"/>
      <c r="O38" s="398"/>
      <c r="P38" s="402"/>
      <c r="Q38" s="398"/>
      <c r="R38" s="283"/>
      <c r="S38" s="283"/>
      <c r="T38" s="283"/>
      <c r="U38" s="283"/>
    </row>
    <row r="39">
      <c r="A39" s="403"/>
      <c r="B39" s="407" t="str">
        <v>江玲夏</v>
      </c>
      <c r="C39" s="398"/>
      <c r="D39" s="400"/>
      <c r="E39" s="398"/>
      <c r="F39" s="400"/>
      <c r="G39" s="398"/>
      <c r="H39" s="400"/>
      <c r="I39" s="398" t="str">
        <v>07:30-18：30</v>
      </c>
      <c r="J39" s="400">
        <v>3</v>
      </c>
      <c r="K39" s="398" t="str">
        <v>10：30-18：00</v>
      </c>
      <c r="L39" s="402"/>
      <c r="M39" s="398"/>
      <c r="N39" s="402"/>
      <c r="O39" s="398"/>
      <c r="P39" s="402"/>
      <c r="Q39" s="398"/>
      <c r="R39" s="283"/>
      <c r="S39" s="283"/>
      <c r="T39" s="283"/>
      <c r="U39" s="283"/>
    </row>
    <row r="40">
      <c r="A40" s="403"/>
      <c r="B40" s="401" t="str">
        <v>福丹丹</v>
      </c>
      <c r="C40" s="398"/>
      <c r="D40" s="400"/>
      <c r="E40" s="398"/>
      <c r="F40" s="400"/>
      <c r="G40" s="398"/>
      <c r="H40" s="400"/>
      <c r="I40" s="398" t="str">
        <v>07:30-18：30</v>
      </c>
      <c r="J40" s="400">
        <v>3</v>
      </c>
      <c r="K40" s="398" t="str">
        <v>09：00-18：00</v>
      </c>
      <c r="L40" s="402">
        <v>1</v>
      </c>
      <c r="M40" s="398"/>
      <c r="N40" s="402"/>
      <c r="O40" s="398"/>
      <c r="P40" s="402"/>
      <c r="Q40" s="398"/>
      <c r="R40" s="283"/>
      <c r="S40" s="283"/>
      <c r="T40" s="283"/>
      <c r="U40" s="283"/>
    </row>
    <row r="41">
      <c r="A41" s="403"/>
      <c r="B41" s="401" t="str">
        <v>欧高峰</v>
      </c>
      <c r="C41" s="398"/>
      <c r="D41" s="400"/>
      <c r="E41" s="398"/>
      <c r="F41" s="400"/>
      <c r="G41" s="398"/>
      <c r="H41" s="400"/>
      <c r="I41" s="398" t="str">
        <v>08:30-18：30</v>
      </c>
      <c r="J41" s="400">
        <v>2</v>
      </c>
      <c r="K41" s="398" t="str">
        <v>10：30-18：00</v>
      </c>
      <c r="L41" s="402"/>
      <c r="M41" s="398"/>
      <c r="N41" s="402"/>
      <c r="O41" s="398"/>
      <c r="P41" s="402"/>
      <c r="Q41" s="398"/>
      <c r="R41" s="283"/>
      <c r="S41" s="283"/>
      <c r="T41" s="283"/>
      <c r="U41" s="283"/>
    </row>
    <row r="42">
      <c r="A42" s="403"/>
      <c r="B42" s="401" t="str">
        <v>初夏</v>
      </c>
      <c r="C42" s="398"/>
      <c r="D42" s="400"/>
      <c r="E42" s="398"/>
      <c r="F42" s="400"/>
      <c r="G42" s="398"/>
      <c r="H42" s="400"/>
      <c r="I42" s="398" t="str">
        <v>08:00-18：30</v>
      </c>
      <c r="J42" s="400">
        <v>2.5</v>
      </c>
      <c r="K42" s="398" t="str">
        <v>09：00-18：00</v>
      </c>
      <c r="L42" s="402">
        <v>1</v>
      </c>
      <c r="M42" s="398"/>
      <c r="N42" s="402"/>
      <c r="O42" s="398"/>
      <c r="P42" s="402"/>
      <c r="Q42" s="398"/>
      <c r="R42" s="283"/>
      <c r="S42" s="283"/>
      <c r="T42" s="283"/>
      <c r="U42" s="283"/>
    </row>
    <row r="43">
      <c r="A43" s="403"/>
      <c r="B43" s="401" t="str">
        <v>郑树森</v>
      </c>
      <c r="C43" s="398"/>
      <c r="D43" s="400"/>
      <c r="E43" s="398"/>
      <c r="F43" s="400"/>
      <c r="G43" s="398"/>
      <c r="H43" s="400"/>
      <c r="I43" s="398" t="str">
        <v>07:30-22：00</v>
      </c>
      <c r="J43" s="400">
        <v>6.5</v>
      </c>
      <c r="K43" s="398" t="str">
        <v>10：30-22：00</v>
      </c>
      <c r="L43" s="402">
        <v>3.5</v>
      </c>
      <c r="M43" s="398"/>
      <c r="N43" s="402"/>
      <c r="O43" s="398"/>
      <c r="P43" s="402"/>
      <c r="Q43" s="398"/>
      <c r="R43" s="283"/>
      <c r="S43" s="283"/>
      <c r="T43" s="283"/>
      <c r="U43" s="283"/>
    </row>
    <row r="44">
      <c r="A44" s="403"/>
      <c r="B44" s="401" t="str">
        <v>张煌元</v>
      </c>
      <c r="C44" s="398"/>
      <c r="D44" s="400"/>
      <c r="E44" s="398"/>
      <c r="F44" s="400"/>
      <c r="G44" s="398"/>
      <c r="H44" s="400"/>
      <c r="I44" s="398" t="str">
        <v>07:30-22：00</v>
      </c>
      <c r="J44" s="400">
        <v>6.5</v>
      </c>
      <c r="K44" s="398" t="str">
        <v>10：30-22：00</v>
      </c>
      <c r="L44" s="402">
        <v>3.5</v>
      </c>
      <c r="M44" s="398"/>
      <c r="N44" s="402"/>
      <c r="O44" s="398" t="str">
        <v>10：30-20：30</v>
      </c>
      <c r="P44" s="402">
        <v>2</v>
      </c>
      <c r="Q44" s="398"/>
      <c r="R44" s="283"/>
      <c r="S44" s="283"/>
      <c r="T44" s="283"/>
      <c r="U44" s="283"/>
    </row>
    <row r="45">
      <c r="A45" s="403"/>
      <c r="B45" s="401" t="str">
        <v>洪镇伟</v>
      </c>
      <c r="C45" s="398"/>
      <c r="D45" s="400"/>
      <c r="E45" s="398"/>
      <c r="F45" s="400"/>
      <c r="G45" s="398"/>
      <c r="H45" s="400"/>
      <c r="I45" s="398" t="str">
        <v>07:30-18：30</v>
      </c>
      <c r="J45" s="400">
        <v>3</v>
      </c>
      <c r="K45" s="398" t="str">
        <v>09：00-18：30</v>
      </c>
      <c r="L45" s="402">
        <v>1.5</v>
      </c>
      <c r="M45" s="398"/>
      <c r="N45" s="402"/>
      <c r="O45" s="398"/>
      <c r="P45" s="402"/>
      <c r="Q45" s="398"/>
      <c r="R45" s="283"/>
      <c r="S45" s="283"/>
      <c r="T45" s="283"/>
      <c r="U45" s="283"/>
    </row>
    <row r="46">
      <c r="A46" s="411" t="str">
        <v>超时小计</v>
      </c>
      <c r="B46" s="411"/>
      <c r="C46" s="411"/>
      <c r="D46" s="410">
        <f>SUM(D32:D45)</f>
      </c>
      <c r="E46" s="410"/>
      <c r="F46" s="410">
        <f>SUM(F32:F45)</f>
      </c>
      <c r="G46" s="410"/>
      <c r="H46" s="410">
        <f>SUM(H32:H45)</f>
      </c>
      <c r="I46" s="410"/>
      <c r="J46" s="410">
        <f>SUM(J32:J45)</f>
      </c>
      <c r="K46" s="410"/>
      <c r="L46" s="410">
        <f>SUM(L32:L45)</f>
      </c>
      <c r="M46" s="410"/>
      <c r="N46" s="410">
        <f>SUM(N32:N45)</f>
      </c>
      <c r="O46" s="410"/>
      <c r="P46" s="410">
        <f>SUM(P32:P45)</f>
      </c>
      <c r="Q46" s="410">
        <f>SUM(Q32:Q45)</f>
      </c>
      <c r="R46" s="412"/>
      <c r="S46" s="412"/>
      <c r="T46" s="412"/>
      <c r="U46" s="412"/>
    </row>
    <row r="47">
      <c r="A47" s="405" t="str">
        <v>礼仪</v>
      </c>
      <c r="B47" s="404" t="str">
        <v>小洁</v>
      </c>
      <c r="C47" s="404"/>
      <c r="D47" s="404"/>
      <c r="E47" s="404"/>
      <c r="F47" s="404"/>
      <c r="G47" s="404"/>
      <c r="H47" s="404"/>
      <c r="I47" s="404" t="str">
        <v>08:00-20：00</v>
      </c>
      <c r="J47" s="404">
        <v>4</v>
      </c>
      <c r="K47" s="404" t="str">
        <v>09：00-18：00</v>
      </c>
      <c r="L47" s="404">
        <v>1</v>
      </c>
      <c r="M47" s="404" t="str">
        <v>10：00-18：00</v>
      </c>
      <c r="N47" s="404"/>
      <c r="O47" s="404"/>
      <c r="P47" s="404"/>
      <c r="Q47" s="404"/>
      <c r="R47" s="283"/>
      <c r="S47" s="283"/>
      <c r="T47" s="283"/>
      <c r="U47" s="283"/>
    </row>
    <row r="48">
      <c r="A48" s="405"/>
      <c r="B48" s="404" t="str">
        <v>叶烟凝</v>
      </c>
      <c r="C48" s="404"/>
      <c r="D48" s="404"/>
      <c r="E48" s="404"/>
      <c r="F48" s="404"/>
      <c r="G48" s="404"/>
      <c r="H48" s="404"/>
      <c r="I48" s="404" t="str">
        <v>08:00-20：00</v>
      </c>
      <c r="J48" s="404">
        <v>4</v>
      </c>
      <c r="K48" s="404" t="str">
        <v>09：00-18：00</v>
      </c>
      <c r="L48" s="404">
        <v>1</v>
      </c>
      <c r="M48" s="404" t="str">
        <v>10：00-18：00</v>
      </c>
      <c r="N48" s="404"/>
      <c r="O48" s="404"/>
      <c r="P48" s="404"/>
      <c r="Q48" s="404"/>
      <c r="R48" s="283"/>
      <c r="S48" s="283"/>
      <c r="T48" s="283"/>
      <c r="U48" s="283"/>
    </row>
    <row r="49">
      <c r="A49" s="411" t="str">
        <v>超时小计</v>
      </c>
      <c r="B49" s="411"/>
      <c r="C49" s="411"/>
      <c r="D49" s="410"/>
      <c r="E49" s="410"/>
      <c r="F49" s="410"/>
      <c r="G49" s="410"/>
      <c r="H49" s="410"/>
      <c r="I49" s="410"/>
      <c r="J49" s="410">
        <f>SUM(J47:J48)</f>
      </c>
      <c r="K49" s="410"/>
      <c r="L49" s="410">
        <f>SUM(L47:L48)</f>
      </c>
      <c r="M49" s="410"/>
      <c r="N49" s="410"/>
      <c r="O49" s="410"/>
      <c r="P49" s="410"/>
      <c r="Q49" s="410"/>
      <c r="R49" s="412"/>
      <c r="S49" s="412"/>
      <c r="T49" s="412"/>
      <c r="U49" s="412"/>
    </row>
    <row r="50">
      <c r="A50" s="413" t="str">
        <v>会
 场</v>
      </c>
      <c r="B50" s="414" t="str">
        <v>曾钦萍</v>
      </c>
      <c r="C50" s="398"/>
      <c r="D50" s="402"/>
      <c r="E50" s="398"/>
      <c r="F50" s="402"/>
      <c r="G50" s="398"/>
      <c r="H50" s="402"/>
      <c r="I50" s="398" t="str">
        <v>09:00-19：00</v>
      </c>
      <c r="J50" s="402">
        <v>2</v>
      </c>
      <c r="K50" s="398" t="str">
        <v>10:00-19:00</v>
      </c>
      <c r="L50" s="402">
        <v>0</v>
      </c>
      <c r="M50" s="398" t="str">
        <v>09：30-19：30</v>
      </c>
      <c r="N50" s="402">
        <v>2</v>
      </c>
      <c r="O50" s="398"/>
      <c r="P50" s="402"/>
      <c r="Q50" s="398"/>
      <c r="R50" s="283"/>
      <c r="S50" s="283"/>
      <c r="T50" s="283"/>
      <c r="U50" s="283"/>
    </row>
    <row r="51">
      <c r="A51" s="413"/>
      <c r="B51" s="414" t="str">
        <v>彭杨流</v>
      </c>
      <c r="C51" s="398"/>
      <c r="D51" s="402"/>
      <c r="E51" s="398"/>
      <c r="F51" s="402"/>
      <c r="G51" s="398"/>
      <c r="H51" s="402"/>
      <c r="I51" s="398" t="str">
        <v>09:30-23：30</v>
      </c>
      <c r="J51" s="402">
        <v>6</v>
      </c>
      <c r="K51" s="398" t="str">
        <v>09：00-21：30</v>
      </c>
      <c r="L51" s="402">
        <v>2.5</v>
      </c>
      <c r="M51" s="398" t="str">
        <v>09：30-19：30</v>
      </c>
      <c r="N51" s="402">
        <v>2</v>
      </c>
      <c r="O51" s="398"/>
      <c r="P51" s="402"/>
      <c r="Q51" s="398">
        <v>52.73</v>
      </c>
      <c r="R51" s="283"/>
      <c r="S51" s="283"/>
      <c r="T51" s="283"/>
      <c r="U51" s="283"/>
    </row>
    <row r="52">
      <c r="A52" s="413"/>
      <c r="B52" s="414" t="str">
        <v>周云龙</v>
      </c>
      <c r="C52" s="398"/>
      <c r="D52" s="402"/>
      <c r="E52" s="398"/>
      <c r="F52" s="402"/>
      <c r="G52" s="398"/>
      <c r="H52" s="402"/>
      <c r="I52" s="398" t="str">
        <v>10：00-20：00</v>
      </c>
      <c r="J52" s="402">
        <v>2</v>
      </c>
      <c r="K52" s="398" t="str">
        <v>08:30-24：00</v>
      </c>
      <c r="L52" s="402">
        <v>5.5</v>
      </c>
      <c r="M52" s="398" t="str">
        <v>09：30-19：30</v>
      </c>
      <c r="N52" s="402">
        <v>2</v>
      </c>
      <c r="O52" s="398"/>
      <c r="P52" s="402"/>
      <c r="Q52" s="398">
        <v>18.4</v>
      </c>
      <c r="R52" s="283"/>
      <c r="S52" s="283"/>
      <c r="T52" s="283"/>
      <c r="U52" s="283"/>
    </row>
    <row r="53">
      <c r="A53" s="413"/>
      <c r="B53" s="414" t="str">
        <v>刘沅坤</v>
      </c>
      <c r="C53" s="398"/>
      <c r="D53" s="402"/>
      <c r="E53" s="398"/>
      <c r="F53" s="402"/>
      <c r="G53" s="398"/>
      <c r="H53" s="402"/>
      <c r="I53" s="398" t="str">
        <v>09:30-20：00</v>
      </c>
      <c r="J53" s="402">
        <v>2.5</v>
      </c>
      <c r="K53" s="398" t="str">
        <v>09：00-23：30</v>
      </c>
      <c r="L53" s="402">
        <v>4.5</v>
      </c>
      <c r="M53" s="398" t="str">
        <v>09：30-19：30</v>
      </c>
      <c r="N53" s="402">
        <v>2</v>
      </c>
      <c r="O53" s="398"/>
      <c r="P53" s="402"/>
      <c r="Q53" s="398">
        <v>40.65</v>
      </c>
      <c r="R53" s="283"/>
      <c r="S53" s="283"/>
      <c r="T53" s="283"/>
      <c r="U53" s="283"/>
    </row>
    <row r="54">
      <c r="A54" s="413"/>
      <c r="B54" s="414" t="str">
        <v>张家宝</v>
      </c>
      <c r="C54" s="398"/>
      <c r="D54" s="402"/>
      <c r="E54" s="398"/>
      <c r="F54" s="402"/>
      <c r="G54" s="398"/>
      <c r="H54" s="402"/>
      <c r="I54" s="398"/>
      <c r="J54" s="402"/>
      <c r="K54" s="398" t="str">
        <v>9:00-22:00</v>
      </c>
      <c r="L54" s="402">
        <v>3</v>
      </c>
      <c r="M54" s="398" t="str">
        <v>09：30-19：30</v>
      </c>
      <c r="N54" s="402">
        <v>2</v>
      </c>
      <c r="O54" s="398"/>
      <c r="P54" s="402"/>
      <c r="Q54" s="398"/>
      <c r="R54" s="283"/>
      <c r="S54" s="283"/>
      <c r="T54" s="283"/>
      <c r="U54" s="283"/>
    </row>
    <row r="55">
      <c r="A55" s="413"/>
      <c r="B55" s="414" t="str">
        <v>陈铠</v>
      </c>
      <c r="C55" s="398"/>
      <c r="D55" s="402"/>
      <c r="E55" s="398"/>
      <c r="F55" s="402"/>
      <c r="G55" s="398"/>
      <c r="H55" s="402"/>
      <c r="I55" s="398"/>
      <c r="J55" s="402"/>
      <c r="K55" s="398" t="str">
        <v>10:00-21:00</v>
      </c>
      <c r="L55" s="402">
        <v>1</v>
      </c>
      <c r="M55" s="398" t="str">
        <v>10：00-19：30</v>
      </c>
      <c r="N55" s="402">
        <v>1.5</v>
      </c>
      <c r="O55" s="398"/>
      <c r="P55" s="402"/>
      <c r="Q55" s="398"/>
      <c r="R55" s="283"/>
      <c r="S55" s="283"/>
      <c r="T55" s="283"/>
      <c r="U55" s="283"/>
    </row>
    <row r="56">
      <c r="A56" s="413"/>
      <c r="B56" s="414" t="str">
        <v>黄宇</v>
      </c>
      <c r="C56" s="398"/>
      <c r="D56" s="402"/>
      <c r="E56" s="398"/>
      <c r="F56" s="402"/>
      <c r="G56" s="398"/>
      <c r="H56" s="402"/>
      <c r="I56" s="398"/>
      <c r="J56" s="402"/>
      <c r="K56" s="398" t="str">
        <v>10:00-21:00</v>
      </c>
      <c r="L56" s="402">
        <v>1</v>
      </c>
      <c r="M56" s="398" t="str">
        <v>09：30-19：30</v>
      </c>
      <c r="N56" s="402">
        <v>2</v>
      </c>
      <c r="O56" s="398"/>
      <c r="P56" s="402"/>
      <c r="Q56" s="398"/>
      <c r="R56" s="283"/>
      <c r="S56" s="283"/>
      <c r="T56" s="283"/>
      <c r="U56" s="283"/>
    </row>
    <row r="57">
      <c r="A57" s="413"/>
      <c r="B57" s="414" t="str">
        <v>张河壮</v>
      </c>
      <c r="C57" s="398"/>
      <c r="D57" s="402"/>
      <c r="E57" s="398"/>
      <c r="F57" s="402"/>
      <c r="G57" s="398"/>
      <c r="H57" s="402"/>
      <c r="I57" s="398"/>
      <c r="J57" s="402"/>
      <c r="K57" s="398" t="str">
        <v>10:00-21:00</v>
      </c>
      <c r="L57" s="402">
        <v>1</v>
      </c>
      <c r="M57" s="398" t="str">
        <v>10：00-19：30</v>
      </c>
      <c r="N57" s="402">
        <v>1.5</v>
      </c>
      <c r="O57" s="398"/>
      <c r="P57" s="402"/>
      <c r="Q57" s="398"/>
      <c r="R57" s="283"/>
      <c r="S57" s="283"/>
      <c r="T57" s="283"/>
      <c r="U57" s="283"/>
    </row>
    <row r="58">
      <c r="A58" s="413"/>
      <c r="B58" s="414" t="str">
        <v>许健平</v>
      </c>
      <c r="C58" s="398"/>
      <c r="D58" s="398"/>
      <c r="E58" s="398"/>
      <c r="F58" s="398"/>
      <c r="G58" s="398"/>
      <c r="H58" s="398"/>
      <c r="I58" s="398"/>
      <c r="J58" s="398"/>
      <c r="K58" s="398" t="str">
        <v>10:00-21:00</v>
      </c>
      <c r="L58" s="402">
        <v>1</v>
      </c>
      <c r="M58" s="398" t="str">
        <v>09：30-19：30</v>
      </c>
      <c r="N58" s="402">
        <v>2</v>
      </c>
      <c r="O58" s="398"/>
      <c r="P58" s="398"/>
      <c r="Q58" s="398"/>
      <c r="R58" s="283"/>
      <c r="S58" s="283"/>
      <c r="T58" s="283"/>
      <c r="U58" s="283"/>
    </row>
    <row r="59">
      <c r="A59" s="413"/>
      <c r="B59" s="414" t="str">
        <v>张济航</v>
      </c>
      <c r="C59" s="398"/>
      <c r="D59" s="398"/>
      <c r="E59" s="398"/>
      <c r="F59" s="398"/>
      <c r="G59" s="398"/>
      <c r="H59" s="398"/>
      <c r="I59" s="398"/>
      <c r="J59" s="398"/>
      <c r="K59" s="398" t="str">
        <v>10:00-21:00</v>
      </c>
      <c r="L59" s="402">
        <v>1</v>
      </c>
      <c r="M59" s="398" t="str">
        <v>09：30-19：30</v>
      </c>
      <c r="N59" s="402">
        <v>2</v>
      </c>
      <c r="O59" s="398"/>
      <c r="P59" s="398"/>
      <c r="Q59" s="398"/>
      <c r="R59" s="283"/>
      <c r="S59" s="283"/>
      <c r="T59" s="283"/>
      <c r="U59" s="283"/>
    </row>
    <row r="60">
      <c r="A60" s="411" t="str">
        <v>超时小计</v>
      </c>
      <c r="B60" s="411"/>
      <c r="C60" s="411"/>
      <c r="D60" s="410"/>
      <c r="E60" s="410"/>
      <c r="F60" s="410"/>
      <c r="G60" s="410"/>
      <c r="H60" s="410"/>
      <c r="I60" s="410"/>
      <c r="J60" s="410">
        <f>SUM(J50:J59)</f>
      </c>
      <c r="K60" s="410"/>
      <c r="L60" s="410">
        <f>SUM(L50:L59)</f>
      </c>
      <c r="M60" s="410"/>
      <c r="N60" s="410">
        <f>SUM(N50:N59)</f>
      </c>
      <c r="O60" s="410"/>
      <c r="P60" s="410"/>
      <c r="Q60" s="410">
        <f>SUM(Q50:Q59)</f>
      </c>
      <c r="R60" s="412"/>
      <c r="S60" s="412"/>
      <c r="T60" s="412"/>
      <c r="U60" s="412"/>
    </row>
    <row r="61">
      <c r="A61" s="283"/>
      <c r="B61" s="283"/>
      <c r="C61" s="283"/>
      <c r="D61" s="283"/>
      <c r="E61" s="283"/>
      <c r="F61" s="283"/>
      <c r="G61" s="283"/>
      <c r="H61" s="283"/>
      <c r="I61" s="283"/>
      <c r="J61" s="283"/>
      <c r="K61" s="283"/>
      <c r="L61" s="283"/>
      <c r="M61" s="283"/>
      <c r="N61" s="283"/>
      <c r="O61" s="283"/>
      <c r="P61" s="283"/>
      <c r="Q61" s="283"/>
      <c r="R61" s="283"/>
      <c r="S61" s="283"/>
      <c r="T61" s="283"/>
      <c r="U61" s="283"/>
    </row>
    <row r="62">
      <c r="A62" s="283"/>
      <c r="B62" s="283"/>
      <c r="C62" s="283"/>
      <c r="D62" s="283"/>
      <c r="E62" s="283"/>
      <c r="F62" s="283"/>
      <c r="G62" s="283"/>
      <c r="H62" s="283"/>
      <c r="I62" s="283">
        <v>4</v>
      </c>
      <c r="J62" s="283"/>
      <c r="K62" s="283">
        <v>10</v>
      </c>
      <c r="L62" s="283"/>
      <c r="M62" s="283">
        <v>10</v>
      </c>
      <c r="N62" s="283"/>
      <c r="O62" s="283"/>
      <c r="P62" s="283"/>
      <c r="Q62" s="283"/>
      <c r="R62" s="283"/>
      <c r="S62" s="283"/>
      <c r="T62" s="283"/>
      <c r="U62" s="283"/>
    </row>
    <row r="63">
      <c r="A63" s="203"/>
      <c r="B63" s="203"/>
      <c r="C63" s="203"/>
      <c r="D63" s="203"/>
      <c r="E63" s="203"/>
      <c r="F63" s="203"/>
      <c r="G63" s="283"/>
      <c r="H63" s="283"/>
      <c r="I63" s="283"/>
      <c r="J63" s="283"/>
      <c r="K63" s="283"/>
      <c r="L63" s="283"/>
      <c r="M63" s="283"/>
      <c r="N63" s="283"/>
      <c r="O63" s="283"/>
      <c r="P63" s="283"/>
      <c r="Q63" s="283"/>
      <c r="R63" s="283"/>
      <c r="S63" s="283"/>
      <c r="T63" s="283"/>
      <c r="U63" s="283"/>
    </row>
    <row r="64">
      <c r="A64" s="203"/>
      <c r="B64" s="203"/>
      <c r="C64" s="203"/>
      <c r="D64" s="203"/>
      <c r="E64" s="203"/>
      <c r="F64" s="203"/>
      <c r="G64" s="283"/>
      <c r="H64" s="283"/>
      <c r="I64" s="283"/>
      <c r="J64" s="283"/>
      <c r="K64" s="283"/>
      <c r="L64" s="283"/>
      <c r="M64" s="283"/>
      <c r="N64" s="283"/>
      <c r="O64" s="283"/>
      <c r="P64" s="283"/>
      <c r="Q64" s="283"/>
      <c r="R64" s="283"/>
      <c r="S64" s="283"/>
      <c r="T64" s="283"/>
      <c r="U64" s="283"/>
    </row>
    <row r="65">
      <c r="A65" s="203"/>
      <c r="B65" s="203"/>
      <c r="C65" s="203"/>
      <c r="D65" s="203"/>
      <c r="E65" s="203"/>
      <c r="F65" s="203"/>
      <c r="G65" s="283"/>
      <c r="H65" s="283"/>
      <c r="I65" s="283"/>
      <c r="J65" s="283"/>
      <c r="K65" s="283"/>
      <c r="L65" s="283"/>
      <c r="M65" s="283"/>
      <c r="N65" s="283"/>
      <c r="O65" s="283"/>
      <c r="P65" s="283"/>
      <c r="Q65" s="283"/>
      <c r="R65" s="283"/>
      <c r="S65" s="283"/>
      <c r="T65" s="283"/>
      <c r="U65" s="283"/>
    </row>
    <row r="66">
      <c r="A66" s="203"/>
      <c r="B66" s="203"/>
      <c r="C66" s="203"/>
      <c r="D66" s="203"/>
      <c r="E66" s="203"/>
      <c r="F66" s="203"/>
      <c r="G66" s="283"/>
      <c r="H66" s="283"/>
      <c r="I66" s="283"/>
      <c r="J66" s="283"/>
      <c r="K66" s="283"/>
      <c r="L66" s="283"/>
      <c r="M66" s="283"/>
      <c r="N66" s="283"/>
      <c r="O66" s="283"/>
      <c r="P66" s="283"/>
      <c r="Q66" s="283"/>
      <c r="R66" s="283"/>
      <c r="S66" s="283"/>
      <c r="T66" s="283"/>
      <c r="U66" s="283"/>
    </row>
    <row r="67">
      <c r="A67" s="409" t="str">
        <v>日期</v>
      </c>
      <c r="B67" s="408" t="str">
        <v>项目</v>
      </c>
      <c r="C67" s="408" t="str">
        <v>数量</v>
      </c>
      <c r="D67" s="408" t="str">
        <v>单价</v>
      </c>
      <c r="E67" s="408" t="str">
        <v>备注</v>
      </c>
      <c r="F67" s="203"/>
      <c r="G67" s="283"/>
      <c r="H67" s="283"/>
      <c r="I67" s="283"/>
      <c r="J67" s="283"/>
      <c r="K67" s="283"/>
      <c r="L67" s="283"/>
      <c r="M67" s="283"/>
      <c r="N67" s="283"/>
      <c r="O67" s="283"/>
      <c r="P67" s="283"/>
      <c r="Q67" s="283"/>
      <c r="R67" s="283"/>
      <c r="S67" s="283"/>
      <c r="T67" s="283"/>
      <c r="U67" s="283"/>
    </row>
    <row r="68">
      <c r="A68" s="418">
        <v>45392</v>
      </c>
      <c r="B68" s="417" t="str">
        <v>司机培训+踩线误工补贴</v>
      </c>
      <c r="C68" s="417">
        <v>39</v>
      </c>
      <c r="D68" s="417">
        <v>500</v>
      </c>
      <c r="E68" s="417"/>
      <c r="F68" s="203"/>
      <c r="G68" s="283"/>
      <c r="H68" s="283"/>
      <c r="I68" s="283"/>
      <c r="J68" s="283"/>
      <c r="K68" s="283"/>
      <c r="L68" s="283"/>
      <c r="M68" s="283"/>
      <c r="N68" s="283"/>
      <c r="O68" s="283"/>
      <c r="P68" s="283"/>
      <c r="Q68" s="283"/>
      <c r="R68" s="283"/>
      <c r="S68" s="283"/>
      <c r="T68" s="283"/>
      <c r="U68" s="283"/>
    </row>
    <row r="69">
      <c r="A69" s="418">
        <v>45392</v>
      </c>
      <c r="B69" s="417" t="str">
        <v>司机培训大巴车</v>
      </c>
      <c r="C69" s="417" t="str">
        <v>1部48座包车半天</v>
      </c>
      <c r="D69" s="417">
        <v>900</v>
      </c>
      <c r="E69" s="417"/>
      <c r="F69" s="203"/>
      <c r="G69" s="283"/>
      <c r="H69" s="283"/>
      <c r="I69" s="283"/>
      <c r="J69" s="283"/>
      <c r="K69" s="283"/>
      <c r="L69" s="283"/>
      <c r="M69" s="283"/>
      <c r="N69" s="283"/>
      <c r="O69" s="283"/>
      <c r="P69" s="283"/>
      <c r="Q69" s="283"/>
      <c r="R69" s="283"/>
      <c r="S69" s="283"/>
      <c r="T69" s="283"/>
      <c r="U69" s="283"/>
    </row>
    <row r="70">
      <c r="A70" s="418">
        <v>45393</v>
      </c>
      <c r="B70" s="417" t="str">
        <v>司机培训+踩线误工补贴</v>
      </c>
      <c r="C70" s="417">
        <v>21</v>
      </c>
      <c r="D70" s="417">
        <v>500</v>
      </c>
      <c r="E70" s="417"/>
      <c r="F70" s="203"/>
      <c r="G70" s="283"/>
      <c r="H70" s="283"/>
      <c r="I70" s="283"/>
      <c r="J70" s="283"/>
      <c r="K70" s="283"/>
      <c r="L70" s="283"/>
      <c r="M70" s="283"/>
      <c r="N70" s="283"/>
      <c r="O70" s="283"/>
      <c r="P70" s="283"/>
      <c r="Q70" s="283"/>
      <c r="R70" s="283"/>
      <c r="S70" s="283"/>
      <c r="T70" s="283"/>
      <c r="U70" s="283"/>
    </row>
    <row r="71">
      <c r="A71" s="418">
        <v>45395</v>
      </c>
      <c r="B71" s="417" t="str">
        <v>VOSS水代购</v>
      </c>
      <c r="C71" s="417">
        <v>1</v>
      </c>
      <c r="D71" s="417">
        <v>302.7</v>
      </c>
      <c r="E71" s="417"/>
      <c r="F71" s="203"/>
      <c r="G71" s="283"/>
      <c r="H71" s="283"/>
      <c r="I71" s="283"/>
      <c r="J71" s="283"/>
      <c r="K71" s="283"/>
      <c r="L71" s="283"/>
      <c r="M71" s="283"/>
      <c r="N71" s="283"/>
      <c r="O71" s="283"/>
      <c r="P71" s="283"/>
      <c r="Q71" s="283"/>
      <c r="R71" s="283"/>
      <c r="S71" s="283"/>
      <c r="T71" s="283"/>
      <c r="U71" s="283"/>
    </row>
    <row r="72">
      <c r="A72" s="425" t="str">
        <v>4月9-15日</v>
      </c>
      <c r="B72" s="417" t="str">
        <v>司机餐补</v>
      </c>
      <c r="C72" s="417" t="str">
        <v>319人次60元/天</v>
      </c>
      <c r="D72" s="417">
        <v>19140</v>
      </c>
      <c r="E72" s="417"/>
      <c r="F72" s="203"/>
      <c r="G72" s="283"/>
      <c r="H72" s="283"/>
      <c r="I72" s="283"/>
      <c r="J72" s="283"/>
      <c r="K72" s="283"/>
      <c r="L72" s="283"/>
      <c r="M72" s="283"/>
      <c r="N72" s="283"/>
      <c r="O72" s="283"/>
      <c r="P72" s="283"/>
      <c r="Q72" s="283"/>
      <c r="R72" s="283"/>
      <c r="S72" s="283"/>
      <c r="T72" s="283"/>
      <c r="U72" s="283"/>
    </row>
    <row r="73">
      <c r="A73" s="203"/>
      <c r="B73" s="203"/>
      <c r="C73" s="203"/>
      <c r="D73" s="203"/>
      <c r="E73" s="203"/>
      <c r="F73" s="203"/>
      <c r="G73" s="283"/>
      <c r="H73" s="283"/>
      <c r="I73" s="283"/>
      <c r="J73" s="283"/>
      <c r="K73" s="283"/>
      <c r="L73" s="283"/>
      <c r="M73" s="283"/>
      <c r="N73" s="283"/>
      <c r="O73" s="283"/>
      <c r="P73" s="283"/>
      <c r="Q73" s="283"/>
      <c r="R73" s="283"/>
      <c r="S73" s="283"/>
      <c r="T73" s="283"/>
      <c r="U73" s="283"/>
    </row>
    <row r="74">
      <c r="A74" s="203"/>
      <c r="B74" s="203"/>
      <c r="C74" s="203"/>
      <c r="D74" s="203"/>
      <c r="E74" s="203"/>
      <c r="F74" s="203"/>
      <c r="G74" s="283"/>
      <c r="H74" s="283"/>
      <c r="I74" s="283"/>
      <c r="J74" s="283"/>
      <c r="K74" s="283"/>
      <c r="L74" s="283"/>
      <c r="M74" s="283"/>
      <c r="N74" s="283"/>
      <c r="O74" s="283"/>
      <c r="P74" s="283"/>
      <c r="Q74" s="283"/>
      <c r="R74" s="283"/>
      <c r="S74" s="283"/>
      <c r="T74" s="283"/>
      <c r="U74" s="283"/>
    </row>
    <row r="75">
      <c r="A75" s="424" t="str">
        <v>华尔道夫工作人员餐补（不含兼职礼仪，包车司机）</v>
      </c>
      <c r="B75" s="424"/>
      <c r="C75" s="424"/>
      <c r="D75" s="424"/>
      <c r="E75" s="424"/>
      <c r="F75" s="203"/>
      <c r="G75" s="283"/>
      <c r="H75" s="283"/>
      <c r="I75" s="283"/>
      <c r="J75" s="283"/>
      <c r="K75" s="283"/>
      <c r="L75" s="283"/>
      <c r="M75" s="283"/>
      <c r="N75" s="283"/>
      <c r="O75" s="283"/>
      <c r="P75" s="283"/>
      <c r="Q75" s="283"/>
      <c r="R75" s="283"/>
      <c r="S75" s="283"/>
      <c r="T75" s="283"/>
      <c r="U75" s="283"/>
    </row>
    <row r="76">
      <c r="A76" s="425" t="str">
        <v>序号</v>
      </c>
      <c r="B76" s="426" t="str">
        <v>时间</v>
      </c>
      <c r="C76" s="426" t="str">
        <v>项目</v>
      </c>
      <c r="D76" s="426" t="str">
        <v>金额</v>
      </c>
      <c r="E76" s="426" t="str">
        <v>备注</v>
      </c>
      <c r="F76" s="203"/>
      <c r="G76" s="283"/>
      <c r="H76" s="283"/>
      <c r="I76" s="283"/>
      <c r="J76" s="283"/>
      <c r="K76" s="283"/>
      <c r="L76" s="283"/>
      <c r="M76" s="283"/>
      <c r="N76" s="283"/>
      <c r="O76" s="283"/>
      <c r="P76" s="283"/>
      <c r="Q76" s="283"/>
      <c r="R76" s="283"/>
      <c r="S76" s="283"/>
      <c r="T76" s="283"/>
      <c r="U76" s="283"/>
    </row>
    <row r="77">
      <c r="A77" s="425">
        <v>1</v>
      </c>
      <c r="B77" s="427" t="str">
        <v>4月9日-16日</v>
      </c>
      <c r="C77" s="428" t="str">
        <v>地接工作人员（26人次*60元/天）</v>
      </c>
      <c r="D77" s="427">
        <v>1560</v>
      </c>
      <c r="E77" s="427" t="str">
        <v>每人每餐30元</v>
      </c>
      <c r="F77" s="203"/>
      <c r="G77" s="283"/>
      <c r="H77" s="283"/>
      <c r="I77" s="283"/>
      <c r="J77" s="283"/>
      <c r="K77" s="283"/>
      <c r="L77" s="283"/>
      <c r="M77" s="283"/>
      <c r="N77" s="283"/>
      <c r="O77" s="283"/>
      <c r="P77" s="283"/>
      <c r="Q77" s="283"/>
      <c r="R77" s="283"/>
      <c r="S77" s="283"/>
      <c r="T77" s="283"/>
      <c r="U77" s="283"/>
    </row>
    <row r="78">
      <c r="A78" s="203"/>
      <c r="B78" s="203"/>
      <c r="C78" s="203"/>
      <c r="D78" s="203"/>
      <c r="E78" s="203"/>
      <c r="F78" s="203"/>
      <c r="G78" s="283"/>
      <c r="H78" s="283"/>
      <c r="I78" s="283"/>
      <c r="J78" s="283"/>
      <c r="K78" s="283"/>
      <c r="L78" s="283"/>
      <c r="M78" s="283"/>
      <c r="N78" s="283"/>
      <c r="O78" s="283"/>
      <c r="P78" s="283"/>
      <c r="Q78" s="283"/>
      <c r="R78" s="283"/>
      <c r="S78" s="283"/>
      <c r="T78" s="283"/>
      <c r="U78" s="283"/>
    </row>
    <row r="79">
      <c r="A79" s="283"/>
      <c r="B79" s="283"/>
      <c r="C79" s="283"/>
      <c r="D79" s="283"/>
      <c r="E79" s="283"/>
      <c r="F79" s="283"/>
      <c r="G79" s="283"/>
      <c r="H79" s="283"/>
      <c r="I79" s="283"/>
      <c r="J79" s="283"/>
      <c r="K79" s="283"/>
      <c r="L79" s="283"/>
      <c r="M79" s="283"/>
      <c r="N79" s="283"/>
      <c r="O79" s="283"/>
      <c r="P79" s="283"/>
      <c r="Q79" s="283"/>
      <c r="R79" s="283"/>
      <c r="S79" s="283"/>
      <c r="T79" s="283"/>
      <c r="U79" s="283"/>
    </row>
    <row r="80">
      <c r="A80" s="283"/>
      <c r="B80" s="283"/>
      <c r="C80" s="283"/>
      <c r="D80" s="283"/>
      <c r="E80" s="283"/>
      <c r="F80" s="283"/>
      <c r="G80" s="283"/>
      <c r="H80" s="283"/>
      <c r="I80" s="283"/>
      <c r="J80" s="283"/>
      <c r="K80" s="283"/>
      <c r="L80" s="283"/>
      <c r="M80" s="283"/>
      <c r="N80" s="283"/>
      <c r="O80" s="283"/>
      <c r="P80" s="283"/>
      <c r="Q80" s="283"/>
      <c r="R80" s="283"/>
      <c r="S80" s="283"/>
      <c r="T80" s="283"/>
      <c r="U80" s="283"/>
    </row>
    <row r="81">
      <c r="A81" s="283"/>
      <c r="B81" s="283"/>
      <c r="C81" s="283"/>
      <c r="D81" s="283"/>
      <c r="E81" s="283"/>
      <c r="F81" s="283"/>
      <c r="G81" s="283"/>
      <c r="H81" s="283"/>
      <c r="I81" s="283"/>
      <c r="J81" s="283"/>
      <c r="K81" s="283"/>
      <c r="L81" s="283"/>
      <c r="M81" s="283"/>
      <c r="N81" s="283"/>
      <c r="O81" s="283"/>
      <c r="P81" s="283"/>
      <c r="Q81" s="283"/>
      <c r="R81" s="283"/>
      <c r="S81" s="283"/>
      <c r="T81" s="283"/>
      <c r="U81" s="283"/>
    </row>
    <row r="82">
      <c r="A82" s="283"/>
      <c r="B82" s="283"/>
      <c r="C82" s="283"/>
      <c r="D82" s="283"/>
      <c r="E82" s="283"/>
      <c r="F82" s="283"/>
      <c r="G82" s="283"/>
      <c r="H82" s="283"/>
      <c r="I82" s="283"/>
      <c r="J82" s="283"/>
      <c r="K82" s="283"/>
      <c r="L82" s="283"/>
      <c r="M82" s="283"/>
      <c r="N82" s="283"/>
      <c r="O82" s="283"/>
      <c r="P82" s="283"/>
      <c r="Q82" s="283"/>
      <c r="R82" s="283"/>
      <c r="S82" s="283"/>
      <c r="T82" s="283"/>
      <c r="U82" s="283"/>
    </row>
    <row r="83">
      <c r="A83" s="283"/>
      <c r="B83" s="283"/>
      <c r="C83" s="283"/>
      <c r="D83" s="283"/>
      <c r="E83" s="283"/>
      <c r="F83" s="283"/>
      <c r="G83" s="283"/>
      <c r="H83" s="283"/>
      <c r="I83" s="283"/>
      <c r="J83" s="283"/>
      <c r="K83" s="283"/>
      <c r="L83" s="283"/>
      <c r="M83" s="283"/>
      <c r="N83" s="283"/>
      <c r="O83" s="283"/>
      <c r="P83" s="283"/>
      <c r="Q83" s="283"/>
      <c r="R83" s="283"/>
      <c r="S83" s="283"/>
      <c r="T83" s="283"/>
      <c r="U83" s="283"/>
    </row>
    <row r="84">
      <c r="A84" s="283"/>
      <c r="B84" s="283"/>
      <c r="C84" s="283"/>
      <c r="D84" s="283"/>
      <c r="E84" s="283"/>
      <c r="F84" s="283"/>
      <c r="G84" s="283"/>
      <c r="H84" s="283"/>
      <c r="I84" s="283"/>
      <c r="J84" s="283"/>
      <c r="K84" s="283"/>
      <c r="L84" s="283"/>
      <c r="M84" s="283"/>
      <c r="N84" s="283"/>
      <c r="O84" s="283"/>
      <c r="P84" s="283"/>
      <c r="Q84" s="283"/>
      <c r="R84" s="283"/>
      <c r="S84" s="283"/>
      <c r="T84" s="283"/>
      <c r="U84" s="283"/>
    </row>
    <row r="85">
      <c r="A85" s="283"/>
      <c r="B85" s="283"/>
      <c r="C85" s="283"/>
      <c r="D85" s="283"/>
      <c r="E85" s="283"/>
      <c r="F85" s="283"/>
      <c r="G85" s="283"/>
      <c r="H85" s="283"/>
      <c r="I85" s="283"/>
      <c r="J85" s="283"/>
      <c r="K85" s="283"/>
      <c r="L85" s="283"/>
      <c r="M85" s="283"/>
      <c r="N85" s="283"/>
      <c r="O85" s="283"/>
      <c r="P85" s="283"/>
      <c r="Q85" s="283"/>
      <c r="R85" s="283"/>
      <c r="S85" s="283"/>
      <c r="T85" s="283"/>
      <c r="U85" s="283"/>
    </row>
    <row r="86">
      <c r="A86" s="283"/>
      <c r="B86" s="283"/>
      <c r="C86" s="283"/>
      <c r="D86" s="283"/>
      <c r="E86" s="283"/>
      <c r="F86" s="283"/>
      <c r="G86" s="283"/>
      <c r="H86" s="283"/>
      <c r="I86" s="283"/>
      <c r="J86" s="283"/>
      <c r="K86" s="283"/>
      <c r="L86" s="283"/>
      <c r="M86" s="283"/>
      <c r="N86" s="283"/>
      <c r="O86" s="283"/>
      <c r="P86" s="283"/>
      <c r="Q86" s="283"/>
      <c r="R86" s="283"/>
      <c r="S86" s="283"/>
      <c r="T86" s="283"/>
      <c r="U86" s="283"/>
    </row>
    <row r="87">
      <c r="A87" s="283"/>
      <c r="B87" s="283"/>
      <c r="C87" s="283"/>
      <c r="D87" s="283"/>
      <c r="E87" s="283"/>
      <c r="F87" s="283"/>
      <c r="G87" s="283"/>
      <c r="H87" s="283"/>
      <c r="I87" s="283"/>
      <c r="J87" s="283"/>
      <c r="K87" s="283"/>
      <c r="L87" s="283"/>
      <c r="M87" s="283"/>
      <c r="N87" s="283"/>
      <c r="O87" s="283"/>
      <c r="P87" s="283"/>
      <c r="Q87" s="283"/>
      <c r="R87" s="283"/>
      <c r="S87" s="283"/>
      <c r="T87" s="283"/>
      <c r="U87" s="283"/>
    </row>
    <row r="88">
      <c r="A88" s="283"/>
      <c r="B88" s="283"/>
      <c r="C88" s="283"/>
      <c r="D88" s="283"/>
      <c r="E88" s="283"/>
      <c r="F88" s="283"/>
      <c r="G88" s="283"/>
      <c r="H88" s="283"/>
      <c r="I88" s="283"/>
      <c r="J88" s="283"/>
      <c r="K88" s="283"/>
      <c r="L88" s="283"/>
      <c r="M88" s="283"/>
      <c r="N88" s="283"/>
      <c r="O88" s="283"/>
      <c r="P88" s="283"/>
      <c r="Q88" s="283"/>
      <c r="R88" s="283"/>
      <c r="S88" s="283"/>
      <c r="T88" s="283"/>
      <c r="U88" s="283"/>
    </row>
    <row r="89">
      <c r="A89" s="283"/>
      <c r="B89" s="283"/>
      <c r="C89" s="283"/>
      <c r="D89" s="283"/>
      <c r="E89" s="283"/>
      <c r="F89" s="283"/>
      <c r="G89" s="283"/>
      <c r="H89" s="283"/>
      <c r="I89" s="283"/>
      <c r="J89" s="283"/>
      <c r="K89" s="283"/>
      <c r="L89" s="283"/>
      <c r="M89" s="283"/>
      <c r="N89" s="283"/>
      <c r="O89" s="283"/>
      <c r="P89" s="283"/>
      <c r="Q89" s="283"/>
      <c r="R89" s="283"/>
      <c r="S89" s="283"/>
      <c r="T89" s="283"/>
      <c r="U89" s="283"/>
    </row>
    <row r="90">
      <c r="A90" s="283"/>
      <c r="B90" s="283"/>
      <c r="C90" s="283"/>
      <c r="D90" s="283"/>
      <c r="E90" s="283"/>
      <c r="F90" s="283"/>
      <c r="G90" s="283"/>
      <c r="H90" s="283"/>
      <c r="I90" s="283"/>
      <c r="J90" s="283"/>
      <c r="K90" s="283"/>
      <c r="L90" s="283"/>
      <c r="M90" s="283"/>
      <c r="N90" s="283"/>
      <c r="O90" s="283"/>
      <c r="P90" s="283"/>
      <c r="Q90" s="283"/>
      <c r="R90" s="283"/>
      <c r="S90" s="283"/>
      <c r="T90" s="283"/>
      <c r="U90" s="283"/>
    </row>
    <row r="91">
      <c r="A91" s="283"/>
      <c r="B91" s="283"/>
      <c r="C91" s="283"/>
      <c r="D91" s="283"/>
      <c r="E91" s="283"/>
      <c r="F91" s="283"/>
      <c r="G91" s="283"/>
      <c r="H91" s="283"/>
      <c r="I91" s="283"/>
      <c r="J91" s="283"/>
      <c r="K91" s="283"/>
      <c r="L91" s="283"/>
      <c r="M91" s="283"/>
      <c r="N91" s="283"/>
      <c r="O91" s="283"/>
      <c r="P91" s="283"/>
      <c r="Q91" s="283"/>
      <c r="R91" s="283"/>
      <c r="S91" s="283"/>
      <c r="T91" s="283"/>
      <c r="U91" s="283"/>
    </row>
    <row r="92">
      <c r="A92" s="283"/>
      <c r="B92" s="283"/>
      <c r="C92" s="283"/>
      <c r="D92" s="283"/>
      <c r="E92" s="283"/>
      <c r="F92" s="283"/>
      <c r="G92" s="283"/>
      <c r="H92" s="283"/>
      <c r="I92" s="283"/>
      <c r="J92" s="283"/>
      <c r="K92" s="283"/>
      <c r="L92" s="283"/>
      <c r="M92" s="283"/>
      <c r="N92" s="283"/>
      <c r="O92" s="283"/>
      <c r="P92" s="283"/>
      <c r="Q92" s="283"/>
      <c r="R92" s="283"/>
      <c r="S92" s="283"/>
      <c r="T92" s="283"/>
      <c r="U92" s="283"/>
    </row>
    <row r="93">
      <c r="A93" s="283"/>
      <c r="B93" s="283"/>
      <c r="C93" s="283"/>
      <c r="D93" s="283"/>
      <c r="E93" s="283"/>
      <c r="F93" s="283"/>
      <c r="G93" s="283"/>
      <c r="H93" s="283"/>
      <c r="I93" s="283"/>
      <c r="J93" s="283"/>
      <c r="K93" s="283"/>
      <c r="L93" s="283"/>
      <c r="M93" s="283"/>
      <c r="N93" s="283"/>
      <c r="O93" s="283"/>
      <c r="P93" s="283"/>
      <c r="Q93" s="283"/>
      <c r="R93" s="283"/>
      <c r="S93" s="283"/>
      <c r="T93" s="283"/>
      <c r="U93" s="283"/>
    </row>
    <row r="94">
      <c r="A94" s="283"/>
      <c r="B94" s="283"/>
      <c r="C94" s="283"/>
      <c r="D94" s="283"/>
      <c r="E94" s="283"/>
      <c r="F94" s="283"/>
      <c r="G94" s="283"/>
      <c r="H94" s="283"/>
      <c r="I94" s="283"/>
      <c r="J94" s="283"/>
      <c r="K94" s="283"/>
      <c r="L94" s="283"/>
      <c r="M94" s="283"/>
      <c r="N94" s="283"/>
      <c r="O94" s="283"/>
      <c r="P94" s="283"/>
      <c r="Q94" s="283"/>
      <c r="R94" s="283"/>
      <c r="S94" s="283"/>
      <c r="T94" s="283"/>
      <c r="U94" s="283"/>
    </row>
    <row r="95">
      <c r="A95" s="283"/>
      <c r="B95" s="283"/>
      <c r="C95" s="283"/>
      <c r="D95" s="283"/>
      <c r="E95" s="283"/>
      <c r="F95" s="283"/>
      <c r="G95" s="283"/>
      <c r="H95" s="283"/>
      <c r="I95" s="283"/>
      <c r="J95" s="283"/>
      <c r="K95" s="283"/>
      <c r="L95" s="283"/>
      <c r="M95" s="283"/>
      <c r="N95" s="283"/>
      <c r="O95" s="283"/>
      <c r="P95" s="283"/>
      <c r="Q95" s="283"/>
      <c r="R95" s="283"/>
      <c r="S95" s="283"/>
      <c r="T95" s="283"/>
      <c r="U95" s="283"/>
    </row>
    <row r="96">
      <c r="A96" s="283"/>
      <c r="B96" s="283"/>
      <c r="C96" s="283"/>
      <c r="D96" s="283"/>
      <c r="E96" s="283"/>
      <c r="F96" s="283"/>
      <c r="G96" s="283"/>
      <c r="H96" s="283"/>
      <c r="I96" s="283"/>
      <c r="J96" s="283"/>
      <c r="K96" s="283"/>
      <c r="L96" s="283"/>
      <c r="M96" s="283"/>
      <c r="N96" s="283"/>
      <c r="O96" s="283"/>
      <c r="P96" s="283"/>
      <c r="Q96" s="283"/>
      <c r="R96" s="283"/>
      <c r="S96" s="283"/>
      <c r="T96" s="283"/>
      <c r="U96" s="283"/>
    </row>
    <row r="97">
      <c r="A97" s="283"/>
      <c r="B97" s="283"/>
      <c r="C97" s="283"/>
      <c r="D97" s="283"/>
      <c r="E97" s="283"/>
      <c r="F97" s="283"/>
      <c r="G97" s="283"/>
      <c r="H97" s="283"/>
      <c r="I97" s="283"/>
      <c r="J97" s="283"/>
      <c r="K97" s="283"/>
      <c r="L97" s="283"/>
      <c r="M97" s="283"/>
      <c r="N97" s="283"/>
      <c r="O97" s="283"/>
      <c r="P97" s="283"/>
      <c r="Q97" s="283"/>
      <c r="R97" s="283"/>
      <c r="S97" s="283"/>
      <c r="T97" s="283"/>
      <c r="U97" s="283"/>
    </row>
    <row r="98">
      <c r="A98" s="283"/>
      <c r="B98" s="283"/>
      <c r="C98" s="283"/>
      <c r="D98" s="283"/>
      <c r="E98" s="283"/>
      <c r="F98" s="283"/>
      <c r="G98" s="283"/>
      <c r="H98" s="283"/>
      <c r="I98" s="283"/>
      <c r="J98" s="283"/>
      <c r="K98" s="283"/>
      <c r="L98" s="283"/>
      <c r="M98" s="283"/>
      <c r="N98" s="283"/>
      <c r="O98" s="283"/>
      <c r="P98" s="283"/>
      <c r="Q98" s="283"/>
      <c r="R98" s="283"/>
      <c r="S98" s="283"/>
      <c r="T98" s="283"/>
      <c r="U98" s="283"/>
    </row>
    <row r="99">
      <c r="A99" s="283"/>
      <c r="B99" s="283"/>
      <c r="C99" s="283"/>
      <c r="D99" s="283"/>
      <c r="E99" s="283"/>
      <c r="F99" s="283"/>
      <c r="G99" s="283"/>
      <c r="H99" s="283"/>
      <c r="I99" s="283"/>
      <c r="J99" s="283"/>
      <c r="K99" s="283"/>
      <c r="L99" s="283"/>
      <c r="M99" s="283"/>
      <c r="N99" s="283"/>
      <c r="O99" s="283"/>
      <c r="P99" s="283"/>
      <c r="Q99" s="283"/>
      <c r="R99" s="283"/>
      <c r="S99" s="283"/>
      <c r="T99" s="283"/>
      <c r="U99" s="283"/>
    </row>
    <row r="100">
      <c r="A100" s="283"/>
      <c r="B100" s="283"/>
      <c r="C100" s="283"/>
      <c r="D100" s="283"/>
      <c r="E100" s="283"/>
      <c r="F100" s="283"/>
      <c r="G100" s="283"/>
      <c r="H100" s="283"/>
      <c r="I100" s="283"/>
      <c r="J100" s="283"/>
      <c r="K100" s="283"/>
      <c r="L100" s="283"/>
      <c r="M100" s="283"/>
      <c r="N100" s="283"/>
      <c r="O100" s="283"/>
      <c r="P100" s="283"/>
      <c r="Q100" s="283"/>
      <c r="R100" s="283"/>
      <c r="S100" s="283"/>
      <c r="T100" s="283"/>
      <c r="U100" s="283"/>
    </row>
    <row r="101">
      <c r="A101" s="283"/>
      <c r="B101" s="283"/>
      <c r="C101" s="283"/>
      <c r="D101" s="283"/>
      <c r="E101" s="283"/>
      <c r="F101" s="283"/>
      <c r="G101" s="283"/>
      <c r="H101" s="283"/>
      <c r="I101" s="283"/>
      <c r="J101" s="283"/>
      <c r="K101" s="283"/>
      <c r="L101" s="283"/>
      <c r="M101" s="283"/>
      <c r="N101" s="283"/>
      <c r="O101" s="283"/>
      <c r="P101" s="283"/>
      <c r="Q101" s="283"/>
      <c r="R101" s="283"/>
      <c r="S101" s="283"/>
      <c r="T101" s="283"/>
      <c r="U101" s="283"/>
    </row>
    <row r="102">
      <c r="A102" s="283"/>
      <c r="B102" s="283"/>
      <c r="C102" s="283"/>
      <c r="D102" s="283"/>
      <c r="E102" s="283"/>
      <c r="F102" s="283"/>
      <c r="G102" s="283"/>
      <c r="H102" s="283"/>
      <c r="I102" s="283"/>
      <c r="J102" s="283"/>
      <c r="K102" s="283"/>
      <c r="L102" s="283"/>
      <c r="M102" s="283"/>
      <c r="N102" s="283"/>
      <c r="O102" s="283"/>
      <c r="P102" s="283"/>
      <c r="Q102" s="283"/>
      <c r="R102" s="283"/>
      <c r="S102" s="283"/>
      <c r="T102" s="283"/>
      <c r="U102" s="283"/>
    </row>
    <row r="103">
      <c r="A103" s="283"/>
      <c r="B103" s="283"/>
      <c r="C103" s="283"/>
      <c r="D103" s="283"/>
      <c r="E103" s="283"/>
      <c r="F103" s="283"/>
      <c r="G103" s="283"/>
      <c r="H103" s="283"/>
      <c r="I103" s="283"/>
      <c r="J103" s="283"/>
      <c r="K103" s="283"/>
      <c r="L103" s="283"/>
      <c r="M103" s="283"/>
      <c r="N103" s="283"/>
      <c r="O103" s="283"/>
      <c r="P103" s="283"/>
      <c r="Q103" s="283"/>
      <c r="R103" s="283"/>
      <c r="S103" s="283"/>
      <c r="T103" s="283"/>
      <c r="U103" s="283"/>
    </row>
    <row r="104">
      <c r="A104" s="283"/>
      <c r="B104" s="283"/>
      <c r="C104" s="283"/>
      <c r="D104" s="283"/>
      <c r="E104" s="283"/>
      <c r="F104" s="283"/>
      <c r="G104" s="283"/>
      <c r="H104" s="283"/>
      <c r="I104" s="283"/>
      <c r="J104" s="283"/>
      <c r="K104" s="283"/>
      <c r="L104" s="283"/>
      <c r="M104" s="283"/>
      <c r="N104" s="283"/>
      <c r="O104" s="283"/>
      <c r="P104" s="283"/>
      <c r="Q104" s="283"/>
      <c r="R104" s="283"/>
      <c r="S104" s="283"/>
      <c r="T104" s="283"/>
      <c r="U104" s="283"/>
    </row>
    <row r="105">
      <c r="A105" s="283"/>
      <c r="B105" s="283"/>
      <c r="C105" s="283"/>
      <c r="D105" s="283"/>
      <c r="E105" s="283"/>
      <c r="F105" s="283"/>
      <c r="G105" s="283"/>
      <c r="H105" s="283"/>
      <c r="I105" s="283"/>
      <c r="J105" s="283"/>
      <c r="K105" s="283"/>
      <c r="L105" s="283"/>
      <c r="M105" s="283"/>
      <c r="N105" s="283"/>
      <c r="O105" s="283"/>
      <c r="P105" s="283"/>
      <c r="Q105" s="283"/>
      <c r="R105" s="283"/>
      <c r="S105" s="283"/>
      <c r="T105" s="283"/>
      <c r="U105" s="283"/>
    </row>
    <row r="106">
      <c r="A106" s="283"/>
      <c r="B106" s="283"/>
      <c r="C106" s="283"/>
      <c r="D106" s="283"/>
      <c r="E106" s="283"/>
      <c r="F106" s="283"/>
      <c r="G106" s="283"/>
      <c r="H106" s="283"/>
      <c r="I106" s="283"/>
      <c r="J106" s="283"/>
      <c r="K106" s="283"/>
      <c r="L106" s="283"/>
      <c r="M106" s="283"/>
      <c r="N106" s="283"/>
      <c r="O106" s="283"/>
      <c r="P106" s="283"/>
      <c r="Q106" s="283"/>
      <c r="R106" s="283"/>
      <c r="S106" s="283"/>
      <c r="T106" s="283"/>
      <c r="U106" s="283"/>
    </row>
    <row r="107">
      <c r="A107" s="283"/>
      <c r="B107" s="283"/>
      <c r="C107" s="283"/>
      <c r="D107" s="283"/>
      <c r="E107" s="283"/>
      <c r="F107" s="283"/>
      <c r="G107" s="283"/>
      <c r="H107" s="283"/>
      <c r="I107" s="283"/>
      <c r="J107" s="283"/>
      <c r="K107" s="283"/>
      <c r="L107" s="283"/>
      <c r="M107" s="283"/>
      <c r="N107" s="283"/>
      <c r="O107" s="283"/>
      <c r="P107" s="283"/>
      <c r="Q107" s="283"/>
      <c r="R107" s="283"/>
      <c r="S107" s="283"/>
      <c r="T107" s="283"/>
      <c r="U107" s="283"/>
    </row>
    <row r="108">
      <c r="A108" s="283"/>
      <c r="B108" s="283"/>
      <c r="C108" s="283"/>
      <c r="D108" s="283"/>
      <c r="E108" s="283"/>
      <c r="F108" s="283"/>
      <c r="G108" s="283"/>
      <c r="H108" s="283"/>
      <c r="I108" s="283"/>
      <c r="J108" s="283"/>
      <c r="K108" s="283"/>
      <c r="L108" s="283"/>
      <c r="M108" s="283"/>
      <c r="N108" s="283"/>
      <c r="O108" s="283"/>
      <c r="P108" s="283"/>
      <c r="Q108" s="283"/>
      <c r="R108" s="283"/>
      <c r="S108" s="283"/>
      <c r="T108" s="283"/>
      <c r="U108" s="283"/>
    </row>
    <row r="109">
      <c r="A109" s="283"/>
      <c r="B109" s="283"/>
      <c r="C109" s="283"/>
      <c r="D109" s="283"/>
      <c r="E109" s="283"/>
      <c r="F109" s="283"/>
      <c r="G109" s="283"/>
      <c r="H109" s="283"/>
      <c r="I109" s="283"/>
      <c r="J109" s="283"/>
      <c r="K109" s="283"/>
      <c r="L109" s="283"/>
      <c r="M109" s="283"/>
      <c r="N109" s="283"/>
      <c r="O109" s="283"/>
      <c r="P109" s="283"/>
      <c r="Q109" s="283"/>
      <c r="R109" s="283"/>
      <c r="S109" s="283"/>
      <c r="T109" s="283"/>
      <c r="U109" s="283"/>
    </row>
    <row r="110">
      <c r="A110" s="283"/>
      <c r="B110" s="283"/>
      <c r="C110" s="283"/>
      <c r="D110" s="283"/>
      <c r="E110" s="283"/>
      <c r="F110" s="283"/>
      <c r="G110" s="283"/>
      <c r="H110" s="283"/>
      <c r="I110" s="283"/>
      <c r="J110" s="283"/>
      <c r="K110" s="283"/>
      <c r="L110" s="283"/>
      <c r="M110" s="283"/>
      <c r="N110" s="283"/>
      <c r="O110" s="283"/>
      <c r="P110" s="283"/>
      <c r="Q110" s="283"/>
      <c r="R110" s="283"/>
      <c r="S110" s="283"/>
      <c r="T110" s="283"/>
      <c r="U110" s="283"/>
    </row>
    <row r="111">
      <c r="A111" s="283"/>
      <c r="B111" s="283"/>
      <c r="C111" s="283"/>
      <c r="D111" s="283"/>
      <c r="E111" s="283"/>
      <c r="F111" s="283"/>
      <c r="G111" s="283"/>
      <c r="H111" s="283"/>
      <c r="I111" s="283"/>
      <c r="J111" s="283"/>
      <c r="K111" s="283"/>
      <c r="L111" s="283"/>
      <c r="M111" s="283"/>
      <c r="N111" s="283"/>
      <c r="O111" s="283"/>
      <c r="P111" s="283"/>
      <c r="Q111" s="283"/>
      <c r="R111" s="283"/>
      <c r="S111" s="283"/>
      <c r="T111" s="283"/>
      <c r="U111" s="283"/>
    </row>
    <row r="112">
      <c r="A112" s="283"/>
      <c r="B112" s="283"/>
      <c r="C112" s="283"/>
      <c r="D112" s="283"/>
      <c r="E112" s="283"/>
      <c r="F112" s="283"/>
      <c r="G112" s="283"/>
      <c r="H112" s="283"/>
      <c r="I112" s="283"/>
      <c r="J112" s="283"/>
      <c r="K112" s="283"/>
      <c r="L112" s="283"/>
      <c r="M112" s="283"/>
      <c r="N112" s="283"/>
      <c r="O112" s="283"/>
      <c r="P112" s="283"/>
      <c r="Q112" s="283"/>
      <c r="R112" s="283"/>
      <c r="S112" s="283"/>
      <c r="T112" s="283"/>
      <c r="U112" s="283"/>
    </row>
    <row r="113">
      <c r="A113" s="283"/>
      <c r="B113" s="283"/>
      <c r="C113" s="283"/>
      <c r="D113" s="283"/>
      <c r="E113" s="283"/>
      <c r="F113" s="283"/>
      <c r="G113" s="283"/>
      <c r="H113" s="283"/>
      <c r="I113" s="283"/>
      <c r="J113" s="283"/>
      <c r="K113" s="283"/>
      <c r="L113" s="283"/>
      <c r="M113" s="283"/>
      <c r="N113" s="283"/>
      <c r="O113" s="283"/>
      <c r="P113" s="283"/>
      <c r="Q113" s="283"/>
      <c r="R113" s="283"/>
      <c r="S113" s="283"/>
      <c r="T113" s="283"/>
      <c r="U113" s="283"/>
    </row>
    <row r="114">
      <c r="A114" s="283"/>
      <c r="B114" s="283"/>
      <c r="C114" s="283"/>
      <c r="D114" s="283"/>
      <c r="E114" s="283"/>
      <c r="F114" s="283"/>
      <c r="G114" s="283"/>
      <c r="H114" s="283"/>
      <c r="I114" s="283"/>
      <c r="J114" s="283"/>
      <c r="K114" s="283"/>
      <c r="L114" s="283"/>
      <c r="M114" s="283"/>
      <c r="N114" s="283"/>
      <c r="O114" s="283"/>
      <c r="P114" s="283"/>
      <c r="Q114" s="283"/>
      <c r="R114" s="283"/>
      <c r="S114" s="283"/>
      <c r="T114" s="283"/>
      <c r="U114" s="283"/>
    </row>
    <row r="115">
      <c r="A115" s="283"/>
      <c r="B115" s="283"/>
      <c r="C115" s="283"/>
      <c r="D115" s="283"/>
      <c r="E115" s="283"/>
      <c r="F115" s="283"/>
      <c r="G115" s="283"/>
      <c r="H115" s="283"/>
      <c r="I115" s="283"/>
      <c r="J115" s="283"/>
      <c r="K115" s="283"/>
      <c r="L115" s="283"/>
      <c r="M115" s="283"/>
      <c r="N115" s="283"/>
      <c r="O115" s="283"/>
      <c r="P115" s="283"/>
      <c r="Q115" s="283"/>
      <c r="R115" s="283"/>
      <c r="S115" s="283"/>
      <c r="T115" s="283"/>
      <c r="U115" s="283"/>
    </row>
    <row r="116">
      <c r="A116" s="283"/>
      <c r="B116" s="283"/>
      <c r="C116" s="283"/>
      <c r="D116" s="283"/>
      <c r="E116" s="283"/>
      <c r="F116" s="283"/>
      <c r="G116" s="283"/>
      <c r="H116" s="283"/>
      <c r="I116" s="283"/>
      <c r="J116" s="283"/>
      <c r="K116" s="283"/>
      <c r="L116" s="283"/>
      <c r="M116" s="283"/>
      <c r="N116" s="283"/>
      <c r="O116" s="283"/>
      <c r="P116" s="283"/>
      <c r="Q116" s="283"/>
      <c r="R116" s="283"/>
      <c r="S116" s="283"/>
      <c r="T116" s="283"/>
      <c r="U116" s="283"/>
    </row>
    <row r="117">
      <c r="A117" s="283"/>
      <c r="B117" s="283"/>
      <c r="C117" s="283"/>
      <c r="D117" s="283"/>
      <c r="E117" s="283"/>
      <c r="F117" s="283"/>
      <c r="G117" s="283"/>
      <c r="H117" s="283"/>
      <c r="I117" s="283"/>
      <c r="J117" s="283"/>
      <c r="K117" s="283"/>
      <c r="L117" s="283"/>
      <c r="M117" s="283"/>
      <c r="N117" s="283"/>
      <c r="O117" s="283"/>
      <c r="P117" s="283"/>
      <c r="Q117" s="283"/>
      <c r="R117" s="283"/>
      <c r="S117" s="283"/>
      <c r="T117" s="283"/>
      <c r="U117" s="283"/>
    </row>
    <row r="118">
      <c r="A118" s="283"/>
      <c r="B118" s="283"/>
      <c r="C118" s="283"/>
      <c r="D118" s="283"/>
      <c r="E118" s="283"/>
      <c r="F118" s="283"/>
      <c r="G118" s="283"/>
      <c r="H118" s="283"/>
      <c r="I118" s="283"/>
      <c r="J118" s="283"/>
      <c r="K118" s="283"/>
      <c r="L118" s="283"/>
      <c r="M118" s="283"/>
      <c r="N118" s="283"/>
      <c r="O118" s="283"/>
      <c r="P118" s="283"/>
      <c r="Q118" s="283"/>
      <c r="R118" s="283"/>
      <c r="S118" s="283"/>
      <c r="T118" s="283"/>
      <c r="U118" s="283"/>
    </row>
    <row r="119">
      <c r="A119" s="283"/>
      <c r="B119" s="283"/>
      <c r="C119" s="283"/>
      <c r="D119" s="283"/>
      <c r="E119" s="283"/>
      <c r="F119" s="283"/>
      <c r="G119" s="283"/>
      <c r="H119" s="283"/>
      <c r="I119" s="283"/>
      <c r="J119" s="283"/>
      <c r="K119" s="283"/>
      <c r="L119" s="283"/>
      <c r="M119" s="283"/>
      <c r="N119" s="283"/>
      <c r="O119" s="283"/>
      <c r="P119" s="283"/>
      <c r="Q119" s="283"/>
      <c r="R119" s="283"/>
      <c r="S119" s="283"/>
      <c r="T119" s="283"/>
      <c r="U119" s="283"/>
    </row>
    <row r="120">
      <c r="A120" s="283"/>
      <c r="B120" s="283"/>
      <c r="C120" s="283"/>
      <c r="D120" s="283"/>
      <c r="E120" s="283"/>
      <c r="F120" s="283"/>
      <c r="G120" s="283"/>
      <c r="H120" s="283"/>
      <c r="I120" s="283"/>
      <c r="J120" s="283"/>
      <c r="K120" s="283"/>
      <c r="L120" s="283"/>
      <c r="M120" s="283"/>
      <c r="N120" s="283"/>
      <c r="O120" s="283"/>
      <c r="P120" s="283"/>
      <c r="Q120" s="283"/>
      <c r="R120" s="283"/>
      <c r="S120" s="283"/>
      <c r="T120" s="283"/>
      <c r="U120" s="283"/>
    </row>
    <row r="121">
      <c r="A121" s="283"/>
      <c r="B121" s="283"/>
      <c r="C121" s="283"/>
      <c r="D121" s="283"/>
      <c r="E121" s="283"/>
      <c r="F121" s="283"/>
      <c r="G121" s="283"/>
      <c r="H121" s="283"/>
      <c r="I121" s="283"/>
      <c r="J121" s="283"/>
      <c r="K121" s="283"/>
      <c r="L121" s="283"/>
      <c r="M121" s="283"/>
      <c r="N121" s="283"/>
      <c r="O121" s="283"/>
      <c r="P121" s="283"/>
      <c r="Q121" s="283"/>
      <c r="R121" s="283"/>
      <c r="S121" s="283"/>
      <c r="T121" s="283"/>
      <c r="U121" s="283"/>
    </row>
    <row r="122">
      <c r="A122" s="283"/>
      <c r="B122" s="283"/>
      <c r="C122" s="283"/>
      <c r="D122" s="283"/>
      <c r="E122" s="283"/>
      <c r="F122" s="283"/>
      <c r="G122" s="283"/>
      <c r="H122" s="283"/>
      <c r="I122" s="283"/>
      <c r="J122" s="283"/>
      <c r="K122" s="283"/>
      <c r="L122" s="283"/>
      <c r="M122" s="283"/>
      <c r="N122" s="283"/>
      <c r="O122" s="283"/>
      <c r="P122" s="283"/>
      <c r="Q122" s="283"/>
      <c r="R122" s="283"/>
      <c r="S122" s="283"/>
      <c r="T122" s="283"/>
      <c r="U122" s="283"/>
    </row>
    <row r="123">
      <c r="A123" s="283"/>
      <c r="B123" s="283"/>
      <c r="C123" s="283"/>
      <c r="D123" s="283"/>
      <c r="E123" s="283"/>
      <c r="F123" s="283"/>
      <c r="G123" s="283"/>
      <c r="H123" s="283"/>
      <c r="I123" s="283"/>
      <c r="J123" s="283"/>
      <c r="K123" s="283"/>
      <c r="L123" s="283"/>
      <c r="M123" s="283"/>
      <c r="N123" s="283"/>
      <c r="O123" s="283"/>
      <c r="P123" s="283"/>
      <c r="Q123" s="283"/>
      <c r="R123" s="283"/>
      <c r="S123" s="283"/>
      <c r="T123" s="283"/>
      <c r="U123" s="283"/>
    </row>
    <row r="124">
      <c r="A124" s="283"/>
      <c r="B124" s="283"/>
      <c r="C124" s="283"/>
      <c r="D124" s="283"/>
      <c r="E124" s="283"/>
      <c r="F124" s="283"/>
      <c r="G124" s="283"/>
      <c r="H124" s="283"/>
      <c r="I124" s="283"/>
      <c r="J124" s="283"/>
      <c r="K124" s="283"/>
      <c r="L124" s="283"/>
      <c r="M124" s="283"/>
      <c r="N124" s="283"/>
      <c r="O124" s="283"/>
      <c r="P124" s="283"/>
      <c r="Q124" s="283"/>
      <c r="R124" s="283"/>
      <c r="S124" s="283"/>
      <c r="T124" s="283"/>
      <c r="U124" s="283"/>
    </row>
    <row r="125">
      <c r="A125" s="283"/>
      <c r="B125" s="283"/>
      <c r="C125" s="283"/>
      <c r="D125" s="283"/>
      <c r="E125" s="283"/>
      <c r="F125" s="283"/>
      <c r="G125" s="283"/>
      <c r="H125" s="283"/>
      <c r="I125" s="283"/>
      <c r="J125" s="283"/>
      <c r="K125" s="283"/>
      <c r="L125" s="283"/>
      <c r="M125" s="283"/>
      <c r="N125" s="283"/>
      <c r="O125" s="283"/>
      <c r="P125" s="283"/>
      <c r="Q125" s="283"/>
      <c r="R125" s="283"/>
      <c r="S125" s="283"/>
      <c r="T125" s="283"/>
      <c r="U125" s="283"/>
    </row>
    <row r="126">
      <c r="A126" s="283"/>
      <c r="B126" s="283"/>
      <c r="C126" s="283"/>
      <c r="D126" s="283"/>
      <c r="E126" s="283"/>
      <c r="F126" s="283"/>
      <c r="G126" s="283"/>
      <c r="H126" s="283"/>
      <c r="I126" s="283"/>
      <c r="J126" s="283"/>
      <c r="K126" s="283"/>
      <c r="L126" s="283"/>
      <c r="M126" s="283"/>
      <c r="N126" s="283"/>
      <c r="O126" s="283"/>
      <c r="P126" s="283"/>
      <c r="Q126" s="283"/>
      <c r="R126" s="283"/>
      <c r="S126" s="283"/>
      <c r="T126" s="283"/>
      <c r="U126" s="283"/>
    </row>
    <row r="127">
      <c r="A127" s="283"/>
      <c r="B127" s="283"/>
      <c r="C127" s="283"/>
      <c r="D127" s="283"/>
      <c r="E127" s="283"/>
      <c r="F127" s="283"/>
      <c r="G127" s="283"/>
      <c r="H127" s="283"/>
      <c r="I127" s="283"/>
      <c r="J127" s="283"/>
      <c r="K127" s="283"/>
      <c r="L127" s="283"/>
      <c r="M127" s="283"/>
      <c r="N127" s="283"/>
      <c r="O127" s="283"/>
      <c r="P127" s="283"/>
      <c r="Q127" s="283"/>
      <c r="R127" s="283"/>
      <c r="S127" s="283"/>
      <c r="T127" s="283"/>
      <c r="U127" s="283"/>
    </row>
    <row r="128">
      <c r="A128" s="283"/>
      <c r="B128" s="283"/>
      <c r="C128" s="283"/>
      <c r="D128" s="283"/>
      <c r="E128" s="283"/>
      <c r="F128" s="283"/>
      <c r="G128" s="283"/>
      <c r="H128" s="283"/>
      <c r="I128" s="283"/>
      <c r="J128" s="283"/>
      <c r="K128" s="283"/>
      <c r="L128" s="283"/>
      <c r="M128" s="283"/>
      <c r="N128" s="283"/>
      <c r="O128" s="283"/>
      <c r="P128" s="283"/>
      <c r="Q128" s="283"/>
      <c r="R128" s="283"/>
      <c r="S128" s="283"/>
      <c r="T128" s="283"/>
      <c r="U128" s="283"/>
    </row>
    <row r="129">
      <c r="A129" s="283"/>
      <c r="B129" s="283"/>
      <c r="C129" s="283"/>
      <c r="D129" s="283"/>
      <c r="E129" s="283"/>
      <c r="F129" s="283"/>
      <c r="G129" s="283"/>
      <c r="H129" s="283"/>
      <c r="I129" s="283"/>
      <c r="J129" s="283"/>
      <c r="K129" s="283"/>
      <c r="L129" s="283"/>
      <c r="M129" s="283"/>
      <c r="N129" s="283"/>
      <c r="O129" s="283"/>
      <c r="P129" s="283"/>
      <c r="Q129" s="283"/>
      <c r="R129" s="283"/>
      <c r="S129" s="283"/>
      <c r="T129" s="283"/>
      <c r="U129" s="283"/>
    </row>
    <row r="130">
      <c r="A130" s="283"/>
      <c r="B130" s="283"/>
      <c r="C130" s="283"/>
      <c r="D130" s="283"/>
      <c r="E130" s="283"/>
      <c r="F130" s="283"/>
      <c r="G130" s="283"/>
      <c r="H130" s="283"/>
      <c r="I130" s="283"/>
      <c r="J130" s="283"/>
      <c r="K130" s="283"/>
      <c r="L130" s="283"/>
      <c r="M130" s="283"/>
      <c r="N130" s="283"/>
      <c r="O130" s="283"/>
      <c r="P130" s="283"/>
      <c r="Q130" s="283"/>
      <c r="R130" s="283"/>
      <c r="S130" s="283"/>
      <c r="T130" s="283"/>
      <c r="U130" s="283"/>
    </row>
    <row r="131">
      <c r="A131" s="283"/>
      <c r="B131" s="283"/>
      <c r="C131" s="283"/>
      <c r="D131" s="283"/>
      <c r="E131" s="283"/>
      <c r="F131" s="283"/>
      <c r="G131" s="283"/>
      <c r="H131" s="283"/>
      <c r="I131" s="283"/>
      <c r="J131" s="283"/>
      <c r="K131" s="283"/>
      <c r="L131" s="283"/>
      <c r="M131" s="283"/>
      <c r="N131" s="283"/>
      <c r="O131" s="283"/>
      <c r="P131" s="283"/>
      <c r="Q131" s="283"/>
      <c r="R131" s="283"/>
      <c r="S131" s="283"/>
      <c r="T131" s="283"/>
      <c r="U131" s="283"/>
    </row>
    <row r="132">
      <c r="A132" s="283"/>
      <c r="B132" s="283"/>
      <c r="C132" s="283"/>
      <c r="D132" s="283"/>
      <c r="E132" s="283"/>
      <c r="F132" s="283"/>
      <c r="G132" s="283"/>
      <c r="H132" s="283"/>
      <c r="I132" s="283"/>
      <c r="J132" s="283"/>
      <c r="K132" s="283"/>
      <c r="L132" s="283"/>
      <c r="M132" s="283"/>
      <c r="N132" s="283"/>
      <c r="O132" s="283"/>
      <c r="P132" s="283"/>
      <c r="Q132" s="283"/>
      <c r="R132" s="283"/>
      <c r="S132" s="283"/>
      <c r="T132" s="283"/>
      <c r="U132" s="283"/>
    </row>
    <row r="133">
      <c r="A133" s="283"/>
      <c r="B133" s="283"/>
      <c r="C133" s="283"/>
      <c r="D133" s="283"/>
      <c r="E133" s="283"/>
      <c r="F133" s="283"/>
      <c r="G133" s="283"/>
      <c r="H133" s="283"/>
      <c r="I133" s="283"/>
      <c r="J133" s="283"/>
      <c r="K133" s="283"/>
      <c r="L133" s="283"/>
      <c r="M133" s="283"/>
      <c r="N133" s="283"/>
      <c r="O133" s="283"/>
      <c r="P133" s="283"/>
      <c r="Q133" s="283"/>
      <c r="R133" s="283"/>
      <c r="S133" s="283"/>
      <c r="T133" s="283"/>
      <c r="U133" s="283"/>
    </row>
    <row r="134">
      <c r="A134" s="283"/>
      <c r="B134" s="283"/>
      <c r="C134" s="283"/>
      <c r="D134" s="283"/>
      <c r="E134" s="283"/>
      <c r="F134" s="283"/>
      <c r="G134" s="283"/>
      <c r="H134" s="283"/>
      <c r="I134" s="283"/>
      <c r="J134" s="283"/>
      <c r="K134" s="283"/>
      <c r="L134" s="283"/>
      <c r="M134" s="283"/>
      <c r="N134" s="283"/>
      <c r="O134" s="283"/>
      <c r="P134" s="283"/>
      <c r="Q134" s="283"/>
      <c r="R134" s="283"/>
      <c r="S134" s="283"/>
      <c r="T134" s="283"/>
      <c r="U134" s="283"/>
    </row>
    <row r="135">
      <c r="A135" s="283"/>
      <c r="B135" s="283"/>
      <c r="C135" s="283"/>
      <c r="D135" s="283"/>
      <c r="E135" s="283"/>
      <c r="F135" s="283"/>
      <c r="G135" s="283"/>
      <c r="H135" s="283"/>
      <c r="I135" s="283"/>
      <c r="J135" s="283"/>
      <c r="K135" s="283"/>
      <c r="L135" s="283"/>
      <c r="M135" s="283"/>
      <c r="N135" s="283"/>
      <c r="O135" s="283"/>
      <c r="P135" s="283"/>
      <c r="Q135" s="283"/>
      <c r="R135" s="283"/>
      <c r="S135" s="283"/>
      <c r="T135" s="283"/>
      <c r="U135" s="283"/>
    </row>
    <row r="136">
      <c r="A136" s="283"/>
      <c r="B136" s="283"/>
      <c r="C136" s="283"/>
      <c r="D136" s="283"/>
      <c r="E136" s="283"/>
      <c r="F136" s="283"/>
      <c r="G136" s="283"/>
      <c r="H136" s="283"/>
      <c r="I136" s="283"/>
      <c r="J136" s="283"/>
      <c r="K136" s="283"/>
      <c r="L136" s="283"/>
      <c r="M136" s="283"/>
      <c r="N136" s="283"/>
      <c r="O136" s="283"/>
      <c r="P136" s="283"/>
      <c r="Q136" s="283"/>
      <c r="R136" s="283"/>
      <c r="S136" s="283"/>
      <c r="T136" s="283"/>
      <c r="U136" s="283"/>
    </row>
    <row r="137">
      <c r="A137" s="283"/>
      <c r="B137" s="283"/>
      <c r="C137" s="283"/>
      <c r="D137" s="283"/>
      <c r="E137" s="283"/>
      <c r="F137" s="283"/>
      <c r="G137" s="283"/>
      <c r="H137" s="283"/>
      <c r="I137" s="283"/>
      <c r="J137" s="283"/>
      <c r="K137" s="283"/>
      <c r="L137" s="283"/>
      <c r="M137" s="283"/>
      <c r="N137" s="283"/>
      <c r="O137" s="283"/>
      <c r="P137" s="283"/>
      <c r="Q137" s="283"/>
      <c r="R137" s="283"/>
      <c r="S137" s="283"/>
      <c r="T137" s="283"/>
      <c r="U137" s="283"/>
    </row>
    <row r="138">
      <c r="A138" s="283"/>
      <c r="B138" s="283"/>
      <c r="C138" s="283"/>
      <c r="D138" s="283"/>
      <c r="E138" s="283"/>
      <c r="F138" s="283"/>
      <c r="G138" s="283"/>
      <c r="H138" s="283"/>
      <c r="I138" s="283"/>
      <c r="J138" s="283"/>
      <c r="K138" s="283"/>
      <c r="L138" s="283"/>
      <c r="M138" s="283"/>
      <c r="N138" s="283"/>
      <c r="O138" s="283"/>
      <c r="P138" s="283"/>
      <c r="Q138" s="283"/>
      <c r="R138" s="283"/>
      <c r="S138" s="283"/>
      <c r="T138" s="283"/>
      <c r="U138" s="283"/>
    </row>
    <row r="139">
      <c r="A139" s="283"/>
      <c r="B139" s="283"/>
      <c r="C139" s="283"/>
      <c r="D139" s="283"/>
      <c r="E139" s="283"/>
      <c r="F139" s="283"/>
      <c r="G139" s="283"/>
      <c r="H139" s="283"/>
      <c r="I139" s="283"/>
      <c r="J139" s="283"/>
      <c r="K139" s="283"/>
      <c r="L139" s="283"/>
      <c r="M139" s="283"/>
      <c r="N139" s="283"/>
      <c r="O139" s="283"/>
      <c r="P139" s="283"/>
      <c r="Q139" s="283"/>
      <c r="R139" s="283"/>
      <c r="S139" s="283"/>
      <c r="T139" s="283"/>
      <c r="U139" s="283"/>
    </row>
    <row r="140">
      <c r="A140" s="283"/>
      <c r="B140" s="283"/>
      <c r="C140" s="283"/>
      <c r="D140" s="283"/>
      <c r="E140" s="283"/>
      <c r="F140" s="283"/>
      <c r="G140" s="283"/>
      <c r="H140" s="283"/>
      <c r="I140" s="283"/>
      <c r="J140" s="283"/>
      <c r="K140" s="283"/>
      <c r="L140" s="283"/>
      <c r="M140" s="283"/>
      <c r="N140" s="283"/>
      <c r="O140" s="283"/>
      <c r="P140" s="283"/>
      <c r="Q140" s="283"/>
      <c r="R140" s="283"/>
      <c r="S140" s="283"/>
      <c r="T140" s="283"/>
      <c r="U140" s="283"/>
    </row>
    <row r="141">
      <c r="A141" s="283"/>
      <c r="B141" s="283"/>
      <c r="C141" s="283"/>
      <c r="D141" s="283"/>
      <c r="E141" s="283"/>
      <c r="F141" s="283"/>
      <c r="G141" s="283"/>
      <c r="H141" s="283"/>
      <c r="I141" s="283"/>
      <c r="J141" s="283"/>
      <c r="K141" s="283"/>
      <c r="L141" s="283"/>
      <c r="M141" s="283"/>
      <c r="N141" s="283"/>
      <c r="O141" s="283"/>
      <c r="P141" s="283"/>
      <c r="Q141" s="283"/>
      <c r="R141" s="283"/>
      <c r="S141" s="283"/>
      <c r="T141" s="283"/>
      <c r="U141" s="283"/>
    </row>
    <row r="142">
      <c r="A142" s="283"/>
      <c r="B142" s="283"/>
      <c r="C142" s="283"/>
      <c r="D142" s="283"/>
      <c r="E142" s="283"/>
      <c r="F142" s="283"/>
      <c r="G142" s="283"/>
      <c r="H142" s="283"/>
      <c r="I142" s="283"/>
      <c r="J142" s="283"/>
      <c r="K142" s="283"/>
      <c r="L142" s="283"/>
      <c r="M142" s="283"/>
      <c r="N142" s="283"/>
      <c r="O142" s="283"/>
      <c r="P142" s="283"/>
      <c r="Q142" s="283"/>
      <c r="R142" s="283"/>
      <c r="S142" s="283"/>
      <c r="T142" s="283"/>
      <c r="U142" s="283"/>
    </row>
    <row r="143">
      <c r="A143" s="283"/>
      <c r="B143" s="283"/>
      <c r="C143" s="283"/>
      <c r="D143" s="283"/>
      <c r="E143" s="283"/>
      <c r="F143" s="283"/>
      <c r="G143" s="283"/>
      <c r="H143" s="283"/>
      <c r="I143" s="283"/>
      <c r="J143" s="283"/>
      <c r="K143" s="283"/>
      <c r="L143" s="283"/>
      <c r="M143" s="283"/>
      <c r="N143" s="283"/>
      <c r="O143" s="283"/>
      <c r="P143" s="283"/>
      <c r="Q143" s="283"/>
      <c r="R143" s="283"/>
      <c r="S143" s="283"/>
      <c r="T143" s="283"/>
      <c r="U143" s="283"/>
    </row>
    <row r="144">
      <c r="A144" s="283"/>
      <c r="B144" s="283"/>
      <c r="C144" s="283"/>
      <c r="D144" s="283"/>
      <c r="E144" s="283"/>
      <c r="F144" s="283"/>
      <c r="G144" s="283"/>
      <c r="H144" s="283"/>
      <c r="I144" s="283"/>
      <c r="J144" s="283"/>
      <c r="K144" s="283"/>
      <c r="L144" s="283"/>
      <c r="M144" s="283"/>
      <c r="N144" s="283"/>
      <c r="O144" s="283"/>
      <c r="P144" s="283"/>
      <c r="Q144" s="283"/>
      <c r="R144" s="283"/>
      <c r="S144" s="283"/>
      <c r="T144" s="283"/>
      <c r="U144" s="283"/>
    </row>
    <row r="145">
      <c r="A145" s="283"/>
      <c r="B145" s="283"/>
      <c r="C145" s="283"/>
      <c r="D145" s="283"/>
      <c r="E145" s="283"/>
      <c r="F145" s="283"/>
      <c r="G145" s="283"/>
      <c r="H145" s="283"/>
      <c r="I145" s="283"/>
      <c r="J145" s="283"/>
      <c r="K145" s="283"/>
      <c r="L145" s="283"/>
      <c r="M145" s="283"/>
      <c r="N145" s="283"/>
      <c r="O145" s="283"/>
      <c r="P145" s="283"/>
      <c r="Q145" s="283"/>
      <c r="R145" s="283"/>
      <c r="S145" s="283"/>
      <c r="T145" s="283"/>
      <c r="U145" s="283"/>
    </row>
    <row r="146">
      <c r="A146" s="283"/>
      <c r="B146" s="283"/>
      <c r="C146" s="283"/>
      <c r="D146" s="283"/>
      <c r="E146" s="283"/>
      <c r="F146" s="283"/>
      <c r="G146" s="283"/>
      <c r="H146" s="283"/>
      <c r="I146" s="283"/>
      <c r="J146" s="283"/>
      <c r="K146" s="283"/>
      <c r="L146" s="283"/>
      <c r="M146" s="283"/>
      <c r="N146" s="283"/>
      <c r="O146" s="283"/>
      <c r="P146" s="283"/>
      <c r="Q146" s="283"/>
      <c r="R146" s="283"/>
      <c r="S146" s="283"/>
      <c r="T146" s="283"/>
      <c r="U146" s="283"/>
    </row>
    <row r="147">
      <c r="A147" s="283"/>
      <c r="B147" s="283"/>
      <c r="C147" s="283"/>
      <c r="D147" s="283"/>
      <c r="E147" s="283"/>
      <c r="F147" s="283"/>
      <c r="G147" s="283"/>
      <c r="H147" s="283"/>
      <c r="I147" s="283"/>
      <c r="J147" s="283"/>
      <c r="K147" s="283"/>
      <c r="L147" s="283"/>
      <c r="M147" s="283"/>
      <c r="N147" s="283"/>
      <c r="O147" s="283"/>
      <c r="P147" s="283"/>
      <c r="Q147" s="283"/>
      <c r="R147" s="283"/>
      <c r="S147" s="283"/>
      <c r="T147" s="283"/>
      <c r="U147" s="283"/>
    </row>
    <row r="148">
      <c r="A148" s="283"/>
      <c r="B148" s="283"/>
      <c r="C148" s="283"/>
      <c r="D148" s="283"/>
      <c r="E148" s="283"/>
      <c r="F148" s="283"/>
      <c r="G148" s="283"/>
      <c r="H148" s="283"/>
      <c r="I148" s="283"/>
      <c r="J148" s="283"/>
      <c r="K148" s="283"/>
      <c r="L148" s="283"/>
      <c r="M148" s="283"/>
      <c r="N148" s="283"/>
      <c r="O148" s="283"/>
      <c r="P148" s="283"/>
      <c r="Q148" s="283"/>
      <c r="R148" s="283"/>
      <c r="S148" s="283"/>
      <c r="T148" s="283"/>
      <c r="U148" s="283"/>
    </row>
    <row r="149">
      <c r="A149" s="283"/>
      <c r="B149" s="283"/>
      <c r="C149" s="283"/>
      <c r="D149" s="283"/>
      <c r="E149" s="283"/>
      <c r="F149" s="283"/>
      <c r="G149" s="283"/>
      <c r="H149" s="283"/>
      <c r="I149" s="283"/>
      <c r="J149" s="283"/>
      <c r="K149" s="283"/>
      <c r="L149" s="283"/>
      <c r="M149" s="283"/>
      <c r="N149" s="283"/>
      <c r="O149" s="283"/>
      <c r="P149" s="283"/>
      <c r="Q149" s="283"/>
      <c r="R149" s="283"/>
      <c r="S149" s="283"/>
      <c r="T149" s="283"/>
      <c r="U149" s="283"/>
    </row>
    <row r="150">
      <c r="A150" s="283"/>
      <c r="B150" s="283"/>
      <c r="C150" s="283"/>
      <c r="D150" s="283"/>
      <c r="E150" s="283"/>
      <c r="F150" s="283"/>
      <c r="G150" s="283"/>
      <c r="H150" s="283"/>
      <c r="I150" s="283"/>
      <c r="J150" s="283"/>
      <c r="K150" s="283"/>
      <c r="L150" s="283"/>
      <c r="M150" s="283"/>
      <c r="N150" s="283"/>
      <c r="O150" s="283"/>
      <c r="P150" s="283"/>
      <c r="Q150" s="283"/>
      <c r="R150" s="283"/>
      <c r="S150" s="283"/>
      <c r="T150" s="283"/>
      <c r="U150" s="283"/>
    </row>
    <row r="151">
      <c r="A151" s="283"/>
      <c r="B151" s="283"/>
      <c r="C151" s="283"/>
      <c r="D151" s="283"/>
      <c r="E151" s="283"/>
      <c r="F151" s="283"/>
      <c r="G151" s="283"/>
      <c r="H151" s="283"/>
      <c r="I151" s="283"/>
      <c r="J151" s="283"/>
      <c r="K151" s="283"/>
      <c r="L151" s="283"/>
      <c r="M151" s="283"/>
      <c r="N151" s="283"/>
      <c r="O151" s="283"/>
      <c r="P151" s="283"/>
      <c r="Q151" s="283"/>
      <c r="R151" s="283"/>
      <c r="S151" s="283"/>
      <c r="T151" s="283"/>
      <c r="U151" s="283"/>
    </row>
    <row r="152">
      <c r="A152" s="283"/>
      <c r="B152" s="283"/>
      <c r="C152" s="283"/>
      <c r="D152" s="283"/>
      <c r="E152" s="283"/>
      <c r="F152" s="283"/>
      <c r="G152" s="283"/>
      <c r="H152" s="283"/>
      <c r="I152" s="283"/>
      <c r="J152" s="283"/>
      <c r="K152" s="283"/>
      <c r="L152" s="283"/>
      <c r="M152" s="283"/>
      <c r="N152" s="283"/>
      <c r="O152" s="283"/>
      <c r="P152" s="283"/>
      <c r="Q152" s="283"/>
      <c r="R152" s="283"/>
      <c r="S152" s="283"/>
      <c r="T152" s="283"/>
      <c r="U152" s="283"/>
    </row>
    <row r="153">
      <c r="A153" s="283"/>
      <c r="B153" s="283"/>
      <c r="C153" s="283"/>
      <c r="D153" s="283"/>
      <c r="E153" s="283"/>
      <c r="F153" s="283"/>
      <c r="G153" s="283"/>
      <c r="H153" s="283"/>
      <c r="I153" s="283"/>
      <c r="J153" s="283"/>
      <c r="K153" s="283"/>
      <c r="L153" s="283"/>
      <c r="M153" s="283"/>
      <c r="N153" s="283"/>
      <c r="O153" s="283"/>
      <c r="P153" s="283"/>
      <c r="Q153" s="283"/>
      <c r="R153" s="283"/>
      <c r="S153" s="283"/>
      <c r="T153" s="283"/>
      <c r="U153" s="283"/>
    </row>
    <row r="154">
      <c r="A154" s="283"/>
      <c r="B154" s="283"/>
      <c r="C154" s="283"/>
      <c r="D154" s="283"/>
      <c r="E154" s="283"/>
      <c r="F154" s="283"/>
      <c r="G154" s="283"/>
      <c r="H154" s="283"/>
      <c r="I154" s="283"/>
      <c r="J154" s="283"/>
      <c r="K154" s="283"/>
      <c r="L154" s="283"/>
      <c r="M154" s="283"/>
      <c r="N154" s="283"/>
      <c r="O154" s="283"/>
      <c r="P154" s="283"/>
      <c r="Q154" s="283"/>
      <c r="R154" s="283"/>
      <c r="S154" s="283"/>
      <c r="T154" s="283"/>
      <c r="U154" s="283"/>
    </row>
    <row r="155">
      <c r="A155" s="283"/>
      <c r="B155" s="283"/>
      <c r="C155" s="283"/>
      <c r="D155" s="283"/>
      <c r="E155" s="283"/>
      <c r="F155" s="283"/>
      <c r="G155" s="283"/>
      <c r="H155" s="283"/>
      <c r="I155" s="283"/>
      <c r="J155" s="283"/>
      <c r="K155" s="283"/>
      <c r="L155" s="283"/>
      <c r="M155" s="283"/>
      <c r="N155" s="283"/>
      <c r="O155" s="283"/>
      <c r="P155" s="283"/>
      <c r="Q155" s="283"/>
      <c r="R155" s="283"/>
      <c r="S155" s="283"/>
      <c r="T155" s="283"/>
      <c r="U155" s="283"/>
    </row>
    <row r="156">
      <c r="A156" s="283"/>
      <c r="B156" s="283"/>
      <c r="C156" s="283"/>
      <c r="D156" s="283"/>
      <c r="E156" s="283"/>
      <c r="F156" s="283"/>
      <c r="G156" s="283"/>
      <c r="H156" s="283"/>
      <c r="I156" s="283"/>
      <c r="J156" s="283"/>
      <c r="K156" s="283"/>
      <c r="L156" s="283"/>
      <c r="M156" s="283"/>
      <c r="N156" s="283"/>
      <c r="O156" s="283"/>
      <c r="P156" s="283"/>
      <c r="Q156" s="283"/>
      <c r="R156" s="283"/>
      <c r="S156" s="283"/>
      <c r="T156" s="283"/>
      <c r="U156" s="283"/>
    </row>
    <row r="157">
      <c r="A157" s="283"/>
      <c r="B157" s="283"/>
      <c r="C157" s="283"/>
      <c r="D157" s="283"/>
      <c r="E157" s="283"/>
      <c r="F157" s="283"/>
      <c r="G157" s="283"/>
      <c r="H157" s="283"/>
      <c r="I157" s="283"/>
      <c r="J157" s="283"/>
      <c r="K157" s="283"/>
      <c r="L157" s="283"/>
      <c r="M157" s="283"/>
      <c r="N157" s="283"/>
      <c r="O157" s="283"/>
      <c r="P157" s="283"/>
      <c r="Q157" s="283"/>
      <c r="R157" s="283"/>
      <c r="S157" s="283"/>
      <c r="T157" s="283"/>
      <c r="U157" s="283"/>
    </row>
    <row r="158">
      <c r="A158" s="283"/>
      <c r="B158" s="283"/>
      <c r="C158" s="283"/>
      <c r="D158" s="283"/>
      <c r="E158" s="283"/>
      <c r="F158" s="283"/>
      <c r="G158" s="283"/>
      <c r="H158" s="283"/>
      <c r="I158" s="283"/>
      <c r="J158" s="283"/>
      <c r="K158" s="283"/>
      <c r="L158" s="283"/>
      <c r="M158" s="283"/>
      <c r="N158" s="283"/>
      <c r="O158" s="283"/>
      <c r="P158" s="283"/>
      <c r="Q158" s="283"/>
      <c r="R158" s="283"/>
      <c r="S158" s="283"/>
      <c r="T158" s="283"/>
      <c r="U158" s="283"/>
    </row>
    <row r="159">
      <c r="A159" s="283"/>
      <c r="B159" s="283"/>
      <c r="C159" s="283"/>
      <c r="D159" s="283"/>
      <c r="E159" s="283"/>
      <c r="F159" s="283"/>
      <c r="G159" s="283"/>
      <c r="H159" s="283"/>
      <c r="I159" s="283"/>
      <c r="J159" s="283"/>
      <c r="K159" s="283"/>
      <c r="L159" s="283"/>
      <c r="M159" s="283"/>
      <c r="N159" s="283"/>
      <c r="O159" s="283"/>
      <c r="P159" s="283"/>
      <c r="Q159" s="283"/>
      <c r="R159" s="283"/>
      <c r="S159" s="283"/>
      <c r="T159" s="283"/>
      <c r="U159" s="283"/>
    </row>
    <row r="160">
      <c r="A160" s="283"/>
      <c r="B160" s="283"/>
      <c r="C160" s="283"/>
      <c r="D160" s="283"/>
      <c r="E160" s="283"/>
      <c r="F160" s="283"/>
      <c r="G160" s="283"/>
      <c r="H160" s="283"/>
      <c r="I160" s="283"/>
      <c r="J160" s="283"/>
      <c r="K160" s="283"/>
      <c r="L160" s="283"/>
      <c r="M160" s="283"/>
      <c r="N160" s="283"/>
      <c r="O160" s="283"/>
      <c r="P160" s="283"/>
      <c r="Q160" s="283"/>
      <c r="R160" s="283"/>
      <c r="S160" s="283"/>
      <c r="T160" s="283"/>
      <c r="U160" s="283"/>
    </row>
    <row r="161">
      <c r="A161" s="283"/>
      <c r="B161" s="283"/>
      <c r="C161" s="283"/>
      <c r="D161" s="283"/>
      <c r="E161" s="283"/>
      <c r="F161" s="283"/>
      <c r="G161" s="283"/>
      <c r="H161" s="283"/>
      <c r="I161" s="283"/>
      <c r="J161" s="283"/>
      <c r="K161" s="283"/>
      <c r="L161" s="283"/>
      <c r="M161" s="283"/>
      <c r="N161" s="283"/>
      <c r="O161" s="283"/>
      <c r="P161" s="283"/>
      <c r="Q161" s="283"/>
      <c r="R161" s="283"/>
      <c r="S161" s="283"/>
      <c r="T161" s="283"/>
      <c r="U161" s="283"/>
    </row>
    <row r="162">
      <c r="A162" s="283"/>
      <c r="B162" s="283"/>
      <c r="C162" s="283"/>
      <c r="D162" s="283"/>
      <c r="E162" s="283"/>
      <c r="F162" s="283"/>
      <c r="G162" s="283"/>
      <c r="H162" s="283"/>
      <c r="I162" s="283"/>
      <c r="J162" s="283"/>
      <c r="K162" s="283"/>
      <c r="L162" s="283"/>
      <c r="M162" s="283"/>
      <c r="N162" s="283"/>
      <c r="O162" s="283"/>
      <c r="P162" s="283"/>
      <c r="Q162" s="283"/>
      <c r="R162" s="283"/>
      <c r="S162" s="283"/>
      <c r="T162" s="283"/>
      <c r="U162" s="283"/>
    </row>
    <row r="163">
      <c r="A163" s="283"/>
      <c r="B163" s="283"/>
      <c r="C163" s="283"/>
      <c r="D163" s="283"/>
      <c r="E163" s="283"/>
      <c r="F163" s="283"/>
      <c r="G163" s="283"/>
      <c r="H163" s="283"/>
      <c r="I163" s="283"/>
      <c r="J163" s="283"/>
      <c r="K163" s="283"/>
      <c r="L163" s="283"/>
      <c r="M163" s="283"/>
      <c r="N163" s="283"/>
      <c r="O163" s="283"/>
      <c r="P163" s="283"/>
      <c r="Q163" s="283"/>
      <c r="R163" s="283"/>
      <c r="S163" s="283"/>
      <c r="T163" s="283"/>
      <c r="U163" s="283"/>
    </row>
    <row r="164">
      <c r="A164" s="283"/>
      <c r="B164" s="283"/>
      <c r="C164" s="283"/>
      <c r="D164" s="283"/>
      <c r="E164" s="283"/>
      <c r="F164" s="283"/>
      <c r="G164" s="283"/>
      <c r="H164" s="283"/>
      <c r="I164" s="283"/>
      <c r="J164" s="283"/>
      <c r="K164" s="283"/>
      <c r="L164" s="283"/>
      <c r="M164" s="283"/>
      <c r="N164" s="283"/>
      <c r="O164" s="283"/>
      <c r="P164" s="283"/>
      <c r="Q164" s="283"/>
      <c r="R164" s="283"/>
      <c r="S164" s="283"/>
      <c r="T164" s="283"/>
      <c r="U164" s="283"/>
    </row>
    <row r="165">
      <c r="A165" s="283"/>
      <c r="B165" s="283"/>
      <c r="C165" s="283"/>
      <c r="D165" s="283"/>
      <c r="E165" s="283"/>
      <c r="F165" s="283"/>
      <c r="G165" s="283"/>
      <c r="H165" s="283"/>
      <c r="I165" s="283"/>
      <c r="J165" s="283"/>
      <c r="K165" s="283"/>
      <c r="L165" s="283"/>
      <c r="M165" s="283"/>
      <c r="N165" s="283"/>
      <c r="O165" s="283"/>
      <c r="P165" s="283"/>
      <c r="Q165" s="283"/>
      <c r="R165" s="283"/>
      <c r="S165" s="283"/>
      <c r="T165" s="283"/>
      <c r="U165" s="283"/>
    </row>
    <row r="166">
      <c r="A166" s="283"/>
      <c r="B166" s="283"/>
      <c r="C166" s="283"/>
      <c r="D166" s="283"/>
      <c r="E166" s="283"/>
      <c r="F166" s="283"/>
      <c r="G166" s="283"/>
      <c r="H166" s="283"/>
      <c r="I166" s="283"/>
      <c r="J166" s="283"/>
      <c r="K166" s="283"/>
      <c r="L166" s="283"/>
      <c r="M166" s="283"/>
      <c r="N166" s="283"/>
      <c r="O166" s="283"/>
      <c r="P166" s="283"/>
      <c r="Q166" s="283"/>
      <c r="R166" s="283"/>
      <c r="S166" s="283"/>
      <c r="T166" s="283"/>
      <c r="U166" s="283"/>
    </row>
    <row r="167">
      <c r="A167" s="283"/>
      <c r="B167" s="283"/>
      <c r="C167" s="283"/>
      <c r="D167" s="283"/>
      <c r="E167" s="283"/>
      <c r="F167" s="283"/>
      <c r="G167" s="283"/>
      <c r="H167" s="283"/>
      <c r="I167" s="283"/>
      <c r="J167" s="283"/>
      <c r="K167" s="283"/>
      <c r="L167" s="283"/>
      <c r="M167" s="283"/>
      <c r="N167" s="283"/>
      <c r="O167" s="283"/>
      <c r="P167" s="283"/>
      <c r="Q167" s="283"/>
      <c r="R167" s="283"/>
      <c r="S167" s="283"/>
      <c r="T167" s="283"/>
      <c r="U167" s="283"/>
    </row>
    <row r="168">
      <c r="A168" s="283"/>
      <c r="B168" s="283"/>
      <c r="C168" s="283"/>
      <c r="D168" s="283"/>
      <c r="E168" s="283"/>
      <c r="F168" s="283"/>
      <c r="G168" s="283"/>
      <c r="H168" s="283"/>
      <c r="I168" s="283"/>
      <c r="J168" s="283"/>
      <c r="K168" s="283"/>
      <c r="L168" s="283"/>
      <c r="M168" s="283"/>
      <c r="N168" s="283"/>
      <c r="O168" s="283"/>
      <c r="P168" s="283"/>
      <c r="Q168" s="283"/>
      <c r="R168" s="283"/>
      <c r="S168" s="283"/>
      <c r="T168" s="283"/>
      <c r="U168" s="283"/>
    </row>
    <row r="169">
      <c r="A169" s="283"/>
      <c r="B169" s="283"/>
      <c r="C169" s="283"/>
      <c r="D169" s="283"/>
      <c r="E169" s="283"/>
      <c r="F169" s="283"/>
      <c r="G169" s="283"/>
      <c r="H169" s="283"/>
      <c r="I169" s="283"/>
      <c r="J169" s="283"/>
      <c r="K169" s="283"/>
      <c r="L169" s="283"/>
      <c r="M169" s="283"/>
      <c r="N169" s="283"/>
      <c r="O169" s="283"/>
      <c r="P169" s="283"/>
      <c r="Q169" s="283"/>
      <c r="R169" s="283"/>
      <c r="S169" s="283"/>
      <c r="T169" s="283"/>
      <c r="U169" s="283"/>
    </row>
    <row r="170">
      <c r="A170" s="283"/>
      <c r="B170" s="283"/>
      <c r="C170" s="283"/>
      <c r="D170" s="283"/>
      <c r="E170" s="283"/>
      <c r="F170" s="283"/>
      <c r="G170" s="283"/>
      <c r="H170" s="283"/>
      <c r="I170" s="283"/>
      <c r="J170" s="283"/>
      <c r="K170" s="283"/>
      <c r="L170" s="283"/>
      <c r="M170" s="283"/>
      <c r="N170" s="283"/>
      <c r="O170" s="283"/>
      <c r="P170" s="283"/>
      <c r="Q170" s="283"/>
      <c r="R170" s="283"/>
      <c r="S170" s="283"/>
      <c r="T170" s="283"/>
      <c r="U170" s="283"/>
    </row>
    <row r="171">
      <c r="A171" s="283"/>
      <c r="B171" s="283"/>
      <c r="C171" s="283"/>
      <c r="D171" s="283"/>
      <c r="E171" s="283"/>
      <c r="F171" s="283"/>
      <c r="G171" s="283"/>
      <c r="H171" s="283"/>
      <c r="I171" s="283"/>
      <c r="J171" s="283"/>
      <c r="K171" s="283"/>
      <c r="L171" s="283"/>
      <c r="M171" s="283"/>
      <c r="N171" s="283"/>
      <c r="O171" s="283"/>
      <c r="P171" s="283"/>
      <c r="Q171" s="283"/>
      <c r="R171" s="283"/>
      <c r="S171" s="283"/>
      <c r="T171" s="283"/>
      <c r="U171" s="283"/>
    </row>
    <row r="172">
      <c r="A172" s="283"/>
      <c r="B172" s="283"/>
      <c r="C172" s="283"/>
      <c r="D172" s="283"/>
      <c r="E172" s="283"/>
      <c r="F172" s="283"/>
      <c r="G172" s="283"/>
      <c r="H172" s="283"/>
      <c r="I172" s="283"/>
      <c r="J172" s="283"/>
      <c r="K172" s="283"/>
      <c r="L172" s="283"/>
      <c r="M172" s="283"/>
      <c r="N172" s="283"/>
      <c r="O172" s="283"/>
      <c r="P172" s="283"/>
      <c r="Q172" s="283"/>
      <c r="R172" s="283"/>
      <c r="S172" s="283"/>
      <c r="T172" s="283"/>
      <c r="U172" s="283"/>
    </row>
    <row r="173">
      <c r="A173" s="283"/>
      <c r="B173" s="283"/>
      <c r="C173" s="283"/>
      <c r="D173" s="283"/>
      <c r="E173" s="283"/>
      <c r="F173" s="283"/>
      <c r="G173" s="283"/>
      <c r="H173" s="283"/>
      <c r="I173" s="283"/>
      <c r="J173" s="283"/>
      <c r="K173" s="283"/>
      <c r="L173" s="283"/>
      <c r="M173" s="283"/>
      <c r="N173" s="283"/>
      <c r="O173" s="283"/>
      <c r="P173" s="283"/>
      <c r="Q173" s="283"/>
      <c r="R173" s="283"/>
      <c r="S173" s="283"/>
      <c r="T173" s="283"/>
      <c r="U173" s="283"/>
    </row>
    <row r="174">
      <c r="A174" s="283"/>
      <c r="B174" s="283"/>
      <c r="C174" s="283"/>
      <c r="D174" s="283"/>
      <c r="E174" s="283"/>
      <c r="F174" s="283"/>
      <c r="G174" s="283"/>
      <c r="H174" s="283"/>
      <c r="I174" s="283"/>
      <c r="J174" s="283"/>
      <c r="K174" s="283"/>
      <c r="L174" s="283"/>
      <c r="M174" s="283"/>
      <c r="N174" s="283"/>
      <c r="O174" s="283"/>
      <c r="P174" s="283"/>
      <c r="Q174" s="283"/>
      <c r="R174" s="283"/>
      <c r="S174" s="283"/>
      <c r="T174" s="283"/>
      <c r="U174" s="283"/>
    </row>
  </sheetData>
  <mergeCells>
    <mergeCell ref="A4:A7"/>
    <mergeCell ref="A8:A11"/>
    <mergeCell ref="A12:A15"/>
    <mergeCell ref="A16:A19"/>
    <mergeCell ref="A20:A23"/>
    <mergeCell ref="A24:A26"/>
    <mergeCell ref="A28:C28"/>
    <mergeCell ref="A32:A45"/>
    <mergeCell ref="A46:C46"/>
    <mergeCell ref="A47:A48"/>
    <mergeCell ref="A49:C49"/>
    <mergeCell ref="A50:A59"/>
    <mergeCell ref="A60:C60"/>
    <mergeCell ref="A75:E75"/>
  </mergeCells>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