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<sst xmlns="http://schemas.openxmlformats.org/spreadsheetml/2006/main" count="117">
  <si>
    <t>【借款报销单】</t>
  </si>
  <si>
    <t>团号：HMZB-181012-BLL186</t>
  </si>
  <si>
    <t>会议日期：09.28-10.19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</si>
  <si>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</si>
  <si>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</si>
  <si>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</si>
  <si>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</si>
  <si>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</si>
  <si>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</si>
  <si>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</si>
  <si>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</si>
  <si>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</si>
  <si>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</si>
  <si>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</si>
  <si>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</si>
  <si>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</si>
  <si>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AV搭建5人返程西安-北京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</si>
  <si>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</si>
  <si>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</si>
  <si>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</si>
  <si>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</si>
  <si>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</si>
  <si>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</si>
  <si>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</si>
  <si>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</si>
  <si>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</si>
  <si>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11号晚餐8人</t>
  </si>
  <si>
    <t>需提供刷卡联、菜单（小票）</t>
  </si>
  <si>
    <r>
      <rPr>
        <sz val="11"/>
        <color theme="1"/>
        <rFont val="宋体"/>
        <charset val="134"/>
        <scheme val="minor"/>
      </rPr>
      <t>13号晚餐7人</t>
    </r>
    <r>
      <rPr>
        <sz val="11"/>
        <color rgb="FFFF0000"/>
        <rFont val="宋体"/>
        <charset val="134"/>
        <scheme val="minor"/>
      </rPr>
      <t>无票</t>
    </r>
  </si>
  <si>
    <r>
      <rPr>
        <sz val="11"/>
        <color theme="1"/>
        <rFont val="宋体"/>
        <charset val="134"/>
        <scheme val="minor"/>
      </rPr>
      <t>14日中午7人</t>
    </r>
    <r>
      <rPr>
        <sz val="11"/>
        <color rgb="FFFF0000"/>
        <rFont val="宋体"/>
        <charset val="134"/>
        <scheme val="minor"/>
      </rPr>
      <t>无票</t>
    </r>
  </si>
  <si>
    <t>14日晚餐9人</t>
  </si>
  <si>
    <t>15日午餐18人</t>
  </si>
  <si>
    <r>
      <rPr>
        <sz val="11"/>
        <color theme="1"/>
        <rFont val="宋体"/>
        <charset val="134"/>
        <scheme val="minor"/>
      </rPr>
      <t>15日晚餐12人</t>
    </r>
    <r>
      <rPr>
        <sz val="11"/>
        <color rgb="FFFF0000"/>
        <rFont val="宋体"/>
        <charset val="134"/>
        <scheme val="minor"/>
      </rPr>
      <t>无票</t>
    </r>
  </si>
  <si>
    <t>16日晚餐3人</t>
  </si>
  <si>
    <t>17日午餐4人</t>
  </si>
  <si>
    <r>
      <rPr>
        <sz val="11"/>
        <color theme="1"/>
        <rFont val="宋体"/>
        <charset val="134"/>
        <scheme val="minor"/>
      </rPr>
      <t>18日午餐2人</t>
    </r>
    <r>
      <rPr>
        <sz val="11"/>
        <color rgb="FFFF0000"/>
        <rFont val="宋体"/>
        <charset val="134"/>
        <scheme val="minor"/>
      </rPr>
      <t>无票</t>
    </r>
  </si>
  <si>
    <r>
      <rPr>
        <sz val="11"/>
        <color theme="1"/>
        <rFont val="宋体"/>
        <charset val="134"/>
        <scheme val="minor"/>
      </rPr>
      <t>19日午餐3人</t>
    </r>
    <r>
      <rPr>
        <sz val="11"/>
        <color rgb="FFFF0000"/>
        <rFont val="宋体"/>
        <charset val="134"/>
        <scheme val="minor"/>
      </rPr>
      <t>无票</t>
    </r>
  </si>
  <si>
    <r>
      <rPr>
        <sz val="11"/>
        <color theme="1"/>
        <rFont val="宋体"/>
        <charset val="134"/>
        <scheme val="minor"/>
      </rPr>
      <t>20日晚餐2人</t>
    </r>
    <r>
      <rPr>
        <sz val="11"/>
        <color rgb="FFFF0000"/>
        <rFont val="宋体"/>
        <charset val="134"/>
        <scheme val="minor"/>
      </rPr>
      <t>无票</t>
    </r>
  </si>
  <si>
    <t>活动餐费合计</t>
  </si>
  <si>
    <t>现地采买费用</t>
  </si>
  <si>
    <t>荧光手环</t>
  </si>
  <si>
    <t>尽量提供可用的原始发票，发票项目不可用的，且开票需要加收税点的可以不提供原始发票。网上交易均需提供交易截图。</t>
  </si>
  <si>
    <t>京东购买必需品</t>
  </si>
  <si>
    <t>购买U盘，拷现场老板照片</t>
  </si>
  <si>
    <r>
      <rPr>
        <sz val="9"/>
        <color theme="1"/>
        <rFont val="宋体"/>
        <charset val="134"/>
        <scheme val="minor"/>
      </rPr>
      <t>现场购买胶带</t>
    </r>
    <r>
      <rPr>
        <sz val="9"/>
        <color rgb="FFFF0000"/>
        <rFont val="宋体"/>
        <charset val="134"/>
        <scheme val="minor"/>
      </rPr>
      <t>无票</t>
    </r>
  </si>
  <si>
    <r>
      <rPr>
        <sz val="9"/>
        <color theme="1"/>
        <rFont val="宋体"/>
        <charset val="134"/>
        <scheme val="minor"/>
      </rPr>
      <t>现场打印</t>
    </r>
    <r>
      <rPr>
        <sz val="9"/>
        <color rgb="FFFF0000"/>
        <rFont val="宋体"/>
        <charset val="134"/>
        <scheme val="minor"/>
      </rPr>
      <t>无票</t>
    </r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</si>
  <si>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</si>
  <si>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</si>
  <si>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</si>
  <si>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</si>
  <si>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</si>
  <si>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</si>
  <si>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</si>
  <si>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跌打损伤药品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</si>
  <si>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</si>
  <si>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</si>
  <si>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</si>
  <si>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</si>
  <si>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</si>
  <si>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</si>
  <si>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尼龙扎带</t>
  </si>
  <si>
    <t>分组背心</t>
  </si>
  <si>
    <t>足球</t>
  </si>
  <si>
    <t>签到笔</t>
  </si>
  <si>
    <t>气球灯</t>
  </si>
  <si>
    <t>荧光戒指</t>
  </si>
  <si>
    <t>张蓉蓉（运费）</t>
  </si>
  <si>
    <t>张蓉蓉（赛车尾款，5000元发票）</t>
  </si>
  <si>
    <t>裁判费用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</si>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</sst>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9" formatCode="0.00_ "/>
    <numFmt numFmtId="180" formatCode="#,##0.00_);[Red]\(#,##0.00\)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2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18" borderId="17" applyNumberFormat="0" applyAlignment="0" applyProtection="0">
      <alignment vertical="center"/>
    </xf>
    <xf numFmtId="0" fontId="21" fillId="18" borderId="20" applyNumberFormat="0" applyAlignment="0" applyProtection="0">
      <alignment vertical="center"/>
    </xf>
    <xf numFmtId="0" fontId="30" fillId="36" borderId="2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9" borderId="8" xfId="0" applyNumberFormat="1" applyFill="1" applyBorder="1" applyAlignment="1">
      <alignment horizontal="right" vertical="center"/>
    </xf>
    <xf numFmtId="180" fontId="0" fillId="10" borderId="8" xfId="0" applyNumberFormat="1" applyFill="1" applyBorder="1" applyAlignment="1">
      <alignment horizontal="right" vertical="center"/>
    </xf>
    <xf numFmtId="180" fontId="0" fillId="1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180" fontId="0" fillId="11" borderId="8" xfId="0" applyNumberFormat="1" applyFill="1" applyBorder="1" applyAlignment="1">
      <alignment horizontal="righ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2"/>
  <sheetViews>
    <sheetView tabSelected="1" topLeftCell="A61" workbookViewId="0">
      <selection activeCell="I70" sqref="I70"/>
    </sheetView>
  </sheetViews>
  <sheetFormatPr defaultColWidth="9" defaultRowHeight="21" customHeight="1"/>
  <cols>
    <col min="1" max="1" width="9" style="51"/>
    <col min="2" max="2" width="16.75" customWidth="1"/>
    <col min="3" max="3" width="12.875" style="52"/>
    <col min="5" max="5" width="11.625" customWidth="1"/>
    <col min="6" max="6" width="11.5" customWidth="1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84"/>
      <c r="J4" s="84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515.5</v>
      </c>
      <c r="D8" s="64">
        <v>6</v>
      </c>
      <c r="E8" s="63">
        <f>C8*D8</f>
        <v>3093</v>
      </c>
      <c r="F8" s="65">
        <v>2228.5</v>
      </c>
      <c r="G8" s="63">
        <v>0</v>
      </c>
      <c r="H8" s="63">
        <f>F8+G8</f>
        <v>2228.5</v>
      </c>
      <c r="I8" s="85" t="s">
        <v>16</v>
      </c>
      <c r="J8" s="86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5"/>
      <c r="J9" s="87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5"/>
      <c r="J10" s="87"/>
    </row>
    <row r="11" s="50" customFormat="1" customHeight="1" spans="1:10">
      <c r="A11" s="66"/>
      <c r="B11" s="67" t="s">
        <v>18</v>
      </c>
      <c r="C11" s="68">
        <f>SUM(C8)</f>
        <v>515.5</v>
      </c>
      <c r="D11" s="68">
        <f>SUM(D8)</f>
        <v>6</v>
      </c>
      <c r="E11" s="68">
        <f>SUM(E8)</f>
        <v>3093</v>
      </c>
      <c r="F11" s="68">
        <f>SUM(F8:F10)</f>
        <v>2228.5</v>
      </c>
      <c r="G11" s="68">
        <f>SUM(G8:G10)</f>
        <v>0</v>
      </c>
      <c r="H11" s="68">
        <f>SUM(H8:H10)</f>
        <v>2228.5</v>
      </c>
      <c r="I11" s="88"/>
      <c r="J11" s="89"/>
    </row>
    <row r="12" customHeight="1" spans="1:10">
      <c r="A12" s="69">
        <v>2</v>
      </c>
      <c r="B12" s="70" t="s">
        <v>19</v>
      </c>
      <c r="C12" s="71">
        <v>0</v>
      </c>
      <c r="D12" s="69"/>
      <c r="E12" s="71">
        <f>C12*D12</f>
        <v>0</v>
      </c>
      <c r="F12" s="63">
        <v>0</v>
      </c>
      <c r="G12" s="63">
        <v>0</v>
      </c>
      <c r="H12" s="63">
        <f>F12+G12</f>
        <v>0</v>
      </c>
      <c r="I12" s="85"/>
      <c r="J12" s="86" t="s">
        <v>20</v>
      </c>
    </row>
    <row r="13" customHeight="1" spans="1:10">
      <c r="A13" s="72"/>
      <c r="B13" s="73"/>
      <c r="C13" s="74"/>
      <c r="D13" s="72"/>
      <c r="E13" s="74"/>
      <c r="F13" s="63">
        <v>0</v>
      </c>
      <c r="G13" s="63">
        <v>0</v>
      </c>
      <c r="H13" s="63">
        <f t="shared" ref="H13" si="0">F13+G13</f>
        <v>0</v>
      </c>
      <c r="I13" s="85"/>
      <c r="J13" s="87"/>
    </row>
    <row r="14" s="50" customFormat="1" customHeight="1" spans="1:10">
      <c r="A14" s="66"/>
      <c r="B14" s="67" t="s">
        <v>21</v>
      </c>
      <c r="C14" s="68">
        <f>SUM(C12)</f>
        <v>0</v>
      </c>
      <c r="D14" s="68">
        <f>SUM(D12)</f>
        <v>0</v>
      </c>
      <c r="E14" s="68">
        <f>SUM(E12)</f>
        <v>0</v>
      </c>
      <c r="F14" s="68">
        <f>SUM(F12:F13)</f>
        <v>0</v>
      </c>
      <c r="G14" s="68">
        <f>SUM(G12:G13)</f>
        <v>0</v>
      </c>
      <c r="H14" s="68">
        <f>SUM(H12:H13)</f>
        <v>0</v>
      </c>
      <c r="I14" s="88"/>
      <c r="J14" s="89"/>
    </row>
    <row r="15" customHeight="1" spans="1:10">
      <c r="A15" s="61">
        <v>3</v>
      </c>
      <c r="B15" s="62" t="s">
        <v>22</v>
      </c>
      <c r="C15" s="63">
        <v>0</v>
      </c>
      <c r="D15" s="64"/>
      <c r="E15" s="63">
        <f>C15*D15</f>
        <v>0</v>
      </c>
      <c r="F15" s="63">
        <v>0</v>
      </c>
      <c r="G15" s="63">
        <v>0</v>
      </c>
      <c r="H15" s="63">
        <f>F15+G15</f>
        <v>0</v>
      </c>
      <c r="I15" s="85"/>
      <c r="J15" s="90" t="s">
        <v>23</v>
      </c>
    </row>
    <row r="16" customHeight="1" spans="1:10">
      <c r="A16" s="61"/>
      <c r="B16" s="62"/>
      <c r="C16" s="63"/>
      <c r="D16" s="64"/>
      <c r="E16" s="63"/>
      <c r="F16" s="63">
        <v>0</v>
      </c>
      <c r="G16" s="63">
        <v>0</v>
      </c>
      <c r="H16" s="63">
        <f>F16+G16</f>
        <v>0</v>
      </c>
      <c r="I16" s="85"/>
      <c r="J16" s="91"/>
    </row>
    <row r="17" customHeight="1" spans="1:10">
      <c r="A17" s="61"/>
      <c r="B17" s="62"/>
      <c r="C17" s="63"/>
      <c r="D17" s="64"/>
      <c r="E17" s="63"/>
      <c r="F17" s="63">
        <v>0</v>
      </c>
      <c r="G17" s="63">
        <v>0</v>
      </c>
      <c r="H17" s="63">
        <f>F17+G17</f>
        <v>0</v>
      </c>
      <c r="I17" s="85"/>
      <c r="J17" s="91"/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>F18+G18</f>
        <v>0</v>
      </c>
      <c r="I18" s="85"/>
      <c r="J18" s="91"/>
    </row>
    <row r="19" s="50" customFormat="1" customHeight="1" spans="1:10">
      <c r="A19" s="66"/>
      <c r="B19" s="67" t="s">
        <v>24</v>
      </c>
      <c r="C19" s="68">
        <f>SUM(C15)</f>
        <v>0</v>
      </c>
      <c r="D19" s="68">
        <f t="shared" ref="D19:E19" si="1">SUM(D15)</f>
        <v>0</v>
      </c>
      <c r="E19" s="68">
        <f t="shared" si="1"/>
        <v>0</v>
      </c>
      <c r="F19" s="68">
        <f>SUM(F15:F18)</f>
        <v>0</v>
      </c>
      <c r="G19" s="68">
        <f t="shared" ref="G19:H19" si="2">SUM(G15:G18)</f>
        <v>0</v>
      </c>
      <c r="H19" s="68">
        <f t="shared" si="2"/>
        <v>0</v>
      </c>
      <c r="I19" s="88"/>
      <c r="J19" s="92"/>
    </row>
    <row r="20" customHeight="1" spans="1:10">
      <c r="A20" s="69">
        <v>4</v>
      </c>
      <c r="B20" s="70" t="s">
        <v>25</v>
      </c>
      <c r="C20" s="71">
        <v>2000</v>
      </c>
      <c r="D20" s="69">
        <v>1</v>
      </c>
      <c r="E20" s="71">
        <f>C20*D20</f>
        <v>2000</v>
      </c>
      <c r="F20" s="65">
        <v>404</v>
      </c>
      <c r="G20" s="63">
        <v>0</v>
      </c>
      <c r="H20" s="63">
        <f>F20+G20</f>
        <v>404</v>
      </c>
      <c r="I20" s="85" t="s">
        <v>26</v>
      </c>
      <c r="J20" s="90" t="s">
        <v>27</v>
      </c>
    </row>
    <row r="21" customHeight="1" spans="1:10">
      <c r="A21" s="75"/>
      <c r="B21" s="76"/>
      <c r="C21" s="77"/>
      <c r="D21" s="75"/>
      <c r="E21" s="77"/>
      <c r="F21" s="78">
        <v>156.14</v>
      </c>
      <c r="G21" s="63">
        <v>0</v>
      </c>
      <c r="H21" s="63">
        <f t="shared" ref="H21:H30" si="3">F21+G21</f>
        <v>156.14</v>
      </c>
      <c r="I21" s="93" t="s">
        <v>28</v>
      </c>
      <c r="J21" s="91"/>
    </row>
    <row r="22" customHeight="1" spans="1:10">
      <c r="A22" s="75"/>
      <c r="B22" s="76"/>
      <c r="C22" s="77"/>
      <c r="D22" s="75"/>
      <c r="E22" s="77"/>
      <c r="F22" s="78">
        <v>125.94</v>
      </c>
      <c r="G22" s="63">
        <v>0</v>
      </c>
      <c r="H22" s="63">
        <f t="shared" si="3"/>
        <v>125.94</v>
      </c>
      <c r="I22" s="93" t="s">
        <v>29</v>
      </c>
      <c r="J22" s="91"/>
    </row>
    <row r="23" customHeight="1" spans="1:10">
      <c r="A23" s="75"/>
      <c r="B23" s="76"/>
      <c r="C23" s="77"/>
      <c r="D23" s="75"/>
      <c r="E23" s="77"/>
      <c r="F23" s="65">
        <v>404.5</v>
      </c>
      <c r="G23" s="63">
        <v>0</v>
      </c>
      <c r="H23" s="63">
        <f t="shared" si="3"/>
        <v>404.5</v>
      </c>
      <c r="I23" s="85" t="s">
        <v>30</v>
      </c>
      <c r="J23" s="91"/>
    </row>
    <row r="24" customHeight="1" spans="1:10">
      <c r="A24" s="75"/>
      <c r="B24" s="76"/>
      <c r="C24" s="77"/>
      <c r="D24" s="75"/>
      <c r="E24" s="77"/>
      <c r="F24" s="65">
        <v>698.5</v>
      </c>
      <c r="G24" s="63">
        <v>0</v>
      </c>
      <c r="H24" s="63">
        <f t="shared" si="3"/>
        <v>698.5</v>
      </c>
      <c r="I24" s="85" t="s">
        <v>31</v>
      </c>
      <c r="J24" s="91"/>
    </row>
    <row r="25" customHeight="1" spans="1:10">
      <c r="A25" s="75"/>
      <c r="B25" s="76"/>
      <c r="C25" s="77"/>
      <c r="D25" s="75"/>
      <c r="E25" s="77"/>
      <c r="F25" s="78">
        <v>204</v>
      </c>
      <c r="G25" s="63">
        <v>0</v>
      </c>
      <c r="H25" s="63">
        <f t="shared" si="3"/>
        <v>204</v>
      </c>
      <c r="I25" s="93" t="s">
        <v>32</v>
      </c>
      <c r="J25" s="91"/>
    </row>
    <row r="26" customHeight="1" spans="1:10">
      <c r="A26" s="75"/>
      <c r="B26" s="76"/>
      <c r="C26" s="77"/>
      <c r="D26" s="75"/>
      <c r="E26" s="77"/>
      <c r="F26" s="65">
        <v>88</v>
      </c>
      <c r="G26" s="63">
        <v>0</v>
      </c>
      <c r="H26" s="63">
        <f t="shared" si="3"/>
        <v>88</v>
      </c>
      <c r="I26" s="85" t="s">
        <v>33</v>
      </c>
      <c r="J26" s="91"/>
    </row>
    <row r="27" customHeight="1" spans="1:10">
      <c r="A27" s="75"/>
      <c r="B27" s="76"/>
      <c r="C27" s="77"/>
      <c r="D27" s="75"/>
      <c r="E27" s="77"/>
      <c r="F27" s="65">
        <v>100</v>
      </c>
      <c r="G27" s="63">
        <v>0</v>
      </c>
      <c r="H27" s="63">
        <f t="shared" si="3"/>
        <v>100</v>
      </c>
      <c r="I27" s="85" t="s">
        <v>34</v>
      </c>
      <c r="J27" s="91"/>
    </row>
    <row r="28" customFormat="1" customHeight="1" spans="1:10">
      <c r="A28" s="75"/>
      <c r="B28" s="76"/>
      <c r="C28" s="77"/>
      <c r="D28" s="75"/>
      <c r="E28" s="77"/>
      <c r="F28" s="78">
        <v>72</v>
      </c>
      <c r="G28" s="63">
        <v>0</v>
      </c>
      <c r="H28" s="63">
        <f t="shared" si="3"/>
        <v>72</v>
      </c>
      <c r="I28" s="93" t="s">
        <v>35</v>
      </c>
      <c r="J28" s="91"/>
    </row>
    <row r="29" customFormat="1" customHeight="1" spans="1:10">
      <c r="A29" s="75"/>
      <c r="B29" s="76"/>
      <c r="C29" s="77"/>
      <c r="D29" s="75"/>
      <c r="E29" s="77"/>
      <c r="F29" s="78">
        <v>88</v>
      </c>
      <c r="G29" s="63">
        <v>0</v>
      </c>
      <c r="H29" s="63">
        <f t="shared" si="3"/>
        <v>88</v>
      </c>
      <c r="I29" s="93" t="s">
        <v>36</v>
      </c>
      <c r="J29" s="91"/>
    </row>
    <row r="30" customFormat="1" customHeight="1" spans="1:10">
      <c r="A30" s="72"/>
      <c r="B30" s="73"/>
      <c r="C30" s="74"/>
      <c r="D30" s="72"/>
      <c r="E30" s="74"/>
      <c r="F30" s="78">
        <v>110.33</v>
      </c>
      <c r="G30" s="63">
        <v>0</v>
      </c>
      <c r="H30" s="63">
        <f t="shared" si="3"/>
        <v>110.33</v>
      </c>
      <c r="I30" s="93" t="s">
        <v>37</v>
      </c>
      <c r="J30" s="91"/>
    </row>
    <row r="31" s="50" customFormat="1" customHeight="1" spans="1:10">
      <c r="A31" s="66"/>
      <c r="B31" s="67" t="s">
        <v>38</v>
      </c>
      <c r="C31" s="68">
        <f>SUM(C20)</f>
        <v>2000</v>
      </c>
      <c r="D31" s="68">
        <f t="shared" ref="D31:E31" si="4">SUM(D20)</f>
        <v>1</v>
      </c>
      <c r="E31" s="68">
        <f t="shared" si="4"/>
        <v>2000</v>
      </c>
      <c r="F31" s="68">
        <f>SUM(F20:F27)</f>
        <v>2181.08</v>
      </c>
      <c r="G31" s="68">
        <f>SUM(G20:G27)</f>
        <v>0</v>
      </c>
      <c r="H31" s="68">
        <f>SUM(H20:H30)</f>
        <v>2451.41</v>
      </c>
      <c r="I31" s="88"/>
      <c r="J31" s="92"/>
    </row>
    <row r="32" customHeight="1" spans="1:10">
      <c r="A32" s="69">
        <v>5</v>
      </c>
      <c r="B32" s="70" t="s">
        <v>39</v>
      </c>
      <c r="C32" s="71">
        <v>12000</v>
      </c>
      <c r="D32" s="69">
        <v>1</v>
      </c>
      <c r="E32" s="71">
        <f>C32*D32</f>
        <v>12000</v>
      </c>
      <c r="F32" s="65">
        <v>1500.5</v>
      </c>
      <c r="G32" s="63">
        <v>0</v>
      </c>
      <c r="H32" s="63">
        <f>F32+G32</f>
        <v>1500.5</v>
      </c>
      <c r="I32" s="94" t="s">
        <v>40</v>
      </c>
      <c r="J32" s="86" t="s">
        <v>41</v>
      </c>
    </row>
    <row r="33" customHeight="1" spans="1:10">
      <c r="A33" s="75"/>
      <c r="B33" s="76"/>
      <c r="C33" s="77"/>
      <c r="D33" s="75"/>
      <c r="E33" s="77"/>
      <c r="F33" s="65">
        <v>418.8</v>
      </c>
      <c r="G33" s="63">
        <v>0</v>
      </c>
      <c r="H33" s="63">
        <f>F33+G33</f>
        <v>418.8</v>
      </c>
      <c r="I33" s="94" t="s">
        <v>42</v>
      </c>
      <c r="J33" s="87"/>
    </row>
    <row r="34" customHeight="1" spans="1:10">
      <c r="A34" s="75"/>
      <c r="B34" s="76"/>
      <c r="C34" s="77"/>
      <c r="D34" s="75"/>
      <c r="E34" s="77"/>
      <c r="F34" s="65">
        <v>295</v>
      </c>
      <c r="G34" s="63">
        <v>0</v>
      </c>
      <c r="H34" s="63">
        <f>F34+G34</f>
        <v>295</v>
      </c>
      <c r="I34" s="94" t="s">
        <v>43</v>
      </c>
      <c r="J34" s="87"/>
    </row>
    <row r="35" customHeight="1" spans="1:10">
      <c r="A35" s="75"/>
      <c r="B35" s="76"/>
      <c r="C35" s="77"/>
      <c r="D35" s="75"/>
      <c r="E35" s="77"/>
      <c r="F35" s="79">
        <v>40</v>
      </c>
      <c r="G35" s="63">
        <v>0</v>
      </c>
      <c r="H35" s="63">
        <f>F35+G35</f>
        <v>40</v>
      </c>
      <c r="I35" s="94" t="s">
        <v>44</v>
      </c>
      <c r="J35" s="87"/>
    </row>
    <row r="36" customHeight="1" spans="1:10">
      <c r="A36" s="72"/>
      <c r="B36" s="73"/>
      <c r="C36" s="74"/>
      <c r="D36" s="72"/>
      <c r="E36" s="74"/>
      <c r="F36" s="80">
        <v>60</v>
      </c>
      <c r="G36" s="63">
        <v>0</v>
      </c>
      <c r="H36" s="63">
        <f>F36+G36</f>
        <v>60</v>
      </c>
      <c r="I36" s="94" t="s">
        <v>45</v>
      </c>
      <c r="J36" s="87"/>
    </row>
    <row r="37" s="50" customFormat="1" customHeight="1" spans="1:10">
      <c r="A37" s="66"/>
      <c r="B37" s="67" t="s">
        <v>46</v>
      </c>
      <c r="C37" s="68">
        <f>SUM(C32)</f>
        <v>12000</v>
      </c>
      <c r="D37" s="68">
        <f t="shared" ref="D37:E37" si="5">SUM(D32)</f>
        <v>1</v>
      </c>
      <c r="E37" s="68">
        <f t="shared" si="5"/>
        <v>12000</v>
      </c>
      <c r="F37" s="68">
        <f>SUM(F32:F36)</f>
        <v>2314.3</v>
      </c>
      <c r="G37" s="68">
        <f>SUM(G32:G36)</f>
        <v>0</v>
      </c>
      <c r="H37" s="68">
        <f>SUM(H32:H36)</f>
        <v>2314.3</v>
      </c>
      <c r="I37" s="88"/>
      <c r="J37" s="89"/>
    </row>
    <row r="38" customHeight="1" spans="1:10">
      <c r="A38" s="61">
        <v>6</v>
      </c>
      <c r="B38" s="62" t="s">
        <v>47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ref="H36:H55" si="6">F38+G38</f>
        <v>0</v>
      </c>
      <c r="I38" s="85"/>
      <c r="J38" s="86" t="s">
        <v>48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6"/>
        <v>0</v>
      </c>
      <c r="I39" s="85"/>
      <c r="J39" s="91"/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 t="shared" si="6"/>
        <v>0</v>
      </c>
      <c r="I40" s="85"/>
      <c r="J40" s="91"/>
    </row>
    <row r="41" customHeight="1" spans="1:10">
      <c r="A41" s="61"/>
      <c r="B41" s="62"/>
      <c r="C41" s="63"/>
      <c r="D41" s="64"/>
      <c r="E41" s="63"/>
      <c r="F41" s="63">
        <v>0</v>
      </c>
      <c r="G41" s="63">
        <v>0</v>
      </c>
      <c r="H41" s="63">
        <f t="shared" si="6"/>
        <v>0</v>
      </c>
      <c r="I41" s="85"/>
      <c r="J41" s="91"/>
    </row>
    <row r="42" s="50" customFormat="1" customHeight="1" spans="1:10">
      <c r="A42" s="66"/>
      <c r="B42" s="67" t="s">
        <v>49</v>
      </c>
      <c r="C42" s="68">
        <f>SUM(C38)</f>
        <v>0</v>
      </c>
      <c r="D42" s="68">
        <f t="shared" ref="D42:E42" si="7">SUM(D38)</f>
        <v>0</v>
      </c>
      <c r="E42" s="68">
        <f t="shared" si="7"/>
        <v>0</v>
      </c>
      <c r="F42" s="68">
        <f>SUM(F38:F41)</f>
        <v>0</v>
      </c>
      <c r="G42" s="68">
        <f t="shared" ref="G42:H42" si="8">SUM(G38:G41)</f>
        <v>0</v>
      </c>
      <c r="H42" s="68">
        <f t="shared" si="8"/>
        <v>0</v>
      </c>
      <c r="I42" s="88"/>
      <c r="J42" s="92"/>
    </row>
    <row r="43" customHeight="1" spans="1:10">
      <c r="A43" s="61">
        <v>7</v>
      </c>
      <c r="B43" s="62" t="s">
        <v>50</v>
      </c>
      <c r="C43" s="63">
        <v>0</v>
      </c>
      <c r="D43" s="64"/>
      <c r="E43" s="63">
        <f>C43*D43</f>
        <v>0</v>
      </c>
      <c r="F43" s="63">
        <v>0</v>
      </c>
      <c r="G43" s="63">
        <v>0</v>
      </c>
      <c r="H43" s="63">
        <f t="shared" si="6"/>
        <v>0</v>
      </c>
      <c r="I43" s="85"/>
      <c r="J43" s="95"/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6"/>
        <v>0</v>
      </c>
      <c r="I44" s="85"/>
      <c r="J44" s="96"/>
    </row>
    <row r="45" customHeight="1" spans="1:10">
      <c r="A45" s="61"/>
      <c r="B45" s="62"/>
      <c r="C45" s="63"/>
      <c r="D45" s="64"/>
      <c r="E45" s="63"/>
      <c r="F45" s="63">
        <v>0</v>
      </c>
      <c r="G45" s="63">
        <v>0</v>
      </c>
      <c r="H45" s="63">
        <f t="shared" si="6"/>
        <v>0</v>
      </c>
      <c r="I45" s="85"/>
      <c r="J45" s="96"/>
    </row>
    <row r="46" customHeight="1" spans="1:10">
      <c r="A46" s="61"/>
      <c r="B46" s="62"/>
      <c r="C46" s="63"/>
      <c r="D46" s="64"/>
      <c r="E46" s="63"/>
      <c r="F46" s="63">
        <v>0</v>
      </c>
      <c r="G46" s="63">
        <v>0</v>
      </c>
      <c r="H46" s="63">
        <f t="shared" si="6"/>
        <v>0</v>
      </c>
      <c r="I46" s="85"/>
      <c r="J46" s="96"/>
    </row>
    <row r="47" s="50" customFormat="1" customHeight="1" spans="1:10">
      <c r="A47" s="66"/>
      <c r="B47" s="67" t="s">
        <v>51</v>
      </c>
      <c r="C47" s="68">
        <f>SUM(C43)</f>
        <v>0</v>
      </c>
      <c r="D47" s="68">
        <f t="shared" ref="D47:E47" si="9">SUM(D43)</f>
        <v>0</v>
      </c>
      <c r="E47" s="68">
        <f t="shared" si="9"/>
        <v>0</v>
      </c>
      <c r="F47" s="68">
        <f>SUM(F43:F46)</f>
        <v>0</v>
      </c>
      <c r="G47" s="68">
        <f t="shared" ref="G47:H47" si="10">SUM(G43:G46)</f>
        <v>0</v>
      </c>
      <c r="H47" s="68">
        <f t="shared" si="10"/>
        <v>0</v>
      </c>
      <c r="I47" s="88"/>
      <c r="J47" s="97"/>
    </row>
    <row r="48" customHeight="1" spans="1:10">
      <c r="A48" s="61">
        <v>8</v>
      </c>
      <c r="B48" s="62" t="s">
        <v>52</v>
      </c>
      <c r="C48" s="63">
        <v>500</v>
      </c>
      <c r="D48" s="64">
        <v>1</v>
      </c>
      <c r="E48" s="63">
        <f>C48*D48</f>
        <v>500</v>
      </c>
      <c r="F48" s="65">
        <v>272</v>
      </c>
      <c r="G48" s="63">
        <v>0</v>
      </c>
      <c r="H48" s="63">
        <f t="shared" si="6"/>
        <v>272</v>
      </c>
      <c r="I48" s="93" t="s">
        <v>53</v>
      </c>
      <c r="J48" s="90" t="s">
        <v>54</v>
      </c>
    </row>
    <row r="49" customHeight="1" spans="1:10">
      <c r="A49" s="61"/>
      <c r="B49" s="62"/>
      <c r="C49" s="63"/>
      <c r="D49" s="64"/>
      <c r="E49" s="63"/>
      <c r="F49" s="63">
        <v>0</v>
      </c>
      <c r="G49" s="63">
        <v>0</v>
      </c>
      <c r="H49" s="63">
        <f t="shared" si="6"/>
        <v>0</v>
      </c>
      <c r="I49" s="85"/>
      <c r="J49" s="91"/>
    </row>
    <row r="50" s="50" customFormat="1" customHeight="1" spans="1:10">
      <c r="A50" s="66"/>
      <c r="B50" s="67" t="s">
        <v>55</v>
      </c>
      <c r="C50" s="68">
        <f>SUM(C48)</f>
        <v>500</v>
      </c>
      <c r="D50" s="68">
        <f t="shared" ref="D50:E50" si="11">SUM(D48)</f>
        <v>1</v>
      </c>
      <c r="E50" s="68">
        <f t="shared" si="11"/>
        <v>500</v>
      </c>
      <c r="F50" s="68">
        <f>SUM(F48:F49)</f>
        <v>272</v>
      </c>
      <c r="G50" s="68">
        <f t="shared" ref="G50:H50" si="12">SUM(G48:G49)</f>
        <v>0</v>
      </c>
      <c r="H50" s="68">
        <f>SUM(H48:H49)</f>
        <v>272</v>
      </c>
      <c r="I50" s="88"/>
      <c r="J50" s="92"/>
    </row>
    <row r="51" customHeight="1" spans="1:10">
      <c r="A51" s="61">
        <v>9</v>
      </c>
      <c r="B51" s="62" t="s">
        <v>56</v>
      </c>
      <c r="C51" s="63">
        <v>0</v>
      </c>
      <c r="D51" s="64"/>
      <c r="E51" s="63">
        <f>C51*D51</f>
        <v>0</v>
      </c>
      <c r="F51" s="63">
        <v>0</v>
      </c>
      <c r="G51" s="63">
        <v>0</v>
      </c>
      <c r="H51" s="63">
        <f t="shared" si="6"/>
        <v>0</v>
      </c>
      <c r="I51" s="85"/>
      <c r="J51" s="86" t="s">
        <v>57</v>
      </c>
    </row>
    <row r="52" customHeight="1" spans="1:10">
      <c r="A52" s="61"/>
      <c r="B52" s="62"/>
      <c r="C52" s="63"/>
      <c r="D52" s="64"/>
      <c r="E52" s="63"/>
      <c r="F52" s="63">
        <v>0</v>
      </c>
      <c r="G52" s="63">
        <v>0</v>
      </c>
      <c r="H52" s="63">
        <f t="shared" si="6"/>
        <v>0</v>
      </c>
      <c r="I52" s="85"/>
      <c r="J52" s="87"/>
    </row>
    <row r="53" customHeight="1" spans="1:10">
      <c r="A53" s="61"/>
      <c r="B53" s="62"/>
      <c r="C53" s="63"/>
      <c r="D53" s="64"/>
      <c r="E53" s="63"/>
      <c r="F53" s="63">
        <v>0</v>
      </c>
      <c r="G53" s="63">
        <v>0</v>
      </c>
      <c r="H53" s="63">
        <f t="shared" si="6"/>
        <v>0</v>
      </c>
      <c r="I53" s="85"/>
      <c r="J53" s="87"/>
    </row>
    <row r="54" s="50" customFormat="1" customHeight="1" spans="1:10">
      <c r="A54" s="66"/>
      <c r="B54" s="67" t="s">
        <v>58</v>
      </c>
      <c r="C54" s="68">
        <f>SUM(C51)</f>
        <v>0</v>
      </c>
      <c r="D54" s="68">
        <f t="shared" ref="D54:E54" si="13">SUM(D51)</f>
        <v>0</v>
      </c>
      <c r="E54" s="68">
        <f t="shared" si="13"/>
        <v>0</v>
      </c>
      <c r="F54" s="68">
        <f>SUM(F51:F53)</f>
        <v>0</v>
      </c>
      <c r="G54" s="68">
        <f t="shared" ref="G54:H54" si="14">SUM(G51:G53)</f>
        <v>0</v>
      </c>
      <c r="H54" s="68">
        <f t="shared" si="14"/>
        <v>0</v>
      </c>
      <c r="I54" s="88"/>
      <c r="J54" s="89"/>
    </row>
    <row r="55" customHeight="1" spans="1:10">
      <c r="A55" s="69">
        <v>10</v>
      </c>
      <c r="B55" s="62" t="s">
        <v>59</v>
      </c>
      <c r="C55" s="63">
        <v>8907</v>
      </c>
      <c r="D55" s="64">
        <v>1</v>
      </c>
      <c r="E55" s="63">
        <f>C55*D55</f>
        <v>8907</v>
      </c>
      <c r="F55" s="63">
        <v>0</v>
      </c>
      <c r="G55" s="63">
        <v>49.9</v>
      </c>
      <c r="H55" s="63">
        <v>49.9</v>
      </c>
      <c r="I55" s="98" t="s">
        <v>60</v>
      </c>
      <c r="J55" s="95"/>
    </row>
    <row r="56" customHeight="1" spans="1:10">
      <c r="A56" s="81"/>
      <c r="B56" s="62"/>
      <c r="C56" s="63"/>
      <c r="D56" s="64"/>
      <c r="E56" s="63"/>
      <c r="F56" s="63">
        <v>0</v>
      </c>
      <c r="G56" s="63">
        <v>186</v>
      </c>
      <c r="H56" s="63">
        <v>186</v>
      </c>
      <c r="I56" s="98" t="s">
        <v>61</v>
      </c>
      <c r="J56" s="99"/>
    </row>
    <row r="57" customHeight="1" spans="1:10">
      <c r="A57" s="81"/>
      <c r="B57" s="62"/>
      <c r="C57" s="63"/>
      <c r="D57" s="64"/>
      <c r="E57" s="63"/>
      <c r="F57" s="63">
        <v>685</v>
      </c>
      <c r="G57" s="63">
        <v>0</v>
      </c>
      <c r="H57" s="82">
        <v>685</v>
      </c>
      <c r="I57" s="98" t="s">
        <v>62</v>
      </c>
      <c r="J57" s="99"/>
    </row>
    <row r="58" customHeight="1" spans="1:10">
      <c r="A58" s="81"/>
      <c r="B58" s="62"/>
      <c r="C58" s="63"/>
      <c r="D58" s="64"/>
      <c r="E58" s="63"/>
      <c r="F58" s="63">
        <v>0</v>
      </c>
      <c r="G58" s="63">
        <v>66.5</v>
      </c>
      <c r="H58" s="63">
        <v>66.5</v>
      </c>
      <c r="I58" s="98" t="s">
        <v>63</v>
      </c>
      <c r="J58" s="99"/>
    </row>
    <row r="59" customHeight="1" spans="1:10">
      <c r="A59" s="81"/>
      <c r="B59" s="62"/>
      <c r="C59" s="63"/>
      <c r="D59" s="64"/>
      <c r="E59" s="63"/>
      <c r="F59" s="63">
        <v>1800</v>
      </c>
      <c r="G59" s="63">
        <v>0</v>
      </c>
      <c r="H59" s="82">
        <v>1800</v>
      </c>
      <c r="I59" s="98" t="s">
        <v>64</v>
      </c>
      <c r="J59" s="99"/>
    </row>
    <row r="60" customHeight="1" spans="1:10">
      <c r="A60" s="81"/>
      <c r="B60" s="62"/>
      <c r="C60" s="63"/>
      <c r="D60" s="64"/>
      <c r="E60" s="63"/>
      <c r="F60" s="63">
        <v>2556</v>
      </c>
      <c r="G60" s="63">
        <v>0</v>
      </c>
      <c r="H60" s="82">
        <v>2556</v>
      </c>
      <c r="I60" s="98" t="s">
        <v>65</v>
      </c>
      <c r="J60" s="99"/>
    </row>
    <row r="61" customHeight="1" spans="1:10">
      <c r="A61" s="75"/>
      <c r="B61" s="62"/>
      <c r="C61" s="63"/>
      <c r="D61" s="64"/>
      <c r="E61" s="63"/>
      <c r="F61" s="65">
        <v>5600</v>
      </c>
      <c r="G61" s="63">
        <v>0</v>
      </c>
      <c r="H61" s="63">
        <f>F61+G61</f>
        <v>5600</v>
      </c>
      <c r="I61" s="85" t="s">
        <v>66</v>
      </c>
      <c r="J61" s="96"/>
    </row>
    <row r="62" customHeight="1" spans="1:10">
      <c r="A62" s="75"/>
      <c r="B62" s="62"/>
      <c r="C62" s="63"/>
      <c r="D62" s="64"/>
      <c r="E62" s="63"/>
      <c r="F62" s="65">
        <v>2000</v>
      </c>
      <c r="G62" s="63">
        <v>0</v>
      </c>
      <c r="H62" s="63">
        <f>F62+G62</f>
        <v>2000</v>
      </c>
      <c r="I62" s="100" t="s">
        <v>67</v>
      </c>
      <c r="J62" s="96"/>
    </row>
    <row r="63" customHeight="1" spans="1:10">
      <c r="A63" s="75"/>
      <c r="B63" s="62"/>
      <c r="C63" s="63"/>
      <c r="D63" s="64"/>
      <c r="E63" s="63"/>
      <c r="F63" s="65">
        <v>5000</v>
      </c>
      <c r="G63" s="63">
        <v>0</v>
      </c>
      <c r="H63" s="63">
        <f>F63+G63</f>
        <v>5000</v>
      </c>
      <c r="I63" s="93" t="s">
        <v>68</v>
      </c>
      <c r="J63" s="96"/>
    </row>
    <row r="64" s="50" customFormat="1" customHeight="1" spans="1:10">
      <c r="A64" s="66"/>
      <c r="B64" s="67" t="s">
        <v>69</v>
      </c>
      <c r="C64" s="68">
        <f>SUM(C55)</f>
        <v>8907</v>
      </c>
      <c r="D64" s="68">
        <f t="shared" ref="D64:E64" si="15">SUM(D55)</f>
        <v>1</v>
      </c>
      <c r="E64" s="68">
        <f t="shared" si="15"/>
        <v>8907</v>
      </c>
      <c r="F64" s="68">
        <f>SUM(F55:F63)</f>
        <v>17641</v>
      </c>
      <c r="G64" s="68">
        <f>SUM(G55:G63)</f>
        <v>302.4</v>
      </c>
      <c r="H64" s="68">
        <f>SUM(H55:H63)</f>
        <v>17943.4</v>
      </c>
      <c r="I64" s="88"/>
      <c r="J64" s="97"/>
    </row>
    <row r="65" customHeight="1" spans="1:10">
      <c r="A65" s="66"/>
      <c r="B65" s="67" t="s">
        <v>70</v>
      </c>
      <c r="C65" s="68">
        <f>SUM(C64,C54,C50,C47,C42,C37,C31,C19,C14,C11)</f>
        <v>23922.5</v>
      </c>
      <c r="D65" s="68">
        <f t="shared" ref="D65:H65" si="16">SUM(D64,D54,D50,D47,D42,D37,D31,D19,D14,D11)</f>
        <v>10</v>
      </c>
      <c r="E65" s="68">
        <f t="shared" si="16"/>
        <v>26500</v>
      </c>
      <c r="F65" s="68">
        <f t="shared" si="16"/>
        <v>24636.88</v>
      </c>
      <c r="G65" s="68">
        <f t="shared" si="16"/>
        <v>302.4</v>
      </c>
      <c r="H65" s="68">
        <f>SUM(H64,H54,H50,H47,H42,H37,H31,H19,H14,H11)</f>
        <v>25209.61</v>
      </c>
      <c r="I65" s="88"/>
      <c r="J65" s="100"/>
    </row>
    <row r="68" customHeight="1" spans="5:5">
      <c r="E68">
        <v>2</v>
      </c>
    </row>
    <row r="69" customHeight="1" spans="1:9">
      <c r="A69" s="101" t="s">
        <v>71</v>
      </c>
      <c r="B69" s="102"/>
      <c r="C69" s="103" t="s">
        <v>72</v>
      </c>
      <c r="D69" s="103"/>
      <c r="E69" s="103" t="s">
        <v>73</v>
      </c>
      <c r="F69" s="103"/>
      <c r="G69" s="103" t="s">
        <v>74</v>
      </c>
      <c r="H69" s="103"/>
      <c r="I69" s="109" t="s">
        <v>75</v>
      </c>
    </row>
    <row r="70" customHeight="1" spans="1:9">
      <c r="A70" s="104">
        <f>E65</f>
        <v>26500</v>
      </c>
      <c r="B70" s="105"/>
      <c r="C70" s="105">
        <f>H65</f>
        <v>25209.61</v>
      </c>
      <c r="D70" s="105"/>
      <c r="E70" s="105">
        <f>F65</f>
        <v>24636.88</v>
      </c>
      <c r="F70" s="105"/>
      <c r="G70" s="105">
        <f>G65</f>
        <v>302.4</v>
      </c>
      <c r="H70" s="105"/>
      <c r="I70" s="110">
        <f>A70-C70</f>
        <v>1290.39</v>
      </c>
    </row>
    <row r="72" customHeight="1" spans="1:9">
      <c r="A72" s="106" t="s">
        <v>76</v>
      </c>
      <c r="B72" s="107"/>
      <c r="C72" s="108" t="s">
        <v>77</v>
      </c>
      <c r="D72" s="106"/>
      <c r="E72" s="106" t="s">
        <v>78</v>
      </c>
      <c r="F72" s="106"/>
      <c r="G72" s="106" t="s">
        <v>79</v>
      </c>
      <c r="H72" s="106"/>
      <c r="I72" s="107"/>
    </row>
  </sheetData>
  <mergeCells count="76">
    <mergeCell ref="C2:H2"/>
    <mergeCell ref="C6:E6"/>
    <mergeCell ref="F6:I6"/>
    <mergeCell ref="A69:B69"/>
    <mergeCell ref="C69:D69"/>
    <mergeCell ref="E69:F69"/>
    <mergeCell ref="G69:H69"/>
    <mergeCell ref="A70:B70"/>
    <mergeCell ref="C70:D70"/>
    <mergeCell ref="E70:F70"/>
    <mergeCell ref="G70:H70"/>
    <mergeCell ref="A6:A7"/>
    <mergeCell ref="A8:A10"/>
    <mergeCell ref="A12:A13"/>
    <mergeCell ref="A15:A18"/>
    <mergeCell ref="A20:A30"/>
    <mergeCell ref="A32:A36"/>
    <mergeCell ref="A38:A41"/>
    <mergeCell ref="A43:A46"/>
    <mergeCell ref="A48:A49"/>
    <mergeCell ref="A51:A53"/>
    <mergeCell ref="A55:A63"/>
    <mergeCell ref="B6:B7"/>
    <mergeCell ref="B8:B10"/>
    <mergeCell ref="B12:B13"/>
    <mergeCell ref="B15:B18"/>
    <mergeCell ref="B20:B30"/>
    <mergeCell ref="B32:B36"/>
    <mergeCell ref="B38:B41"/>
    <mergeCell ref="B43:B46"/>
    <mergeCell ref="B48:B49"/>
    <mergeCell ref="B51:B53"/>
    <mergeCell ref="B55:B63"/>
    <mergeCell ref="C8:C10"/>
    <mergeCell ref="C12:C13"/>
    <mergeCell ref="C15:C18"/>
    <mergeCell ref="C20:C30"/>
    <mergeCell ref="C32:C36"/>
    <mergeCell ref="C38:C41"/>
    <mergeCell ref="C43:C46"/>
    <mergeCell ref="C48:C49"/>
    <mergeCell ref="C51:C53"/>
    <mergeCell ref="C55:C63"/>
    <mergeCell ref="D8:D10"/>
    <mergeCell ref="D12:D13"/>
    <mergeCell ref="D15:D18"/>
    <mergeCell ref="D20:D30"/>
    <mergeCell ref="D32:D36"/>
    <mergeCell ref="D38:D41"/>
    <mergeCell ref="D43:D46"/>
    <mergeCell ref="D48:D49"/>
    <mergeCell ref="D51:D53"/>
    <mergeCell ref="D55:D63"/>
    <mergeCell ref="E8:E10"/>
    <mergeCell ref="E12:E13"/>
    <mergeCell ref="E15:E18"/>
    <mergeCell ref="E20:E30"/>
    <mergeCell ref="E32:E36"/>
    <mergeCell ref="E38:E41"/>
    <mergeCell ref="E43:E46"/>
    <mergeCell ref="E48:E49"/>
    <mergeCell ref="E51:E53"/>
    <mergeCell ref="E55:E63"/>
    <mergeCell ref="J4:J5"/>
    <mergeCell ref="J6:J7"/>
    <mergeCell ref="J8:J11"/>
    <mergeCell ref="J12:J14"/>
    <mergeCell ref="J15:J19"/>
    <mergeCell ref="J20:J31"/>
    <mergeCell ref="J32:J37"/>
    <mergeCell ref="J38:J42"/>
    <mergeCell ref="J43:J47"/>
    <mergeCell ref="J48:J50"/>
    <mergeCell ref="J51:J54"/>
    <mergeCell ref="J55:J64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D1" workbookViewId="0">
      <selection activeCell="K16" sqref="K1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80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81</v>
      </c>
      <c r="E5" s="6"/>
      <c r="F5" s="7" t="s">
        <v>82</v>
      </c>
      <c r="G5" s="7"/>
      <c r="H5" s="6" t="s">
        <v>83</v>
      </c>
      <c r="I5" s="5"/>
      <c r="J5" s="7" t="s">
        <v>84</v>
      </c>
      <c r="K5" s="35"/>
    </row>
    <row r="6" ht="20.1" customHeight="1" spans="2:11">
      <c r="B6" s="8"/>
      <c r="C6" s="9"/>
      <c r="D6" s="10" t="s">
        <v>85</v>
      </c>
      <c r="E6" s="10"/>
      <c r="F6" s="11" t="s">
        <v>86</v>
      </c>
      <c r="G6" s="11"/>
      <c r="H6" s="10" t="s">
        <v>87</v>
      </c>
      <c r="I6" s="9"/>
      <c r="J6" s="11" t="s">
        <v>88</v>
      </c>
      <c r="K6" s="36"/>
    </row>
    <row r="7" ht="20.1" customHeight="1" spans="2:11">
      <c r="B7" s="8"/>
      <c r="C7" s="9"/>
      <c r="D7" s="10" t="s">
        <v>89</v>
      </c>
      <c r="E7" s="10"/>
      <c r="F7" s="11" t="s">
        <v>90</v>
      </c>
      <c r="G7" s="11"/>
      <c r="H7" s="10" t="s">
        <v>91</v>
      </c>
      <c r="I7" s="37"/>
      <c r="J7" s="11">
        <v>5.23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92</v>
      </c>
      <c r="I8" s="38"/>
      <c r="J8" s="15" t="s">
        <v>93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94</v>
      </c>
      <c r="E10" s="19" t="s">
        <v>95</v>
      </c>
      <c r="F10" s="20"/>
      <c r="G10" s="21" t="s">
        <v>96</v>
      </c>
      <c r="H10" s="20" t="s">
        <v>97</v>
      </c>
      <c r="I10" s="19" t="s">
        <v>98</v>
      </c>
      <c r="J10" s="20"/>
      <c r="K10" s="21" t="s">
        <v>99</v>
      </c>
    </row>
    <row r="11" ht="20.1" customHeight="1" spans="2:11">
      <c r="B11" s="22">
        <v>1</v>
      </c>
      <c r="C11" s="23"/>
      <c r="D11" s="24" t="s">
        <v>100</v>
      </c>
      <c r="E11" s="22" t="s">
        <v>101</v>
      </c>
      <c r="F11" s="23"/>
      <c r="G11" s="25">
        <v>0</v>
      </c>
      <c r="H11" s="25">
        <v>0</v>
      </c>
      <c r="I11" s="40"/>
      <c r="J11" s="41"/>
      <c r="K11" s="42" t="s">
        <v>102</v>
      </c>
    </row>
    <row r="12" ht="23" customHeight="1" spans="2:11">
      <c r="B12" s="22">
        <v>2</v>
      </c>
      <c r="C12" s="23"/>
      <c r="D12" s="26"/>
      <c r="E12" s="27" t="s">
        <v>103</v>
      </c>
      <c r="F12" s="27"/>
      <c r="G12" s="25">
        <v>0</v>
      </c>
      <c r="H12" s="25">
        <v>0</v>
      </c>
      <c r="I12" s="40"/>
      <c r="J12" s="41"/>
      <c r="K12" s="42" t="s">
        <v>102</v>
      </c>
    </row>
    <row r="13" ht="20.1" customHeight="1" spans="2:11">
      <c r="B13" s="22">
        <v>3</v>
      </c>
      <c r="C13" s="23"/>
      <c r="D13" s="26"/>
      <c r="E13" s="22" t="s">
        <v>104</v>
      </c>
      <c r="F13" s="23"/>
      <c r="G13" s="25">
        <v>0</v>
      </c>
      <c r="H13" s="25"/>
      <c r="I13" s="40"/>
      <c r="J13" s="41"/>
      <c r="K13" s="42" t="s">
        <v>102</v>
      </c>
    </row>
    <row r="14" ht="20.1" customHeight="1" spans="2:11">
      <c r="B14" s="22">
        <v>4</v>
      </c>
      <c r="C14" s="23"/>
      <c r="D14" s="26"/>
      <c r="E14" s="22" t="s">
        <v>105</v>
      </c>
      <c r="F14" s="23"/>
      <c r="G14" s="25">
        <v>0</v>
      </c>
      <c r="H14" s="25">
        <v>0</v>
      </c>
      <c r="I14" s="40"/>
      <c r="J14" s="41"/>
      <c r="K14" s="42" t="s">
        <v>106</v>
      </c>
    </row>
    <row r="15" ht="20.1" customHeight="1" spans="2:11">
      <c r="B15" s="22">
        <v>5</v>
      </c>
      <c r="C15" s="23"/>
      <c r="D15" s="24" t="s">
        <v>59</v>
      </c>
      <c r="E15" s="27" t="s">
        <v>107</v>
      </c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70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97</v>
      </c>
      <c r="C20" s="21"/>
      <c r="D20" s="21"/>
      <c r="E20" s="21"/>
      <c r="F20" s="21"/>
      <c r="G20" s="21" t="s">
        <v>108</v>
      </c>
      <c r="H20" s="21"/>
      <c r="I20" s="21"/>
      <c r="J20" s="21"/>
      <c r="K20" s="21" t="s">
        <v>109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110</v>
      </c>
      <c r="C23" s="16"/>
      <c r="D23" s="16"/>
      <c r="E23" s="16"/>
      <c r="F23" s="16" t="s">
        <v>77</v>
      </c>
      <c r="G23" s="16" t="s">
        <v>111</v>
      </c>
      <c r="H23" s="16"/>
      <c r="I23" s="16"/>
      <c r="J23" s="16" t="s">
        <v>79</v>
      </c>
      <c r="K23" s="16"/>
    </row>
    <row r="26" ht="18.75" spans="1:11">
      <c r="A26" s="2" t="s">
        <v>112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81</v>
      </c>
      <c r="E28" s="6"/>
      <c r="F28" s="7" t="str">
        <f>F5</f>
        <v>王凤雨</v>
      </c>
      <c r="G28" s="7"/>
      <c r="H28" s="6" t="s">
        <v>83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85</v>
      </c>
      <c r="E29" s="10"/>
      <c r="F29" s="11" t="str">
        <f>F6</f>
        <v>北京</v>
      </c>
      <c r="G29" s="11"/>
      <c r="H29" s="10" t="s">
        <v>87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89</v>
      </c>
      <c r="E30" s="10"/>
      <c r="F30" s="11" t="str">
        <f>F7</f>
        <v>5.16-5.20</v>
      </c>
      <c r="G30" s="11"/>
      <c r="H30" s="10" t="s">
        <v>91</v>
      </c>
      <c r="I30" s="37"/>
      <c r="J30" s="11">
        <f>J7</f>
        <v>5.23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92</v>
      </c>
      <c r="I31" s="38"/>
      <c r="J31" s="15" t="str">
        <f>J8</f>
        <v>HMZA-180517-QDH683</v>
      </c>
      <c r="K31" s="39"/>
    </row>
    <row r="32" ht="20.1" customHeight="1"/>
    <row r="33" ht="20.1" customHeight="1" spans="2:11">
      <c r="B33" s="27"/>
      <c r="C33" s="27"/>
      <c r="D33" s="32" t="s">
        <v>113</v>
      </c>
      <c r="E33" s="27" t="s">
        <v>114</v>
      </c>
      <c r="F33" s="27"/>
      <c r="G33" s="25" t="s">
        <v>115</v>
      </c>
      <c r="H33" s="25" t="s">
        <v>116</v>
      </c>
      <c r="I33" s="25" t="s">
        <v>70</v>
      </c>
      <c r="J33" s="25"/>
      <c r="K33" s="48" t="s">
        <v>99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200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70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110</v>
      </c>
      <c r="C38" s="16"/>
      <c r="D38" s="16"/>
      <c r="E38" s="16"/>
      <c r="F38" s="16" t="s">
        <v>77</v>
      </c>
      <c r="G38" s="16" t="s">
        <v>111</v>
      </c>
      <c r="H38" s="16"/>
      <c r="I38" s="16"/>
      <c r="J38" s="16" t="s">
        <v>79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2018-11-28T14:09:42Z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