
<file path=[Content_Types].xml><?xml version="1.0" encoding="utf-8"?>
<Types xmlns="http://schemas.openxmlformats.org/package/2006/content-types"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fileVersion appName="xl" lastEdited="7" lowestEdited="7" rupBuild="11208"/>
  <workbookPr defaultThemeVersion="166925"/>
  <bookViews>
    <workbookView windowHeight="15800" windowWidth="28040" xWindow="4240" yWindow="640"/>
  </bookViews>
  <sheets>
    <sheet name="总费用清单" sheetId="2" r:id="rId5"/>
    <sheet name="会务接待" sheetId="3" r:id="rId6"/>
    <sheet name="制作物" sheetId="4" r:id="rId7"/>
    <sheet name="视频" sheetId="5" r:id="rId8"/>
    <sheet name="舞美演出" sheetId="6" r:id="rId9"/>
    <sheet name="摄影摄像" sheetId="7" r:id="rId10"/>
  </sheets>
  <calcPr calcMode="auto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<sst xmlns="http://schemas.openxmlformats.org/spreadsheetml/2006/main" count="1" uniqueCount="1">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</sst>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4">
    <numFmt numFmtId="164" formatCode="#,##0.00"/>
    <numFmt numFmtId="165" formatCode="#,##0.00"/>
    <numFmt numFmtId="166" formatCode="#,##0.00"/>
    <numFmt numFmtId="167" formatCode="#,##0.00"/>
    <numFmt numFmtId="168" formatCode="#,##0.00"/>
    <numFmt numFmtId="169" formatCode="#,##0.00"/>
    <numFmt numFmtId="170" formatCode="#,##0.00_);(#,##0.00)"/>
    <numFmt numFmtId="171" formatCode="#,##0.00_);(#,##0.00)"/>
    <numFmt numFmtId="172" formatCode="#,##0.00_);(#,##0.00)"/>
    <numFmt numFmtId="173" formatCode="#,##0.00_);(#,##0.00)"/>
    <numFmt numFmtId="174" formatCode="#,##0.00_);(#,##0.00)"/>
    <numFmt numFmtId="175" formatCode="#,##0.00_);(#,##0.00)"/>
    <numFmt numFmtId="176" formatCode="#,##0.00_);(#,##0.00)"/>
    <numFmt numFmtId="177" formatCode="#,##0.00_);(#,##0.00)"/>
    <numFmt numFmtId="178" formatCode="#,##0.00_);(#,##0.00)"/>
    <numFmt numFmtId="179" formatCode="#,##0.00_);(#,##0.00)"/>
    <numFmt numFmtId="180" formatCode="#,##0.00_);(#,##0.00)"/>
    <numFmt numFmtId="181" formatCode="#,##0.00_);(#,##0.00)"/>
    <numFmt numFmtId="182" formatCode="#,##0.00_);(#,##0.00)"/>
    <numFmt numFmtId="183" formatCode="#,##0.00_);(#,##0.00)"/>
    <numFmt numFmtId="184" formatCode="#,##0.00_);(#,##0.00)"/>
    <numFmt numFmtId="185" formatCode="#,##0.00_);(#,##0.00)"/>
    <numFmt numFmtId="186" formatCode="#,##0.00_);(#,##0.00)"/>
    <numFmt numFmtId="187" formatCode="#,##0.00_);(#,##0.00)"/>
    <numFmt numFmtId="188" formatCode="#,##0.00_);(#,##0.00)"/>
    <numFmt numFmtId="189" formatCode="#,##0.00_);(#,##0.00)"/>
    <numFmt numFmtId="190" formatCode="#,##0.00_);(#,##0.00)"/>
    <numFmt numFmtId="191" formatCode="#,##0.00_);(#,##0.00)"/>
    <numFmt numFmtId="192" formatCode="#,##0.00_);(#,##0.00)"/>
    <numFmt numFmtId="193" formatCode="#,##0.00_);(#,##0.00)"/>
    <numFmt numFmtId="194" formatCode="#,##0.00_);(#,##0.00)"/>
    <numFmt numFmtId="195" formatCode="#,##0.00_);(#,##0.00)"/>
    <numFmt numFmtId="196" formatCode="#,##0.00_);(#,##0.00)"/>
    <numFmt numFmtId="197" formatCode="#,##0.00_);(#,##0.00)"/>
    <numFmt numFmtId="198" formatCode="#,##0.00_);(#,##0.00)"/>
    <numFmt numFmtId="199" formatCode="#,##0.00_);(#,##0.00)"/>
    <numFmt numFmtId="200" formatCode="#,##0.00_);(#,##0.00)"/>
    <numFmt numFmtId="201" formatCode="#,##0.00_);(#,##0.00)"/>
    <numFmt numFmtId="202" formatCode="#,##0.00_);(#,##0.00)"/>
    <numFmt numFmtId="203" formatCode="#,##0.00_);(#,##0.00)"/>
    <numFmt numFmtId="204" formatCode="#,##0.00_);(#,##0.00)"/>
    <numFmt numFmtId="205" formatCode="#,##0.00_);(#,##0.00)"/>
    <numFmt numFmtId="206" formatCode="#,##0.00_);(#,##0.00)"/>
    <numFmt numFmtId="207" formatCode="#,##0.00_);(#,##0.00)"/>
  </numFmts>
  <fonts count="178"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F54A45"/>
      <name val="Calibri"/>
      <family val="2"/>
    </font>
    <font>
      <b val="true"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.5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C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.500025272369385"/>
      <color rgb="FF000000"/>
      <name val="Calibri"/>
      <family val="2"/>
    </font>
    <font>
      <sz val="10"/>
      <color rgb="FF000000"/>
      <name val="Calibri"/>
      <family val="2"/>
    </font>
    <font>
      <sz val="10"/>
      <color rgb="FF373C43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sz val="10.499974727630615"/>
      <color rgb="FFFFFFFF"/>
      <name val="Calibri"/>
      <family val="2"/>
    </font>
    <font>
      <sz val="10.499974727630615"/>
      <color rgb="FF000000"/>
      <name val="Calibri"/>
      <family val="2"/>
    </font>
    <font>
      <sz val="10.499974727630615"/>
      <color rgb="FF000000"/>
      <name val="Calibri"/>
      <family val="2"/>
    </font>
    <font>
      <sz val="10.499974727630615"/>
      <color rgb="FF000000"/>
      <name val="Calibri"/>
      <family val="2"/>
    </font>
    <font>
      <sz val="10.499974727630615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sz val="10"/>
      <color rgb="FF000000"/>
      <name val="Calibri"/>
      <family val="2"/>
    </font>
    <font>
      <sz val="10.499974727630615"/>
      <color rgb="FFFFFFFF"/>
      <name val="Calibri"/>
      <family val="2"/>
    </font>
    <font>
      <sz val="10.499974727630615"/>
      <color rgb="FF000000"/>
      <name val="Calibri"/>
      <family val="2"/>
    </font>
    <font>
      <sz val="11.500025272369385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.499974727630615"/>
      <color rgb="FF000000"/>
      <name val="Calibri"/>
      <family val="2"/>
    </font>
    <font>
      <sz val="10.499974727630615"/>
      <color rgb="FF000000"/>
      <name val="Calibri"/>
      <family val="2"/>
    </font>
    <font>
      <sz val="10.499974727630615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.499974727630615"/>
      <color rgb="FF000000"/>
      <name val="Calibri"/>
      <family val="2"/>
    </font>
    <font>
      <sz val="11.500025272369385"/>
      <color rgb="FF000000"/>
      <name val="Calibri"/>
      <family val="2"/>
    </font>
    <font>
      <sz val="11.500025272369385"/>
      <color rgb="FF000000"/>
      <name val="Calibri"/>
      <family val="2"/>
    </font>
    <font>
      <sz val="11.500025272369385"/>
      <color rgb="FF000000"/>
      <name val="Calibri"/>
      <family val="2"/>
    </font>
    <font>
      <sz val="11.500025272369385"/>
      <color rgb="FF000000"/>
      <name val="Calibri"/>
      <family val="2"/>
    </font>
    <font>
      <sz val="10.499974727630615"/>
      <color rgb="FFFFFFFF"/>
      <name val="Calibri"/>
      <family val="2"/>
    </font>
    <font>
      <sz val="10.499974727630615"/>
      <color rgb="FF000000"/>
      <name val="Calibri"/>
      <family val="2"/>
    </font>
    <font>
      <sz val="10.499974727630615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sz val="10"/>
      <color rgb="FF000000"/>
      <name val="Calibri"/>
      <family val="2"/>
    </font>
    <font>
      <sz val="10.499974727630615"/>
      <color rgb="FF000000"/>
      <name val="Calibri"/>
      <family val="2"/>
    </font>
    <font>
      <sz val="10.499974727630615"/>
      <color rgb="FF000000"/>
      <name val="Calibri"/>
      <family val="2"/>
    </font>
    <font>
      <sz val="10.499974727630615"/>
      <color rgb="FF000000"/>
      <name val="Calibri"/>
      <family val="2"/>
    </font>
    <font>
      <sz val="10.499974727630615"/>
      <color rgb="FF000000"/>
      <name val="Calibri"/>
      <family val="2"/>
    </font>
    <font>
      <sz val="10.499974727630615"/>
      <color rgb="FF000000"/>
      <name val="Calibri"/>
      <family val="2"/>
    </font>
    <font>
      <sz val="11"/>
      <color rgb="FF000000"/>
      <name val="Calibri"/>
      <family val="2"/>
    </font>
    <font>
      <sz val="10.25"/>
      <color rgb="FF000000"/>
      <name val="Calibri"/>
      <family val="2"/>
    </font>
    <font>
      <sz val="11"/>
      <color rgb="FF000000"/>
      <name val="Calibri"/>
      <family val="2"/>
    </font>
    <font>
      <sz val="10.499974727630615"/>
      <color rgb="FF000000"/>
      <name val="Calibri"/>
      <family val="2"/>
    </font>
    <font>
      <sz val="10.499974727630615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sz val="10.499974727630615"/>
      <color rgb="FF000000"/>
      <name val="Calibri"/>
      <family val="2"/>
    </font>
    <font>
      <sz val="10.499974727630615"/>
      <color rgb="FF000000"/>
      <name val="Calibri"/>
      <family val="2"/>
    </font>
    <font>
      <sz val="10.499974727630615"/>
      <color rgb="FF000000"/>
      <name val="Calibri"/>
      <family val="2"/>
    </font>
    <font>
      <sz val="10.499974727630615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.499974727630615"/>
      <color rgb="FFFFFFFF"/>
      <name val="Calibri"/>
      <family val="2"/>
    </font>
    <font>
      <sz val="10.499974727630615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b val="true"/>
      <sz val="10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sz val="11.500025272369385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1F2329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7">
    <fill>
      <patternFill patternType="none">
        <fgColor/>
        <bgColor/>
      </patternFill>
    </fill>
    <fill>
      <patternFill patternType="gray125">
        <fgColor/>
        <bgColor/>
      </patternFill>
    </fill>
    <fill>
      <patternFill patternType="solid">
        <fgColor rgb="FFDEE0E3"/>
        <bgColor/>
      </patternFill>
    </fill>
    <fill>
      <patternFill patternType="solid">
        <fgColor rgb="FF8EE085"/>
        <bgColor/>
      </patternFill>
    </fill>
    <fill>
      <patternFill patternType="solid">
        <fgColor rgb="FF8EE085"/>
        <bgColor/>
      </patternFill>
    </fill>
    <fill>
      <patternFill patternType="solid">
        <fgColor rgb="FF8EE085"/>
        <bgColor/>
      </patternFill>
    </fill>
    <fill>
      <patternFill patternType="solid">
        <fgColor rgb="FF8EE085"/>
        <bgColor/>
      </patternFill>
    </fill>
    <fill>
      <patternFill patternType="solid">
        <fgColor rgb="FF8EE085"/>
        <bgColor/>
      </patternFill>
    </fill>
    <fill>
      <patternFill patternType="solid">
        <fgColor rgb="FF8EE085"/>
        <bgColor/>
      </patternFill>
    </fill>
    <fill>
      <patternFill patternType="solid">
        <fgColor rgb="FF8EE085"/>
        <bgColor/>
      </patternFill>
    </fill>
    <fill>
      <patternFill patternType="solid">
        <fgColor rgb="FF8EE085"/>
        <bgColor/>
      </patternFill>
    </fill>
    <fill>
      <patternFill patternType="solid">
        <fgColor rgb="FFFBBFBC"/>
        <bgColor/>
      </patternFill>
    </fill>
    <fill>
      <patternFill patternType="solid">
        <fgColor rgb="FFFBBFBC"/>
        <bgColor/>
      </patternFill>
    </fill>
    <fill>
      <patternFill patternType="solid">
        <fgColor rgb="FFFBBFBC"/>
        <bgColor/>
      </patternFill>
    </fill>
    <fill>
      <patternFill patternType="solid">
        <fgColor rgb="FFFBBFBC"/>
        <bgColor/>
      </patternFill>
    </fill>
    <fill>
      <patternFill patternType="solid">
        <fgColor rgb="FFFBBFBC"/>
        <bgColor/>
      </patternFill>
    </fill>
    <fill>
      <patternFill patternType="solid">
        <fgColor rgb="FFFAF1D1"/>
        <bgColor/>
      </patternFill>
    </fill>
    <fill>
      <patternFill patternType="solid">
        <fgColor rgb="FFFAF1D1"/>
        <bgColor/>
      </patternFill>
    </fill>
    <fill>
      <patternFill patternType="solid">
        <fgColor rgb="FFFAF1D1"/>
        <bgColor/>
      </patternFill>
    </fill>
    <fill>
      <patternFill patternType="solid">
        <fgColor rgb="FFFAF1D1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BBFBC"/>
        <bgColor/>
      </patternFill>
    </fill>
    <fill>
      <patternFill patternType="solid">
        <fgColor rgb="FFE1EAFF"/>
        <bgColor/>
      </patternFill>
    </fill>
    <fill>
      <patternFill patternType="solid">
        <fgColor rgb="FFE1EAFF"/>
        <bgColor/>
      </patternFill>
    </fill>
    <fill>
      <patternFill patternType="solid">
        <fgColor rgb="FFE1EAFF"/>
        <bgColor/>
      </patternFill>
    </fill>
    <fill>
      <patternFill patternType="solid">
        <fgColor rgb="FFE1EAFF"/>
        <bgColor/>
      </patternFill>
    </fill>
    <fill>
      <patternFill patternType="solid">
        <fgColor rgb="FFE1EAFF"/>
        <bgColor/>
      </patternFill>
    </fill>
    <fill>
      <patternFill patternType="solid">
        <fgColor rgb="FFE1EAFF"/>
        <bgColor/>
      </patternFill>
    </fill>
    <fill>
      <patternFill patternType="solid">
        <fgColor rgb="FFE1EAFF"/>
        <bgColor/>
      </patternFill>
    </fill>
    <fill>
      <patternFill patternType="solid">
        <fgColor rgb="FFE1EAFF"/>
        <bgColor/>
      </patternFill>
    </fill>
    <fill>
      <patternFill patternType="solid">
        <fgColor rgb="FFBACEFD"/>
        <bgColor/>
      </patternFill>
    </fill>
    <fill>
      <patternFill patternType="solid">
        <fgColor rgb="FFBACEFD"/>
        <bgColor/>
      </patternFill>
    </fill>
    <fill>
      <patternFill patternType="solid">
        <fgColor rgb="FFBACEFD"/>
        <bgColor/>
      </patternFill>
    </fill>
    <fill>
      <patternFill patternType="solid">
        <fgColor rgb="FFBACEFD"/>
        <bgColor/>
      </patternFill>
    </fill>
    <fill>
      <patternFill patternType="solid">
        <fgColor rgb="FFBACEFD"/>
        <bgColor/>
      </patternFill>
    </fill>
    <fill>
      <patternFill patternType="solid">
        <fgColor rgb="FFBACEFD"/>
        <bgColor/>
      </patternFill>
    </fill>
    <fill>
      <patternFill patternType="solid">
        <fgColor rgb="FFBACEFD"/>
        <bgColor/>
      </patternFill>
    </fill>
    <fill>
      <patternFill patternType="solid">
        <fgColor rgb="FFBACEFD"/>
        <bgColor/>
      </patternFill>
    </fill>
    <fill>
      <patternFill patternType="solid">
        <fgColor rgb="FFC6E0B4"/>
        <bgColor/>
      </patternFill>
    </fill>
    <fill>
      <patternFill patternType="solid">
        <fgColor rgb="FFC6E0B4"/>
        <bgColor/>
      </patternFill>
    </fill>
  </fills>
  <borders count="178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/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1F2329"/>
      </left>
      <right/>
      <top style="thin">
        <color rgb="FF1F2329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applyAlignment="false" applyBorder="false" applyFill="false" applyFont="false" applyNumberFormat="false" applyProtection="false" borderId="0" fillId="0" fontId="0" numFmtId="0"/>
  </cellStyleXfs>
  <cellXfs count="178">
    <xf applyAlignment="false" applyBorder="false" applyFill="false" applyFont="false" applyNumberFormat="false" applyProtection="false" borderId="0" fillId="0" fontId="0" numFmtId="0" xfId="0">
      <alignment vertical="center"/>
    </xf>
    <xf applyAlignment="true" applyBorder="false" applyFill="false" applyFont="true" applyNumberFormat="true" applyProtection="false" borderId="1" fillId="0" fontId="1" numFmtId="164" xfId="0">
      <alignment horizontal="right" vertical="top"/>
    </xf>
    <xf applyAlignment="true" applyBorder="false" applyFill="false" applyFont="true" applyNumberFormat="false" applyProtection="false" borderId="2" fillId="0" fontId="2" numFmtId="0" xfId="0">
      <alignment horizontal="left" vertical="top"/>
    </xf>
    <xf applyAlignment="true" applyBorder="false" applyFill="false" applyFont="true" applyNumberFormat="false" applyProtection="false" borderId="3" fillId="0" fontId="3" numFmtId="0" xfId="0">
      <alignment vertical="center"/>
    </xf>
    <xf applyAlignment="true" applyBorder="false" applyFill="false" applyFont="true" applyNumberFormat="false" applyProtection="false" borderId="4" fillId="0" fontId="4" numFmtId="0" xfId="0">
      <alignment vertical="center"/>
    </xf>
    <xf applyAlignment="true" applyBorder="false" applyFill="false" applyFont="true" applyNumberFormat="true" applyProtection="false" borderId="5" fillId="0" fontId="5" numFmtId="165" xfId="0">
      <alignment vertical="center"/>
    </xf>
    <xf applyAlignment="true" applyBorder="false" applyFill="false" applyFont="true" applyNumberFormat="false" applyProtection="false" borderId="6" fillId="0" fontId="6" numFmtId="0" xfId="0">
      <alignment vertical="center"/>
    </xf>
    <xf applyAlignment="true" applyBorder="false" applyFill="false" applyFont="true" applyNumberFormat="false" applyProtection="false" borderId="7" fillId="0" fontId="7" numFmtId="0" xfId="0">
      <alignment vertical="center"/>
    </xf>
    <xf applyAlignment="true" applyBorder="false" applyFill="false" applyFont="true" applyNumberFormat="false" applyProtection="false" borderId="8" fillId="0" fontId="8" numFmtId="0" xfId="0">
      <alignment vertical="center"/>
    </xf>
    <xf applyAlignment="true" applyBorder="false" applyFill="false" applyFont="true" applyNumberFormat="true" applyProtection="false" borderId="9" fillId="0" fontId="9" numFmtId="166" xfId="0">
      <alignment vertical="center"/>
    </xf>
    <xf applyAlignment="true" applyBorder="false" applyFill="false" applyFont="true" applyNumberFormat="false" applyProtection="false" borderId="10" fillId="0" fontId="10" numFmtId="0" xfId="0">
      <alignment horizontal="left" vertical="top"/>
    </xf>
    <xf applyAlignment="true" applyBorder="false" applyFill="false" applyFont="true" applyNumberFormat="true" applyProtection="false" borderId="11" fillId="0" fontId="11" numFmtId="167" xfId="0">
      <alignment vertical="center"/>
    </xf>
    <xf applyAlignment="true" applyBorder="false" applyFill="false" applyFont="true" applyNumberFormat="false" applyProtection="false" borderId="12" fillId="0" fontId="12" numFmtId="0" xfId="0">
      <alignment vertical="center"/>
    </xf>
    <xf applyAlignment="true" applyBorder="false" applyFill="false" applyFont="true" applyNumberFormat="false" applyProtection="false" borderId="13" fillId="0" fontId="13" numFmtId="0" xfId="0">
      <alignment vertical="center"/>
    </xf>
    <xf applyAlignment="true" applyBorder="false" applyFill="false" applyFont="true" applyNumberFormat="false" applyProtection="false" borderId="14" fillId="0" fontId="14" numFmtId="0" xfId="0">
      <alignment vertical="center"/>
    </xf>
    <xf applyAlignment="true" applyBorder="false" applyFill="false" applyFont="true" applyNumberFormat="false" applyProtection="false" borderId="15" fillId="0" fontId="15" numFmtId="0" xfId="0">
      <alignment vertical="center"/>
    </xf>
    <xf applyAlignment="true" applyBorder="false" applyFill="false" applyFont="true" applyNumberFormat="true" applyProtection="false" borderId="16" fillId="0" fontId="16" numFmtId="168" xfId="0">
      <alignment horizontal="right" vertical="top"/>
    </xf>
    <xf applyAlignment="true" applyBorder="false" applyFill="false" applyFont="true" applyNumberFormat="false" applyProtection="false" borderId="17" fillId="0" fontId="17" numFmtId="0" xfId="0">
      <alignment horizontal="left" vertical="top"/>
    </xf>
    <xf applyAlignment="true" applyBorder="false" applyFill="false" applyFont="true" applyNumberFormat="true" applyProtection="false" borderId="18" fillId="0" fontId="18" numFmtId="169" xfId="0">
      <alignment vertical="center"/>
    </xf>
    <xf applyAlignment="true" applyBorder="false" applyFill="false" applyFont="true" applyNumberFormat="false" applyProtection="false" borderId="19" fillId="2" fontId="19" numFmtId="0" xfId="0">
      <alignment vertical="center"/>
    </xf>
    <xf applyAlignment="true" applyBorder="false" applyFill="false" applyFont="true" applyNumberFormat="false" applyProtection="false" borderId="20" fillId="0" fontId="20" numFmtId="0" xfId="0">
      <alignment vertical="center"/>
    </xf>
    <xf applyAlignment="true" applyBorder="false" applyFill="false" applyFont="true" applyNumberFormat="false" applyProtection="false" borderId="21" fillId="0" fontId="21" numFmtId="0" xfId="0">
      <alignment vertical="center"/>
    </xf>
    <xf applyAlignment="true" applyBorder="false" applyFill="false" applyFont="true" applyNumberFormat="false" applyProtection="false" borderId="22" fillId="0" fontId="22" numFmtId="0" xfId="0">
      <alignment horizontal="center" vertical="center"/>
    </xf>
    <xf applyAlignment="true" applyBorder="false" applyFill="false" applyFont="true" applyNumberFormat="false" applyProtection="false" borderId="23" fillId="0" fontId="23" numFmtId="0" xfId="0">
      <alignment horizontal="right" vertical="center"/>
    </xf>
    <xf applyAlignment="true" applyBorder="false" applyFill="false" applyFont="true" applyNumberFormat="false" applyProtection="false" borderId="24" fillId="0" fontId="24" numFmtId="0" xfId="0">
      <alignment horizontal="center" vertical="top"/>
    </xf>
    <xf applyAlignment="true" applyBorder="false" applyFill="false" applyFont="true" applyNumberFormat="true" applyProtection="false" borderId="25" fillId="0" fontId="25" numFmtId="170" xfId="0">
      <alignment horizontal="right" vertical="top"/>
    </xf>
    <xf applyAlignment="true" applyBorder="false" applyFill="false" applyFont="true" applyNumberFormat="false" applyProtection="false" borderId="26" fillId="0" fontId="26" numFmtId="0" xfId="0">
      <alignment horizontal="left" vertical="top"/>
    </xf>
    <xf applyAlignment="true" applyBorder="false" applyFill="false" applyFont="true" applyNumberFormat="false" applyProtection="false" borderId="27" fillId="0" fontId="27" numFmtId="0" xfId="0">
      <alignment horizontal="left" vertical="top" wrapText="true"/>
    </xf>
    <xf applyAlignment="true" applyBorder="false" applyFill="false" applyFont="true" applyNumberFormat="false" applyProtection="false" borderId="28" fillId="0" fontId="28" numFmtId="0" xfId="0">
      <alignment horizontal="left" vertical="top"/>
    </xf>
    <xf applyAlignment="true" applyBorder="false" applyFill="false" applyFont="true" applyNumberFormat="false" applyProtection="false" borderId="29" fillId="0" fontId="29" numFmtId="0" xfId="0">
      <alignment horizontal="left" vertical="top"/>
    </xf>
    <xf applyAlignment="true" applyBorder="false" applyFill="false" applyFont="true" applyNumberFormat="false" applyProtection="false" borderId="30" fillId="0" fontId="30" numFmtId="0" xfId="0">
      <alignment horizontal="center" vertical="top" wrapText="true"/>
    </xf>
    <xf applyAlignment="true" applyBorder="false" applyFill="false" applyFont="true" applyNumberFormat="false" applyProtection="false" borderId="31" fillId="0" fontId="31" numFmtId="0" xfId="0">
      <alignment horizontal="right" vertical="top"/>
    </xf>
    <xf applyAlignment="true" applyBorder="false" applyFill="false" applyFont="true" applyNumberFormat="false" applyProtection="false" borderId="32" fillId="0" fontId="32" numFmtId="0" xfId="0">
      <alignment horizontal="left" vertical="top"/>
    </xf>
    <xf applyAlignment="true" applyBorder="false" applyFill="false" applyFont="true" applyNumberFormat="false" applyProtection="false" borderId="33" fillId="0" fontId="33" numFmtId="0" xfId="0">
      <alignment horizontal="left" vertical="top" wrapText="true"/>
    </xf>
    <xf applyAlignment="true" applyBorder="false" applyFill="false" applyFont="true" applyNumberFormat="false" applyProtection="false" borderId="34" fillId="0" fontId="34" numFmtId="0" xfId="0">
      <alignment horizontal="left" vertical="top"/>
    </xf>
    <xf applyAlignment="true" applyBorder="false" applyFill="false" applyFont="true" applyNumberFormat="false" applyProtection="false" borderId="35" fillId="3" fontId="35" numFmtId="0" xfId="0">
      <alignment horizontal="left" vertical="top"/>
    </xf>
    <xf applyAlignment="true" applyBorder="false" applyFill="false" applyFont="true" applyNumberFormat="false" applyProtection="false" borderId="36" fillId="4" fontId="36" numFmtId="0" xfId="0">
      <alignment horizontal="center" vertical="top"/>
    </xf>
    <xf applyAlignment="true" applyBorder="false" applyFill="false" applyFont="true" applyNumberFormat="false" applyProtection="false" borderId="37" fillId="5" fontId="37" numFmtId="0" xfId="0">
      <alignment horizontal="right" vertical="top"/>
    </xf>
    <xf applyAlignment="true" applyBorder="false" applyFill="false" applyFont="true" applyNumberFormat="false" applyProtection="false" borderId="38" fillId="6" fontId="38" numFmtId="0" xfId="0">
      <alignment horizontal="left" vertical="top"/>
    </xf>
    <xf applyAlignment="true" applyBorder="false" applyFill="false" applyFont="true" applyNumberFormat="false" applyProtection="false" borderId="39" fillId="7" fontId="39" numFmtId="0" xfId="0">
      <alignment horizontal="left" vertical="top" wrapText="true"/>
    </xf>
    <xf applyAlignment="true" applyBorder="false" applyFill="false" applyFont="true" applyNumberFormat="false" applyProtection="false" borderId="40" fillId="0" fontId="40" numFmtId="0" xfId="0">
      <alignment horizontal="right" vertical="top"/>
    </xf>
    <xf applyAlignment="true" applyBorder="false" applyFill="false" applyFont="true" applyNumberFormat="false" applyProtection="false" borderId="41" fillId="8" fontId="41" numFmtId="0" xfId="0">
      <alignment horizontal="center" vertical="top"/>
    </xf>
    <xf applyAlignment="true" applyBorder="false" applyFill="false" applyFont="true" applyNumberFormat="false" applyProtection="false" borderId="42" fillId="9" fontId="42" numFmtId="0" xfId="0">
      <alignment horizontal="right" vertical="top"/>
    </xf>
    <xf applyAlignment="true" applyBorder="false" applyFill="false" applyFont="true" applyNumberFormat="false" applyProtection="false" borderId="43" fillId="10" fontId="43" numFmtId="0" xfId="0">
      <alignment horizontal="right" vertical="top"/>
    </xf>
    <xf applyAlignment="true" applyBorder="false" applyFill="false" applyFont="true" applyNumberFormat="false" applyProtection="false" borderId="44" fillId="0" fontId="44" numFmtId="0" xfId="0">
      <alignment horizontal="right" vertical="top"/>
    </xf>
    <xf applyAlignment="true" applyBorder="false" applyFill="false" applyFont="true" applyNumberFormat="false" applyProtection="false" borderId="45" fillId="0" fontId="45" numFmtId="0" xfId="0">
      <alignment horizontal="center" vertical="center"/>
    </xf>
    <xf applyAlignment="true" applyBorder="false" applyFill="false" applyFont="true" applyNumberFormat="false" applyProtection="false" borderId="46" fillId="0" fontId="46" numFmtId="0" xfId="0">
      <alignment horizontal="center" vertical="center"/>
    </xf>
    <xf applyAlignment="true" applyBorder="false" applyFill="false" applyFont="true" applyNumberFormat="false" applyProtection="false" borderId="47" fillId="0" fontId="47" numFmtId="0" xfId="0">
      <alignment horizontal="left" vertical="center"/>
    </xf>
    <xf applyAlignment="true" applyBorder="false" applyFill="false" applyFont="true" applyNumberFormat="false" applyProtection="false" borderId="48" fillId="0" fontId="48" numFmtId="0" xfId="0">
      <alignment horizontal="center" vertical="center"/>
    </xf>
    <xf applyAlignment="true" applyBorder="false" applyFill="false" applyFont="true" applyNumberFormat="false" applyProtection="false" borderId="49" fillId="0" fontId="49" numFmtId="0" xfId="0">
      <alignment horizontal="center" vertical="center"/>
    </xf>
    <xf applyAlignment="true" applyBorder="false" applyFill="false" applyFont="true" applyNumberFormat="true" applyProtection="false" borderId="50" fillId="0" fontId="50" numFmtId="171" xfId="0">
      <alignment vertical="center"/>
    </xf>
    <xf applyAlignment="true" applyBorder="false" applyFill="false" applyFont="true" applyNumberFormat="false" applyProtection="false" borderId="51" fillId="0" fontId="51" numFmtId="0" xfId="0">
      <alignment horizontal="left" vertical="center"/>
    </xf>
    <xf applyAlignment="true" applyBorder="false" applyFill="false" applyFont="true" applyNumberFormat="false" applyProtection="false" borderId="52" fillId="11" fontId="52" numFmtId="0" xfId="0">
      <alignment horizontal="center" vertical="center"/>
    </xf>
    <xf applyAlignment="true" applyBorder="false" applyFill="false" applyFont="true" applyNumberFormat="true" applyProtection="false" borderId="53" fillId="12" fontId="53" numFmtId="172" xfId="0">
      <alignment vertical="center"/>
    </xf>
    <xf applyAlignment="true" applyBorder="false" applyFill="false" applyFont="true" applyNumberFormat="false" applyProtection="false" borderId="54" fillId="0" fontId="54" numFmtId="0" xfId="0">
      <alignment horizontal="center" vertical="center"/>
    </xf>
    <xf applyAlignment="true" applyBorder="false" applyFill="false" applyFont="true" applyNumberFormat="false" applyProtection="false" borderId="55" fillId="13" fontId="55" numFmtId="0" xfId="0">
      <alignment horizontal="center" vertical="center"/>
    </xf>
    <xf applyAlignment="true" applyBorder="false" applyFill="false" applyFont="true" applyNumberFormat="false" applyProtection="false" borderId="56" fillId="14" fontId="56" numFmtId="0" xfId="0">
      <alignment horizontal="left" vertical="center"/>
    </xf>
    <xf applyAlignment="true" applyBorder="false" applyFill="false" applyFont="true" applyNumberFormat="false" applyProtection="false" borderId="57" fillId="15" fontId="57" numFmtId="0" xfId="0">
      <alignment horizontal="center" vertical="center"/>
    </xf>
    <xf applyAlignment="true" applyBorder="false" applyFill="false" applyFont="true" applyNumberFormat="true" applyProtection="false" borderId="58" fillId="0" fontId="58" numFmtId="173" xfId="0">
      <alignment horizontal="center" vertical="center"/>
    </xf>
    <xf applyAlignment="true" applyBorder="false" applyFill="false" applyFont="true" applyNumberFormat="true" applyProtection="false" borderId="59" fillId="0" fontId="59" numFmtId="174" xfId="0">
      <alignment horizontal="right" vertical="center"/>
    </xf>
    <xf applyAlignment="true" applyBorder="false" applyFill="false" applyFont="true" applyNumberFormat="false" applyProtection="false" borderId="60" fillId="0" fontId="60" numFmtId="0" xfId="0">
      <alignment horizontal="left" vertical="center"/>
    </xf>
    <xf applyAlignment="true" applyBorder="false" applyFill="false" applyFont="true" applyNumberFormat="true" applyProtection="false" borderId="61" fillId="0" fontId="61" numFmtId="175" xfId="0">
      <alignment vertical="center"/>
    </xf>
    <xf applyAlignment="true" applyBorder="false" applyFill="false" applyFont="true" applyNumberFormat="false" applyProtection="false" borderId="62" fillId="0" fontId="62" numFmtId="0" xfId="0">
      <alignment horizontal="center" vertical="center"/>
    </xf>
    <xf applyAlignment="true" applyBorder="false" applyFill="false" applyFont="true" applyNumberFormat="false" applyProtection="false" borderId="63" fillId="0" fontId="63" numFmtId="0" xfId="0">
      <alignment horizontal="left" vertical="center"/>
    </xf>
    <xf applyAlignment="true" applyBorder="false" applyFill="false" applyFont="true" applyNumberFormat="false" applyProtection="false" borderId="64" fillId="16" fontId="64" numFmtId="0" xfId="0">
      <alignment horizontal="left" vertical="center"/>
    </xf>
    <xf applyAlignment="true" applyBorder="false" applyFill="false" applyFont="true" applyNumberFormat="false" applyProtection="false" borderId="65" fillId="17" fontId="65" numFmtId="0" xfId="0">
      <alignment horizontal="center" vertical="center"/>
    </xf>
    <xf applyAlignment="true" applyBorder="false" applyFill="false" applyFont="true" applyNumberFormat="false" applyProtection="false" borderId="66" fillId="18" fontId="66" numFmtId="0" xfId="0">
      <alignment horizontal="center" vertical="center"/>
    </xf>
    <xf applyAlignment="true" applyBorder="false" applyFill="false" applyFont="true" applyNumberFormat="true" applyProtection="false" borderId="67" fillId="19" fontId="67" numFmtId="176" xfId="0">
      <alignment vertical="center"/>
    </xf>
    <xf applyAlignment="true" applyBorder="false" applyFill="false" applyFont="true" applyNumberFormat="false" applyProtection="false" borderId="68" fillId="0" fontId="68" numFmtId="0" xfId="0">
      <alignment horizontal="left" vertical="center" wrapText="true"/>
    </xf>
    <xf applyAlignment="true" applyBorder="false" applyFill="false" applyFont="true" applyNumberFormat="true" applyProtection="false" borderId="69" fillId="0" fontId="69" numFmtId="177" xfId="0">
      <alignment vertical="center"/>
    </xf>
    <xf applyAlignment="true" applyBorder="false" applyFill="false" applyFont="true" applyNumberFormat="false" applyProtection="false" borderId="70" fillId="0" fontId="70" numFmtId="0" xfId="0">
      <alignment horizontal="center" vertical="center"/>
    </xf>
    <xf applyAlignment="true" applyBorder="false" applyFill="false" applyFont="true" applyNumberFormat="false" applyProtection="false" borderId="71" fillId="0" fontId="71" numFmtId="0" xfId="0">
      <alignment horizontal="center" vertical="center"/>
    </xf>
    <xf applyAlignment="true" applyBorder="false" applyFill="false" applyFont="true" applyNumberFormat="true" applyProtection="false" borderId="72" fillId="0" fontId="72" numFmtId="178" xfId="0">
      <alignment vertical="center"/>
    </xf>
    <xf applyAlignment="true" applyBorder="false" applyFill="false" applyFont="true" applyNumberFormat="false" applyProtection="false" borderId="73" fillId="0" fontId="73" numFmtId="0" xfId="0">
      <alignment horizontal="center" vertical="center"/>
    </xf>
    <xf applyAlignment="true" applyBorder="false" applyFill="false" applyFont="true" applyNumberFormat="false" applyProtection="false" borderId="74" fillId="0" fontId="74" numFmtId="0" xfId="0">
      <alignment horizontal="left" vertical="center" wrapText="true"/>
    </xf>
    <xf applyAlignment="true" applyBorder="false" applyFill="false" applyFont="true" applyNumberFormat="false" applyProtection="false" borderId="75" fillId="0" fontId="75" numFmtId="0" xfId="0">
      <alignment horizontal="center" vertical="center"/>
    </xf>
    <xf applyAlignment="true" applyBorder="false" applyFill="false" applyFont="true" applyNumberFormat="false" applyProtection="false" borderId="76" fillId="0" fontId="76" numFmtId="0" xfId="0">
      <alignment horizontal="left" vertical="center"/>
    </xf>
    <xf applyAlignment="true" applyBorder="false" applyFill="false" applyFont="true" applyNumberFormat="false" applyProtection="false" borderId="77" fillId="20" fontId="77" numFmtId="0" xfId="0">
      <alignment horizontal="center" vertical="top"/>
    </xf>
    <xf applyAlignment="true" applyBorder="false" applyFill="false" applyFont="true" applyNumberFormat="false" applyProtection="false" borderId="78" fillId="21" fontId="78" numFmtId="0" xfId="0">
      <alignment horizontal="center" vertical="top"/>
    </xf>
    <xf applyAlignment="true" applyBorder="false" applyFill="false" applyFont="true" applyNumberFormat="false" applyProtection="false" borderId="79" fillId="22" fontId="79" numFmtId="0" xfId="0">
      <alignment horizontal="center" vertical="top"/>
    </xf>
    <xf applyAlignment="true" applyBorder="false" applyFill="false" applyFont="true" applyNumberFormat="true" applyProtection="false" borderId="80" fillId="23" fontId="80" numFmtId="179" xfId="0">
      <alignment horizontal="right" vertical="top"/>
    </xf>
    <xf applyAlignment="true" applyBorder="false" applyFill="false" applyFont="true" applyNumberFormat="false" applyProtection="false" borderId="81" fillId="24" fontId="81" numFmtId="0" xfId="0">
      <alignment horizontal="left" vertical="top"/>
    </xf>
    <xf applyAlignment="true" applyBorder="false" applyFill="false" applyFont="true" applyNumberFormat="true" applyProtection="false" borderId="82" fillId="25" fontId="82" numFmtId="180" xfId="0">
      <alignment horizontal="center" vertical="top"/>
    </xf>
    <xf applyAlignment="true" applyBorder="false" applyFill="false" applyFont="true" applyNumberFormat="false" applyProtection="false" borderId="83" fillId="26" fontId="83" numFmtId="0" xfId="0">
      <alignment horizontal="right" vertical="center"/>
    </xf>
    <xf applyAlignment="true" applyBorder="false" applyFill="false" applyFont="true" applyNumberFormat="true" applyProtection="false" borderId="84" fillId="27" fontId="84" numFmtId="181" xfId="0">
      <alignment horizontal="right" vertical="center"/>
    </xf>
    <xf applyAlignment="true" applyBorder="false" applyFill="false" applyFont="true" applyNumberFormat="false" applyProtection="false" borderId="85" fillId="0" fontId="85" numFmtId="0" xfId="0">
      <alignment horizontal="left" vertical="center" wrapText="true"/>
    </xf>
    <xf applyAlignment="true" applyBorder="false" applyFill="false" applyFont="true" applyNumberFormat="false" applyProtection="false" borderId="86" fillId="0" fontId="86" numFmtId="0" xfId="0">
      <alignment horizontal="center" vertical="center"/>
    </xf>
    <xf applyAlignment="true" applyBorder="false" applyFill="false" applyFont="true" applyNumberFormat="true" applyProtection="false" borderId="87" fillId="0" fontId="87" numFmtId="182" xfId="0">
      <alignment vertical="center"/>
    </xf>
    <xf applyAlignment="true" applyBorder="false" applyFill="false" applyFont="true" applyNumberFormat="false" applyProtection="false" borderId="88" fillId="0" fontId="88" numFmtId="0" xfId="0">
      <alignment vertical="center"/>
    </xf>
    <xf applyAlignment="true" applyBorder="false" applyFill="false" applyFont="true" applyNumberFormat="false" applyProtection="false" borderId="89" fillId="0" fontId="89" numFmtId="0" xfId="0">
      <alignment horizontal="center" vertical="center"/>
    </xf>
    <xf applyAlignment="true" applyBorder="false" applyFill="false" applyFont="true" applyNumberFormat="false" applyProtection="false" borderId="90" fillId="0" fontId="90" numFmtId="0" xfId="0">
      <alignment horizontal="left" vertical="center"/>
    </xf>
    <xf applyAlignment="true" applyBorder="false" applyFill="false" applyFont="true" applyNumberFormat="false" applyProtection="false" borderId="91" fillId="0" fontId="91" numFmtId="0" xfId="0">
      <alignment vertical="center"/>
    </xf>
    <xf applyAlignment="true" applyBorder="false" applyFill="false" applyFont="true" applyNumberFormat="false" applyProtection="false" borderId="92" fillId="28" fontId="92" numFmtId="0" xfId="0">
      <alignment horizontal="center" vertical="top"/>
    </xf>
    <xf applyAlignment="true" applyBorder="false" applyFill="false" applyFont="true" applyNumberFormat="false" applyProtection="false" borderId="93" fillId="0" fontId="93" numFmtId="0" xfId="0">
      <alignment horizontal="left" vertical="center" wrapText="true"/>
    </xf>
    <xf applyAlignment="true" applyBorder="false" applyFill="false" applyFont="true" applyNumberFormat="false" applyProtection="false" borderId="94" fillId="0" fontId="94" numFmtId="0" xfId="0">
      <alignment horizontal="left" vertical="center"/>
    </xf>
    <xf applyAlignment="true" applyBorder="false" applyFill="false" applyFont="true" applyNumberFormat="false" applyProtection="false" borderId="95" fillId="0" fontId="95" numFmtId="0" xfId="0">
      <alignment horizontal="left" vertical="center"/>
    </xf>
    <xf applyAlignment="true" applyBorder="false" applyFill="false" applyFont="true" applyNumberFormat="false" applyProtection="false" borderId="96" fillId="29" fontId="96" numFmtId="0" xfId="0">
      <alignment horizontal="right" vertical="center"/>
    </xf>
    <xf applyAlignment="true" applyBorder="false" applyFill="false" applyFont="true" applyNumberFormat="false" applyProtection="false" borderId="97" fillId="30" fontId="97" numFmtId="0" xfId="0">
      <alignment horizontal="left" vertical="center"/>
    </xf>
    <xf applyAlignment="true" applyBorder="false" applyFill="false" applyFont="true" applyNumberFormat="true" applyProtection="false" borderId="98" fillId="31" fontId="98" numFmtId="183" xfId="0">
      <alignment horizontal="right" vertical="center"/>
    </xf>
    <xf applyAlignment="true" applyBorder="false" applyFill="false" applyFont="true" applyNumberFormat="false" applyProtection="false" borderId="99" fillId="0" fontId="99" numFmtId="0" xfId="0">
      <alignment horizontal="center" vertical="center" wrapText="true"/>
    </xf>
    <xf applyAlignment="true" applyBorder="false" applyFill="false" applyFont="true" applyNumberFormat="false" applyProtection="false" borderId="100" fillId="0" fontId="100" numFmtId="0" xfId="0">
      <alignment horizontal="left" vertical="bottom"/>
    </xf>
    <xf applyAlignment="true" applyBorder="false" applyFill="false" applyFont="true" applyNumberFormat="false" applyProtection="false" borderId="101" fillId="0" fontId="101" numFmtId="0" xfId="0">
      <alignment horizontal="center" vertical="center"/>
    </xf>
    <xf applyAlignment="true" applyBorder="false" applyFill="false" applyFont="true" applyNumberFormat="true" applyProtection="false" borderId="102" fillId="0" fontId="102" numFmtId="184" xfId="0">
      <alignment horizontal="center" vertical="center" wrapText="true"/>
    </xf>
    <xf applyAlignment="true" applyBorder="false" applyFill="false" applyFont="true" applyNumberFormat="true" applyProtection="false" borderId="103" fillId="0" fontId="103" numFmtId="185" xfId="0">
      <alignment horizontal="right" vertical="center" wrapText="true"/>
    </xf>
    <xf applyAlignment="true" applyBorder="false" applyFill="false" applyFont="true" applyNumberFormat="true" applyProtection="false" borderId="104" fillId="32" fontId="104" numFmtId="186" xfId="0">
      <alignment horizontal="right" vertical="center"/>
    </xf>
    <xf applyAlignment="true" applyBorder="false" applyFill="false" applyFont="true" applyNumberFormat="false" applyProtection="false" borderId="105" fillId="33" fontId="105" numFmtId="0" xfId="0">
      <alignment horizontal="right" vertical="center"/>
    </xf>
    <xf applyAlignment="true" applyBorder="false" applyFill="false" applyFont="true" applyNumberFormat="false" applyProtection="false" borderId="106" fillId="34" fontId="106" numFmtId="0" xfId="0">
      <alignment horizontal="center" vertical="center"/>
    </xf>
    <xf applyAlignment="true" applyBorder="false" applyFill="false" applyFont="true" applyNumberFormat="false" applyProtection="false" borderId="107" fillId="35" fontId="107" numFmtId="0" xfId="0">
      <alignment horizontal="left" vertical="center"/>
    </xf>
    <xf applyAlignment="true" applyBorder="false" applyFill="false" applyFont="true" applyNumberFormat="true" applyProtection="false" borderId="108" fillId="0" fontId="108" numFmtId="187" xfId="0">
      <alignment horizontal="right" vertical="center"/>
    </xf>
    <xf applyAlignment="true" applyBorder="false" applyFill="false" applyFont="true" applyNumberFormat="false" applyProtection="false" borderId="109" fillId="0" fontId="109" numFmtId="0" xfId="0">
      <alignment horizontal="center" vertical="center" wrapText="true"/>
    </xf>
    <xf applyAlignment="true" applyBorder="false" applyFill="false" applyFont="true" applyNumberFormat="false" applyProtection="false" borderId="110" fillId="0" fontId="110" numFmtId="0" xfId="0">
      <alignment horizontal="left" vertical="center" wrapText="true"/>
    </xf>
    <xf applyAlignment="true" applyBorder="false" applyFill="false" applyFont="true" applyNumberFormat="false" applyProtection="false" borderId="111" fillId="0" fontId="111" numFmtId="0" xfId="0">
      <alignment horizontal="left" vertical="center"/>
    </xf>
    <xf applyAlignment="true" applyBorder="false" applyFill="false" applyFont="true" applyNumberFormat="false" applyProtection="false" borderId="112" fillId="0" fontId="112" numFmtId="0" xfId="0">
      <alignment horizontal="left" vertical="center"/>
    </xf>
    <xf applyAlignment="true" applyBorder="false" applyFill="false" applyFont="true" applyNumberFormat="false" applyProtection="false" borderId="113" fillId="0" fontId="113" numFmtId="0" xfId="0">
      <alignment horizontal="left" vertical="center" wrapText="true"/>
    </xf>
    <xf applyAlignment="true" applyBorder="false" applyFill="false" applyFont="true" applyNumberFormat="true" applyProtection="false" borderId="114" fillId="0" fontId="114" numFmtId="188" xfId="0">
      <alignment horizontal="center" vertical="center" wrapText="true"/>
    </xf>
    <xf applyAlignment="true" applyBorder="false" applyFill="false" applyFont="true" applyNumberFormat="true" applyProtection="false" borderId="115" fillId="0" fontId="115" numFmtId="189" xfId="0">
      <alignment horizontal="right" vertical="center" wrapText="true"/>
    </xf>
    <xf applyAlignment="true" applyBorder="false" applyFill="false" applyFont="true" applyNumberFormat="false" applyProtection="false" borderId="116" fillId="0" fontId="116" numFmtId="0" xfId="0">
      <alignment horizontal="left" vertical="center"/>
    </xf>
    <xf applyAlignment="true" applyBorder="false" applyFill="false" applyFont="true" applyNumberFormat="false" applyProtection="false" borderId="117" fillId="0" fontId="117" numFmtId="0" xfId="0">
      <alignment horizontal="center" vertical="center" wrapText="true"/>
    </xf>
    <xf applyAlignment="true" applyBorder="false" applyFill="false" applyFont="true" applyNumberFormat="true" applyProtection="false" borderId="118" fillId="0" fontId="118" numFmtId="190" xfId="0">
      <alignment horizontal="right" vertical="center"/>
    </xf>
    <xf applyAlignment="true" applyBorder="false" applyFill="false" applyFont="true" applyNumberFormat="false" applyProtection="false" borderId="119" fillId="0" fontId="119" numFmtId="0" xfId="0">
      <alignment horizontal="center" vertical="center"/>
    </xf>
    <xf applyAlignment="true" applyBorder="false" applyFill="false" applyFont="true" applyNumberFormat="true" applyProtection="false" borderId="120" fillId="0" fontId="120" numFmtId="191" xfId="0">
      <alignment horizontal="right" vertical="center" wrapText="true"/>
    </xf>
    <xf applyAlignment="true" applyBorder="false" applyFill="false" applyFont="true" applyNumberFormat="true" applyProtection="false" borderId="121" fillId="0" fontId="121" numFmtId="192" xfId="0">
      <alignment vertical="center"/>
    </xf>
    <xf applyAlignment="true" applyBorder="false" applyFill="false" applyFont="true" applyNumberFormat="false" applyProtection="false" borderId="122" fillId="0" fontId="122" numFmtId="0" xfId="0">
      <alignment horizontal="left" vertical="center"/>
    </xf>
    <xf applyAlignment="true" applyBorder="false" applyFill="false" applyFont="true" applyNumberFormat="false" applyProtection="false" borderId="123" fillId="0" fontId="123" numFmtId="0" xfId="0">
      <alignment horizontal="left" vertical="center" wrapText="true"/>
    </xf>
    <xf applyAlignment="true" applyBorder="false" applyFill="false" applyFont="true" applyNumberFormat="false" applyProtection="false" borderId="124" fillId="0" fontId="124" numFmtId="0" xfId="0">
      <alignment horizontal="center" vertical="center"/>
    </xf>
    <xf applyAlignment="true" applyBorder="false" applyFill="false" applyFont="true" applyNumberFormat="false" applyProtection="false" borderId="125" fillId="0" fontId="125" numFmtId="0" xfId="0">
      <alignment horizontal="right" vertical="center" wrapText="true"/>
    </xf>
    <xf applyAlignment="true" applyBorder="false" applyFill="false" applyFont="true" applyNumberFormat="true" applyProtection="false" borderId="126" fillId="0" fontId="126" numFmtId="193" xfId="0">
      <alignment horizontal="center" vertical="center" wrapText="true"/>
    </xf>
    <xf applyAlignment="true" applyBorder="false" applyFill="false" applyFont="true" applyNumberFormat="false" applyProtection="false" borderId="127" fillId="0" fontId="127" numFmtId="0" xfId="0">
      <alignment horizontal="left" vertical="center" wrapText="true"/>
    </xf>
    <xf applyAlignment="true" applyBorder="false" applyFill="false" applyFont="true" applyNumberFormat="false" applyProtection="false" borderId="128" fillId="36" fontId="128" numFmtId="0" xfId="0">
      <alignment horizontal="right" vertical="center"/>
    </xf>
    <xf applyAlignment="true" applyBorder="false" applyFill="false" applyFont="true" applyNumberFormat="false" applyProtection="false" borderId="129" fillId="0" fontId="129" numFmtId="0" xfId="0">
      <alignment horizontal="left" vertical="center"/>
    </xf>
    <xf applyAlignment="true" applyBorder="false" applyFill="false" applyFont="true" applyNumberFormat="false" applyProtection="false" borderId="130" fillId="0" fontId="130" numFmtId="0" xfId="0">
      <alignment horizontal="center" vertical="center"/>
    </xf>
    <xf applyAlignment="true" applyBorder="false" applyFill="false" applyFont="true" applyNumberFormat="true" applyProtection="false" borderId="131" fillId="0" fontId="131" numFmtId="194" xfId="0">
      <alignment vertical="center"/>
    </xf>
    <xf applyAlignment="true" applyBorder="false" applyFill="false" applyFont="true" applyNumberFormat="true" applyProtection="false" borderId="132" fillId="0" fontId="132" numFmtId="195" xfId="0">
      <alignment horizontal="right" vertical="center"/>
    </xf>
    <xf applyAlignment="true" applyBorder="false" applyFill="false" applyFont="true" applyNumberFormat="false" applyProtection="false" borderId="133" fillId="37" fontId="133" numFmtId="0" xfId="0">
      <alignment horizontal="left" vertical="top"/>
    </xf>
    <xf applyAlignment="true" applyBorder="false" applyFill="false" applyFont="true" applyNumberFormat="false" applyProtection="false" borderId="134" fillId="38" fontId="134" numFmtId="0" xfId="0">
      <alignment horizontal="center" vertical="top"/>
    </xf>
    <xf applyAlignment="true" applyBorder="false" applyFill="false" applyFont="true" applyNumberFormat="false" applyProtection="false" borderId="135" fillId="39" fontId="135" numFmtId="0" xfId="0">
      <alignment horizontal="center" vertical="center"/>
    </xf>
    <xf applyAlignment="true" applyBorder="false" applyFill="false" applyFont="true" applyNumberFormat="true" applyProtection="false" borderId="136" fillId="40" fontId="136" numFmtId="196" xfId="0">
      <alignment horizontal="center" vertical="top"/>
    </xf>
    <xf applyAlignment="true" applyBorder="false" applyFill="false" applyFont="true" applyNumberFormat="true" applyProtection="false" borderId="137" fillId="41" fontId="137" numFmtId="197" xfId="0">
      <alignment horizontal="right" vertical="top"/>
    </xf>
    <xf applyAlignment="true" applyBorder="false" applyFill="false" applyFont="true" applyNumberFormat="false" applyProtection="false" borderId="138" fillId="0" fontId="138" numFmtId="0" xfId="0">
      <alignment horizontal="left" vertical="center"/>
    </xf>
    <xf applyAlignment="true" applyBorder="false" applyFill="false" applyFont="true" applyNumberFormat="false" applyProtection="false" borderId="139" fillId="0" fontId="139" numFmtId="0" xfId="0">
      <alignment horizontal="left" vertical="center" wrapText="true"/>
    </xf>
    <xf applyAlignment="true" applyBorder="false" applyFill="false" applyFont="true" applyNumberFormat="false" applyProtection="false" borderId="140" fillId="0" fontId="140" numFmtId="0" xfId="0">
      <alignment horizontal="center" vertical="center" wrapText="true"/>
    </xf>
    <xf applyAlignment="true" applyBorder="false" applyFill="false" applyFont="true" applyNumberFormat="false" applyProtection="false" borderId="141" fillId="0" fontId="141" numFmtId="0" xfId="0">
      <alignment horizontal="center" vertical="center"/>
    </xf>
    <xf applyAlignment="true" applyBorder="false" applyFill="false" applyFont="true" applyNumberFormat="true" applyProtection="false" borderId="142" fillId="0" fontId="142" numFmtId="198" xfId="0">
      <alignment horizontal="center" vertical="center" wrapText="true"/>
    </xf>
    <xf applyAlignment="true" applyBorder="false" applyFill="false" applyFont="true" applyNumberFormat="true" applyProtection="false" borderId="143" fillId="0" fontId="143" numFmtId="199" xfId="0">
      <alignment horizontal="center" vertical="center"/>
    </xf>
    <xf applyAlignment="true" applyBorder="false" applyFill="false" applyFont="true" applyNumberFormat="true" applyProtection="false" borderId="144" fillId="0" fontId="144" numFmtId="200" xfId="0">
      <alignment vertical="center"/>
    </xf>
    <xf applyAlignment="true" applyBorder="false" applyFill="false" applyFont="true" applyNumberFormat="false" applyProtection="false" borderId="145" fillId="0" fontId="145" numFmtId="0" xfId="0">
      <alignment vertical="center"/>
    </xf>
    <xf applyAlignment="true" applyBorder="false" applyFill="false" applyFont="true" applyNumberFormat="false" applyProtection="false" borderId="146" fillId="0" fontId="146" numFmtId="0" xfId="0">
      <alignment horizontal="center" vertical="center"/>
    </xf>
    <xf applyAlignment="true" applyBorder="false" applyFill="false" applyFont="true" applyNumberFormat="true" applyProtection="false" borderId="147" fillId="0" fontId="147" numFmtId="201" xfId="0">
      <alignment horizontal="center" vertical="bottom"/>
    </xf>
    <xf applyAlignment="true" applyBorder="false" applyFill="false" applyFont="true" applyNumberFormat="true" applyProtection="false" borderId="148" fillId="0" fontId="148" numFmtId="202" xfId="0">
      <alignment horizontal="right" vertical="center" wrapText="true"/>
    </xf>
    <xf applyAlignment="true" applyBorder="false" applyFill="false" applyFont="true" applyNumberFormat="false" applyProtection="false" borderId="149" fillId="42" fontId="149" numFmtId="0" xfId="0">
      <alignment horizontal="right" vertical="center"/>
    </xf>
    <xf applyAlignment="true" applyBorder="false" applyFill="false" applyFont="true" applyNumberFormat="false" applyProtection="false" borderId="150" fillId="43" fontId="150" numFmtId="0" xfId="0">
      <alignment horizontal="left" vertical="center"/>
    </xf>
    <xf applyAlignment="true" applyBorder="false" applyFill="false" applyFont="true" applyNumberFormat="true" applyProtection="false" borderId="151" fillId="44" fontId="151" numFmtId="203" xfId="0">
      <alignment horizontal="right" vertical="center"/>
    </xf>
    <xf applyAlignment="true" applyBorder="false" applyFill="false" applyFont="true" applyNumberFormat="false" applyProtection="false" borderId="152" fillId="0" fontId="152" numFmtId="0" xfId="0">
      <alignment horizontal="left" vertical="center" wrapText="true"/>
    </xf>
    <xf applyAlignment="true" applyBorder="false" applyFill="false" applyFont="true" applyNumberFormat="false" applyProtection="false" borderId="153" fillId="0" fontId="153" numFmtId="0" xfId="0">
      <alignment horizontal="center" vertical="center" wrapText="true"/>
    </xf>
    <xf applyAlignment="true" applyBorder="false" applyFill="false" applyFont="true" applyNumberFormat="true" applyProtection="false" borderId="154" fillId="0" fontId="154" numFmtId="204" xfId="0">
      <alignment horizontal="center" vertical="center" wrapText="true"/>
    </xf>
    <xf applyAlignment="true" applyBorder="false" applyFill="false" applyFont="true" applyNumberFormat="false" applyProtection="false" borderId="155" fillId="0" fontId="155" numFmtId="0" xfId="0">
      <alignment horizontal="left" vertical="top"/>
    </xf>
    <xf applyAlignment="true" applyBorder="false" applyFill="false" applyFont="true" applyNumberFormat="false" applyProtection="false" borderId="156" fillId="0" fontId="156" numFmtId="0" xfId="0">
      <alignment horizontal="center" vertical="center"/>
    </xf>
    <xf applyAlignment="true" applyBorder="false" applyFill="false" applyFont="true" applyNumberFormat="false" applyProtection="false" borderId="157" fillId="0" fontId="157" numFmtId="0" xfId="0">
      <alignment horizontal="left" vertical="center" wrapText="true"/>
    </xf>
    <xf applyAlignment="true" applyBorder="false" applyFill="false" applyFont="true" applyNumberFormat="true" applyProtection="false" borderId="158" fillId="0" fontId="158" numFmtId="205" xfId="0">
      <alignment vertical="center"/>
    </xf>
    <xf applyAlignment="true" applyBorder="false" applyFill="false" applyFont="true" applyNumberFormat="true" applyProtection="false" borderId="159" fillId="0" fontId="159" numFmtId="206" xfId="0">
      <alignment horizontal="right" vertical="top"/>
    </xf>
    <xf applyAlignment="true" applyBorder="false" applyFill="false" applyFont="true" applyNumberFormat="false" applyProtection="false" borderId="160" fillId="0" fontId="160" numFmtId="0" xfId="0">
      <alignment horizontal="center" vertical="center"/>
    </xf>
    <xf applyAlignment="true" applyBorder="false" applyFill="false" applyFont="true" applyNumberFormat="false" applyProtection="false" borderId="161" fillId="0" fontId="161" numFmtId="0" xfId="0">
      <alignment horizontal="right" vertical="center" wrapText="true"/>
    </xf>
    <xf applyAlignment="true" applyBorder="false" applyFill="false" applyFont="true" applyNumberFormat="true" applyProtection="false" borderId="162" fillId="0" fontId="162" numFmtId="207" xfId="0">
      <alignment horizontal="center" vertical="center" wrapText="true"/>
    </xf>
    <xf applyAlignment="true" applyBorder="false" applyFill="false" applyFont="true" applyNumberFormat="false" applyProtection="false" borderId="163" fillId="0" fontId="163" numFmtId="0" xfId="0">
      <alignment horizontal="center" vertical="center" wrapText="true"/>
    </xf>
    <xf applyAlignment="true" applyBorder="false" applyFill="false" applyFont="true" applyNumberFormat="false" applyProtection="false" borderId="164" fillId="0" fontId="164" numFmtId="0" xfId="0">
      <alignment horizontal="center" vertical="center" wrapText="true"/>
    </xf>
    <xf applyAlignment="true" applyBorder="false" applyFill="false" applyFont="true" applyNumberFormat="false" applyProtection="false" borderId="165" fillId="0" fontId="165" numFmtId="0" xfId="0">
      <alignment horizontal="center" vertical="center"/>
    </xf>
    <xf applyAlignment="true" applyBorder="false" applyFill="false" applyFont="true" applyNumberFormat="false" applyProtection="false" borderId="166" fillId="0" fontId="166" numFmtId="0" xfId="0">
      <alignment horizontal="center" vertical="center" wrapText="true"/>
    </xf>
    <xf applyAlignment="true" applyBorder="false" applyFill="false" applyFont="true" applyNumberFormat="false" applyProtection="false" borderId="167" fillId="0" fontId="167" numFmtId="0" xfId="0">
      <alignment horizontal="left" vertical="center" wrapText="true"/>
    </xf>
    <xf applyAlignment="true" applyBorder="false" applyFill="false" applyFont="true" applyNumberFormat="false" applyProtection="false" borderId="168" fillId="0" fontId="168" numFmtId="0" xfId="0">
      <alignment vertical="bottom"/>
    </xf>
    <xf applyAlignment="true" applyBorder="false" applyFill="false" applyFont="true" applyNumberFormat="false" applyProtection="false" borderId="169" fillId="45" fontId="169" numFmtId="0" xfId="0">
      <alignment horizontal="center" vertical="bottom"/>
    </xf>
    <xf applyAlignment="true" applyBorder="false" applyFill="false" applyFont="true" applyNumberFormat="false" applyProtection="false" borderId="170" fillId="46" fontId="170" numFmtId="0" xfId="0">
      <alignment horizontal="right" vertical="bottom"/>
    </xf>
    <xf applyAlignment="true" applyBorder="false" applyFill="false" applyFont="true" applyNumberFormat="false" applyProtection="false" borderId="171" fillId="0" fontId="171" numFmtId="0" xfId="0">
      <alignment horizontal="center" vertical="center"/>
    </xf>
    <xf applyAlignment="true" applyBorder="false" applyFill="false" applyFont="true" applyNumberFormat="false" applyProtection="false" borderId="172" fillId="0" fontId="172" numFmtId="0" xfId="0">
      <alignment horizontal="center" vertical="center" wrapText="true"/>
    </xf>
    <xf applyAlignment="true" applyBorder="false" applyFill="false" applyFont="true" applyNumberFormat="false" applyProtection="false" borderId="173" fillId="0" fontId="173" numFmtId="0" xfId="0">
      <alignment horizontal="center" vertical="center" wrapText="true"/>
    </xf>
    <xf applyAlignment="true" applyBorder="false" applyFill="false" applyFont="true" applyNumberFormat="false" applyProtection="false" borderId="174" fillId="0" fontId="174" numFmtId="0" xfId="0">
      <alignment horizontal="center" vertical="center" wrapText="true"/>
    </xf>
    <xf applyAlignment="true" applyBorder="false" applyFill="false" applyFont="true" applyNumberFormat="false" applyProtection="false" borderId="175" fillId="0" fontId="175" numFmtId="0" xfId="0">
      <alignment horizontal="center" vertical="bottom"/>
    </xf>
    <xf applyAlignment="true" applyBorder="false" applyFill="false" applyFont="true" applyNumberFormat="false" applyProtection="false" borderId="176" fillId="0" fontId="176" numFmtId="0" xfId="0">
      <alignment horizontal="center" vertical="bottom"/>
    </xf>
    <xf applyAlignment="true" applyBorder="false" applyFill="false" applyFont="true" applyNumberFormat="false" applyProtection="false" borderId="177" fillId="0" fontId="177" numFmtId="0" xfId="0">
      <alignment vertical="bottom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3" Target="styles.xml" Type="http://schemas.openxmlformats.org/officeDocument/2006/relationships/styles"></Relationship><Relationship Id="rId2" Target="theme/theme1.xml" Type="http://schemas.openxmlformats.org/officeDocument/2006/relationships/theme"></Relationship><Relationship Id="rId4" Target="sharedStrings.xml" Type="http://schemas.openxmlformats.org/officeDocument/2006/relationships/sharedStrings"></Relationship><Relationship Id="rId5" Target="worksheets/sheet2.xml" Type="http://schemas.openxmlformats.org/officeDocument/2006/relationships/worksheet"></Relationship><Relationship Id="rId6" Target="worksheets/sheet3.xml" Type="http://schemas.openxmlformats.org/officeDocument/2006/relationships/worksheet"></Relationship><Relationship Id="rId7" Target="worksheets/sheet4.xml" Type="http://schemas.openxmlformats.org/officeDocument/2006/relationships/worksheet"></Relationship><Relationship Id="rId8" Target="worksheets/sheet5.xml" Type="http://schemas.openxmlformats.org/officeDocument/2006/relationships/worksheet"></Relationship><Relationship Id="rId9" Target="worksheets/sheet6.xml" Type="http://schemas.openxmlformats.org/officeDocument/2006/relationships/worksheet"></Relationship><Relationship Id="rId10" Target="worksheets/sheet7.xml" Type="http://schemas.openxmlformats.org/officeDocument/2006/relationships/worksheet"></Relationship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2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tabSelected="true" workbookViewId="0"/>
  </sheetViews>
  <sheetFormatPr defaultColWidth="14" defaultRowHeight="19"/>
  <cols>
    <col collapsed="false" customWidth="true" hidden="false" max="1" min="1" style="0" width="20"/>
    <col collapsed="false" customWidth="true" hidden="false" max="2" min="2" style="0" width="16"/>
  </cols>
  <sheetData>
    <row r="1">
      <c r="A1" s="19" t="str">
        <v>成本项</v>
      </c>
      <c r="B1" s="19" t="str">
        <v>小计</v>
      </c>
    </row>
    <row r="2">
      <c r="A2" s="14" t="str">
        <v>会务接待</v>
      </c>
      <c r="B2" s="15">
        <f>'会务接待'!I70</f>
      </c>
    </row>
    <row r="3">
      <c r="A3" s="3" t="str">
        <v>制作物</v>
      </c>
      <c r="B3" s="4">
        <f>'制作物'!H102</f>
      </c>
    </row>
    <row r="4">
      <c r="A4" s="3" t="str">
        <v>视频vcr</v>
      </c>
      <c r="B4" s="5">
        <v>500000</v>
      </c>
      <c r="D4">
        <f>B4+B6+B7+B9</f>
      </c>
      <c r="E4" s="6">
        <v>2100000</v>
      </c>
      <c r="F4" s="6" t="str">
        <v>高亚琳</v>
      </c>
    </row>
    <row r="5">
      <c r="A5" s="3" t="str">
        <v>讲师</v>
      </c>
      <c r="B5" s="5">
        <v>300000</v>
      </c>
      <c r="E5" s="6">
        <v>880000</v>
      </c>
      <c r="F5" s="6" t="str">
        <v>张萧</v>
      </c>
    </row>
    <row r="6">
      <c r="A6" s="3" t="str">
        <v>舞美演出</v>
      </c>
      <c r="B6" s="4">
        <f>'舞美演出'!H131</f>
      </c>
      <c r="E6">
        <f>E7-E4-E5</f>
      </c>
      <c r="F6" s="6" t="str">
        <v>郭海燕</v>
      </c>
    </row>
    <row r="7">
      <c r="A7" s="3" t="str">
        <v>摄影摄像</v>
      </c>
      <c r="B7" s="5">
        <v>79500</v>
      </c>
      <c r="E7">
        <v>11115965</v>
      </c>
      <c r="F7" s="6" t="str">
        <v>po单金额</v>
      </c>
    </row>
    <row r="8">
      <c r="A8" s="3" t="str">
        <v>设计费</v>
      </c>
      <c r="B8" s="5">
        <v>50000</v>
      </c>
    </row>
    <row r="9">
      <c r="A9" s="3" t="str">
        <v>会议系统含抽奖</v>
      </c>
      <c r="B9" s="5">
        <v>60000</v>
      </c>
    </row>
    <row r="10">
      <c r="A10" s="3"/>
      <c r="B10" s="7">
        <f>SUM(B2:B9)</f>
      </c>
    </row>
    <row r="11"/>
    <row r="12">
      <c r="A12" s="8" t="str">
        <v>Po单金额-广州塔</v>
      </c>
      <c r="B12" s="9">
        <f>11115965-150000</f>
      </c>
      <c r="C12" s="6" t="str">
        <v>减15万广州塔</v>
      </c>
    </row>
    <row r="13">
      <c r="A13" s="10" t="str">
        <v>平台费3%</v>
      </c>
      <c r="B13" s="9">
        <f>B12*0.03</f>
      </c>
    </row>
    <row r="14">
      <c r="A14" s="8" t="str">
        <v>税6%</v>
      </c>
      <c r="B14" s="9">
        <f>B12/1.06*0.06</f>
      </c>
    </row>
    <row r="15">
      <c r="A15" s="10" t="str">
        <v>不含税</v>
      </c>
      <c r="B15" s="9">
        <f>B12-B14</f>
      </c>
    </row>
    <row r="16">
      <c r="A16" s="10">
        <v>0.05</v>
      </c>
      <c r="B16" s="9">
        <f>B12*0.05</f>
      </c>
    </row>
    <row r="17">
      <c r="A17" s="10" t="str">
        <v>可使用</v>
      </c>
      <c r="B17" s="18">
        <f>B12-B13-B14-B16</f>
      </c>
    </row>
    <row r="18"/>
    <row r="19">
      <c r="A19" s="6" t="str">
        <v>成本差距</v>
      </c>
      <c r="B19" s="11">
        <f>B17-B10</f>
      </c>
    </row>
    <row r="20">
      <c r="A20" s="12" t="str">
        <v>可后期追加的费用</v>
      </c>
      <c r="C20" s="13"/>
    </row>
    <row r="21">
      <c r="A21" s="17" t="str">
        <v>核酸</v>
      </c>
      <c r="B21" s="16">
        <v>50000</v>
      </c>
      <c r="C21" s="6"/>
    </row>
    <row r="22">
      <c r="A22" s="2" t="str">
        <v>mdrt奖杯</v>
      </c>
      <c r="B22" s="1">
        <v>16500</v>
      </c>
    </row>
    <row r="23">
      <c r="A23" s="2" t="str">
        <v>mdrt证书</v>
      </c>
      <c r="B23" s="1">
        <v>3750</v>
      </c>
    </row>
    <row r="24">
      <c r="A24" s="2" t="str">
        <v>外勤节目录音棚</v>
      </c>
      <c r="B24" s="1">
        <v>60000</v>
      </c>
    </row>
    <row r="25">
      <c r="A25" s="20"/>
      <c r="B25" s="21">
        <f>SUM(B21:B24)</f>
      </c>
    </row>
    <row r="26"/>
    <row r="27">
      <c r="A27" s="6" t="str">
        <v>追加后差价</v>
      </c>
      <c r="B27" s="11">
        <f>B19+B25</f>
      </c>
    </row>
  </sheetData>
</worksheet>
</file>

<file path=xl/worksheets/sheet3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workbookViewId="0"/>
  </sheetViews>
  <sheetFormatPr defaultColWidth="14" defaultRowHeight="19"/>
  <cols>
    <col collapsed="false" customWidth="true" hidden="false" max="1" min="1" style="0" width="14"/>
    <col collapsed="false" customWidth="true" hidden="false" max="2" min="2" style="0" width="38"/>
    <col collapsed="false" customWidth="true" hidden="false" max="3" min="3" style="0" width="33"/>
    <col collapsed="false" customWidth="true" hidden="false" max="4" min="4" style="0" width="8"/>
    <col collapsed="false" customWidth="true" hidden="false" max="5" min="5" style="0" width="8"/>
    <col collapsed="false" customWidth="true" hidden="false" max="6" min="6" style="0" width="8"/>
    <col collapsed="false" customWidth="true" hidden="false" max="7" min="7" style="0" width="8"/>
    <col collapsed="false" customWidth="true" hidden="false" max="8" min="8" style="0" width="19"/>
    <col collapsed="false" customWidth="true" hidden="false" max="9" min="9" style="0" width="18"/>
    <col collapsed="false" customWidth="true" hidden="false" max="10" min="10" style="0" width="22"/>
    <col collapsed="false" customWidth="true" hidden="false" max="11" min="11" style="0" width="26"/>
    <col collapsed="false" customWidth="true" hidden="false" max="12" min="12" style="0" width="22"/>
    <col collapsed="false" customWidth="true" hidden="false" max="13" min="13" style="0" width="41"/>
    <col collapsed="false" customWidth="true" hidden="false" max="14" min="14" style="0" width="18"/>
  </cols>
  <sheetData>
    <row r="1">
      <c r="A1" s="35" t="str">
        <v>项目</v>
      </c>
      <c r="B1" s="38" t="str">
        <v>细项</v>
      </c>
      <c r="C1" s="39" t="str">
        <v>说明</v>
      </c>
      <c r="D1" s="36" t="str">
        <v>数量</v>
      </c>
      <c r="E1" s="36" t="str">
        <v>单位</v>
      </c>
      <c r="F1" s="36" t="str">
        <v>数量</v>
      </c>
      <c r="G1" s="36" t="str">
        <v>单位</v>
      </c>
      <c r="H1" s="37" t="str">
        <v>单价</v>
      </c>
      <c r="I1" s="37" t="str">
        <v>成本小计</v>
      </c>
      <c r="J1" s="26" t="str">
        <v>备注</v>
      </c>
      <c r="K1" s="26"/>
      <c r="L1" s="28"/>
      <c r="M1" s="28"/>
      <c r="N1" s="28"/>
      <c r="O1" s="6"/>
      <c r="P1" s="6"/>
      <c r="Q1" s="6"/>
      <c r="R1" s="6"/>
    </row>
    <row r="2">
      <c r="A2" s="2" t="str">
        <v>交通</v>
      </c>
      <c r="B2" s="29" t="str">
        <v>机票</v>
      </c>
      <c r="C2" s="29" t="str">
        <v>返程交通，782-8个vip</v>
      </c>
      <c r="D2" s="24">
        <f>774-50</f>
      </c>
      <c r="E2" s="24" t="str">
        <v>人</v>
      </c>
      <c r="F2" s="24">
        <v>1</v>
      </c>
      <c r="G2" s="24" t="str">
        <v>单程</v>
      </c>
      <c r="H2" s="1">
        <v>2200</v>
      </c>
      <c r="I2" s="25">
        <f>H2*F2*D2</f>
      </c>
      <c r="J2" s="34" t="str">
        <v>机票可能要减50，结算单也要跟着减。</v>
      </c>
      <c r="K2" s="34"/>
      <c r="L2" s="28"/>
      <c r="M2" s="28"/>
      <c r="N2" s="28"/>
    </row>
    <row r="3">
      <c r="A3" s="2"/>
      <c r="B3" s="29" t="str">
        <v>火车票</v>
      </c>
      <c r="C3" s="29" t="str">
        <v>去程交通,812-8vip</v>
      </c>
      <c r="D3" s="24">
        <v>804</v>
      </c>
      <c r="E3" s="24" t="str">
        <v>人</v>
      </c>
      <c r="F3" s="24">
        <v>1</v>
      </c>
      <c r="G3" s="24" t="str">
        <v>单程</v>
      </c>
      <c r="H3" s="31">
        <v>964.5</v>
      </c>
      <c r="I3" s="25">
        <f>H3*F3*D3</f>
      </c>
      <c r="J3" s="26"/>
      <c r="K3" s="26"/>
      <c r="L3" s="28"/>
      <c r="M3" s="28"/>
      <c r="N3" s="28"/>
    </row>
    <row r="4">
      <c r="A4" s="2"/>
      <c r="B4" s="29" t="str">
        <v>火车票手续</v>
      </c>
      <c r="C4" s="29" t="str">
        <v>去程交通,812-8vip</v>
      </c>
      <c r="D4" s="24">
        <v>804</v>
      </c>
      <c r="E4" s="24" t="str">
        <v>人</v>
      </c>
      <c r="F4" s="24">
        <v>1</v>
      </c>
      <c r="G4" s="24" t="str">
        <v>单程</v>
      </c>
      <c r="H4" s="31">
        <v>10</v>
      </c>
      <c r="I4" s="25">
        <f>H4*F4*D4</f>
      </c>
      <c r="J4" s="26"/>
      <c r="K4" s="26"/>
      <c r="L4" s="28"/>
      <c r="M4" s="28"/>
      <c r="N4" s="28"/>
    </row>
    <row r="5">
      <c r="A5" s="2"/>
      <c r="B5" s="2" t="str">
        <v>大巴车</v>
      </c>
      <c r="C5" s="27" t="str">
        <v>9月3日 - 接机</v>
      </c>
      <c r="D5" s="24">
        <v>20</v>
      </c>
      <c r="E5" s="24" t="str">
        <v>辆</v>
      </c>
      <c r="F5" s="24">
        <v>1</v>
      </c>
      <c r="G5" s="24" t="str" xml:space="preserve">
        <v>天 </v>
      </c>
      <c r="H5" s="1">
        <v>1800</v>
      </c>
      <c r="I5" s="25">
        <f>H5*F5*D5</f>
      </c>
      <c r="J5" s="26"/>
      <c r="K5" s="26"/>
      <c r="L5" s="28"/>
      <c r="M5" s="28"/>
      <c r="N5" s="28"/>
    </row>
    <row r="6">
      <c r="A6" s="2"/>
      <c r="B6" s="2"/>
      <c r="C6" s="29" t="str">
        <v>9月4日 - 酒店 - 野生动物园</v>
      </c>
      <c r="D6" s="30">
        <v>0</v>
      </c>
      <c r="E6" s="24" t="str">
        <v>辆</v>
      </c>
      <c r="F6" s="24">
        <v>1</v>
      </c>
      <c r="G6" s="24" t="str">
        <v>天</v>
      </c>
      <c r="H6" s="1">
        <v>1800</v>
      </c>
      <c r="I6" s="25">
        <f>H6*F6*D6</f>
      </c>
      <c r="J6" s="26"/>
      <c r="K6" s="26"/>
      <c r="L6" s="28"/>
      <c r="M6" s="28"/>
      <c r="N6" s="28"/>
    </row>
    <row r="7">
      <c r="A7" s="2"/>
      <c r="B7" s="2"/>
      <c r="C7" s="29" t="str">
        <v>9月5日 - 酒店 - 珠江码头</v>
      </c>
      <c r="D7" s="30">
        <v>20</v>
      </c>
      <c r="E7" s="24" t="str">
        <v>辆</v>
      </c>
      <c r="F7" s="24">
        <v>1</v>
      </c>
      <c r="G7" s="24" t="str">
        <v>天</v>
      </c>
      <c r="H7" s="1">
        <v>1800</v>
      </c>
      <c r="I7" s="25">
        <f>H7*F7*D7</f>
      </c>
      <c r="J7" s="26"/>
      <c r="K7" s="26"/>
      <c r="L7" s="28"/>
      <c r="M7" s="28"/>
      <c r="N7" s="28"/>
    </row>
    <row r="8">
      <c r="A8" s="2"/>
      <c r="B8" s="2"/>
      <c r="C8" s="29" t="str">
        <v>9月6日 - 酒店 - 机场</v>
      </c>
      <c r="D8" s="30">
        <v>20</v>
      </c>
      <c r="E8" s="24" t="str">
        <v>辆</v>
      </c>
      <c r="F8" s="24">
        <v>1</v>
      </c>
      <c r="G8" s="24" t="str">
        <v>天</v>
      </c>
      <c r="H8" s="1">
        <v>1800</v>
      </c>
      <c r="I8" s="25">
        <f>H8*F8*D8</f>
      </c>
      <c r="J8" s="26"/>
      <c r="K8" s="26"/>
      <c r="L8" s="28"/>
      <c r="M8" s="28"/>
      <c r="N8" s="28"/>
    </row>
    <row r="9">
      <c r="A9" s="2"/>
      <c r="B9" s="29" t="str">
        <v>停车费</v>
      </c>
      <c r="C9" s="29" t="str">
        <v>预估</v>
      </c>
      <c r="D9" s="30">
        <v>1</v>
      </c>
      <c r="E9" s="24" t="str">
        <v>次</v>
      </c>
      <c r="F9" s="24">
        <v>1</v>
      </c>
      <c r="G9" s="24" t="str">
        <v>次</v>
      </c>
      <c r="H9" s="31">
        <v>0</v>
      </c>
      <c r="I9" s="25">
        <f>H9*F9*D9</f>
      </c>
      <c r="J9" s="26"/>
      <c r="K9" s="26"/>
      <c r="L9" s="28"/>
      <c r="M9" s="28"/>
      <c r="N9" s="28"/>
    </row>
    <row r="10">
      <c r="A10" s="2"/>
      <c r="B10" s="29" t="str">
        <v>租车</v>
      </c>
      <c r="C10" s="29"/>
      <c r="D10" s="30">
        <v>3</v>
      </c>
      <c r="E10" s="24" t="str">
        <v>辆</v>
      </c>
      <c r="F10" s="24">
        <v>4</v>
      </c>
      <c r="G10" s="24" t="str">
        <v>天</v>
      </c>
      <c r="H10" s="31">
        <v>0</v>
      </c>
      <c r="I10" s="25">
        <f>H10*F10*D10</f>
      </c>
      <c r="J10" s="26"/>
      <c r="K10" s="26"/>
      <c r="L10" s="28"/>
      <c r="M10" s="28"/>
      <c r="N10" s="28"/>
    </row>
    <row r="11">
      <c r="A11" s="2"/>
      <c r="B11" s="29" t="str">
        <v>功勋专车</v>
      </c>
      <c r="C11" s="29" t="str">
        <v>帕萨特等B级车</v>
      </c>
      <c r="D11" s="30">
        <v>30</v>
      </c>
      <c r="E11" s="24" t="str">
        <v>辆</v>
      </c>
      <c r="F11" s="24">
        <v>1</v>
      </c>
      <c r="G11" s="24" t="str">
        <v>次</v>
      </c>
      <c r="H11" s="31">
        <v>400</v>
      </c>
      <c r="I11" s="25">
        <f>H11*F11*D11</f>
      </c>
      <c r="J11" s="26"/>
      <c r="K11" s="26"/>
      <c r="L11" s="28"/>
      <c r="M11" s="28"/>
      <c r="N11" s="28"/>
    </row>
    <row r="12">
      <c r="A12" s="2" t="str">
        <v>酒店</v>
      </c>
      <c r="B12" s="29" t="str">
        <v>会议期间外勤住宿 - 广州</v>
      </c>
      <c r="C12" s="27" t="str">
        <v>9月3日、4日、5日</v>
      </c>
      <c r="D12" s="24">
        <v>367</v>
      </c>
      <c r="E12" s="24" t="str">
        <v>间</v>
      </c>
      <c r="F12" s="24">
        <v>3</v>
      </c>
      <c r="G12" s="24" t="str">
        <v>晚</v>
      </c>
      <c r="H12" s="31">
        <v>800</v>
      </c>
      <c r="I12" s="25">
        <f>H12*F12*D12</f>
      </c>
      <c r="J12" s="26"/>
      <c r="K12" s="26"/>
      <c r="L12" s="28"/>
      <c r="M12" s="28"/>
      <c r="N12" s="28"/>
    </row>
    <row r="13">
      <c r="A13" s="2"/>
      <c r="B13" s="29" t="str">
        <v>工作人员内勤住宿 - 广州</v>
      </c>
      <c r="C13" s="27" t="str">
        <v>9月2、3、4、5</v>
      </c>
      <c r="D13" s="24">
        <v>16</v>
      </c>
      <c r="E13" s="24" t="str">
        <v>间</v>
      </c>
      <c r="F13" s="24">
        <v>4</v>
      </c>
      <c r="G13" s="24" t="str">
        <v>晚</v>
      </c>
      <c r="H13" s="31">
        <v>800</v>
      </c>
      <c r="I13" s="25">
        <f>H13*F13*D13</f>
      </c>
      <c r="J13" s="26"/>
      <c r="K13" s="26"/>
      <c r="L13" s="28"/>
      <c r="M13" s="28"/>
      <c r="N13" s="28"/>
    </row>
    <row r="14">
      <c r="A14" s="2"/>
      <c r="B14" s="29" t="str">
        <v>会场 - 会展中心全厅</v>
      </c>
      <c r="C14" s="27" t="str">
        <v>9月4日，全厅</v>
      </c>
      <c r="D14" s="24">
        <v>1</v>
      </c>
      <c r="E14" s="24" t="str">
        <v>间</v>
      </c>
      <c r="F14" s="24">
        <v>1</v>
      </c>
      <c r="G14" s="24" t="str">
        <v>天</v>
      </c>
      <c r="H14" s="1">
        <v>280000</v>
      </c>
      <c r="I14" s="25">
        <f>H14*F14*D14</f>
      </c>
      <c r="J14" s="26"/>
      <c r="K14" s="26"/>
      <c r="L14" s="28"/>
      <c r="M14" s="28"/>
      <c r="N14" s="28"/>
    </row>
    <row r="15">
      <c r="A15" s="2"/>
      <c r="B15" s="29" t="str">
        <v>会场 - 会展中心全厅</v>
      </c>
      <c r="C15" s="27" t="str">
        <v>9月5日，全厅</v>
      </c>
      <c r="D15" s="24">
        <v>1</v>
      </c>
      <c r="E15" s="24" t="str">
        <v>间</v>
      </c>
      <c r="F15" s="24">
        <v>1</v>
      </c>
      <c r="G15" s="24" t="str">
        <v>天</v>
      </c>
      <c r="H15" s="1">
        <v>280000</v>
      </c>
      <c r="I15" s="25">
        <f>H15*F15*D15</f>
      </c>
      <c r="J15" s="26"/>
      <c r="K15" s="26"/>
      <c r="L15" s="28"/>
      <c r="M15" s="28"/>
      <c r="N15" s="28"/>
    </row>
    <row r="16">
      <c r="A16" s="2"/>
      <c r="B16" s="29" t="str">
        <v>分会场 - 长隆厅</v>
      </c>
      <c r="C16" s="27" t="str" xml:space="preserve">
        <v>9月5日， </v>
      </c>
      <c r="D16" s="24">
        <v>1</v>
      </c>
      <c r="E16" s="24" t="str">
        <v>间</v>
      </c>
      <c r="F16" s="24">
        <v>1</v>
      </c>
      <c r="G16" s="24" t="str">
        <v>天</v>
      </c>
      <c r="H16" s="1">
        <v>40000</v>
      </c>
      <c r="I16" s="25">
        <f>H16*F16*D16</f>
      </c>
      <c r="J16" s="26"/>
      <c r="K16" s="26"/>
      <c r="L16" s="28"/>
      <c r="M16" s="28"/>
      <c r="N16" s="28">
        <v>0</v>
      </c>
    </row>
    <row r="17">
      <c r="A17" s="2"/>
      <c r="B17" s="29" t="str">
        <v>进场搭建</v>
      </c>
      <c r="C17" s="27" t="str">
        <v>9月2日-3日</v>
      </c>
      <c r="D17" s="24">
        <v>1</v>
      </c>
      <c r="E17" s="24" t="str">
        <v>间</v>
      </c>
      <c r="F17" s="24">
        <v>1</v>
      </c>
      <c r="G17" s="24" t="str">
        <v>次</v>
      </c>
      <c r="H17" s="1">
        <v>420000</v>
      </c>
      <c r="I17" s="25">
        <f>H17*F17*D17</f>
      </c>
      <c r="J17" s="26"/>
      <c r="K17" s="26"/>
      <c r="L17" s="28"/>
      <c r="M17" s="28"/>
      <c r="N17" s="28">
        <v>27250</v>
      </c>
    </row>
    <row r="18">
      <c r="A18" s="2"/>
      <c r="B18" s="29" t="str">
        <v>9月3日 - 火车餐</v>
      </c>
      <c r="C18" s="27" t="str">
        <v>火车餐 - 9月3日午餐，减8vip</v>
      </c>
      <c r="D18" s="24">
        <v>740</v>
      </c>
      <c r="E18" s="24" t="str">
        <v>份</v>
      </c>
      <c r="F18" s="24">
        <v>1</v>
      </c>
      <c r="G18" s="24" t="str">
        <v>次</v>
      </c>
      <c r="H18" s="31">
        <v>60</v>
      </c>
      <c r="I18" s="25">
        <f>H18*F18*D18</f>
      </c>
      <c r="J18" s="26"/>
      <c r="K18" s="26"/>
      <c r="L18" s="28"/>
      <c r="M18" s="28"/>
      <c r="N18" s="28">
        <v>30000</v>
      </c>
    </row>
    <row r="19">
      <c r="A19" s="2"/>
      <c r="B19" s="29" t="str" xml:space="preserve">
        <v>9月3日 - 晚餐 </v>
      </c>
      <c r="C19" s="27" t="str">
        <v>自助，减8vip</v>
      </c>
      <c r="D19" s="24">
        <v>700</v>
      </c>
      <c r="E19" s="24" t="str">
        <v>份</v>
      </c>
      <c r="F19" s="24">
        <v>1</v>
      </c>
      <c r="G19" s="24" t="str">
        <v>顿</v>
      </c>
      <c r="H19" s="31">
        <v>218</v>
      </c>
      <c r="I19" s="25">
        <f>H19*F19*D19</f>
      </c>
      <c r="J19" s="26"/>
      <c r="K19" s="26"/>
      <c r="L19" s="28"/>
      <c r="M19" s="28"/>
      <c r="N19" s="28">
        <v>680000</v>
      </c>
    </row>
    <row r="20">
      <c r="A20" s="2"/>
      <c r="B20" s="29" t="str">
        <v>9月4日 - 午餐</v>
      </c>
      <c r="C20" s="27" t="str">
        <v>自助，减8vip</v>
      </c>
      <c r="D20" s="24">
        <v>740</v>
      </c>
      <c r="E20" s="24" t="str">
        <v>份</v>
      </c>
      <c r="F20" s="24">
        <v>1</v>
      </c>
      <c r="G20" s="24" t="str">
        <v>顿</v>
      </c>
      <c r="H20" s="31">
        <v>188</v>
      </c>
      <c r="I20" s="25">
        <f>H20*F20*D20</f>
      </c>
      <c r="J20" s="26"/>
      <c r="K20" s="26"/>
      <c r="L20" s="28"/>
      <c r="M20" s="28"/>
      <c r="N20" s="28">
        <v>400000</v>
      </c>
    </row>
    <row r="21">
      <c r="A21" s="2"/>
      <c r="B21" s="29"/>
      <c r="C21" s="27" t="str">
        <v>酒水</v>
      </c>
      <c r="D21" s="24">
        <v>1</v>
      </c>
      <c r="E21" s="24"/>
      <c r="F21" s="24">
        <v>1</v>
      </c>
      <c r="G21" s="24"/>
      <c r="H21" s="1">
        <v>20000</v>
      </c>
      <c r="I21" s="25">
        <f>H21*F21*D21</f>
      </c>
      <c r="J21" s="26"/>
      <c r="K21" s="26"/>
      <c r="L21" s="28"/>
      <c r="M21" s="28"/>
      <c r="N21" s="28"/>
    </row>
    <row r="22">
      <c r="A22" s="2"/>
      <c r="B22" s="29" t="str">
        <v>9月4日 - 晚餐</v>
      </c>
      <c r="C22" s="27" t="str">
        <v>晚宴 - 9月4日晚餐</v>
      </c>
      <c r="D22" s="24">
        <v>740</v>
      </c>
      <c r="E22" s="24" t="str">
        <v>人</v>
      </c>
      <c r="F22" s="24">
        <v>1</v>
      </c>
      <c r="G22" s="24" t="str">
        <v>餐</v>
      </c>
      <c r="H22" s="31">
        <v>360</v>
      </c>
      <c r="I22" s="25">
        <f>H22*F22*D22</f>
      </c>
      <c r="J22" s="26"/>
      <c r="K22" s="26"/>
      <c r="L22" s="28"/>
      <c r="M22" s="28"/>
      <c r="N22" s="28"/>
    </row>
    <row r="23">
      <c r="A23" s="2"/>
      <c r="B23" s="29" t="str">
        <v>9月5日 - 午餐</v>
      </c>
      <c r="C23" s="27" t="str">
        <v>自助，减8vip</v>
      </c>
      <c r="D23" s="24">
        <v>700</v>
      </c>
      <c r="E23" s="24" t="str">
        <v>人</v>
      </c>
      <c r="F23" s="24">
        <v>1</v>
      </c>
      <c r="G23" s="24" t="str">
        <v>餐</v>
      </c>
      <c r="H23" s="31">
        <v>188</v>
      </c>
      <c r="I23" s="25">
        <f>H23*F23*D23</f>
      </c>
      <c r="J23" s="26"/>
      <c r="K23" s="26"/>
      <c r="L23" s="28"/>
      <c r="M23" s="28"/>
      <c r="N23" s="28"/>
    </row>
    <row r="24">
      <c r="A24" s="2"/>
      <c r="B24" s="29" t="str">
        <v>9月5日 - 晚餐</v>
      </c>
      <c r="C24" s="27" t="str">
        <v>自助，减8vip</v>
      </c>
      <c r="D24" s="24">
        <v>700</v>
      </c>
      <c r="E24" s="24" t="str">
        <v>人</v>
      </c>
      <c r="F24" s="24">
        <v>1</v>
      </c>
      <c r="G24" s="24" t="str">
        <v>餐</v>
      </c>
      <c r="H24" s="31">
        <v>120</v>
      </c>
      <c r="I24" s="25">
        <f>H24*F24*D24</f>
      </c>
      <c r="J24" s="26" t="str">
        <v>外面吃</v>
      </c>
      <c r="K24" s="26"/>
      <c r="L24" s="28"/>
      <c r="M24" s="28"/>
      <c r="N24" s="28"/>
    </row>
    <row r="25">
      <c r="A25" s="2"/>
      <c r="B25" s="29" t="str">
        <v>工作餐</v>
      </c>
      <c r="C25" s="27" t="str">
        <v>工作简餐</v>
      </c>
      <c r="D25" s="24">
        <v>50</v>
      </c>
      <c r="E25" s="24" t="str">
        <v>人</v>
      </c>
      <c r="F25" s="24">
        <v>7</v>
      </c>
      <c r="G25" s="24" t="str">
        <v>顿</v>
      </c>
      <c r="H25" s="31">
        <v>50</v>
      </c>
      <c r="I25" s="25">
        <f>H25*F25*D25</f>
      </c>
      <c r="J25" s="26"/>
      <c r="K25" s="26"/>
      <c r="L25" s="28"/>
      <c r="M25" s="28"/>
      <c r="N25" s="28"/>
    </row>
    <row r="26">
      <c r="A26" s="2"/>
      <c r="B26" s="29" t="str">
        <v>论坛日茶歇</v>
      </c>
      <c r="C26" s="27" t="str">
        <v>茶歇 - 400份</v>
      </c>
      <c r="D26" s="24">
        <v>300</v>
      </c>
      <c r="E26" s="24" t="str">
        <v>人</v>
      </c>
      <c r="F26" s="24">
        <v>1</v>
      </c>
      <c r="G26" s="24" t="str">
        <v>顿</v>
      </c>
      <c r="H26" s="31">
        <v>58</v>
      </c>
      <c r="I26" s="25">
        <f>H26*F26*D26</f>
      </c>
      <c r="J26" s="26"/>
      <c r="K26" s="26"/>
      <c r="L26" s="28"/>
      <c r="M26" s="28"/>
      <c r="N26" s="28"/>
    </row>
    <row r="27">
      <c r="A27" s="32"/>
      <c r="B27" s="29" t="str">
        <v>安防报批</v>
      </c>
      <c r="C27" s="27"/>
      <c r="D27" s="24">
        <v>1</v>
      </c>
      <c r="E27" s="24" t="str">
        <v>次</v>
      </c>
      <c r="F27" s="24">
        <v>1</v>
      </c>
      <c r="G27" s="24" t="str">
        <v>次</v>
      </c>
      <c r="H27" s="1">
        <v>68000</v>
      </c>
      <c r="I27" s="25">
        <f>H27*F27*D27</f>
      </c>
      <c r="J27" s="26"/>
      <c r="K27" s="26"/>
      <c r="L27" s="28"/>
      <c r="M27" s="28"/>
      <c r="N27" s="28"/>
    </row>
    <row r="28">
      <c r="A28" s="32"/>
      <c r="B28" s="29" t="str">
        <v>广州塔广告</v>
      </c>
      <c r="C28" s="27"/>
      <c r="D28" s="24">
        <v>1</v>
      </c>
      <c r="E28" s="24" t="str">
        <v>次</v>
      </c>
      <c r="F28" s="24">
        <v>0</v>
      </c>
      <c r="G28" s="24" t="str">
        <v>次</v>
      </c>
      <c r="H28" s="1">
        <v>228000</v>
      </c>
      <c r="I28" s="25">
        <f>H28*F28*D28</f>
      </c>
      <c r="J28" s="26"/>
      <c r="K28" s="26"/>
      <c r="L28" s="28"/>
      <c r="M28" s="28"/>
      <c r="N28" s="28"/>
    </row>
    <row r="29">
      <c r="A29" s="32"/>
      <c r="B29" s="29" t="str">
        <v>其他</v>
      </c>
      <c r="C29" s="27" t="str">
        <v>保险</v>
      </c>
      <c r="D29" s="24">
        <v>812</v>
      </c>
      <c r="E29" s="24" t="str">
        <v>人</v>
      </c>
      <c r="F29" s="24">
        <v>1</v>
      </c>
      <c r="G29" s="24" t="str">
        <v>次</v>
      </c>
      <c r="H29" s="31">
        <v>9.8</v>
      </c>
      <c r="I29" s="25">
        <f>H29*F29*D29</f>
      </c>
      <c r="J29" s="26" t="str">
        <v>联系谁买保险</v>
      </c>
      <c r="K29" s="26"/>
      <c r="L29" s="28"/>
      <c r="M29" s="28"/>
      <c r="N29" s="28"/>
    </row>
    <row r="30">
      <c r="A30" s="32"/>
      <c r="B30" s="29" t="str">
        <v>珠江夜游</v>
      </c>
      <c r="C30" s="27" t="str">
        <v>游船 - 工行</v>
      </c>
      <c r="D30" s="24">
        <v>1</v>
      </c>
      <c r="E30" s="24" t="str">
        <v>船</v>
      </c>
      <c r="F30" s="24">
        <v>1</v>
      </c>
      <c r="G30" s="24" t="str">
        <v>次</v>
      </c>
      <c r="H30" s="1">
        <v>35000</v>
      </c>
      <c r="I30" s="25">
        <f>H30*F30*D30</f>
      </c>
      <c r="J30" s="26"/>
      <c r="K30" s="26"/>
      <c r="L30" s="28"/>
      <c r="M30" s="28"/>
      <c r="N30" s="28"/>
    </row>
    <row r="31">
      <c r="A31" s="32"/>
      <c r="B31" s="29" t="str">
        <v>珠江夜游</v>
      </c>
      <c r="C31" s="27" t="str">
        <v>游船 - 光大</v>
      </c>
      <c r="D31" s="24">
        <v>1</v>
      </c>
      <c r="E31" s="24" t="str">
        <v>船</v>
      </c>
      <c r="F31" s="24">
        <v>1</v>
      </c>
      <c r="G31" s="24" t="str">
        <v>次</v>
      </c>
      <c r="H31" s="1">
        <v>25000</v>
      </c>
      <c r="I31" s="25">
        <f>H31*F31*D31</f>
      </c>
      <c r="J31" s="26"/>
      <c r="K31" s="26"/>
      <c r="L31" s="28"/>
      <c r="M31" s="28"/>
      <c r="N31" s="28"/>
    </row>
    <row r="32">
      <c r="A32" s="32"/>
      <c r="B32" s="29" t="str">
        <v>门票</v>
      </c>
      <c r="C32" s="27" t="str">
        <v>野生动物园门票</v>
      </c>
      <c r="D32" s="24">
        <v>600</v>
      </c>
      <c r="E32" s="24" t="str">
        <v>人</v>
      </c>
      <c r="F32" s="24">
        <v>1</v>
      </c>
      <c r="G32" s="24" t="str">
        <v>次</v>
      </c>
      <c r="H32" s="31">
        <v>260</v>
      </c>
      <c r="I32" s="25">
        <f>H32*F32*D32</f>
      </c>
      <c r="J32" s="26"/>
      <c r="K32" s="26"/>
      <c r="L32" s="28"/>
      <c r="M32" s="28"/>
      <c r="N32" s="28"/>
    </row>
    <row r="33">
      <c r="A33" s="32"/>
      <c r="B33" s="27" t="str">
        <v>大马戏欢迎仪式 - 场地部分</v>
      </c>
      <c r="C33" s="27" t="str">
        <v>贵宾</v>
      </c>
      <c r="D33" s="24">
        <v>31</v>
      </c>
      <c r="E33" s="24" t="str">
        <v>人</v>
      </c>
      <c r="F33" s="24">
        <v>1</v>
      </c>
      <c r="G33" s="24" t="str">
        <v>次</v>
      </c>
      <c r="H33" s="31">
        <v>678</v>
      </c>
      <c r="I33" s="25">
        <f>H33*F33*D33</f>
      </c>
      <c r="J33" s="26"/>
      <c r="K33" s="26"/>
      <c r="L33" s="28"/>
      <c r="M33" s="28"/>
      <c r="N33" s="28"/>
    </row>
    <row r="34">
      <c r="A34" s="32"/>
      <c r="B34" s="27" t="str">
        <v>大马戏欢迎仪式 - 场地部分</v>
      </c>
      <c r="C34" s="27" t="str">
        <v>VIP</v>
      </c>
      <c r="D34" s="24">
        <v>227</v>
      </c>
      <c r="E34" s="24" t="str">
        <v>人</v>
      </c>
      <c r="F34" s="24">
        <v>1</v>
      </c>
      <c r="G34" s="24" t="str">
        <v>次</v>
      </c>
      <c r="H34" s="31">
        <v>498</v>
      </c>
      <c r="I34" s="25">
        <f>H34*F34*D34</f>
      </c>
      <c r="J34" s="26"/>
      <c r="K34" s="26"/>
      <c r="L34" s="28"/>
      <c r="M34" s="28"/>
      <c r="N34" s="28"/>
    </row>
    <row r="35">
      <c r="A35" s="32"/>
      <c r="B35" s="27" t="str">
        <v>大马戏欢迎仪式 - 场地部分</v>
      </c>
      <c r="C35" s="27" t="str">
        <v>一等</v>
      </c>
      <c r="D35" s="24">
        <v>524</v>
      </c>
      <c r="E35" s="24" t="str">
        <v>人</v>
      </c>
      <c r="F35" s="24">
        <v>1</v>
      </c>
      <c r="G35" s="24" t="str">
        <v>次</v>
      </c>
      <c r="H35" s="31">
        <v>378</v>
      </c>
      <c r="I35" s="25">
        <f>H35*F35*D35</f>
      </c>
      <c r="J35" s="26"/>
      <c r="K35" s="26"/>
      <c r="L35" s="28"/>
      <c r="M35" s="28"/>
      <c r="N35" s="28"/>
    </row>
    <row r="36">
      <c r="A36" s="17" t="str">
        <v>全陪</v>
      </c>
      <c r="B36" s="2" t="str">
        <v>全陪 - 全程行程管家</v>
      </c>
      <c r="C36" s="27" t="str">
        <v>广州 - 北京 - 航班 - 9月2日</v>
      </c>
      <c r="D36" s="24">
        <v>20</v>
      </c>
      <c r="E36" s="24" t="str">
        <v>人</v>
      </c>
      <c r="F36" s="24">
        <v>1</v>
      </c>
      <c r="G36" s="24" t="str">
        <v>程</v>
      </c>
      <c r="H36" s="1">
        <v>1000</v>
      </c>
      <c r="I36" s="25">
        <f>H36*F36*D36</f>
      </c>
      <c r="J36" s="26"/>
      <c r="K36" s="26"/>
      <c r="L36" s="28"/>
      <c r="M36" s="28"/>
      <c r="N36" s="28"/>
    </row>
    <row r="37">
      <c r="A37" s="17"/>
      <c r="B37" s="2"/>
      <c r="C37" s="27" t="str">
        <v>北京西站附近住宿</v>
      </c>
      <c r="D37" s="24">
        <v>10</v>
      </c>
      <c r="E37" s="24" t="str">
        <v>间</v>
      </c>
      <c r="F37" s="24">
        <v>2</v>
      </c>
      <c r="G37" s="24" t="str">
        <v>晚</v>
      </c>
      <c r="H37" s="31">
        <v>300</v>
      </c>
      <c r="I37" s="25">
        <f>H37*F37*D37</f>
      </c>
      <c r="J37" s="26"/>
      <c r="K37" s="26"/>
      <c r="L37" s="28"/>
      <c r="M37" s="28"/>
      <c r="N37" s="28"/>
    </row>
    <row r="38">
      <c r="A38" s="17"/>
      <c r="B38" s="2"/>
      <c r="C38" s="27" t="str">
        <v>北京 - 广州 - 高铁</v>
      </c>
      <c r="D38" s="24">
        <v>20</v>
      </c>
      <c r="E38" s="24" t="str">
        <v>人</v>
      </c>
      <c r="F38" s="24">
        <v>1</v>
      </c>
      <c r="G38" s="24" t="str">
        <v>程</v>
      </c>
      <c r="H38" s="31">
        <v>974.5</v>
      </c>
      <c r="I38" s="25">
        <f>H38*F38*D38</f>
      </c>
      <c r="J38" s="26"/>
      <c r="K38" s="26"/>
      <c r="L38" s="28"/>
      <c r="M38" s="28"/>
      <c r="N38" s="28"/>
    </row>
    <row r="39">
      <c r="A39" s="17"/>
      <c r="B39" s="2"/>
      <c r="C39" s="27" t="str">
        <v>广州住宿 - 长隆</v>
      </c>
      <c r="D39" s="24">
        <v>10</v>
      </c>
      <c r="E39" s="24" t="str">
        <v>间</v>
      </c>
      <c r="F39" s="24">
        <v>3</v>
      </c>
      <c r="G39" s="24" t="str">
        <v>晚</v>
      </c>
      <c r="H39" s="31">
        <v>400</v>
      </c>
      <c r="I39" s="25">
        <f>H39*F39*D39</f>
      </c>
      <c r="J39" s="26" t="str">
        <v>住周边，不住长隆</v>
      </c>
      <c r="K39" s="26"/>
      <c r="L39" s="28"/>
      <c r="M39" s="28"/>
      <c r="N39" s="28"/>
    </row>
    <row r="40">
      <c r="A40" s="17"/>
      <c r="B40" s="2"/>
      <c r="C40" s="27" t="str">
        <v>工作餐</v>
      </c>
      <c r="D40" s="24">
        <v>20</v>
      </c>
      <c r="E40" s="24" t="str">
        <v>人</v>
      </c>
      <c r="F40" s="24">
        <v>12</v>
      </c>
      <c r="G40" s="24" t="str">
        <v>餐</v>
      </c>
      <c r="H40" s="31">
        <v>50</v>
      </c>
      <c r="I40" s="25">
        <f>H40*F40*D40</f>
      </c>
      <c r="J40" s="26"/>
      <c r="K40" s="26"/>
      <c r="L40" s="28"/>
      <c r="M40" s="28"/>
      <c r="N40" s="28"/>
    </row>
    <row r="41">
      <c r="A41" s="17"/>
      <c r="B41" s="2"/>
      <c r="C41" s="27" t="str">
        <v>差旅补助，2、3、4、5、6日</v>
      </c>
      <c r="D41" s="24">
        <v>20</v>
      </c>
      <c r="E41" s="24" t="str">
        <v>人</v>
      </c>
      <c r="F41" s="24">
        <v>5</v>
      </c>
      <c r="G41" s="24" t="str">
        <v>天</v>
      </c>
      <c r="H41" s="31">
        <v>500</v>
      </c>
      <c r="I41" s="25">
        <f>H41*F41*D41</f>
      </c>
      <c r="J41" s="26"/>
      <c r="K41" s="26"/>
      <c r="L41" s="28"/>
      <c r="M41" s="28"/>
      <c r="N41" s="28"/>
    </row>
    <row r="42">
      <c r="A42" s="2" t="str">
        <v>工作人员</v>
      </c>
      <c r="B42" s="2" t="str">
        <v>广州南站工作人员</v>
      </c>
      <c r="C42" s="27" t="str">
        <v>9月3日 - 南站</v>
      </c>
      <c r="D42" s="24">
        <v>6</v>
      </c>
      <c r="E42" s="24" t="str">
        <v>人</v>
      </c>
      <c r="F42" s="24">
        <v>1</v>
      </c>
      <c r="G42" s="24" t="str">
        <v>天</v>
      </c>
      <c r="H42" s="31">
        <v>500</v>
      </c>
      <c r="I42" s="25">
        <f>H42*F42*D42</f>
      </c>
      <c r="J42" s="26"/>
      <c r="K42" s="26"/>
      <c r="L42" s="28"/>
      <c r="M42" s="28"/>
      <c r="N42" s="28"/>
    </row>
    <row r="43">
      <c r="A43" s="2"/>
      <c r="B43" s="2"/>
      <c r="C43" s="27" t="str">
        <v>9月3日 - 酒店</v>
      </c>
      <c r="D43" s="24">
        <v>10</v>
      </c>
      <c r="E43" s="24" t="str">
        <v>人</v>
      </c>
      <c r="F43" s="24">
        <v>1</v>
      </c>
      <c r="G43" s="24" t="str">
        <v>天</v>
      </c>
      <c r="H43" s="31">
        <v>500</v>
      </c>
      <c r="I43" s="25">
        <f>H43*F43*D43</f>
      </c>
      <c r="J43" s="26"/>
      <c r="K43" s="26"/>
      <c r="L43" s="28"/>
      <c r="M43" s="28"/>
      <c r="N43" s="28"/>
    </row>
    <row r="44">
      <c r="A44" s="2"/>
      <c r="B44" s="2"/>
      <c r="C44" s="27" t="str">
        <v>9月4日 - 会场</v>
      </c>
      <c r="D44" s="24">
        <v>6</v>
      </c>
      <c r="E44" s="24" t="str">
        <v>人</v>
      </c>
      <c r="F44" s="24">
        <v>1</v>
      </c>
      <c r="G44" s="24" t="str">
        <v>天</v>
      </c>
      <c r="H44" s="31">
        <v>500</v>
      </c>
      <c r="I44" s="25">
        <f>H44*F44*D44</f>
      </c>
      <c r="J44" s="26"/>
      <c r="K44" s="26"/>
      <c r="L44" s="28"/>
      <c r="M44" s="28"/>
      <c r="N44" s="28"/>
    </row>
    <row r="45">
      <c r="A45" s="2"/>
      <c r="B45" s="2"/>
      <c r="C45" s="27" t="str">
        <v>9月5日 - 会场</v>
      </c>
      <c r="D45" s="24">
        <v>4</v>
      </c>
      <c r="E45" s="24" t="str">
        <v>人</v>
      </c>
      <c r="F45" s="24">
        <v>1</v>
      </c>
      <c r="G45" s="24" t="str">
        <v>天</v>
      </c>
      <c r="H45" s="31">
        <v>500</v>
      </c>
      <c r="I45" s="25">
        <f>H45*F45*D45</f>
      </c>
      <c r="J45" s="26"/>
      <c r="K45" s="26"/>
      <c r="L45" s="28"/>
      <c r="M45" s="28"/>
      <c r="N45" s="28"/>
    </row>
    <row r="46">
      <c r="A46" s="2"/>
      <c r="B46" s="2"/>
      <c r="C46" s="27" t="str">
        <v>9月6日 - 酒店</v>
      </c>
      <c r="D46" s="24">
        <v>4</v>
      </c>
      <c r="E46" s="24" t="str">
        <v>人</v>
      </c>
      <c r="F46" s="24">
        <v>1</v>
      </c>
      <c r="G46" s="24" t="str">
        <v>天</v>
      </c>
      <c r="H46" s="31">
        <v>500</v>
      </c>
      <c r="I46" s="25">
        <f>H46*F46*D46</f>
      </c>
      <c r="J46" s="26"/>
      <c r="K46" s="26"/>
      <c r="L46" s="28"/>
      <c r="M46" s="28"/>
      <c r="N46" s="28"/>
    </row>
    <row r="47">
      <c r="A47" s="2"/>
      <c r="B47" s="2"/>
      <c r="C47" s="27" t="str">
        <v>工作餐</v>
      </c>
      <c r="D47" s="24">
        <v>30</v>
      </c>
      <c r="E47" s="24" t="str">
        <v>人</v>
      </c>
      <c r="F47" s="24">
        <v>7</v>
      </c>
      <c r="G47" s="24" t="str">
        <v>餐</v>
      </c>
      <c r="H47" s="31">
        <v>50</v>
      </c>
      <c r="I47" s="25">
        <f>H47*F47*D47</f>
      </c>
      <c r="J47" s="26"/>
      <c r="K47" s="26"/>
      <c r="L47" s="28"/>
      <c r="M47" s="28"/>
      <c r="N47" s="28"/>
    </row>
    <row r="48">
      <c r="A48" s="2"/>
      <c r="B48" s="29" t="str">
        <v>北京西站工作人员</v>
      </c>
      <c r="C48" s="27" t="str">
        <v>9月3日 - 西站</v>
      </c>
      <c r="D48" s="24">
        <v>4</v>
      </c>
      <c r="E48" s="24" t="str">
        <v>人</v>
      </c>
      <c r="F48" s="24">
        <v>1</v>
      </c>
      <c r="G48" s="24" t="str">
        <v>次</v>
      </c>
      <c r="H48" s="31">
        <v>500</v>
      </c>
      <c r="I48" s="25">
        <f>H48*F48*D48</f>
      </c>
      <c r="J48" s="26"/>
      <c r="K48" s="26"/>
      <c r="L48" s="28"/>
      <c r="M48" s="28"/>
      <c r="N48" s="28"/>
    </row>
    <row r="49">
      <c r="A49" s="2"/>
      <c r="B49" s="2" t="str">
        <v>CMS工作组</v>
      </c>
      <c r="C49" s="27" t="str">
        <v>大交通-往返火车</v>
      </c>
      <c r="D49" s="24">
        <v>20</v>
      </c>
      <c r="E49" s="24" t="str">
        <v>人</v>
      </c>
      <c r="F49" s="24">
        <v>2</v>
      </c>
      <c r="G49" s="24" t="str">
        <v>次</v>
      </c>
      <c r="H49" s="1">
        <v>2000</v>
      </c>
      <c r="I49" s="25">
        <f>H49*F49*D49</f>
      </c>
      <c r="J49" s="26"/>
      <c r="K49" s="26"/>
      <c r="L49" s="28"/>
      <c r="M49" s="28"/>
      <c r="N49" s="28"/>
    </row>
    <row r="50">
      <c r="A50" s="2"/>
      <c r="B50" s="2"/>
      <c r="C50" s="27" t="str">
        <v>广州住宿</v>
      </c>
      <c r="D50" s="24">
        <v>10</v>
      </c>
      <c r="E50" s="24" t="str">
        <v>间</v>
      </c>
      <c r="F50" s="24">
        <v>6</v>
      </c>
      <c r="G50" s="24" t="str">
        <v>晚</v>
      </c>
      <c r="H50" s="31">
        <v>800</v>
      </c>
      <c r="I50" s="25">
        <f>H50*F50*D50</f>
      </c>
      <c r="J50" s="26"/>
      <c r="K50" s="26"/>
      <c r="L50" s="28"/>
      <c r="M50" s="28"/>
      <c r="N50" s="28"/>
    </row>
    <row r="51">
      <c r="A51" s="2"/>
      <c r="B51" s="2"/>
      <c r="C51" s="27" t="str">
        <v>工作餐</v>
      </c>
      <c r="D51" s="24">
        <v>20</v>
      </c>
      <c r="E51" s="24" t="str">
        <v>人</v>
      </c>
      <c r="F51" s="24">
        <v>12</v>
      </c>
      <c r="G51" s="24" t="str">
        <v>餐</v>
      </c>
      <c r="H51" s="31">
        <v>80</v>
      </c>
      <c r="I51" s="25">
        <f>H51*F51*D51</f>
      </c>
      <c r="J51" s="26"/>
      <c r="K51" s="26"/>
      <c r="L51" s="28"/>
      <c r="M51" s="28"/>
      <c r="N51" s="28"/>
    </row>
    <row r="52">
      <c r="A52" s="2"/>
      <c r="B52" s="2"/>
      <c r="C52" s="27" t="str">
        <v>差旅补助</v>
      </c>
      <c r="D52" s="24">
        <v>20</v>
      </c>
      <c r="E52" s="24" t="str">
        <v>人</v>
      </c>
      <c r="F52" s="24">
        <v>6</v>
      </c>
      <c r="G52" s="24" t="str">
        <v>天</v>
      </c>
      <c r="H52" s="31">
        <v>500</v>
      </c>
      <c r="I52" s="25">
        <f>H52*F52*D52</f>
      </c>
      <c r="J52" s="26"/>
      <c r="K52" s="26"/>
      <c r="L52" s="28"/>
      <c r="M52" s="28"/>
      <c r="N52" s="28"/>
    </row>
    <row r="53">
      <c r="A53" s="32" t="str">
        <v>其他项目</v>
      </c>
      <c r="B53" s="29" t="str">
        <v>广州核酸</v>
      </c>
      <c r="C53" s="27" t="str">
        <v>上门核酸</v>
      </c>
      <c r="D53" s="24">
        <v>1000</v>
      </c>
      <c r="E53" s="24" t="str">
        <v>人</v>
      </c>
      <c r="F53" s="24">
        <v>1</v>
      </c>
      <c r="G53" s="24" t="str">
        <v>次</v>
      </c>
      <c r="H53" s="31">
        <v>20</v>
      </c>
      <c r="I53" s="25">
        <f>H53*F53*D53</f>
      </c>
      <c r="J53" s="26"/>
      <c r="K53" s="26"/>
      <c r="L53" s="28"/>
      <c r="M53" s="28"/>
      <c r="N53" s="28"/>
    </row>
    <row r="54">
      <c r="A54" s="33" t="str">
        <v>VIP
 1公务餐
 6经济舱
 1陪同经济舱</v>
      </c>
      <c r="B54" s="29" t="str">
        <v>公务舱 1人</v>
      </c>
      <c r="C54" s="27" t="str">
        <v>大机型，可180度躺平</v>
      </c>
      <c r="D54" s="24">
        <v>1</v>
      </c>
      <c r="E54" s="24" t="str">
        <v>人</v>
      </c>
      <c r="F54" s="24">
        <v>1</v>
      </c>
      <c r="G54" s="24" t="str">
        <v>次</v>
      </c>
      <c r="H54" s="1">
        <v>9370</v>
      </c>
      <c r="I54" s="25">
        <f>H54*F54*D54</f>
      </c>
      <c r="J54" s="26"/>
      <c r="K54" s="26"/>
      <c r="L54" s="28"/>
      <c r="M54" s="28"/>
      <c r="N54" s="28"/>
    </row>
    <row r="55">
      <c r="A55" s="33"/>
      <c r="B55" s="29" t="str">
        <v>vip服装</v>
      </c>
      <c r="C55" s="27"/>
      <c r="D55" s="24">
        <v>7</v>
      </c>
      <c r="E55" s="24" t="str">
        <v>人</v>
      </c>
      <c r="F55" s="24">
        <v>1</v>
      </c>
      <c r="G55" s="24" t="str">
        <v>件</v>
      </c>
      <c r="H55" s="1">
        <v>3000</v>
      </c>
      <c r="I55" s="25">
        <f>H55*F55*D55</f>
      </c>
      <c r="J55" s="26"/>
      <c r="K55" s="26"/>
      <c r="L55" s="28"/>
      <c r="M55" s="28"/>
      <c r="N55" s="28"/>
    </row>
    <row r="56">
      <c r="A56" s="33"/>
      <c r="B56" s="29" t="str">
        <v>vip杂费</v>
      </c>
      <c r="C56" s="27" t="str">
        <v>用车，房间内，</v>
      </c>
      <c r="D56" s="24">
        <v>1</v>
      </c>
      <c r="E56" s="24" t="str">
        <v>项</v>
      </c>
      <c r="F56" s="24">
        <v>1</v>
      </c>
      <c r="G56" s="24" t="str">
        <v>次</v>
      </c>
      <c r="H56" s="1">
        <v>5000</v>
      </c>
      <c r="I56" s="25">
        <f>H56*F56*D56</f>
      </c>
      <c r="J56" s="26"/>
      <c r="K56" s="26"/>
      <c r="L56" s="28"/>
      <c r="M56" s="28"/>
      <c r="N56" s="28"/>
    </row>
    <row r="57">
      <c r="A57" s="33"/>
      <c r="B57" s="29" t="str">
        <v>北京机场送机人员</v>
      </c>
      <c r="C57" s="27"/>
      <c r="D57" s="24">
        <v>0</v>
      </c>
      <c r="E57" s="24" t="str">
        <v>人</v>
      </c>
      <c r="F57" s="24">
        <v>1</v>
      </c>
      <c r="G57" s="24" t="str">
        <v>天/次</v>
      </c>
      <c r="H57" s="31">
        <v>500</v>
      </c>
      <c r="I57" s="25">
        <f>H57*F57*D57</f>
      </c>
      <c r="J57" s="26"/>
      <c r="K57" s="26"/>
      <c r="L57" s="28"/>
      <c r="M57" s="28"/>
      <c r="N57" s="28"/>
    </row>
    <row r="58">
      <c r="A58" s="33"/>
      <c r="B58" s="29" t="str">
        <v>经济舱 6领导+1陪同</v>
      </c>
      <c r="C58" s="27" t="str">
        <v>经济舱</v>
      </c>
      <c r="D58" s="24">
        <v>7</v>
      </c>
      <c r="E58" s="24" t="str">
        <v>人</v>
      </c>
      <c r="F58" s="24">
        <v>1</v>
      </c>
      <c r="G58" s="24" t="str">
        <v>次</v>
      </c>
      <c r="H58" s="1">
        <v>3560</v>
      </c>
      <c r="I58" s="25">
        <f>H58*F58*D58</f>
      </c>
      <c r="J58" s="26"/>
      <c r="K58" s="26"/>
      <c r="L58" s="28"/>
      <c r="M58" s="28"/>
      <c r="N58" s="28"/>
    </row>
    <row r="59">
      <c r="A59" s="33"/>
      <c r="B59" s="27" t="str">
        <v>广州机场接机人员</v>
      </c>
      <c r="C59" s="27"/>
      <c r="D59" s="24">
        <v>1</v>
      </c>
      <c r="E59" s="24" t="str">
        <v>人</v>
      </c>
      <c r="F59" s="24">
        <v>1</v>
      </c>
      <c r="G59" s="24" t="str">
        <v>次</v>
      </c>
      <c r="H59" s="31">
        <v>500</v>
      </c>
      <c r="I59" s="25">
        <f>H59*F59*D59</f>
      </c>
      <c r="J59" s="26"/>
      <c r="K59" s="26"/>
      <c r="L59" s="28"/>
      <c r="M59" s="28"/>
      <c r="N59" s="28"/>
    </row>
    <row r="60">
      <c r="A60" s="33"/>
      <c r="B60" s="29" t="str">
        <v>9月3日 - GL8 - 包车</v>
      </c>
      <c r="C60" s="27" t="str">
        <v>接机 - 白天鹅 - 长隆 - 白天鹅</v>
      </c>
      <c r="D60" s="24">
        <v>3</v>
      </c>
      <c r="E60" s="24" t="str">
        <v>辆</v>
      </c>
      <c r="F60" s="24">
        <v>1</v>
      </c>
      <c r="G60" s="24" t="str">
        <v>天</v>
      </c>
      <c r="H60" s="1">
        <v>1200</v>
      </c>
      <c r="I60" s="25">
        <f>H60*F60*D60</f>
      </c>
      <c r="J60" s="26"/>
      <c r="K60" s="26"/>
      <c r="L60" s="28"/>
      <c r="M60" s="28"/>
      <c r="N60" s="28"/>
    </row>
    <row r="61">
      <c r="A61" s="33"/>
      <c r="B61" s="29" t="str">
        <v>9月3日 - 晚餐地点？？？</v>
      </c>
      <c r="C61" s="27"/>
      <c r="D61" s="24">
        <v>1</v>
      </c>
      <c r="E61" s="24" t="str">
        <v>次</v>
      </c>
      <c r="F61" s="24">
        <v>1</v>
      </c>
      <c r="G61" s="24" t="str">
        <v>天/次</v>
      </c>
      <c r="H61" s="1">
        <v>3000</v>
      </c>
      <c r="I61" s="25">
        <f>H61*F61*D61</f>
      </c>
      <c r="J61" s="26"/>
      <c r="K61" s="26"/>
      <c r="L61" s="28"/>
      <c r="M61" s="28"/>
      <c r="N61" s="28"/>
    </row>
    <row r="62">
      <c r="A62" s="33"/>
      <c r="B62" s="29" t="str">
        <v>9月4日 - 午餐</v>
      </c>
      <c r="C62" s="27"/>
      <c r="D62" s="24">
        <v>1</v>
      </c>
      <c r="E62" s="24" t="str">
        <v>次</v>
      </c>
      <c r="F62" s="24">
        <v>1</v>
      </c>
      <c r="G62" s="24" t="str">
        <v>天/次</v>
      </c>
      <c r="H62" s="1">
        <v>3000</v>
      </c>
      <c r="I62" s="25">
        <f>H62*F62*D62</f>
      </c>
      <c r="J62" s="26"/>
      <c r="K62" s="26"/>
      <c r="L62" s="28"/>
      <c r="M62" s="28"/>
      <c r="N62" s="28"/>
    </row>
    <row r="63">
      <c r="A63" s="33"/>
      <c r="B63" s="29" t="str">
        <v>9月5日 - 午餐</v>
      </c>
      <c r="C63" s="27"/>
      <c r="D63" s="24">
        <v>1</v>
      </c>
      <c r="E63" s="24" t="str">
        <v>次</v>
      </c>
      <c r="F63" s="24">
        <v>1</v>
      </c>
      <c r="G63" s="24" t="str">
        <v>天/次</v>
      </c>
      <c r="H63" s="1">
        <v>3000</v>
      </c>
      <c r="I63" s="25">
        <f>H63*F63*D63</f>
      </c>
      <c r="J63" s="26"/>
      <c r="K63" s="26"/>
      <c r="L63" s="28"/>
      <c r="M63" s="28"/>
      <c r="N63" s="28"/>
    </row>
    <row r="64">
      <c r="A64" s="33"/>
      <c r="B64" s="29" t="str">
        <v>9月5日 - 晚餐</v>
      </c>
      <c r="C64" s="27"/>
      <c r="D64" s="24">
        <v>1</v>
      </c>
      <c r="E64" s="24" t="str">
        <v>次</v>
      </c>
      <c r="F64" s="24">
        <v>1</v>
      </c>
      <c r="G64" s="24" t="str">
        <v>天/次</v>
      </c>
      <c r="H64" s="1">
        <v>3000</v>
      </c>
      <c r="I64" s="25">
        <f>H64*F64*D64</f>
      </c>
      <c r="J64" s="26"/>
      <c r="K64" s="26"/>
      <c r="L64" s="28"/>
      <c r="M64" s="28"/>
      <c r="N64" s="28"/>
    </row>
    <row r="65">
      <c r="A65" s="33"/>
      <c r="B65" s="29" t="str">
        <v>9月4日 - 全天用车</v>
      </c>
      <c r="C65" s="27"/>
      <c r="D65" s="24">
        <v>3</v>
      </c>
      <c r="E65" s="24" t="str">
        <v>辆</v>
      </c>
      <c r="F65" s="24">
        <v>1</v>
      </c>
      <c r="G65" s="24" t="str">
        <v>天</v>
      </c>
      <c r="H65" s="1">
        <v>1200</v>
      </c>
      <c r="I65" s="25">
        <f>H65*F65*D65</f>
      </c>
      <c r="J65" s="40"/>
      <c r="K65" s="26"/>
      <c r="L65" s="28"/>
      <c r="M65" s="28"/>
      <c r="N65" s="28"/>
    </row>
    <row r="66">
      <c r="A66" s="33"/>
      <c r="B66" s="29" t="str">
        <v>9月5日 - 全天用车</v>
      </c>
      <c r="C66" s="27"/>
      <c r="D66" s="24">
        <v>3</v>
      </c>
      <c r="E66" s="24" t="str">
        <v>辆</v>
      </c>
      <c r="F66" s="24">
        <v>1</v>
      </c>
      <c r="G66" s="24" t="str">
        <v>天</v>
      </c>
      <c r="H66" s="1">
        <v>1200</v>
      </c>
      <c r="I66" s="25">
        <f>H66*F66*D66</f>
      </c>
      <c r="J66" s="26"/>
      <c r="K66" s="26"/>
      <c r="L66" s="28"/>
      <c r="M66" s="28"/>
      <c r="N66" s="28"/>
    </row>
    <row r="67">
      <c r="A67" s="33"/>
      <c r="B67" s="29" t="str">
        <v>9月6日 - 全天用车</v>
      </c>
      <c r="C67" s="27"/>
      <c r="D67" s="24">
        <v>3</v>
      </c>
      <c r="E67" s="24" t="str">
        <v>辆</v>
      </c>
      <c r="F67" s="24">
        <v>1</v>
      </c>
      <c r="G67" s="24" t="str">
        <v>天</v>
      </c>
      <c r="H67" s="1">
        <v>1200</v>
      </c>
      <c r="I67" s="25">
        <f>H67*F67*D67</f>
      </c>
      <c r="J67" s="40"/>
      <c r="K67" s="26"/>
      <c r="L67" s="28"/>
      <c r="M67" s="28"/>
      <c r="N67" s="28"/>
    </row>
    <row r="68">
      <c r="A68" s="33"/>
      <c r="B68" s="29" t="str">
        <v>套房</v>
      </c>
      <c r="C68" s="27"/>
      <c r="D68" s="24">
        <v>1</v>
      </c>
      <c r="E68" s="24" t="str">
        <v>间</v>
      </c>
      <c r="F68" s="24">
        <v>3</v>
      </c>
      <c r="G68" s="24" t="str">
        <v>晚</v>
      </c>
      <c r="H68" s="1">
        <v>2800</v>
      </c>
      <c r="I68" s="25">
        <f>H68*F68*D68</f>
      </c>
      <c r="J68" s="40"/>
      <c r="K68" s="26"/>
      <c r="L68" s="28"/>
      <c r="M68" s="28"/>
      <c r="N68" s="28"/>
    </row>
    <row r="69">
      <c r="A69" s="33"/>
      <c r="B69" s="29" t="str">
        <v>江景大床</v>
      </c>
      <c r="C69" s="27"/>
      <c r="D69" s="24">
        <v>7</v>
      </c>
      <c r="E69" s="24" t="str">
        <v>间</v>
      </c>
      <c r="F69" s="24">
        <v>3</v>
      </c>
      <c r="G69" s="24" t="str">
        <v>晚</v>
      </c>
      <c r="H69" s="1">
        <v>1500</v>
      </c>
      <c r="I69" s="25">
        <f>H69*F69*D69</f>
      </c>
      <c r="J69" s="26"/>
      <c r="K69" s="26"/>
      <c r="L69" s="28"/>
      <c r="M69" s="28"/>
      <c r="N69" s="28"/>
    </row>
    <row r="70">
      <c r="A70" s="43" t="str">
        <v>合计</v>
      </c>
      <c r="B70" s="43"/>
      <c r="C70" s="43"/>
      <c r="D70" s="41"/>
      <c r="E70" s="41"/>
      <c r="F70" s="41"/>
      <c r="G70" s="41"/>
      <c r="H70" s="43"/>
      <c r="I70" s="42">
        <f>SUM(I2:I69)</f>
      </c>
      <c r="J70" s="44"/>
      <c r="K70" s="26"/>
      <c r="L70" s="28"/>
      <c r="M70" s="28"/>
      <c r="N70" s="28"/>
    </row>
    <row r="71">
      <c r="D71" s="22"/>
      <c r="E71" s="22"/>
      <c r="F71" s="22"/>
      <c r="G71" s="22"/>
      <c r="H71" s="23"/>
    </row>
    <row r="72">
      <c r="D72" s="22"/>
      <c r="E72" s="22"/>
      <c r="F72" s="22"/>
      <c r="G72" s="22"/>
      <c r="H72" s="23"/>
    </row>
    <row r="73">
      <c r="D73" s="22"/>
      <c r="E73" s="22"/>
      <c r="F73" s="22"/>
      <c r="G73" s="22"/>
      <c r="H73" s="23"/>
    </row>
    <row r="74">
      <c r="D74" s="22"/>
      <c r="E74" s="22"/>
      <c r="F74" s="22"/>
      <c r="G74" s="22"/>
      <c r="H74" s="23"/>
    </row>
    <row r="75">
      <c r="D75" s="22"/>
      <c r="E75" s="22"/>
      <c r="F75" s="22"/>
      <c r="G75" s="22"/>
      <c r="H75" s="23"/>
    </row>
    <row r="76">
      <c r="D76" s="22"/>
      <c r="E76" s="22"/>
      <c r="F76" s="22"/>
      <c r="G76" s="22"/>
      <c r="H76" s="23"/>
    </row>
    <row r="77">
      <c r="D77" s="22"/>
      <c r="E77" s="22"/>
      <c r="F77" s="22"/>
      <c r="G77" s="22"/>
      <c r="H77" s="23"/>
    </row>
    <row r="78">
      <c r="D78" s="22"/>
      <c r="E78" s="22"/>
      <c r="F78" s="22"/>
      <c r="G78" s="22"/>
      <c r="H78" s="23"/>
    </row>
    <row r="79">
      <c r="D79" s="22"/>
      <c r="E79" s="22"/>
      <c r="F79" s="22"/>
      <c r="G79" s="22"/>
      <c r="H79" s="23"/>
    </row>
    <row r="80">
      <c r="D80" s="22"/>
      <c r="E80" s="22"/>
      <c r="F80" s="22"/>
      <c r="G80" s="22"/>
      <c r="H80" s="23"/>
    </row>
    <row r="81">
      <c r="D81" s="22"/>
      <c r="E81" s="22"/>
      <c r="F81" s="22"/>
      <c r="G81" s="22"/>
      <c r="H81" s="23"/>
    </row>
    <row r="82">
      <c r="D82" s="22"/>
      <c r="E82" s="22"/>
      <c r="F82" s="22"/>
      <c r="G82" s="22"/>
      <c r="H82" s="23"/>
    </row>
    <row r="83">
      <c r="D83" s="22"/>
      <c r="E83" s="22"/>
      <c r="F83" s="22"/>
      <c r="G83" s="22"/>
      <c r="H83" s="23"/>
    </row>
    <row r="84">
      <c r="D84" s="22"/>
      <c r="E84" s="22"/>
      <c r="F84" s="22"/>
      <c r="G84" s="22"/>
      <c r="H84" s="23"/>
    </row>
    <row r="85">
      <c r="D85" s="22"/>
      <c r="E85" s="22"/>
      <c r="F85" s="22"/>
      <c r="G85" s="22"/>
      <c r="H85" s="23"/>
    </row>
    <row r="86">
      <c r="D86" s="22"/>
      <c r="E86" s="22"/>
      <c r="F86" s="22"/>
      <c r="G86" s="22"/>
      <c r="H86" s="23"/>
    </row>
    <row r="87">
      <c r="D87" s="22"/>
      <c r="E87" s="22"/>
      <c r="F87" s="22"/>
      <c r="G87" s="22"/>
      <c r="H87" s="23"/>
    </row>
    <row r="88">
      <c r="D88" s="22"/>
      <c r="E88" s="22"/>
      <c r="F88" s="22"/>
      <c r="G88" s="22"/>
      <c r="H88" s="23"/>
    </row>
    <row r="89">
      <c r="D89" s="22"/>
      <c r="E89" s="22"/>
      <c r="F89" s="22"/>
      <c r="G89" s="22"/>
      <c r="H89" s="23"/>
    </row>
    <row r="90">
      <c r="D90" s="22"/>
      <c r="E90" s="22"/>
      <c r="F90" s="22"/>
      <c r="G90" s="22"/>
      <c r="H90" s="23"/>
    </row>
    <row r="91">
      <c r="D91" s="22"/>
      <c r="E91" s="22"/>
      <c r="F91" s="22"/>
      <c r="G91" s="22"/>
      <c r="H91" s="23"/>
    </row>
    <row r="92">
      <c r="D92" s="22"/>
      <c r="E92" s="22"/>
      <c r="F92" s="22"/>
      <c r="G92" s="22"/>
      <c r="H92" s="23"/>
    </row>
    <row r="93">
      <c r="D93" s="22"/>
      <c r="E93" s="22"/>
      <c r="F93" s="22"/>
      <c r="G93" s="22"/>
      <c r="H93" s="23"/>
    </row>
    <row r="94">
      <c r="D94" s="22"/>
      <c r="E94" s="22"/>
      <c r="F94" s="22"/>
      <c r="G94" s="22"/>
      <c r="H94" s="23"/>
    </row>
    <row r="95">
      <c r="D95" s="22"/>
      <c r="E95" s="22"/>
      <c r="F95" s="22"/>
      <c r="G95" s="22"/>
      <c r="H95" s="23"/>
    </row>
    <row r="96">
      <c r="D96" s="22"/>
      <c r="E96" s="22"/>
      <c r="F96" s="22"/>
      <c r="G96" s="22"/>
      <c r="H96" s="23"/>
    </row>
    <row r="97">
      <c r="D97" s="22"/>
      <c r="E97" s="22"/>
      <c r="F97" s="22"/>
      <c r="G97" s="22"/>
      <c r="H97" s="23"/>
    </row>
    <row r="98">
      <c r="D98" s="22"/>
      <c r="E98" s="22"/>
      <c r="F98" s="22"/>
      <c r="G98" s="22"/>
      <c r="H98" s="23"/>
    </row>
    <row r="99">
      <c r="D99" s="22"/>
      <c r="E99" s="22"/>
      <c r="F99" s="22"/>
      <c r="G99" s="22"/>
      <c r="H99" s="23"/>
    </row>
    <row r="100">
      <c r="D100" s="22"/>
      <c r="E100" s="22"/>
      <c r="F100" s="22"/>
      <c r="G100" s="22"/>
      <c r="H100" s="23"/>
    </row>
    <row r="101">
      <c r="D101" s="22"/>
      <c r="E101" s="22"/>
      <c r="F101" s="22"/>
      <c r="G101" s="22"/>
      <c r="H101" s="23"/>
    </row>
    <row r="102">
      <c r="D102" s="22"/>
      <c r="E102" s="22"/>
      <c r="F102" s="22"/>
      <c r="G102" s="22"/>
      <c r="H102" s="23"/>
    </row>
    <row r="103">
      <c r="D103" s="22"/>
      <c r="E103" s="22"/>
      <c r="F103" s="22"/>
      <c r="G103" s="22"/>
      <c r="H103" s="23"/>
    </row>
    <row r="104">
      <c r="D104" s="22"/>
      <c r="E104" s="22"/>
      <c r="F104" s="22"/>
      <c r="G104" s="22"/>
      <c r="H104" s="23"/>
    </row>
    <row r="105">
      <c r="D105" s="22"/>
      <c r="E105" s="22"/>
      <c r="F105" s="22"/>
      <c r="G105" s="22"/>
      <c r="H105" s="23"/>
    </row>
    <row r="106">
      <c r="D106" s="22"/>
      <c r="E106" s="22"/>
      <c r="F106" s="22"/>
      <c r="G106" s="22"/>
      <c r="H106" s="23"/>
    </row>
    <row r="107">
      <c r="D107" s="22"/>
      <c r="E107" s="22"/>
      <c r="F107" s="22"/>
      <c r="G107" s="22"/>
      <c r="H107" s="23"/>
    </row>
    <row r="108">
      <c r="D108" s="22"/>
      <c r="E108" s="22"/>
      <c r="F108" s="22"/>
      <c r="G108" s="22"/>
      <c r="H108" s="23"/>
    </row>
    <row r="109">
      <c r="D109" s="22"/>
      <c r="E109" s="22"/>
      <c r="F109" s="22"/>
      <c r="G109" s="22"/>
      <c r="H109" s="23"/>
    </row>
    <row r="110">
      <c r="D110" s="22"/>
      <c r="E110" s="22"/>
      <c r="F110" s="22"/>
      <c r="G110" s="22"/>
      <c r="H110" s="23"/>
    </row>
    <row r="111">
      <c r="D111" s="22"/>
      <c r="E111" s="22"/>
      <c r="F111" s="22"/>
      <c r="G111" s="22"/>
      <c r="H111" s="23"/>
    </row>
    <row r="112">
      <c r="D112" s="22"/>
      <c r="E112" s="22"/>
      <c r="F112" s="22"/>
      <c r="G112" s="22"/>
      <c r="H112" s="23"/>
    </row>
    <row r="113">
      <c r="D113" s="22"/>
      <c r="E113" s="22"/>
      <c r="F113" s="22"/>
      <c r="G113" s="22"/>
      <c r="H113" s="23"/>
    </row>
    <row r="114">
      <c r="D114" s="22"/>
      <c r="E114" s="22"/>
      <c r="F114" s="22"/>
      <c r="G114" s="22"/>
      <c r="H114" s="23"/>
    </row>
    <row r="115">
      <c r="D115" s="22"/>
      <c r="E115" s="22"/>
      <c r="F115" s="22"/>
      <c r="G115" s="22"/>
      <c r="H115" s="23"/>
    </row>
    <row r="116">
      <c r="D116" s="22"/>
      <c r="E116" s="22"/>
      <c r="F116" s="22"/>
      <c r="G116" s="22"/>
      <c r="H116" s="23"/>
    </row>
    <row r="117">
      <c r="D117" s="22"/>
      <c r="E117" s="22"/>
      <c r="F117" s="22"/>
      <c r="G117" s="22"/>
      <c r="H117" s="23"/>
    </row>
    <row r="118">
      <c r="D118" s="22"/>
      <c r="E118" s="22"/>
      <c r="F118" s="22"/>
      <c r="G118" s="22"/>
      <c r="H118" s="23"/>
    </row>
    <row r="119">
      <c r="D119" s="22"/>
      <c r="E119" s="22"/>
      <c r="F119" s="22"/>
      <c r="G119" s="22"/>
      <c r="H119" s="23"/>
    </row>
    <row r="120">
      <c r="D120" s="22"/>
      <c r="E120" s="22"/>
      <c r="F120" s="22"/>
      <c r="G120" s="22"/>
      <c r="H120" s="23"/>
    </row>
    <row r="121">
      <c r="D121" s="22"/>
      <c r="E121" s="22"/>
      <c r="F121" s="22"/>
      <c r="G121" s="22"/>
      <c r="H121" s="23"/>
    </row>
    <row r="122">
      <c r="D122" s="22"/>
      <c r="E122" s="22"/>
      <c r="F122" s="22"/>
      <c r="G122" s="22"/>
      <c r="H122" s="23"/>
    </row>
    <row r="123">
      <c r="D123" s="22"/>
      <c r="E123" s="22"/>
      <c r="F123" s="22"/>
      <c r="G123" s="22"/>
      <c r="H123" s="23"/>
    </row>
    <row r="124">
      <c r="D124" s="22"/>
      <c r="E124" s="22"/>
      <c r="F124" s="22"/>
      <c r="G124" s="22"/>
      <c r="H124" s="23"/>
    </row>
    <row r="125">
      <c r="D125" s="22"/>
      <c r="E125" s="22"/>
      <c r="F125" s="22"/>
      <c r="G125" s="22"/>
      <c r="H125" s="23"/>
    </row>
    <row r="126">
      <c r="D126" s="22"/>
      <c r="E126" s="22"/>
      <c r="F126" s="22"/>
      <c r="G126" s="22"/>
      <c r="H126" s="23"/>
    </row>
    <row r="127">
      <c r="D127" s="22"/>
      <c r="E127" s="22"/>
      <c r="F127" s="22"/>
      <c r="G127" s="22"/>
      <c r="H127" s="23"/>
    </row>
    <row r="128">
      <c r="D128" s="22"/>
      <c r="E128" s="22"/>
      <c r="F128" s="22"/>
      <c r="G128" s="22"/>
      <c r="H128" s="23"/>
    </row>
    <row r="129">
      <c r="D129" s="22"/>
      <c r="E129" s="22"/>
      <c r="F129" s="22"/>
      <c r="G129" s="22"/>
      <c r="H129" s="23"/>
    </row>
    <row r="130">
      <c r="D130" s="22"/>
      <c r="E130" s="22"/>
      <c r="F130" s="22"/>
      <c r="G130" s="22"/>
      <c r="H130" s="23"/>
    </row>
    <row r="131">
      <c r="D131" s="22"/>
      <c r="E131" s="22"/>
      <c r="F131" s="22"/>
      <c r="G131" s="22"/>
      <c r="H131" s="23"/>
    </row>
    <row r="132">
      <c r="D132" s="22"/>
      <c r="E132" s="22"/>
      <c r="F132" s="22"/>
      <c r="G132" s="22"/>
      <c r="H132" s="23"/>
    </row>
    <row r="133">
      <c r="D133" s="22"/>
      <c r="E133" s="22"/>
      <c r="F133" s="22"/>
      <c r="G133" s="22"/>
      <c r="H133" s="23"/>
    </row>
    <row r="134">
      <c r="D134" s="22"/>
      <c r="E134" s="22"/>
      <c r="F134" s="22"/>
      <c r="G134" s="22"/>
      <c r="H134" s="23"/>
    </row>
    <row r="135">
      <c r="D135" s="22"/>
      <c r="E135" s="22"/>
      <c r="F135" s="22"/>
      <c r="G135" s="22"/>
      <c r="H135" s="23"/>
    </row>
    <row r="136">
      <c r="D136" s="22"/>
      <c r="E136" s="22"/>
      <c r="F136" s="22"/>
      <c r="G136" s="22"/>
      <c r="H136" s="23"/>
    </row>
    <row r="137">
      <c r="D137" s="22"/>
      <c r="E137" s="22"/>
      <c r="F137" s="22"/>
      <c r="G137" s="22"/>
      <c r="H137" s="23"/>
    </row>
    <row r="138">
      <c r="D138" s="22"/>
      <c r="E138" s="22"/>
      <c r="F138" s="22"/>
      <c r="G138" s="22"/>
      <c r="H138" s="23"/>
    </row>
    <row r="139">
      <c r="D139" s="22"/>
      <c r="E139" s="22"/>
      <c r="F139" s="22"/>
      <c r="G139" s="22"/>
      <c r="H139" s="23"/>
    </row>
    <row r="140">
      <c r="D140" s="22"/>
      <c r="E140" s="22"/>
      <c r="F140" s="22"/>
      <c r="G140" s="22"/>
      <c r="H140" s="23"/>
    </row>
    <row r="141">
      <c r="D141" s="22"/>
      <c r="E141" s="22"/>
      <c r="F141" s="22"/>
      <c r="G141" s="22"/>
      <c r="H141" s="23"/>
    </row>
    <row r="142">
      <c r="D142" s="22"/>
      <c r="E142" s="22"/>
      <c r="F142" s="22"/>
      <c r="G142" s="22"/>
      <c r="H142" s="23"/>
    </row>
    <row r="143">
      <c r="D143" s="22"/>
      <c r="E143" s="22"/>
      <c r="F143" s="22"/>
      <c r="G143" s="22"/>
      <c r="H143" s="23"/>
    </row>
    <row r="144">
      <c r="D144" s="22"/>
      <c r="E144" s="22"/>
      <c r="F144" s="22"/>
      <c r="G144" s="22"/>
      <c r="H144" s="23"/>
    </row>
    <row r="145">
      <c r="D145" s="22"/>
      <c r="E145" s="22"/>
      <c r="F145" s="22"/>
      <c r="G145" s="22"/>
      <c r="H145" s="23"/>
    </row>
    <row r="146">
      <c r="D146" s="22"/>
      <c r="E146" s="22"/>
      <c r="F146" s="22"/>
      <c r="G146" s="22"/>
      <c r="H146" s="23"/>
    </row>
    <row r="147">
      <c r="D147" s="22"/>
      <c r="E147" s="22"/>
      <c r="F147" s="22"/>
      <c r="G147" s="22"/>
      <c r="H147" s="23"/>
    </row>
    <row r="148">
      <c r="D148" s="22"/>
      <c r="E148" s="22"/>
      <c r="F148" s="22"/>
      <c r="G148" s="22"/>
      <c r="H148" s="23"/>
    </row>
    <row r="149">
      <c r="D149" s="22"/>
      <c r="E149" s="22"/>
      <c r="F149" s="22"/>
      <c r="G149" s="22"/>
      <c r="H149" s="23"/>
    </row>
    <row r="150">
      <c r="D150" s="22"/>
      <c r="E150" s="22"/>
      <c r="F150" s="22"/>
      <c r="G150" s="22"/>
      <c r="H150" s="23"/>
    </row>
    <row r="151">
      <c r="D151" s="22"/>
      <c r="E151" s="22"/>
      <c r="F151" s="22"/>
      <c r="G151" s="22"/>
      <c r="H151" s="23"/>
    </row>
    <row r="152">
      <c r="D152" s="22"/>
      <c r="E152" s="22"/>
      <c r="F152" s="22"/>
      <c r="G152" s="22"/>
      <c r="H152" s="23"/>
    </row>
    <row r="153">
      <c r="D153" s="22"/>
      <c r="E153" s="22"/>
      <c r="F153" s="22"/>
      <c r="G153" s="22"/>
      <c r="H153" s="23"/>
    </row>
    <row r="154">
      <c r="D154" s="22"/>
      <c r="E154" s="22"/>
      <c r="F154" s="22"/>
      <c r="G154" s="22"/>
      <c r="H154" s="23"/>
    </row>
    <row r="155">
      <c r="D155" s="22"/>
      <c r="E155" s="22"/>
      <c r="F155" s="22"/>
      <c r="G155" s="22"/>
      <c r="H155" s="23"/>
    </row>
    <row r="156">
      <c r="D156" s="22"/>
      <c r="E156" s="22"/>
      <c r="F156" s="22"/>
      <c r="G156" s="22"/>
      <c r="H156" s="23"/>
    </row>
    <row r="157">
      <c r="D157" s="22"/>
      <c r="E157" s="22"/>
      <c r="F157" s="22"/>
      <c r="G157" s="22"/>
      <c r="H157" s="23"/>
    </row>
    <row r="158">
      <c r="D158" s="22"/>
      <c r="E158" s="22"/>
      <c r="F158" s="22"/>
      <c r="G158" s="22"/>
      <c r="H158" s="23"/>
    </row>
    <row r="159">
      <c r="D159" s="22"/>
      <c r="E159" s="22"/>
      <c r="F159" s="22"/>
      <c r="G159" s="22"/>
      <c r="H159" s="23"/>
    </row>
    <row r="160">
      <c r="D160" s="22"/>
      <c r="E160" s="22"/>
      <c r="F160" s="22"/>
      <c r="G160" s="22"/>
      <c r="H160" s="23"/>
    </row>
    <row r="161">
      <c r="D161" s="22"/>
      <c r="E161" s="22"/>
      <c r="F161" s="22"/>
      <c r="G161" s="22"/>
      <c r="H161" s="23"/>
    </row>
    <row r="162">
      <c r="D162" s="22"/>
      <c r="E162" s="22"/>
      <c r="F162" s="22"/>
      <c r="G162" s="22"/>
      <c r="H162" s="23"/>
    </row>
    <row r="163">
      <c r="D163" s="22"/>
      <c r="E163" s="22"/>
      <c r="F163" s="22"/>
      <c r="G163" s="22"/>
      <c r="H163" s="23"/>
    </row>
    <row r="164">
      <c r="D164" s="22"/>
      <c r="E164" s="22"/>
      <c r="F164" s="22"/>
      <c r="G164" s="22"/>
      <c r="H164" s="23"/>
    </row>
    <row r="165">
      <c r="D165" s="22"/>
      <c r="E165" s="22"/>
      <c r="F165" s="22"/>
      <c r="G165" s="22"/>
      <c r="H165" s="23"/>
    </row>
    <row r="166">
      <c r="D166" s="22"/>
      <c r="E166" s="22"/>
      <c r="F166" s="22"/>
      <c r="G166" s="22"/>
      <c r="H166" s="23"/>
    </row>
    <row r="167">
      <c r="D167" s="22"/>
      <c r="E167" s="22"/>
      <c r="F167" s="22"/>
      <c r="G167" s="22"/>
      <c r="H167" s="23"/>
    </row>
    <row r="168">
      <c r="D168" s="22"/>
      <c r="E168" s="22"/>
      <c r="F168" s="22"/>
      <c r="G168" s="22"/>
      <c r="H168" s="23"/>
    </row>
    <row r="169">
      <c r="D169" s="22"/>
      <c r="E169" s="22"/>
      <c r="F169" s="22"/>
      <c r="G169" s="22"/>
      <c r="H169" s="23"/>
    </row>
    <row r="170">
      <c r="D170" s="22"/>
      <c r="E170" s="22"/>
      <c r="F170" s="22"/>
      <c r="G170" s="22"/>
      <c r="H170" s="23"/>
    </row>
    <row r="171">
      <c r="D171" s="22"/>
      <c r="E171" s="22"/>
      <c r="F171" s="22"/>
      <c r="G171" s="22"/>
      <c r="H171" s="23"/>
    </row>
    <row r="172">
      <c r="D172" s="22"/>
      <c r="E172" s="22"/>
      <c r="F172" s="22"/>
      <c r="G172" s="22"/>
      <c r="H172" s="23"/>
    </row>
    <row r="173">
      <c r="D173" s="22"/>
      <c r="E173" s="22"/>
      <c r="F173" s="22"/>
      <c r="G173" s="22"/>
      <c r="H173" s="23"/>
    </row>
    <row r="174">
      <c r="D174" s="22"/>
      <c r="E174" s="22"/>
      <c r="F174" s="22"/>
      <c r="G174" s="22"/>
      <c r="H174" s="23"/>
    </row>
    <row r="175">
      <c r="D175" s="22"/>
      <c r="E175" s="22"/>
      <c r="F175" s="22"/>
      <c r="G175" s="22"/>
      <c r="H175" s="23"/>
    </row>
    <row r="176">
      <c r="D176" s="22"/>
      <c r="E176" s="22"/>
      <c r="F176" s="22"/>
      <c r="G176" s="22"/>
      <c r="H176" s="23"/>
    </row>
    <row r="177">
      <c r="D177" s="22"/>
      <c r="E177" s="22"/>
      <c r="F177" s="22"/>
      <c r="G177" s="22"/>
      <c r="H177" s="23"/>
    </row>
    <row r="178">
      <c r="D178" s="22"/>
      <c r="E178" s="22"/>
      <c r="F178" s="22"/>
      <c r="G178" s="22"/>
      <c r="H178" s="23"/>
    </row>
    <row r="179">
      <c r="D179" s="22"/>
      <c r="E179" s="22"/>
      <c r="F179" s="22"/>
      <c r="G179" s="22"/>
      <c r="H179" s="23"/>
    </row>
    <row r="180">
      <c r="D180" s="22"/>
      <c r="E180" s="22"/>
      <c r="F180" s="22"/>
      <c r="G180" s="22"/>
      <c r="H180" s="23"/>
    </row>
    <row r="181">
      <c r="D181" s="22"/>
      <c r="E181" s="22"/>
      <c r="F181" s="22"/>
      <c r="G181" s="22"/>
      <c r="H181" s="23"/>
    </row>
    <row r="182">
      <c r="D182" s="22"/>
      <c r="E182" s="22"/>
      <c r="F182" s="22"/>
      <c r="G182" s="22"/>
      <c r="H182" s="23"/>
    </row>
    <row r="183">
      <c r="D183" s="22"/>
      <c r="E183" s="22"/>
      <c r="F183" s="22"/>
      <c r="G183" s="22"/>
      <c r="H183" s="23"/>
    </row>
    <row r="184">
      <c r="D184" s="22"/>
      <c r="E184" s="22"/>
      <c r="F184" s="22"/>
      <c r="G184" s="22"/>
      <c r="H184" s="23"/>
    </row>
    <row r="185">
      <c r="D185" s="22"/>
      <c r="E185" s="22"/>
      <c r="F185" s="22"/>
      <c r="G185" s="22"/>
      <c r="H185" s="23"/>
    </row>
    <row r="186">
      <c r="D186" s="22"/>
      <c r="E186" s="22"/>
      <c r="F186" s="22"/>
      <c r="G186" s="22"/>
      <c r="H186" s="23"/>
    </row>
    <row r="187">
      <c r="D187" s="22"/>
      <c r="E187" s="22"/>
      <c r="F187" s="22"/>
      <c r="G187" s="22"/>
      <c r="H187" s="23"/>
    </row>
    <row r="188">
      <c r="D188" s="22"/>
      <c r="E188" s="22"/>
      <c r="F188" s="22"/>
      <c r="G188" s="22"/>
      <c r="H188" s="23"/>
    </row>
    <row r="189">
      <c r="D189" s="22"/>
      <c r="E189" s="22"/>
      <c r="F189" s="22"/>
      <c r="G189" s="22"/>
      <c r="H189" s="23"/>
    </row>
    <row r="190">
      <c r="D190" s="22"/>
      <c r="E190" s="22"/>
      <c r="F190" s="22"/>
      <c r="G190" s="22"/>
      <c r="H190" s="23"/>
    </row>
    <row r="191">
      <c r="D191" s="22"/>
      <c r="E191" s="22"/>
      <c r="F191" s="22"/>
      <c r="G191" s="22"/>
      <c r="H191" s="23"/>
    </row>
    <row r="192">
      <c r="D192" s="22"/>
      <c r="E192" s="22"/>
      <c r="F192" s="22"/>
      <c r="G192" s="22"/>
      <c r="H192" s="23"/>
    </row>
    <row r="193">
      <c r="D193" s="22"/>
      <c r="E193" s="22"/>
      <c r="F193" s="22"/>
      <c r="G193" s="22"/>
      <c r="H193" s="23"/>
    </row>
    <row r="194">
      <c r="D194" s="22"/>
      <c r="E194" s="22"/>
      <c r="F194" s="22"/>
      <c r="G194" s="22"/>
      <c r="H194" s="23"/>
    </row>
    <row r="195">
      <c r="D195" s="22"/>
      <c r="E195" s="22"/>
      <c r="F195" s="22"/>
      <c r="G195" s="22"/>
      <c r="H195" s="23"/>
    </row>
    <row r="196">
      <c r="D196" s="22"/>
      <c r="E196" s="22"/>
      <c r="F196" s="22"/>
      <c r="G196" s="22"/>
      <c r="H196" s="23"/>
    </row>
  </sheetData>
  <mergeCells>
    <mergeCell ref="A70:H70"/>
    <mergeCell ref="A54:A69"/>
    <mergeCell ref="B49:B52"/>
    <mergeCell ref="B42:B47"/>
    <mergeCell ref="A42:A52"/>
    <mergeCell ref="B36:B41"/>
    <mergeCell ref="A36:A41"/>
    <mergeCell ref="A12:A26"/>
    <mergeCell ref="B5:B8"/>
    <mergeCell ref="J2:K2"/>
    <mergeCell ref="A2:A11"/>
  </mergeCells>
</worksheet>
</file>

<file path=xl/worksheets/sheet4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workbookViewId="0"/>
  </sheetViews>
  <sheetFormatPr defaultColWidth="14" defaultRowHeight="19"/>
  <cols>
    <col collapsed="false" customWidth="true" hidden="false" max="1" min="1" style="0" width="12"/>
    <col collapsed="false" customWidth="true" hidden="false" max="2" min="2" style="0" width="5"/>
    <col collapsed="false" customWidth="true" hidden="false" max="3" min="3" style="0" width="26"/>
    <col collapsed="false" customWidth="true" hidden="false" max="4" min="4" style="0" width="31"/>
    <col collapsed="false" customWidth="true" hidden="false" max="5" min="5" style="0" width="11"/>
    <col collapsed="false" customWidth="true" hidden="false" max="6" min="6" style="0" width="10"/>
    <col collapsed="false" customWidth="true" hidden="false" max="7" min="7" style="0" width="13"/>
    <col collapsed="false" customWidth="true" hidden="false" max="8" min="8" style="0" width="15"/>
    <col collapsed="false" customWidth="true" hidden="false" max="13" min="13" style="0" width="14"/>
  </cols>
  <sheetData>
    <row r="1">
      <c r="A1" s="77" t="str">
        <v>类别</v>
      </c>
      <c r="B1" s="77" t="str">
        <v>序号</v>
      </c>
      <c r="C1" s="77" t="str">
        <v>单项</v>
      </c>
      <c r="D1" s="81" t="str">
        <v>明细描述</v>
      </c>
      <c r="E1" s="78" t="str">
        <v>数量</v>
      </c>
      <c r="F1" s="79" t="str">
        <v>单位</v>
      </c>
      <c r="G1" s="82" t="str">
        <v>单价</v>
      </c>
      <c r="H1" s="80" t="str">
        <v>成本小计</v>
      </c>
      <c r="I1" s="22"/>
      <c r="J1" s="22"/>
      <c r="K1" s="22"/>
      <c r="L1" s="22"/>
      <c r="M1" s="22"/>
    </row>
    <row r="2">
      <c r="A2" s="49" t="str">
        <v>通勤物料
（前期交付）</v>
      </c>
      <c r="B2" s="54" t="str">
        <v>A1</v>
      </c>
      <c r="C2" s="45" t="str">
        <v>行李牌</v>
      </c>
      <c r="D2" s="51" t="str">
        <v>定制橡胶行李牌</v>
      </c>
      <c r="E2" s="48">
        <v>840</v>
      </c>
      <c r="F2" s="46" t="str">
        <v>个</v>
      </c>
      <c r="G2" s="25">
        <v>3</v>
      </c>
      <c r="H2" s="25">
        <f>G2*E2</f>
      </c>
    </row>
    <row r="3">
      <c r="A3" s="49"/>
      <c r="B3" s="54" t="str">
        <v>A2</v>
      </c>
      <c r="C3" s="45" t="str">
        <v>参会人员服装</v>
      </c>
      <c r="D3" s="51" t="str">
        <v>新中式定制服装</v>
      </c>
      <c r="E3" s="48">
        <v>800</v>
      </c>
      <c r="F3" s="46" t="str">
        <v>件</v>
      </c>
      <c r="G3" s="25">
        <v>160</v>
      </c>
      <c r="H3" s="25">
        <f>G3*E3</f>
      </c>
    </row>
    <row r="4">
      <c r="A4" s="49"/>
      <c r="B4" s="54" t="str">
        <v>A3</v>
      </c>
      <c r="C4" s="45" t="str">
        <v>领导定制服装</v>
      </c>
      <c r="D4" s="51" t="str">
        <v>量体定制</v>
      </c>
      <c r="E4" s="48">
        <v>7</v>
      </c>
      <c r="F4" s="46" t="str">
        <v>套</v>
      </c>
      <c r="G4" s="25">
        <v>3000</v>
      </c>
      <c r="H4" s="25">
        <f>G4*E4</f>
      </c>
    </row>
    <row r="5">
      <c r="A5" s="49"/>
      <c r="B5" s="54" t="str">
        <v>A4</v>
      </c>
      <c r="C5" s="45" t="str">
        <v>胸卡</v>
      </c>
      <c r="D5" s="51"/>
      <c r="E5" s="48">
        <v>840</v>
      </c>
      <c r="F5" s="46" t="str">
        <v>个</v>
      </c>
      <c r="G5" s="25">
        <v>7</v>
      </c>
      <c r="H5" s="25">
        <f>G5*E5</f>
      </c>
    </row>
    <row r="6">
      <c r="A6" s="49"/>
      <c r="B6" s="54" t="str">
        <v>A5</v>
      </c>
      <c r="C6" s="45" t="str">
        <v>挂绳</v>
      </c>
      <c r="D6" s="51"/>
      <c r="E6" s="48">
        <v>840</v>
      </c>
      <c r="F6" s="46" t="str">
        <v>个</v>
      </c>
      <c r="G6" s="25">
        <v>3.2</v>
      </c>
      <c r="H6" s="25">
        <f>G6*E6</f>
      </c>
    </row>
    <row r="7">
      <c r="A7" s="49" t="str">
        <v>高铁送站</v>
      </c>
      <c r="B7" s="54" t="str">
        <v>B1</v>
      </c>
      <c r="C7" s="45" t="str">
        <v>集合手举牌</v>
      </c>
      <c r="D7" s="51"/>
      <c r="E7" s="48">
        <v>20</v>
      </c>
      <c r="F7" s="46" t="str">
        <v>块</v>
      </c>
      <c r="G7" s="25">
        <v>25</v>
      </c>
      <c r="H7" s="25">
        <f>G7*E7</f>
      </c>
    </row>
    <row r="8">
      <c r="A8" s="49"/>
      <c r="B8" s="54" t="str">
        <v>B2</v>
      </c>
      <c r="C8" s="45" t="str">
        <v>拍照手举牌</v>
      </c>
      <c r="D8" s="51" t="str">
        <v>KT板60*40cm</v>
      </c>
      <c r="E8" s="48">
        <v>20</v>
      </c>
      <c r="F8" s="46" t="str">
        <v>块</v>
      </c>
      <c r="G8" s="25">
        <v>25</v>
      </c>
      <c r="H8" s="25">
        <f>G8*E8</f>
      </c>
    </row>
    <row r="9">
      <c r="A9" s="49"/>
      <c r="B9" s="45" t="str">
        <v>B3</v>
      </c>
      <c r="C9" s="45" t="str">
        <v>定制帆布袋</v>
      </c>
      <c r="D9" s="51"/>
      <c r="E9" s="48">
        <v>800</v>
      </c>
      <c r="F9" s="46" t="str">
        <v>个</v>
      </c>
      <c r="G9" s="25">
        <v>18</v>
      </c>
      <c r="H9" s="25">
        <f>G9*E9</f>
      </c>
    </row>
    <row r="10">
      <c r="A10" s="49"/>
      <c r="B10" s="45" t="str">
        <v>B4</v>
      </c>
      <c r="C10" s="45" t="str">
        <v>团号臂贴</v>
      </c>
      <c r="D10" s="51"/>
      <c r="E10" s="48">
        <v>800</v>
      </c>
      <c r="F10" s="46" t="str">
        <v>个</v>
      </c>
      <c r="G10" s="25">
        <v>2</v>
      </c>
      <c r="H10" s="25">
        <f>G10*E10</f>
      </c>
    </row>
    <row customHeight="true" ht="19" r="11">
      <c r="A11" s="49" t="str">
        <v>高铁接站</v>
      </c>
      <c r="B11" s="45" t="str">
        <v>C1</v>
      </c>
      <c r="C11" s="45" t="str">
        <v>接站手举牌</v>
      </c>
      <c r="D11" s="51"/>
      <c r="E11" s="48">
        <v>20</v>
      </c>
      <c r="F11" s="46" t="str">
        <v>个</v>
      </c>
      <c r="G11" s="25">
        <v>25</v>
      </c>
      <c r="H11" s="25">
        <f>G11*E11</f>
      </c>
    </row>
    <row r="12">
      <c r="A12" s="49"/>
      <c r="B12" s="45" t="str">
        <v>C2</v>
      </c>
      <c r="C12" s="45" t="str">
        <v>大巴车贴</v>
      </c>
      <c r="D12" s="51" t="str">
        <v>车身贴</v>
      </c>
      <c r="E12" s="48">
        <v>20</v>
      </c>
      <c r="F12" s="46" t="str">
        <v>张</v>
      </c>
      <c r="G12" s="25">
        <v>320</v>
      </c>
      <c r="H12" s="25">
        <f>G12*E12</f>
      </c>
    </row>
    <row r="13">
      <c r="A13" s="49"/>
      <c r="B13" s="45" t="str">
        <v>C3</v>
      </c>
      <c r="C13" s="45" t="str">
        <v>大巴车头牌</v>
      </c>
      <c r="D13" s="51" t="str">
        <v>A3</v>
      </c>
      <c r="E13" s="48">
        <v>20</v>
      </c>
      <c r="F13" s="46" t="str">
        <v>张</v>
      </c>
      <c r="G13" s="25">
        <v>10</v>
      </c>
      <c r="H13" s="25">
        <f>G13*E13</f>
      </c>
    </row>
    <row r="14">
      <c r="A14" s="49"/>
      <c r="B14" s="45" t="str">
        <v>C4</v>
      </c>
      <c r="C14" s="45" t="str">
        <v>轿车车贴</v>
      </c>
      <c r="D14" s="51" t="str">
        <v>30辆凯美瑞+3辆gl8</v>
      </c>
      <c r="E14" s="48">
        <v>33</v>
      </c>
      <c r="F14" s="46" t="str">
        <v>张</v>
      </c>
      <c r="G14" s="25">
        <v>100</v>
      </c>
      <c r="H14" s="25">
        <f>G14*E14</f>
      </c>
    </row>
    <row r="15">
      <c r="A15" s="49"/>
      <c r="B15" s="45" t="str">
        <v>C6</v>
      </c>
      <c r="C15" s="45" t="str">
        <v>定制大巴枕套</v>
      </c>
      <c r="D15" s="51" t="str">
        <v>无防布</v>
      </c>
      <c r="E15" s="48">
        <v>800</v>
      </c>
      <c r="F15" s="46" t="str">
        <v>个</v>
      </c>
      <c r="G15" s="25">
        <v>2.5</v>
      </c>
      <c r="H15" s="25">
        <f>G15*E15</f>
      </c>
    </row>
    <row customHeight="true" ht="19" r="16">
      <c r="A16" s="49"/>
      <c r="B16" s="45" t="str">
        <v>C7</v>
      </c>
      <c r="C16" s="45" t="str">
        <v>接站补给立牌</v>
      </c>
      <c r="D16" s="45"/>
      <c r="E16" s="48">
        <v>1</v>
      </c>
      <c r="F16" s="46" t="str">
        <v>个</v>
      </c>
      <c r="G16" s="25">
        <v>280</v>
      </c>
      <c r="H16" s="25">
        <f>G16*E16</f>
      </c>
    </row>
    <row r="17">
      <c r="A17" s="49"/>
      <c r="B17" s="45" t="str">
        <v>C8</v>
      </c>
      <c r="C17" s="45" t="str">
        <v>冰箱</v>
      </c>
      <c r="D17" s="51"/>
      <c r="E17" s="48">
        <v>1</v>
      </c>
      <c r="F17" s="46" t="str">
        <v>个</v>
      </c>
      <c r="G17" s="25">
        <v>500</v>
      </c>
      <c r="H17" s="25">
        <f>G17*E17</f>
      </c>
    </row>
    <row r="18">
      <c r="A18" s="49"/>
      <c r="B18" s="45" t="str">
        <v>C9</v>
      </c>
      <c r="C18" s="45" t="str">
        <v>IBM桌+桌套</v>
      </c>
      <c r="D18" s="51"/>
      <c r="E18" s="48">
        <v>1</v>
      </c>
      <c r="F18" s="46" t="str">
        <v>套</v>
      </c>
      <c r="G18" s="25">
        <v>400</v>
      </c>
      <c r="H18" s="25">
        <f>G18*E18</f>
      </c>
    </row>
    <row r="19">
      <c r="A19" s="49"/>
      <c r="B19" s="45" t="str">
        <v>C10</v>
      </c>
      <c r="C19" s="45" t="str">
        <v>冰毛巾</v>
      </c>
      <c r="D19" s="51"/>
      <c r="E19" s="48">
        <v>840</v>
      </c>
      <c r="F19" s="46" t="str">
        <v>条</v>
      </c>
      <c r="G19" s="25">
        <v>0.4</v>
      </c>
      <c r="H19" s="25">
        <f>G19*E19</f>
      </c>
    </row>
    <row r="20">
      <c r="A20" s="49"/>
      <c r="B20" s="45" t="str">
        <v>C11</v>
      </c>
      <c r="C20" s="45" t="str">
        <v>矿泉水</v>
      </c>
      <c r="D20" s="51"/>
      <c r="E20" s="48">
        <v>800</v>
      </c>
      <c r="F20" s="46" t="str">
        <v>瓶</v>
      </c>
      <c r="G20" s="25">
        <v>1.5</v>
      </c>
      <c r="H20" s="25">
        <f>G20*E20</f>
      </c>
    </row>
    <row r="21">
      <c r="A21" s="49"/>
      <c r="B21" s="45" t="str">
        <v>C12</v>
      </c>
      <c r="C21" s="45" t="str">
        <v>防疫暖心包</v>
      </c>
      <c r="D21" s="51"/>
      <c r="E21" s="48">
        <v>800</v>
      </c>
      <c r="F21" s="46" t="str">
        <v>个</v>
      </c>
      <c r="G21" s="25">
        <v>13.5</v>
      </c>
      <c r="H21" s="25">
        <f>G21*E21</f>
      </c>
    </row>
    <row r="22">
      <c r="A22" s="49"/>
      <c r="B22" s="45" t="str">
        <v>C13</v>
      </c>
      <c r="C22" s="45" t="str">
        <v>定制口罩（包）</v>
      </c>
      <c r="D22" s="51" t="str">
        <v>一人两个</v>
      </c>
      <c r="E22" s="48">
        <v>1680</v>
      </c>
      <c r="F22" s="46" t="str">
        <v>个</v>
      </c>
      <c r="G22" s="25">
        <v>0.85</v>
      </c>
      <c r="H22" s="25">
        <f>G22*E22</f>
      </c>
    </row>
    <row r="23">
      <c r="A23" s="49"/>
      <c r="B23" s="45" t="str">
        <v>C14</v>
      </c>
      <c r="C23" s="45" t="str">
        <v>免洗凝露（包）</v>
      </c>
      <c r="D23" s="51"/>
      <c r="E23" s="48">
        <v>800</v>
      </c>
      <c r="F23" s="46" t="str">
        <v>个</v>
      </c>
      <c r="G23" s="25">
        <v>2</v>
      </c>
      <c r="H23" s="25">
        <f>G23*E23</f>
      </c>
    </row>
    <row r="24">
      <c r="A24" s="49"/>
      <c r="B24" s="45" t="str">
        <v>C15</v>
      </c>
      <c r="C24" s="45" t="str">
        <v>花露水（包）</v>
      </c>
      <c r="D24" s="51"/>
      <c r="E24" s="48">
        <v>800</v>
      </c>
      <c r="F24" s="46" t="str">
        <v>个</v>
      </c>
      <c r="G24" s="25">
        <v>1</v>
      </c>
      <c r="H24" s="25">
        <f>G24*E24</f>
      </c>
    </row>
    <row r="25">
      <c r="A25" s="49"/>
      <c r="B25" s="45" t="str">
        <v>C16</v>
      </c>
      <c r="C25" s="45" t="str">
        <v>雪糕兑换券</v>
      </c>
      <c r="D25" s="51"/>
      <c r="E25" s="48">
        <v>800</v>
      </c>
      <c r="F25" s="46" t="str">
        <v>个</v>
      </c>
      <c r="G25" s="25">
        <v>2</v>
      </c>
      <c r="H25" s="25">
        <f>G25*E25</f>
      </c>
    </row>
    <row r="26">
      <c r="A26" s="49"/>
      <c r="B26" s="45" t="str">
        <v>C17</v>
      </c>
      <c r="C26" s="45" t="str">
        <v>餐券</v>
      </c>
      <c r="D26" s="51" t="str">
        <v>三顿餐</v>
      </c>
      <c r="E26" s="48">
        <v>800</v>
      </c>
      <c r="F26" s="46" t="str">
        <v>张</v>
      </c>
      <c r="G26" s="25">
        <v>5</v>
      </c>
      <c r="H26" s="25">
        <f>G26*E26</f>
      </c>
    </row>
    <row r="27">
      <c r="A27" s="49"/>
      <c r="B27" s="45" t="str">
        <v>C18</v>
      </c>
      <c r="C27" s="45" t="str">
        <v>轿车数据线</v>
      </c>
      <c r="D27" s="51"/>
      <c r="E27" s="48">
        <v>33</v>
      </c>
      <c r="F27" s="46" t="str">
        <v>条</v>
      </c>
      <c r="G27" s="25">
        <v>40</v>
      </c>
      <c r="H27" s="25">
        <f>G27*E27</f>
      </c>
    </row>
    <row r="28">
      <c r="A28" s="49"/>
      <c r="B28" s="45" t="str">
        <v>C19</v>
      </c>
      <c r="C28" s="45" t="str">
        <v>vip纸巾盒</v>
      </c>
      <c r="D28" s="51" t="str">
        <v>带logo贴纸</v>
      </c>
      <c r="E28" s="48">
        <v>3</v>
      </c>
      <c r="F28" s="46" t="str">
        <v>个</v>
      </c>
      <c r="G28" s="25">
        <v>50</v>
      </c>
      <c r="H28" s="25">
        <f>G28*E28</f>
      </c>
    </row>
    <row r="29">
      <c r="A29" s="49" t="str">
        <v>酒店接待</v>
      </c>
      <c r="B29" s="45" t="str">
        <v>D1</v>
      </c>
      <c r="C29" s="45" t="str">
        <v>平安吉祥物小龙+人</v>
      </c>
      <c r="D29" s="51"/>
      <c r="E29" s="48">
        <v>1</v>
      </c>
      <c r="F29" s="46" t="str">
        <v>套</v>
      </c>
      <c r="G29" s="25">
        <v>3000</v>
      </c>
      <c r="H29" s="25">
        <f>G29*E29</f>
      </c>
    </row>
    <row r="30">
      <c r="A30" s="49"/>
      <c r="B30" s="54" t="str">
        <v>D2</v>
      </c>
      <c r="C30" s="45" t="str">
        <v>大堂门口指引</v>
      </c>
      <c r="D30" s="51" t="str">
        <v>KT板 60*90cm异型</v>
      </c>
      <c r="E30" s="48">
        <v>4</v>
      </c>
      <c r="F30" s="46" t="str">
        <v>块</v>
      </c>
      <c r="G30" s="25">
        <v>50</v>
      </c>
      <c r="H30" s="25">
        <f>G30*E30</f>
      </c>
    </row>
    <row r="31">
      <c r="A31" s="49"/>
      <c r="B31" s="45" t="str">
        <v>D3</v>
      </c>
      <c r="C31" s="45" t="str">
        <v>大堂内指引（木架子）</v>
      </c>
      <c r="D31" s="51"/>
      <c r="E31" s="48">
        <v>6</v>
      </c>
      <c r="F31" s="46" t="str">
        <v>块</v>
      </c>
      <c r="G31" s="25">
        <v>0</v>
      </c>
      <c r="H31" s="25">
        <f>G31*E31</f>
      </c>
    </row>
    <row r="32">
      <c r="A32" s="49"/>
      <c r="B32" s="54" t="str">
        <v>D4</v>
      </c>
      <c r="C32" s="45" t="str">
        <v>签到桌子</v>
      </c>
      <c r="D32" s="51"/>
      <c r="E32" s="48">
        <v>1</v>
      </c>
      <c r="F32" s="46" t="str">
        <v>套</v>
      </c>
      <c r="G32" s="25">
        <v>0</v>
      </c>
      <c r="H32" s="25">
        <f>G32*E32</f>
      </c>
    </row>
    <row r="33">
      <c r="A33" s="49"/>
      <c r="B33" s="45" t="str">
        <v>D5</v>
      </c>
      <c r="C33" s="45" t="str">
        <v>签到椅子</v>
      </c>
      <c r="D33" s="51"/>
      <c r="E33" s="48">
        <v>1</v>
      </c>
      <c r="F33" s="46" t="str">
        <v>套</v>
      </c>
      <c r="G33" s="25">
        <v>0</v>
      </c>
      <c r="H33" s="25">
        <f>G33*E33</f>
      </c>
    </row>
    <row r="34">
      <c r="A34" s="49"/>
      <c r="B34" s="54" t="str">
        <v>D6</v>
      </c>
      <c r="C34" s="45" t="str">
        <v>签到桌布</v>
      </c>
      <c r="D34" s="51"/>
      <c r="E34" s="48">
        <v>1</v>
      </c>
      <c r="F34" s="46" t="str">
        <v>套</v>
      </c>
      <c r="G34" s="25">
        <v>0</v>
      </c>
      <c r="H34" s="25">
        <f>G34*E34</f>
      </c>
    </row>
    <row r="35">
      <c r="A35" s="49"/>
      <c r="B35" s="45" t="str">
        <v>D7</v>
      </c>
      <c r="C35" s="45" t="str">
        <v>一米线</v>
      </c>
      <c r="D35" s="51"/>
      <c r="E35" s="48">
        <v>1</v>
      </c>
      <c r="F35" s="46" t="str">
        <v>项</v>
      </c>
      <c r="G35" s="25">
        <v>3000</v>
      </c>
      <c r="H35" s="25">
        <f>G35*E35</f>
      </c>
    </row>
    <row r="36">
      <c r="A36" s="49"/>
      <c r="B36" s="54" t="str">
        <v>D8</v>
      </c>
      <c r="C36" s="62" t="str">
        <v>签到表</v>
      </c>
      <c r="D36" s="63"/>
      <c r="E36" s="48">
        <v>5</v>
      </c>
      <c r="F36" s="46" t="str">
        <v>份</v>
      </c>
      <c r="G36" s="25">
        <v>0</v>
      </c>
      <c r="H36" s="25">
        <f>G36*E36</f>
      </c>
    </row>
    <row r="37">
      <c r="A37" s="49"/>
      <c r="B37" s="45" t="str">
        <v>D9</v>
      </c>
      <c r="C37" s="46" t="str">
        <v>签到笔</v>
      </c>
      <c r="D37" s="47" t="str">
        <v>黑色圆珠笔</v>
      </c>
      <c r="E37" s="48">
        <v>3</v>
      </c>
      <c r="F37" s="46" t="str">
        <v>盒</v>
      </c>
      <c r="G37" s="25">
        <v>50</v>
      </c>
      <c r="H37" s="25">
        <f>G37*E37</f>
      </c>
    </row>
    <row r="38">
      <c r="A38" s="49"/>
      <c r="B38" s="54" t="str">
        <v>D10</v>
      </c>
      <c r="C38" s="66" t="str">
        <v>片区划分引导立牌</v>
      </c>
      <c r="D38" s="64"/>
      <c r="E38" s="65"/>
      <c r="F38" s="66" t="str">
        <v>个</v>
      </c>
      <c r="G38" s="67"/>
      <c r="H38" s="25">
        <f>G38*E38</f>
      </c>
    </row>
    <row r="39">
      <c r="A39" s="49"/>
      <c r="B39" s="45" t="str">
        <v>D11</v>
      </c>
      <c r="C39" s="66" t="str">
        <v>桌面签到会议扫码立牌</v>
      </c>
      <c r="D39" s="64"/>
      <c r="E39" s="65">
        <v>10</v>
      </c>
      <c r="F39" s="66" t="str">
        <v>个</v>
      </c>
      <c r="G39" s="67"/>
      <c r="H39" s="25">
        <f>G39*E39</f>
      </c>
    </row>
    <row r="40">
      <c r="A40" s="49"/>
      <c r="B40" s="54" t="str">
        <v>D12</v>
      </c>
      <c r="C40" s="46" t="str">
        <v>房卡套</v>
      </c>
      <c r="D40" s="47" t="str">
        <v>300g铜版纸 85.5*54mm</v>
      </c>
      <c r="E40" s="48">
        <v>800</v>
      </c>
      <c r="F40" s="46" t="str">
        <v>份</v>
      </c>
      <c r="G40" s="25">
        <v>1.5</v>
      </c>
      <c r="H40" s="25">
        <f>G40*E40</f>
      </c>
    </row>
    <row r="41">
      <c r="A41" s="49"/>
      <c r="B41" s="45" t="str">
        <v>D13</v>
      </c>
      <c r="C41" s="46" t="str">
        <v>大马戏定制门票</v>
      </c>
      <c r="D41" s="47"/>
      <c r="E41" s="48">
        <v>800</v>
      </c>
      <c r="F41" s="46" t="str">
        <v>张</v>
      </c>
      <c r="G41" s="25">
        <v>2</v>
      </c>
      <c r="H41" s="25">
        <f>G41*E41</f>
      </c>
    </row>
    <row r="42">
      <c r="A42" s="49"/>
      <c r="B42" s="54" t="str">
        <v>D14</v>
      </c>
      <c r="C42" s="45" t="str">
        <v>野生动物园定制门票</v>
      </c>
      <c r="D42" s="51"/>
      <c r="E42" s="48">
        <v>800</v>
      </c>
      <c r="F42" s="46" t="str">
        <v>张</v>
      </c>
      <c r="G42" s="25">
        <v>2</v>
      </c>
      <c r="H42" s="25">
        <f>G42*E42</f>
      </c>
    </row>
    <row r="43">
      <c r="A43" s="49"/>
      <c r="B43" s="45" t="str">
        <v>D15</v>
      </c>
      <c r="C43" s="45" t="str">
        <v>雪糕车冰柜</v>
      </c>
      <c r="D43" s="51"/>
      <c r="E43" s="48">
        <v>2</v>
      </c>
      <c r="F43" s="46" t="str">
        <v>台</v>
      </c>
      <c r="G43" s="25">
        <v>500</v>
      </c>
      <c r="H43" s="25">
        <f>G43*E43</f>
      </c>
    </row>
    <row r="44">
      <c r="A44" s="49"/>
      <c r="B44" s="54" t="str">
        <v>D16</v>
      </c>
      <c r="C44" s="45" t="str">
        <v>龙钻定制雪糕</v>
      </c>
      <c r="D44" s="51"/>
      <c r="E44" s="48">
        <v>800</v>
      </c>
      <c r="F44" s="46" t="str">
        <v>根</v>
      </c>
      <c r="G44" s="25">
        <v>12</v>
      </c>
      <c r="H44" s="25">
        <f>G44*E44</f>
      </c>
    </row>
    <row r="45">
      <c r="A45" s="49"/>
      <c r="B45" s="45" t="str">
        <v>D17</v>
      </c>
      <c r="C45" s="45" t="str">
        <v>水果盒+水果</v>
      </c>
      <c r="D45" s="51"/>
      <c r="E45" s="48">
        <v>800</v>
      </c>
      <c r="F45" s="46" t="str">
        <v>套</v>
      </c>
      <c r="G45" s="25">
        <v>35</v>
      </c>
      <c r="H45" s="25">
        <f>G45*E45</f>
      </c>
    </row>
    <row r="46">
      <c r="A46" s="49"/>
      <c r="B46" s="54" t="str">
        <v>D18</v>
      </c>
      <c r="C46" s="45" t="str">
        <v>房间欢迎卡</v>
      </c>
      <c r="D46" s="51"/>
      <c r="E46" s="48">
        <v>800</v>
      </c>
      <c r="F46" s="46" t="str">
        <v>套</v>
      </c>
      <c r="G46" s="25">
        <v>4</v>
      </c>
      <c r="H46" s="25">
        <f>G46*E46</f>
      </c>
    </row>
    <row r="47">
      <c r="A47" s="49"/>
      <c r="B47" s="45" t="str">
        <v>D19</v>
      </c>
      <c r="C47" s="45" t="str">
        <v>房间软饮</v>
      </c>
      <c r="D47" s="51" t="str">
        <v>可乐雪碧</v>
      </c>
      <c r="E47" s="48">
        <v>1680</v>
      </c>
      <c r="F47" s="46" t="str">
        <v>瓶</v>
      </c>
      <c r="G47" s="25">
        <v>2</v>
      </c>
      <c r="H47" s="25">
        <f>G47*E47</f>
      </c>
    </row>
    <row r="48">
      <c r="A48" s="49"/>
      <c r="B48" s="54" t="str">
        <v>D20</v>
      </c>
      <c r="C48" s="45" t="str">
        <v>白虎玩偶</v>
      </c>
      <c r="D48" s="51" t="str">
        <v>定制活动标签</v>
      </c>
      <c r="E48" s="48">
        <v>800</v>
      </c>
      <c r="F48" s="46" t="str">
        <v>个</v>
      </c>
      <c r="G48" s="50">
        <v>30</v>
      </c>
      <c r="H48" s="25">
        <f>G48*E48</f>
      </c>
    </row>
    <row r="49">
      <c r="A49" s="49" t="str">
        <v>欢迎大马戏</v>
      </c>
      <c r="B49" s="45" t="str">
        <v>E1</v>
      </c>
      <c r="C49" s="45" t="str">
        <v>桌子</v>
      </c>
      <c r="D49" s="51"/>
      <c r="E49" s="48">
        <v>1</v>
      </c>
      <c r="F49" s="46" t="str">
        <v>套</v>
      </c>
      <c r="G49" s="50">
        <v>0</v>
      </c>
      <c r="H49" s="25">
        <f>G49*E49</f>
      </c>
    </row>
    <row r="50">
      <c r="A50" s="49"/>
      <c r="B50" s="45" t="str">
        <v>E2</v>
      </c>
      <c r="C50" s="45" t="str">
        <v>椅子</v>
      </c>
      <c r="D50" s="51"/>
      <c r="E50" s="48">
        <v>1</v>
      </c>
      <c r="F50" s="46" t="str">
        <v>套</v>
      </c>
      <c r="G50" s="50">
        <v>0</v>
      </c>
      <c r="H50" s="25">
        <f>G50*E50</f>
      </c>
    </row>
    <row customHeight="true" ht="19" r="51">
      <c r="A51" s="49"/>
      <c r="B51" s="45" t="str">
        <v>E3</v>
      </c>
      <c r="C51" s="45" t="str">
        <v>补给站立牌</v>
      </c>
      <c r="D51" s="51"/>
      <c r="E51" s="48">
        <v>1</v>
      </c>
      <c r="F51" s="46" t="str">
        <v>套</v>
      </c>
      <c r="G51" s="50"/>
      <c r="H51" s="25"/>
    </row>
    <row r="52">
      <c r="A52" s="49"/>
      <c r="B52" s="45" t="str">
        <v>E4</v>
      </c>
      <c r="C52" s="45" t="str">
        <v>冰箱</v>
      </c>
      <c r="D52" s="51"/>
      <c r="E52" s="48">
        <v>1</v>
      </c>
      <c r="F52" s="46" t="str">
        <v>台</v>
      </c>
      <c r="G52" s="50">
        <v>500</v>
      </c>
      <c r="H52" s="25">
        <f>G52*E52</f>
      </c>
    </row>
    <row r="53">
      <c r="A53" s="49"/>
      <c r="B53" s="45" t="str">
        <v>E5</v>
      </c>
      <c r="C53" s="45" t="str">
        <v>饮用水</v>
      </c>
      <c r="D53" s="51"/>
      <c r="E53" s="48">
        <v>800</v>
      </c>
      <c r="F53" s="46" t="str">
        <v>瓶</v>
      </c>
      <c r="G53" s="50">
        <v>1.5</v>
      </c>
      <c r="H53" s="25">
        <f>G53*E53</f>
      </c>
    </row>
    <row r="54">
      <c r="A54" s="49"/>
      <c r="B54" s="45" t="str">
        <v>E6</v>
      </c>
      <c r="C54" s="45" t="str">
        <v>冰毛巾</v>
      </c>
      <c r="D54" s="51"/>
      <c r="E54" s="48">
        <v>840</v>
      </c>
      <c r="F54" s="46" t="str">
        <v>条</v>
      </c>
      <c r="G54" s="50">
        <v>0.4</v>
      </c>
      <c r="H54" s="25">
        <f>G54*E54</f>
      </c>
    </row>
    <row r="55">
      <c r="A55" s="49"/>
      <c r="B55" s="45" t="str">
        <v>E7</v>
      </c>
      <c r="C55" s="45" t="str">
        <v>发光氛围道具</v>
      </c>
      <c r="D55" s="51"/>
      <c r="E55" s="48">
        <v>800</v>
      </c>
      <c r="F55" s="46" t="str">
        <v>个</v>
      </c>
      <c r="G55" s="50">
        <v>2.5</v>
      </c>
      <c r="H55" s="25">
        <f>G55*E55</f>
      </c>
    </row>
    <row r="56">
      <c r="A56" s="49"/>
      <c r="B56" s="45" t="str">
        <v>E8</v>
      </c>
      <c r="C56" s="45" t="str">
        <v>印章/纸贴</v>
      </c>
      <c r="D56" s="51"/>
      <c r="E56" s="48">
        <v>3200</v>
      </c>
      <c r="F56" s="46" t="str">
        <v>个</v>
      </c>
      <c r="G56" s="50">
        <v>0.5</v>
      </c>
      <c r="H56" s="25">
        <f>G56*E56</f>
      </c>
    </row>
    <row r="57">
      <c r="A57" s="49"/>
      <c r="B57" s="45" t="str">
        <v>E9</v>
      </c>
      <c r="C57" s="45" t="str">
        <v>VIP室用水</v>
      </c>
      <c r="D57" s="51"/>
      <c r="E57" s="48">
        <v>4</v>
      </c>
      <c r="F57" s="46" t="str">
        <v>箱</v>
      </c>
      <c r="G57" s="50">
        <v>100</v>
      </c>
      <c r="H57" s="25">
        <f>G57*E57</f>
      </c>
    </row>
    <row r="58">
      <c r="A58" s="49"/>
      <c r="B58" s="45" t="str">
        <v>E10</v>
      </c>
      <c r="C58" s="45" t="str">
        <v>VIP纸巾盒</v>
      </c>
      <c r="D58" s="51"/>
      <c r="E58" s="48">
        <v>2</v>
      </c>
      <c r="F58" s="46" t="str">
        <v>个</v>
      </c>
      <c r="G58" s="50">
        <v>50</v>
      </c>
      <c r="H58" s="25">
        <f>G58*E58</f>
      </c>
    </row>
    <row r="59">
      <c r="A59" s="49"/>
      <c r="B59" s="45" t="str">
        <v>E11</v>
      </c>
      <c r="C59" s="45" t="str">
        <v>横幅</v>
      </c>
      <c r="D59" s="85" t="str">
        <v>喷绘 6*0.7m</v>
      </c>
      <c r="E59" s="86">
        <v>6</v>
      </c>
      <c r="F59" s="54" t="str">
        <v>条</v>
      </c>
      <c r="G59" s="87">
        <v>130</v>
      </c>
      <c r="H59" s="25">
        <f>G59*E59</f>
      </c>
    </row>
    <row customHeight="true" ht="19" r="60">
      <c r="A60" s="49"/>
      <c r="B60" s="45"/>
      <c r="C60" s="45"/>
      <c r="D60" s="68" t="str">
        <v>喷绘 3.2*0.7m</v>
      </c>
      <c r="E60" s="49">
        <v>12</v>
      </c>
      <c r="F60" s="45" t="str">
        <v>条</v>
      </c>
      <c r="G60" s="69">
        <v>180</v>
      </c>
      <c r="H60" s="25">
        <f>G60*E60</f>
      </c>
    </row>
    <row customHeight="true" ht="19" r="61">
      <c r="A61" s="49"/>
      <c r="B61" s="45"/>
      <c r="C61" s="45"/>
      <c r="D61" s="68" t="str">
        <v>喷绘 2.2*0.7m</v>
      </c>
      <c r="E61" s="49">
        <v>12</v>
      </c>
      <c r="F61" s="45" t="str">
        <v>条</v>
      </c>
      <c r="G61" s="69">
        <v>100</v>
      </c>
      <c r="H61" s="25">
        <f>G61*E61</f>
      </c>
    </row>
    <row r="62">
      <c r="A62" s="49"/>
      <c r="B62" s="45" t="str">
        <v>E12</v>
      </c>
      <c r="C62" s="45" t="str">
        <v>合影手举牌</v>
      </c>
      <c r="D62" s="74" t="str">
        <v>KT板 60*40cm异型</v>
      </c>
      <c r="E62" s="48">
        <v>12</v>
      </c>
      <c r="F62" s="46" t="str">
        <v>块</v>
      </c>
      <c r="G62" s="50">
        <v>65</v>
      </c>
      <c r="H62" s="25">
        <f>G62*E62</f>
      </c>
    </row>
    <row r="63">
      <c r="A63" s="49" t="str">
        <v>正会物料</v>
      </c>
      <c r="B63" s="45" t="str">
        <v>G1</v>
      </c>
      <c r="C63" s="45" t="str">
        <v>VIP桌卡</v>
      </c>
      <c r="D63" s="51"/>
      <c r="E63" s="48">
        <v>70</v>
      </c>
      <c r="F63" s="46" t="str">
        <v>张</v>
      </c>
      <c r="G63" s="50">
        <v>3</v>
      </c>
      <c r="H63" s="25">
        <f>G63*E63</f>
      </c>
    </row>
    <row r="64">
      <c r="A64" s="49"/>
      <c r="B64" s="45" t="str">
        <v>G2</v>
      </c>
      <c r="C64" s="45" t="str">
        <v>VIP桌夹</v>
      </c>
      <c r="D64" s="51"/>
      <c r="E64" s="48">
        <v>70</v>
      </c>
      <c r="F64" s="46" t="str">
        <v>个</v>
      </c>
      <c r="G64" s="50">
        <v>2</v>
      </c>
      <c r="H64" s="25">
        <f>G64*E64</f>
      </c>
    </row>
    <row r="65">
      <c r="A65" s="49"/>
      <c r="B65" s="45" t="str">
        <v>G3</v>
      </c>
      <c r="C65" s="45" t="str">
        <v>会序</v>
      </c>
      <c r="D65" s="51" t="str">
        <v>冰白珠光纸300克</v>
      </c>
      <c r="E65" s="48">
        <v>10</v>
      </c>
      <c r="F65" s="46" t="str">
        <v>张</v>
      </c>
      <c r="G65" s="50">
        <v>10</v>
      </c>
      <c r="H65" s="25">
        <f>G65*E65</f>
      </c>
    </row>
    <row r="66">
      <c r="A66" s="49"/>
      <c r="B66" s="45" t="str">
        <v>G4</v>
      </c>
      <c r="C66" s="45" t="str">
        <v>纸巾盒</v>
      </c>
      <c r="D66" s="51"/>
      <c r="E66" s="48">
        <v>2</v>
      </c>
      <c r="F66" s="46" t="str">
        <v>个</v>
      </c>
      <c r="G66" s="50">
        <v>50</v>
      </c>
      <c r="H66" s="25">
        <f>G66*E66</f>
      </c>
    </row>
    <row r="67">
      <c r="A67" s="49"/>
      <c r="B67" s="54" t="str">
        <v>G5</v>
      </c>
      <c r="C67" s="45" t="str">
        <v>主持人手卡</v>
      </c>
      <c r="D67" s="51"/>
      <c r="E67" s="48">
        <v>30</v>
      </c>
      <c r="F67" s="46" t="str">
        <v>张</v>
      </c>
      <c r="G67" s="50">
        <v>2</v>
      </c>
      <c r="H67" s="25">
        <f>G67*E67</f>
      </c>
    </row>
    <row r="68">
      <c r="A68" s="49"/>
      <c r="B68" s="54" t="str">
        <v>G6</v>
      </c>
      <c r="C68" s="45" t="str">
        <v>麦标</v>
      </c>
      <c r="D68" s="51"/>
      <c r="E68" s="48">
        <v>6</v>
      </c>
      <c r="F68" s="46" t="str">
        <v>个</v>
      </c>
      <c r="G68" s="50">
        <v>15</v>
      </c>
      <c r="H68" s="25">
        <f>G68*E68</f>
      </c>
    </row>
    <row r="69">
      <c r="A69" s="49"/>
      <c r="B69" s="45" t="str">
        <v>G7</v>
      </c>
      <c r="C69" s="45" t="str">
        <v>定制饮用水</v>
      </c>
      <c r="D69" s="51"/>
      <c r="E69" s="48">
        <v>840</v>
      </c>
      <c r="F69" s="46" t="str">
        <v>瓶</v>
      </c>
      <c r="G69" s="50">
        <v>2</v>
      </c>
      <c r="H69" s="25">
        <f>G69*E69</f>
      </c>
    </row>
    <row r="70">
      <c r="A70" s="49"/>
      <c r="B70" s="45" t="str">
        <v>G8</v>
      </c>
      <c r="C70" s="45" t="str">
        <v>椅背贴</v>
      </c>
      <c r="D70" s="51"/>
      <c r="E70" s="48">
        <v>840</v>
      </c>
      <c r="F70" s="46" t="str">
        <v>张</v>
      </c>
      <c r="G70" s="50">
        <v>3</v>
      </c>
      <c r="H70" s="25">
        <f>G70*E70</f>
      </c>
    </row>
    <row r="71">
      <c r="A71" s="49"/>
      <c r="B71" s="45" t="str">
        <v>G9</v>
      </c>
      <c r="C71" s="45" t="str">
        <v>银龙奖杯（三款）</v>
      </c>
      <c r="D71" s="51" t="str">
        <v>银龙474，银龙+135，十年功勋60</v>
      </c>
      <c r="E71" s="48">
        <v>668</v>
      </c>
      <c r="F71" s="46" t="str">
        <v>个</v>
      </c>
      <c r="G71" s="50">
        <v>328</v>
      </c>
      <c r="H71" s="25">
        <f>G71*E71</f>
      </c>
    </row>
    <row r="72">
      <c r="A72" s="49"/>
      <c r="B72" s="45" t="str">
        <v>G10</v>
      </c>
      <c r="C72" s="45" t="str">
        <v>徽章项链</v>
      </c>
      <c r="D72" s="51"/>
      <c r="E72" s="48">
        <v>671</v>
      </c>
      <c r="F72" s="46" t="str">
        <v>个</v>
      </c>
      <c r="G72" s="50">
        <v>50</v>
      </c>
      <c r="H72" s="25">
        <f>G72*E72</f>
      </c>
    </row>
    <row r="73">
      <c r="A73" s="49"/>
      <c r="B73" s="45" t="str">
        <v>G11</v>
      </c>
      <c r="C73" s="45" t="str">
        <v>团队奖牌</v>
      </c>
      <c r="D73" s="51"/>
      <c r="E73" s="48">
        <v>20</v>
      </c>
      <c r="F73" s="46" t="str">
        <v>个</v>
      </c>
      <c r="G73" s="50">
        <v>320</v>
      </c>
      <c r="H73" s="25">
        <f>G73*E73</f>
      </c>
    </row>
    <row r="74">
      <c r="A74" s="49"/>
      <c r="B74" s="45" t="str">
        <v>G12</v>
      </c>
      <c r="C74" s="45" t="str">
        <v>旋转荣誉证书</v>
      </c>
      <c r="D74" s="51"/>
      <c r="E74" s="48">
        <v>774</v>
      </c>
      <c r="F74" s="46" t="str">
        <v>份</v>
      </c>
      <c r="G74" s="50">
        <v>25</v>
      </c>
      <c r="H74" s="25">
        <f>G74*E74</f>
      </c>
    </row>
    <row r="75">
      <c r="A75" s="49"/>
      <c r="B75" s="45" t="str">
        <v>G13</v>
      </c>
      <c r="C75" s="45" t="str">
        <v>编织花束</v>
      </c>
      <c r="D75" s="51"/>
      <c r="E75" s="48">
        <v>650</v>
      </c>
      <c r="F75" s="46" t="str">
        <v>束</v>
      </c>
      <c r="G75" s="50">
        <v>50</v>
      </c>
      <c r="H75" s="25">
        <f>G75*E75</f>
      </c>
    </row>
    <row r="76">
      <c r="A76" s="49"/>
      <c r="B76" s="45" t="str">
        <v>G14</v>
      </c>
      <c r="C76" s="45" t="str">
        <v>拍拍掌氛围道具</v>
      </c>
      <c r="D76" s="51"/>
      <c r="E76" s="48">
        <v>800</v>
      </c>
      <c r="F76" s="46" t="str">
        <v>个</v>
      </c>
      <c r="G76" s="50">
        <v>10</v>
      </c>
      <c r="H76" s="25">
        <f>G76*E76</f>
      </c>
    </row>
    <row r="77">
      <c r="A77" s="49" t="str">
        <v>晚宴物料</v>
      </c>
      <c r="B77" s="45" t="str">
        <v>H1</v>
      </c>
      <c r="C77" s="45" t="str">
        <v>异形领导三角桌牌</v>
      </c>
      <c r="D77" s="51"/>
      <c r="E77" s="48">
        <v>20</v>
      </c>
      <c r="F77" s="46" t="str">
        <v>个</v>
      </c>
      <c r="G77" s="50">
        <v>20</v>
      </c>
      <c r="H77" s="25">
        <f>G77*E77</f>
      </c>
    </row>
    <row r="78">
      <c r="A78" s="49"/>
      <c r="B78" s="54" t="str">
        <v>H2</v>
      </c>
      <c r="C78" s="45" t="str">
        <v>主持人手卡</v>
      </c>
      <c r="D78" s="51"/>
      <c r="E78" s="48">
        <v>5</v>
      </c>
      <c r="F78" s="46" t="str">
        <v>张</v>
      </c>
      <c r="G78" s="50">
        <v>2</v>
      </c>
      <c r="H78" s="25">
        <f>G78*E78</f>
      </c>
    </row>
    <row r="79">
      <c r="A79" s="49"/>
      <c r="B79" s="54" t="str">
        <v>H3</v>
      </c>
      <c r="C79" s="45" t="str">
        <v>麦标</v>
      </c>
      <c r="D79" s="51"/>
      <c r="E79" s="48">
        <v>4</v>
      </c>
      <c r="F79" s="46" t="str">
        <v>个</v>
      </c>
      <c r="G79" s="50">
        <v>15</v>
      </c>
      <c r="H79" s="25">
        <f>G79*E79</f>
      </c>
    </row>
    <row r="80">
      <c r="A80" s="49"/>
      <c r="B80" s="54" t="str">
        <v>H4</v>
      </c>
      <c r="C80" s="45" t="str">
        <v>A3三角桌号牌</v>
      </c>
      <c r="D80" s="51"/>
      <c r="E80" s="48">
        <v>80</v>
      </c>
      <c r="F80" s="46" t="str">
        <v>个</v>
      </c>
      <c r="G80" s="50">
        <v>5</v>
      </c>
      <c r="H80" s="25">
        <f>G80*E80</f>
      </c>
    </row>
    <row r="81">
      <c r="A81" s="49"/>
      <c r="B81" s="54" t="str">
        <v>H5</v>
      </c>
      <c r="C81" s="45" t="str">
        <v>桌面广州塔发光摆件</v>
      </c>
      <c r="D81" s="51"/>
      <c r="E81" s="48">
        <v>80</v>
      </c>
      <c r="F81" s="46" t="str">
        <v>个</v>
      </c>
      <c r="G81" s="50">
        <v>100</v>
      </c>
      <c r="H81" s="25">
        <f>G81*E81</f>
      </c>
    </row>
    <row r="82">
      <c r="A82" s="49"/>
      <c r="B82" s="54" t="str">
        <v>H6</v>
      </c>
      <c r="C82" s="55" t="str">
        <v>签名发光发卡</v>
      </c>
      <c r="D82" s="56"/>
      <c r="E82" s="57">
        <v>780</v>
      </c>
      <c r="F82" s="52" t="str">
        <v>个</v>
      </c>
      <c r="G82" s="53">
        <v>0</v>
      </c>
      <c r="H82" s="25">
        <f>G82*E82</f>
      </c>
    </row>
    <row r="83">
      <c r="A83" s="49"/>
      <c r="B83" s="54" t="str">
        <v>H7</v>
      </c>
      <c r="C83" s="55" t="str">
        <v>签名荧光笔</v>
      </c>
      <c r="D83" s="56"/>
      <c r="E83" s="57">
        <v>780</v>
      </c>
      <c r="F83" s="52" t="str">
        <v>个</v>
      </c>
      <c r="G83" s="53">
        <v>0</v>
      </c>
      <c r="H83" s="25">
        <f>G83*E83</f>
      </c>
    </row>
    <row r="84">
      <c r="A84" s="49"/>
      <c r="B84" s="54" t="str">
        <v>H8</v>
      </c>
      <c r="C84" s="45" t="str">
        <v>特等奖奖品</v>
      </c>
      <c r="D84" s="51" t="str">
        <v>3000内</v>
      </c>
      <c r="E84" s="48">
        <v>5</v>
      </c>
      <c r="F84" s="46" t="str">
        <v>份</v>
      </c>
      <c r="G84" s="50">
        <v>3000</v>
      </c>
      <c r="H84" s="25">
        <f>G84*E84</f>
      </c>
    </row>
    <row r="85">
      <c r="A85" s="49"/>
      <c r="B85" s="54" t="str">
        <v>H9</v>
      </c>
      <c r="C85" s="45" t="str">
        <v>一等奖奖品</v>
      </c>
      <c r="D85" s="51" t="str">
        <v>1000内</v>
      </c>
      <c r="E85" s="48">
        <v>50</v>
      </c>
      <c r="F85" s="46" t="str">
        <v>份</v>
      </c>
      <c r="G85" s="50">
        <v>1000</v>
      </c>
      <c r="H85" s="25">
        <f>G85*E85</f>
      </c>
    </row>
    <row r="86">
      <c r="A86" s="49"/>
      <c r="B86" s="54" t="str">
        <v>H10</v>
      </c>
      <c r="C86" s="45" t="str">
        <v>二等奖奖品</v>
      </c>
      <c r="D86" s="51" t="str">
        <v>500内</v>
      </c>
      <c r="E86" s="48">
        <v>100</v>
      </c>
      <c r="F86" s="46" t="str">
        <v>份</v>
      </c>
      <c r="G86" s="50">
        <v>500</v>
      </c>
      <c r="H86" s="25">
        <f>G86*E86</f>
      </c>
    </row>
    <row r="87">
      <c r="A87" s="49"/>
      <c r="B87" s="54" t="str">
        <v>H11</v>
      </c>
      <c r="C87" s="45" t="str">
        <v>三等奖奖品</v>
      </c>
      <c r="D87" s="51" t="str">
        <v>200内</v>
      </c>
      <c r="E87" s="48">
        <v>200</v>
      </c>
      <c r="F87" s="46" t="str">
        <v>份</v>
      </c>
      <c r="G87" s="50">
        <v>200</v>
      </c>
      <c r="H87" s="25">
        <f>G87*E87</f>
      </c>
    </row>
    <row customHeight="true" ht="19" r="88">
      <c r="A88" s="49"/>
      <c r="B88" s="73" t="str">
        <v>H12</v>
      </c>
      <c r="C88" s="45" t="str">
        <v>MDRT十年之约成长奖牌/奖杯</v>
      </c>
      <c r="D88" s="76"/>
      <c r="E88" s="48">
        <v>150</v>
      </c>
      <c r="F88" s="46" t="str">
        <v>个</v>
      </c>
      <c r="G88" s="50">
        <v>110</v>
      </c>
      <c r="H88" s="25">
        <f>G88*E88</f>
      </c>
    </row>
    <row r="89">
      <c r="A89" s="49"/>
      <c r="B89" s="73" t="str">
        <v>H13</v>
      </c>
      <c r="C89" s="62" t="str">
        <v>MDRT证书</v>
      </c>
      <c r="D89" s="63" t="str">
        <v>新增，确认结款方式</v>
      </c>
      <c r="E89" s="70">
        <v>150</v>
      </c>
      <c r="F89" s="71" t="str">
        <v>个</v>
      </c>
      <c r="G89" s="72">
        <v>25</v>
      </c>
      <c r="H89" s="25">
        <f>G89*E89</f>
      </c>
    </row>
    <row r="90">
      <c r="A90" s="46" t="str">
        <v>论坛物料</v>
      </c>
      <c r="B90" s="46" t="str">
        <v>I1</v>
      </c>
      <c r="C90" s="46" t="str">
        <v>定制会议文件袋</v>
      </c>
      <c r="D90" s="46"/>
      <c r="E90" s="46">
        <v>780</v>
      </c>
      <c r="F90" s="46" t="str">
        <v>个</v>
      </c>
      <c r="G90" s="58">
        <v>3</v>
      </c>
      <c r="H90" s="25">
        <f>G90*E90</f>
      </c>
    </row>
    <row r="91">
      <c r="A91" s="46"/>
      <c r="B91" s="46" t="str">
        <v>I2</v>
      </c>
      <c r="C91" s="46" t="str">
        <v>定制中性笔</v>
      </c>
      <c r="D91" s="46"/>
      <c r="E91" s="46">
        <v>780</v>
      </c>
      <c r="F91" s="46" t="str">
        <v>个</v>
      </c>
      <c r="G91" s="58">
        <v>5</v>
      </c>
      <c r="H91" s="25">
        <f>G91*E91</f>
      </c>
    </row>
    <row r="92">
      <c r="A92" s="46"/>
      <c r="B92" s="46" t="str">
        <v>I3</v>
      </c>
      <c r="C92" s="46" t="str">
        <v>红色铅笔</v>
      </c>
      <c r="D92" s="46"/>
      <c r="E92" s="46">
        <v>780</v>
      </c>
      <c r="F92" s="46" t="str">
        <v>个</v>
      </c>
      <c r="G92" s="58">
        <v>0.5</v>
      </c>
      <c r="H92" s="25">
        <f>G92*E92</f>
      </c>
    </row>
    <row r="93">
      <c r="A93" s="46"/>
      <c r="B93" s="46" t="str">
        <v>I4</v>
      </c>
      <c r="C93" s="46" t="str">
        <v>定制笔记本</v>
      </c>
      <c r="D93" s="46"/>
      <c r="E93" s="46">
        <v>780</v>
      </c>
      <c r="F93" s="46" t="str">
        <v>个</v>
      </c>
      <c r="G93" s="58">
        <v>18</v>
      </c>
      <c r="H93" s="25">
        <f>G93*E93</f>
      </c>
    </row>
    <row r="94">
      <c r="A94" s="46"/>
      <c r="B94" s="46" t="str">
        <v>I5</v>
      </c>
      <c r="C94" s="46" t="str">
        <v>人名桌卡</v>
      </c>
      <c r="D94" s="46"/>
      <c r="E94" s="46">
        <v>10</v>
      </c>
      <c r="F94" s="46" t="str">
        <v>个</v>
      </c>
      <c r="G94" s="58">
        <v>5</v>
      </c>
      <c r="H94" s="25">
        <f>G94*E94</f>
      </c>
    </row>
    <row r="95">
      <c r="A95" s="46"/>
      <c r="B95" s="46" t="str">
        <v>I6</v>
      </c>
      <c r="C95" s="46" t="str">
        <v>主持人手卡</v>
      </c>
      <c r="D95" s="46"/>
      <c r="E95" s="46">
        <v>5</v>
      </c>
      <c r="F95" s="46" t="str">
        <v>张</v>
      </c>
      <c r="G95" s="58">
        <v>2</v>
      </c>
      <c r="H95" s="25">
        <f>G95*E95</f>
      </c>
    </row>
    <row r="96">
      <c r="A96" s="46"/>
      <c r="B96" s="46" t="str">
        <v>I7</v>
      </c>
      <c r="C96" s="46" t="str">
        <v>麦标</v>
      </c>
      <c r="D96" s="46"/>
      <c r="E96" s="46">
        <v>4</v>
      </c>
      <c r="F96" s="46" t="str">
        <v>个</v>
      </c>
      <c r="G96" s="58">
        <v>15</v>
      </c>
      <c r="H96" s="25">
        <f>G96*E96</f>
      </c>
    </row>
    <row r="97">
      <c r="A97" s="46"/>
      <c r="B97" s="46" t="str">
        <v>I8</v>
      </c>
      <c r="C97" s="46" t="str">
        <v>种子礼盒</v>
      </c>
      <c r="D97" s="46"/>
      <c r="E97" s="46">
        <v>680</v>
      </c>
      <c r="F97" s="46" t="str">
        <v>份</v>
      </c>
      <c r="G97" s="58">
        <v>60</v>
      </c>
      <c r="H97" s="25">
        <f>G97*E97</f>
      </c>
    </row>
    <row r="98">
      <c r="A98" s="46" t="str">
        <v>其他</v>
      </c>
      <c r="B98" s="46" t="str">
        <v>M1</v>
      </c>
      <c r="C98" s="46" t="str">
        <v>打印机租赁</v>
      </c>
      <c r="D98" s="46"/>
      <c r="E98" s="46">
        <v>2</v>
      </c>
      <c r="F98" s="46" t="str">
        <v>台</v>
      </c>
      <c r="G98" s="58">
        <v>1000</v>
      </c>
      <c r="H98" s="25">
        <f>G98*E98</f>
      </c>
    </row>
    <row r="99">
      <c r="A99" s="46"/>
      <c r="B99" s="46" t="str">
        <v>M2</v>
      </c>
      <c r="C99" s="46" t="str">
        <v>A4打印纸</v>
      </c>
      <c r="D99" s="46"/>
      <c r="E99" s="46">
        <v>1</v>
      </c>
      <c r="F99" s="46" t="str">
        <v>套</v>
      </c>
      <c r="G99" s="58">
        <v>500</v>
      </c>
      <c r="H99" s="25">
        <f>G99*E99</f>
      </c>
    </row>
    <row customHeight="true" ht="19" r="100">
      <c r="A100" s="46"/>
      <c r="B100" s="46" t="str">
        <v>M3</v>
      </c>
      <c r="C100" s="75" t="str">
        <v>cms马夹</v>
      </c>
      <c r="D100" s="75"/>
      <c r="E100" s="75">
        <v>20</v>
      </c>
      <c r="F100" s="75" t="str">
        <v>件</v>
      </c>
      <c r="G100" s="58">
        <v>0</v>
      </c>
      <c r="H100" s="25">
        <f>G100*E100</f>
      </c>
    </row>
    <row customHeight="true" ht="19" r="101">
      <c r="A101" s="46"/>
      <c r="B101" s="46" t="str">
        <v>M4</v>
      </c>
      <c r="C101" s="75" t="str">
        <v>工作人员服装</v>
      </c>
      <c r="D101" s="75"/>
      <c r="E101" s="75">
        <v>50</v>
      </c>
      <c r="F101" s="75" t="str">
        <v>件</v>
      </c>
      <c r="G101" s="58">
        <v>0</v>
      </c>
      <c r="H101" s="25">
        <f>G101*E101</f>
      </c>
    </row>
    <row r="102">
      <c r="A102" s="83" t="str">
        <v>合计</v>
      </c>
      <c r="B102" s="83"/>
      <c r="C102" s="83"/>
      <c r="D102" s="83"/>
      <c r="E102" s="83"/>
      <c r="F102" s="83"/>
      <c r="G102" s="84"/>
      <c r="H102" s="84">
        <f>SUM(H2:H101)</f>
      </c>
    </row>
    <row r="103">
      <c r="D103" s="60"/>
      <c r="G103" s="61"/>
      <c r="H103" s="59"/>
    </row>
    <row r="104">
      <c r="D104" s="60"/>
      <c r="G104" s="61"/>
      <c r="H104" s="59"/>
    </row>
    <row r="105">
      <c r="D105" s="60"/>
      <c r="G105" s="61"/>
      <c r="H105" s="59"/>
    </row>
    <row r="106">
      <c r="D106" s="60"/>
      <c r="G106" s="61"/>
      <c r="H106" s="59"/>
    </row>
    <row r="107">
      <c r="D107" s="60"/>
      <c r="G107" s="61"/>
      <c r="H107" s="59"/>
    </row>
    <row r="108">
      <c r="D108" s="60"/>
      <c r="G108" s="61"/>
      <c r="H108" s="59"/>
    </row>
    <row r="109">
      <c r="D109" s="60"/>
      <c r="G109" s="61"/>
      <c r="H109" s="59"/>
    </row>
    <row r="110">
      <c r="D110" s="60"/>
      <c r="G110" s="61"/>
      <c r="H110" s="59"/>
    </row>
    <row r="111">
      <c r="D111" s="60"/>
      <c r="G111" s="61"/>
      <c r="H111" s="59"/>
    </row>
    <row r="112">
      <c r="D112" s="60"/>
      <c r="G112" s="61"/>
      <c r="H112" s="59"/>
    </row>
    <row r="113">
      <c r="D113" s="60"/>
      <c r="G113" s="61"/>
      <c r="H113" s="59"/>
    </row>
    <row r="114">
      <c r="D114" s="60"/>
      <c r="G114" s="61"/>
      <c r="H114" s="59"/>
    </row>
    <row r="115">
      <c r="D115" s="60"/>
      <c r="G115" s="61"/>
      <c r="H115" s="59"/>
    </row>
    <row r="116">
      <c r="D116" s="60"/>
      <c r="G116" s="61"/>
      <c r="H116" s="59"/>
    </row>
    <row r="117">
      <c r="D117" s="60"/>
      <c r="G117" s="61"/>
      <c r="H117" s="59"/>
    </row>
    <row r="118">
      <c r="D118" s="60"/>
      <c r="G118" s="61"/>
      <c r="H118" s="59"/>
    </row>
    <row r="119">
      <c r="D119" s="60"/>
      <c r="G119" s="61"/>
      <c r="H119" s="59"/>
    </row>
    <row r="120">
      <c r="D120" s="60"/>
      <c r="G120" s="61"/>
      <c r="H120" s="59"/>
    </row>
    <row r="121">
      <c r="D121" s="60"/>
      <c r="G121" s="61"/>
      <c r="H121" s="59"/>
    </row>
    <row r="122">
      <c r="D122" s="60"/>
      <c r="G122" s="61"/>
      <c r="H122" s="59"/>
    </row>
    <row r="123">
      <c r="D123" s="60"/>
      <c r="G123" s="61"/>
      <c r="H123" s="59"/>
    </row>
    <row r="124">
      <c r="D124" s="60"/>
      <c r="G124" s="61"/>
      <c r="H124" s="59"/>
    </row>
    <row r="125">
      <c r="D125" s="60"/>
      <c r="G125" s="61"/>
      <c r="H125" s="59"/>
    </row>
    <row r="126">
      <c r="D126" s="60"/>
      <c r="G126" s="61"/>
      <c r="H126" s="59"/>
    </row>
    <row r="127">
      <c r="D127" s="60"/>
      <c r="G127" s="61"/>
      <c r="H127" s="59"/>
    </row>
    <row r="128">
      <c r="D128" s="60"/>
      <c r="G128" s="61"/>
      <c r="H128" s="59"/>
    </row>
    <row r="129">
      <c r="D129" s="60"/>
      <c r="G129" s="61"/>
      <c r="H129" s="59"/>
    </row>
    <row r="130">
      <c r="D130" s="60"/>
      <c r="G130" s="61"/>
      <c r="H130" s="59"/>
    </row>
    <row r="131">
      <c r="D131" s="60"/>
      <c r="G131" s="61"/>
      <c r="H131" s="59"/>
    </row>
    <row r="132">
      <c r="D132" s="60"/>
      <c r="G132" s="61"/>
      <c r="H132" s="59"/>
    </row>
    <row r="133">
      <c r="D133" s="60"/>
      <c r="G133" s="61"/>
      <c r="H133" s="59"/>
    </row>
    <row r="134">
      <c r="D134" s="60"/>
      <c r="G134" s="61"/>
      <c r="H134" s="59"/>
    </row>
    <row r="135">
      <c r="D135" s="60"/>
      <c r="G135" s="61"/>
      <c r="H135" s="59"/>
    </row>
    <row r="136">
      <c r="D136" s="60"/>
      <c r="G136" s="61"/>
      <c r="H136" s="59"/>
    </row>
    <row r="137">
      <c r="D137" s="60"/>
      <c r="G137" s="61"/>
      <c r="H137" s="59"/>
    </row>
    <row r="138">
      <c r="D138" s="60"/>
      <c r="G138" s="61"/>
      <c r="H138" s="59"/>
    </row>
    <row r="139">
      <c r="D139" s="60"/>
      <c r="G139" s="61"/>
      <c r="H139" s="59"/>
    </row>
    <row r="140">
      <c r="D140" s="60"/>
      <c r="G140" s="61"/>
      <c r="H140" s="59"/>
    </row>
    <row r="141">
      <c r="D141" s="60"/>
      <c r="G141" s="61"/>
      <c r="H141" s="59"/>
    </row>
    <row r="142">
      <c r="D142" s="60"/>
      <c r="G142" s="61"/>
      <c r="H142" s="59"/>
    </row>
    <row r="143">
      <c r="D143" s="60"/>
      <c r="G143" s="61"/>
      <c r="H143" s="59"/>
    </row>
    <row r="144">
      <c r="D144" s="60"/>
      <c r="G144" s="61"/>
      <c r="H144" s="59"/>
    </row>
    <row r="145">
      <c r="D145" s="60"/>
      <c r="G145" s="61"/>
      <c r="H145" s="59"/>
    </row>
    <row r="146">
      <c r="D146" s="60"/>
      <c r="G146" s="61"/>
      <c r="H146" s="59"/>
    </row>
    <row r="147">
      <c r="D147" s="60"/>
      <c r="G147" s="61"/>
      <c r="H147" s="59"/>
    </row>
    <row r="148">
      <c r="D148" s="60"/>
      <c r="G148" s="61"/>
      <c r="H148" s="59"/>
    </row>
    <row r="149">
      <c r="D149" s="60"/>
      <c r="G149" s="61"/>
      <c r="H149" s="59"/>
    </row>
    <row r="150">
      <c r="D150" s="60"/>
      <c r="G150" s="61"/>
      <c r="H150" s="59"/>
    </row>
    <row r="151">
      <c r="D151" s="60"/>
      <c r="G151" s="61"/>
      <c r="H151" s="59"/>
    </row>
    <row r="152">
      <c r="D152" s="60"/>
      <c r="G152" s="61"/>
      <c r="H152" s="59"/>
    </row>
    <row r="153">
      <c r="D153" s="60"/>
      <c r="G153" s="61"/>
      <c r="H153" s="59"/>
    </row>
    <row r="154">
      <c r="D154" s="60"/>
      <c r="G154" s="61"/>
      <c r="H154" s="59"/>
    </row>
    <row r="155">
      <c r="D155" s="60"/>
      <c r="G155" s="61"/>
      <c r="H155" s="59"/>
    </row>
    <row r="156">
      <c r="D156" s="60"/>
      <c r="G156" s="61"/>
      <c r="H156" s="59"/>
    </row>
    <row r="157">
      <c r="D157" s="60"/>
      <c r="G157" s="61"/>
      <c r="H157" s="59"/>
    </row>
    <row r="158">
      <c r="D158" s="60"/>
      <c r="G158" s="61"/>
      <c r="H158" s="59"/>
    </row>
    <row r="159">
      <c r="D159" s="60"/>
      <c r="G159" s="61"/>
      <c r="H159" s="59"/>
    </row>
    <row r="160">
      <c r="D160" s="60"/>
      <c r="G160" s="61"/>
      <c r="H160" s="59"/>
    </row>
    <row r="161">
      <c r="D161" s="60"/>
      <c r="G161" s="61"/>
      <c r="H161" s="59"/>
    </row>
    <row r="162">
      <c r="D162" s="60"/>
      <c r="G162" s="61"/>
      <c r="H162" s="59"/>
    </row>
    <row r="163">
      <c r="D163" s="60"/>
      <c r="G163" s="61"/>
      <c r="H163" s="59"/>
    </row>
    <row r="164">
      <c r="D164" s="60"/>
      <c r="G164" s="61"/>
      <c r="H164" s="59"/>
    </row>
    <row r="165">
      <c r="D165" s="60"/>
      <c r="G165" s="61"/>
      <c r="H165" s="59"/>
    </row>
    <row r="166">
      <c r="D166" s="60"/>
      <c r="G166" s="61"/>
      <c r="H166" s="59"/>
    </row>
    <row r="167">
      <c r="D167" s="60"/>
      <c r="G167" s="61"/>
      <c r="H167" s="59"/>
    </row>
    <row r="168">
      <c r="D168" s="60"/>
      <c r="G168" s="61"/>
      <c r="H168" s="59"/>
    </row>
    <row r="169">
      <c r="D169" s="60"/>
      <c r="G169" s="61"/>
      <c r="H169" s="59"/>
    </row>
    <row r="170">
      <c r="D170" s="60"/>
      <c r="G170" s="61"/>
      <c r="H170" s="59"/>
    </row>
    <row r="171">
      <c r="D171" s="60"/>
      <c r="G171" s="61"/>
      <c r="H171" s="59"/>
    </row>
    <row r="172">
      <c r="D172" s="60"/>
      <c r="G172" s="61"/>
      <c r="H172" s="59"/>
    </row>
    <row r="173">
      <c r="D173" s="60"/>
      <c r="G173" s="61"/>
      <c r="H173" s="59"/>
    </row>
    <row r="174">
      <c r="D174" s="60"/>
      <c r="G174" s="61"/>
      <c r="H174" s="59"/>
    </row>
    <row r="175">
      <c r="D175" s="60"/>
      <c r="G175" s="61"/>
      <c r="H175" s="59"/>
    </row>
    <row r="176">
      <c r="D176" s="60"/>
      <c r="G176" s="61"/>
      <c r="H176" s="59"/>
    </row>
    <row r="177">
      <c r="D177" s="60"/>
      <c r="G177" s="61"/>
      <c r="H177" s="59"/>
    </row>
    <row r="178">
      <c r="D178" s="60"/>
      <c r="G178" s="61"/>
      <c r="H178" s="59"/>
    </row>
    <row r="179">
      <c r="D179" s="60"/>
      <c r="G179" s="61"/>
      <c r="H179" s="59"/>
    </row>
    <row r="180">
      <c r="D180" s="60"/>
      <c r="G180" s="61"/>
      <c r="H180" s="59"/>
    </row>
    <row r="181">
      <c r="D181" s="60"/>
      <c r="G181" s="61"/>
      <c r="H181" s="59"/>
    </row>
    <row r="182">
      <c r="D182" s="60"/>
      <c r="G182" s="61"/>
      <c r="H182" s="59"/>
    </row>
    <row r="183">
      <c r="G183" s="61"/>
      <c r="H183" s="59"/>
    </row>
    <row r="184">
      <c r="G184" s="61"/>
      <c r="H184" s="59"/>
    </row>
    <row r="185">
      <c r="G185" s="61"/>
      <c r="H185" s="59"/>
    </row>
    <row r="186">
      <c r="G186" s="61"/>
      <c r="H186" s="59"/>
    </row>
    <row r="187">
      <c r="G187" s="61"/>
      <c r="H187" s="59"/>
    </row>
    <row r="188">
      <c r="G188" s="61"/>
      <c r="H188" s="59"/>
    </row>
    <row r="189">
      <c r="G189" s="61"/>
      <c r="H189" s="59"/>
    </row>
    <row r="190">
      <c r="G190" s="61"/>
      <c r="H190" s="59"/>
    </row>
    <row r="191">
      <c r="G191" s="61"/>
      <c r="H191" s="59"/>
    </row>
    <row r="192">
      <c r="G192" s="61"/>
      <c r="H192" s="59"/>
    </row>
    <row r="193">
      <c r="G193" s="61"/>
      <c r="H193" s="59"/>
    </row>
    <row r="194">
      <c r="G194" s="61"/>
      <c r="H194" s="59"/>
    </row>
    <row r="195">
      <c r="G195" s="61"/>
      <c r="H195" s="59"/>
    </row>
    <row r="196">
      <c r="G196" s="61"/>
      <c r="H196" s="59"/>
    </row>
    <row r="197">
      <c r="G197" s="61"/>
      <c r="H197" s="59"/>
    </row>
    <row r="198">
      <c r="G198" s="61"/>
      <c r="H198" s="59"/>
    </row>
    <row r="199">
      <c r="G199" s="61"/>
      <c r="H199" s="59"/>
    </row>
    <row r="200">
      <c r="G200" s="61"/>
      <c r="H200" s="59"/>
    </row>
    <row r="201">
      <c r="G201" s="61"/>
      <c r="H201" s="59"/>
    </row>
    <row r="202">
      <c r="G202" s="61"/>
      <c r="H202" s="59"/>
    </row>
  </sheetData>
  <mergeCells>
    <mergeCell ref="A2:A6"/>
    <mergeCell ref="A7:A10"/>
    <mergeCell ref="A11:A28"/>
    <mergeCell ref="A29:A48"/>
    <mergeCell ref="C59:C61"/>
    <mergeCell ref="A49:A62"/>
    <mergeCell ref="A90:A97"/>
    <mergeCell ref="A77:A89"/>
    <mergeCell ref="A63:A76"/>
    <mergeCell ref="A102:G102"/>
    <mergeCell ref="A98:A101"/>
    <mergeCell ref="B59:B61"/>
  </mergeCells>
</worksheet>
</file>

<file path=xl/worksheets/sheet5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workbookViewId="0"/>
  </sheetViews>
  <sheetFormatPr defaultColWidth="14" defaultRowHeight="19"/>
  <cols>
    <col collapsed="false" customWidth="true" hidden="false" max="1" min="1" style="0" width="12"/>
    <col collapsed="false" customWidth="true" hidden="false" max="2" min="2" style="0" width="25"/>
    <col collapsed="false" customWidth="true" hidden="false" max="3" min="3" style="0" width="20"/>
    <col collapsed="false" customWidth="true" hidden="false" max="4" min="4" style="0" width="12"/>
    <col collapsed="false" customWidth="true" hidden="false" max="5" min="5" style="0" width="12"/>
    <col collapsed="false" customWidth="true" hidden="false" max="6" min="6" style="0" width="19"/>
  </cols>
  <sheetData>
    <row customHeight="true" ht="19" r="1">
      <c r="A1" s="92" t="str">
        <v>大项</v>
      </c>
      <c r="B1" s="92" t="str">
        <v>单项</v>
      </c>
      <c r="C1" s="92" t="str">
        <v>明细描述</v>
      </c>
      <c r="D1" s="92" t="str">
        <v>数量</v>
      </c>
      <c r="E1" s="92" t="str">
        <v>单位</v>
      </c>
      <c r="F1" s="92" t="str">
        <v>单价</v>
      </c>
    </row>
    <row r="2">
      <c r="A2" s="46" t="str">
        <v>正会视频</v>
      </c>
      <c r="B2" s="47" t="str">
        <v>1. 串场视频1-听见 萌芽</v>
      </c>
      <c r="C2" s="46"/>
      <c r="D2" s="46">
        <v>1</v>
      </c>
      <c r="E2" s="46" t="str">
        <v>个</v>
      </c>
      <c r="F2" s="88"/>
    </row>
    <row r="3">
      <c r="A3" s="46"/>
      <c r="B3" s="47" t="str">
        <v>2. 回顾视频</v>
      </c>
      <c r="C3" s="46"/>
      <c r="D3" s="46">
        <v>1</v>
      </c>
      <c r="E3" s="46" t="str">
        <v>个</v>
      </c>
      <c r="F3" s="88"/>
    </row>
    <row r="4">
      <c r="A4" s="46"/>
      <c r="B4" s="47" t="str">
        <v>3. 微电影1</v>
      </c>
      <c r="C4" s="46"/>
      <c r="D4" s="46">
        <v>1</v>
      </c>
      <c r="E4" s="46" t="str">
        <v>个</v>
      </c>
      <c r="F4" s="88"/>
    </row>
    <row r="5">
      <c r="A5" s="46"/>
      <c r="B5" s="47" t="str">
        <v>4. 银龙颁奖视频</v>
      </c>
      <c r="C5" s="46"/>
      <c r="D5" s="46">
        <v>1</v>
      </c>
      <c r="E5" s="46" t="str">
        <v>个</v>
      </c>
      <c r="F5" s="88"/>
    </row>
    <row r="6">
      <c r="A6" s="46"/>
      <c r="B6" s="47" t="str">
        <v>5. 串场视频2-看见 成长</v>
      </c>
      <c r="C6" s="46"/>
      <c r="D6" s="46">
        <v>1</v>
      </c>
      <c r="E6" s="46" t="str">
        <v>个</v>
      </c>
      <c r="F6" s="88"/>
    </row>
    <row r="7">
      <c r="A7" s="46"/>
      <c r="B7" s="47" t="str">
        <v>6. 微电影2</v>
      </c>
      <c r="C7" s="46"/>
      <c r="D7" s="46">
        <v>1</v>
      </c>
      <c r="E7" s="46" t="str">
        <v>个</v>
      </c>
      <c r="F7" s="88"/>
    </row>
    <row r="8">
      <c r="A8" s="46"/>
      <c r="B8" s="47" t="str">
        <v>7. 银龙+颁奖视频</v>
      </c>
      <c r="C8" s="46"/>
      <c r="D8" s="46">
        <v>1</v>
      </c>
      <c r="E8" s="46" t="str">
        <v>个</v>
      </c>
      <c r="F8" s="88"/>
    </row>
    <row r="9">
      <c r="A9" s="46"/>
      <c r="B9" s="47" t="str">
        <v>8. 微电影3</v>
      </c>
      <c r="C9" s="46"/>
      <c r="D9" s="46">
        <v>1</v>
      </c>
      <c r="E9" s="46" t="str">
        <v>个</v>
      </c>
      <c r="F9" s="88"/>
    </row>
    <row r="10">
      <c r="A10" s="46"/>
      <c r="B10" s="47" t="str">
        <v>9. 银龙团队奖颁奖</v>
      </c>
      <c r="C10" s="46"/>
      <c r="D10" s="46">
        <v>1</v>
      </c>
      <c r="E10" s="46" t="str">
        <v>个</v>
      </c>
      <c r="F10" s="88"/>
    </row>
    <row r="11">
      <c r="A11" s="46"/>
      <c r="B11" s="47" t="str">
        <v>10. 串场视频3-触见 丰茂</v>
      </c>
      <c r="C11" s="46"/>
      <c r="D11" s="46">
        <v>1</v>
      </c>
      <c r="E11" s="46" t="str">
        <v>个</v>
      </c>
      <c r="F11" s="88"/>
    </row>
    <row r="12">
      <c r="A12" s="46"/>
      <c r="B12" s="47" t="str">
        <v>11. 十年功勋颁奖</v>
      </c>
      <c r="C12" s="46"/>
      <c r="D12" s="46">
        <v>1</v>
      </c>
      <c r="E12" s="46" t="str">
        <v>个</v>
      </c>
      <c r="F12" s="88"/>
    </row>
    <row r="13">
      <c r="A13" s="46"/>
      <c r="B13" s="47" t="str">
        <v>12. 功勋故事视频</v>
      </c>
      <c r="C13" s="46"/>
      <c r="D13" s="46">
        <v>1</v>
      </c>
      <c r="E13" s="46" t="str">
        <v>个</v>
      </c>
      <c r="F13" s="88"/>
    </row>
    <row r="14">
      <c r="A14" s="46"/>
      <c r="B14" s="47" t="str">
        <v>13. 如愿MV</v>
      </c>
      <c r="C14" s="46"/>
      <c r="D14" s="46">
        <v>1</v>
      </c>
      <c r="E14" s="46" t="str">
        <v>个</v>
      </c>
      <c r="F14" s="88"/>
    </row>
    <row r="15">
      <c r="A15" s="46"/>
      <c r="B15" s="47" t="str">
        <v>14. 启动视频</v>
      </c>
      <c r="C15" s="46"/>
      <c r="D15" s="46">
        <v>1</v>
      </c>
      <c r="E15" s="46" t="str">
        <v>个</v>
      </c>
      <c r="F15" s="88"/>
    </row>
    <row r="16">
      <c r="A16" s="89" t="str">
        <v>晚宴视频</v>
      </c>
      <c r="B16" s="90" t="str">
        <v>15. MDRT颁奖</v>
      </c>
      <c r="C16" s="89"/>
      <c r="D16" s="89">
        <v>1</v>
      </c>
      <c r="E16" s="89" t="str">
        <v>个</v>
      </c>
      <c r="F16" s="91"/>
    </row>
  </sheetData>
  <mergeCells>
    <mergeCell ref="A2:A15"/>
  </mergeCells>
</worksheet>
</file>

<file path=xl/worksheets/sheet6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workbookViewId="0"/>
  </sheetViews>
  <sheetFormatPr defaultColWidth="14" defaultRowHeight="19"/>
  <cols>
    <col collapsed="false" customWidth="true" hidden="false" max="1" min="1" style="0" width="12"/>
    <col collapsed="false" customWidth="true" hidden="false" max="2" min="2" style="0" width="10"/>
    <col collapsed="false" customWidth="true" hidden="false" max="3" min="3" style="0" width="37"/>
    <col collapsed="false" customWidth="true" hidden="false" max="4" min="4" style="0" width="49"/>
    <col collapsed="false" customWidth="true" hidden="false" max="5" min="5" style="0" width="11"/>
    <col collapsed="false" customWidth="true" hidden="false" max="6" min="6" style="0" width="12"/>
    <col collapsed="false" customWidth="true" hidden="false" max="7" min="7" style="0" width="14"/>
    <col collapsed="false" customWidth="true" hidden="false" max="8" min="8" style="0" width="19"/>
    <col collapsed="false" customWidth="true" hidden="false" max="9" min="9" style="0" width="18"/>
    <col collapsed="false" customWidth="true" hidden="false" max="10" min="10" style="0" width="14"/>
    <col collapsed="false" customWidth="true" hidden="false" max="11" min="11" style="0" width="14"/>
    <col collapsed="false" customWidth="true" hidden="false" max="12" min="12" style="0" width="14"/>
    <col collapsed="false" customWidth="true" hidden="false" max="13" min="13" style="0" width="14"/>
    <col collapsed="false" customWidth="true" hidden="false" max="14" min="14" style="0" width="14"/>
  </cols>
  <sheetData>
    <row r="1">
      <c r="A1" s="135" t="str">
        <v>类别</v>
      </c>
      <c r="B1" s="134" t="str">
        <v>序号</v>
      </c>
      <c r="C1" s="133" t="str">
        <v>单项</v>
      </c>
      <c r="D1" s="133" t="str">
        <v>明细描述</v>
      </c>
      <c r="E1" s="134" t="str">
        <v>数量</v>
      </c>
      <c r="F1" s="134" t="str">
        <v>单位</v>
      </c>
      <c r="G1" s="136" t="str">
        <v>单价</v>
      </c>
      <c r="H1" s="137" t="str">
        <v>成本小计</v>
      </c>
      <c r="I1" s="6"/>
      <c r="J1" s="6"/>
      <c r="K1" s="6"/>
      <c r="L1" s="6"/>
      <c r="M1" s="6"/>
      <c r="N1" s="6"/>
    </row>
    <row customHeight="true" ht="19" r="2">
      <c r="A2" s="49" t="str">
        <v>酒店接待</v>
      </c>
      <c r="B2" s="45" t="str">
        <v>D1</v>
      </c>
      <c r="C2" s="51" t="str">
        <v>道旗</v>
      </c>
      <c r="D2" s="85" t="str">
        <v>5m</v>
      </c>
      <c r="E2" s="54">
        <v>6</v>
      </c>
      <c r="F2" s="54" t="str">
        <v>个</v>
      </c>
      <c r="G2" s="87">
        <v>380</v>
      </c>
      <c r="H2" s="108">
        <v>2280</v>
      </c>
    </row>
    <row customHeight="true" ht="19" r="3">
      <c r="A3" s="49"/>
      <c r="B3" s="45"/>
      <c r="C3" s="51"/>
      <c r="D3" s="68" t="str">
        <v>3m</v>
      </c>
      <c r="E3" s="45">
        <v>10</v>
      </c>
      <c r="F3" s="45" t="str">
        <v>个</v>
      </c>
      <c r="G3" s="69">
        <v>210</v>
      </c>
      <c r="H3" s="118">
        <v>2100</v>
      </c>
    </row>
    <row customHeight="true" ht="19" r="4">
      <c r="A4" s="49"/>
      <c r="B4" s="45" t="str">
        <v>D2</v>
      </c>
      <c r="C4" s="51" t="str">
        <v>吊旗</v>
      </c>
      <c r="D4" s="85" t="str">
        <v>70*90cm 间隔放（旗帜布 ）</v>
      </c>
      <c r="E4" s="54">
        <v>12</v>
      </c>
      <c r="F4" s="54" t="str">
        <v>个</v>
      </c>
      <c r="G4" s="87">
        <v>75</v>
      </c>
      <c r="H4" s="25">
        <f>G4*E4</f>
      </c>
    </row>
    <row customHeight="true" ht="19" r="5">
      <c r="A5" s="49"/>
      <c r="B5" s="45" t="str">
        <v>D3</v>
      </c>
      <c r="C5" s="51" t="str">
        <v>签到背板</v>
      </c>
      <c r="D5" s="51" t="str">
        <v>桁架宝丽布 8*3m</v>
      </c>
      <c r="E5" s="48">
        <v>2</v>
      </c>
      <c r="F5" s="46" t="str">
        <v>块</v>
      </c>
      <c r="G5" s="50">
        <v>1900</v>
      </c>
      <c r="H5" s="25">
        <f>G5*E5</f>
      </c>
    </row>
    <row customHeight="true" ht="19" r="6">
      <c r="A6" s="49" t="str">
        <v>VIP区</v>
      </c>
      <c r="B6" s="49" t="str">
        <v>G1</v>
      </c>
      <c r="C6" s="51" t="str">
        <v>沙发</v>
      </c>
      <c r="D6" s="51"/>
      <c r="E6" s="45">
        <v>70</v>
      </c>
      <c r="F6" s="45" t="str">
        <v>个</v>
      </c>
      <c r="G6" s="50">
        <v>150</v>
      </c>
      <c r="H6" s="25">
        <f>G6*E6</f>
      </c>
      <c r="I6" s="6"/>
      <c r="J6" s="6"/>
      <c r="K6" s="6"/>
      <c r="L6" s="6"/>
      <c r="M6" s="6"/>
      <c r="N6" s="6"/>
    </row>
    <row customHeight="true" ht="19" r="7">
      <c r="A7" s="49"/>
      <c r="B7" s="86" t="str">
        <v>G2</v>
      </c>
      <c r="C7" s="112" t="str">
        <v>茶几</v>
      </c>
      <c r="D7" s="113"/>
      <c r="E7" s="54">
        <v>37</v>
      </c>
      <c r="F7" s="54" t="str">
        <v>个</v>
      </c>
      <c r="G7" s="87">
        <v>100</v>
      </c>
      <c r="H7" s="25">
        <f>G7*E7</f>
      </c>
      <c r="I7" s="6"/>
      <c r="J7" s="6"/>
      <c r="K7" s="6"/>
      <c r="L7" s="6"/>
      <c r="M7" s="6"/>
      <c r="N7" s="6"/>
    </row>
    <row customHeight="true" ht="19" r="8">
      <c r="A8" s="46" t="str">
        <v>正会搭建
（厅内）</v>
      </c>
      <c r="B8" s="86" t="str">
        <v>G3</v>
      </c>
      <c r="C8" s="112" t="str">
        <v>异型主舞台</v>
      </c>
      <c r="D8" s="113" t="str">
        <v>48.5*7*0.8m（h）</v>
      </c>
      <c r="E8" s="54">
        <v>1</v>
      </c>
      <c r="F8" s="54" t="str">
        <v>项</v>
      </c>
      <c r="G8" s="87">
        <v>95000</v>
      </c>
      <c r="H8" s="25">
        <f>G8*E8</f>
      </c>
      <c r="I8" s="6"/>
      <c r="J8" s="6"/>
      <c r="K8" s="6"/>
      <c r="L8" s="6"/>
      <c r="M8" s="6"/>
      <c r="N8" s="6"/>
    </row>
    <row customHeight="true" ht="19" r="9">
      <c r="A9" s="46"/>
      <c r="B9" s="86" t="str">
        <v>G4</v>
      </c>
      <c r="C9" s="51" t="str">
        <v>中间T台</v>
      </c>
      <c r="D9" s="93" t="str">
        <v>14*3.2m</v>
      </c>
      <c r="E9" s="45">
        <v>1</v>
      </c>
      <c r="F9" s="45" t="str">
        <v>组</v>
      </c>
      <c r="G9" s="69">
        <v>6000</v>
      </c>
      <c r="H9" s="25">
        <f>G9*E9</f>
      </c>
      <c r="I9" s="6"/>
      <c r="J9" s="6"/>
      <c r="K9" s="6"/>
      <c r="L9" s="6"/>
      <c r="M9" s="6"/>
      <c r="N9" s="6"/>
    </row>
    <row customHeight="true" ht="19" r="10">
      <c r="A10" s="46"/>
      <c r="B10" s="86" t="str">
        <v>G5</v>
      </c>
      <c r="C10" s="95" t="str">
        <v>异型圆形T台</v>
      </c>
      <c r="D10" s="93" t="str">
        <v>做落在升降台处、内里7.3*7.2m*0.8m（h）、外围</v>
      </c>
      <c r="E10" s="45">
        <v>1</v>
      </c>
      <c r="F10" s="45" t="str">
        <v>项</v>
      </c>
      <c r="G10" s="69">
        <v>16000</v>
      </c>
      <c r="H10" s="25">
        <f>G10*E10</f>
      </c>
      <c r="I10" s="6"/>
      <c r="J10" s="6"/>
      <c r="K10" s="6"/>
      <c r="L10" s="6"/>
      <c r="M10" s="6"/>
      <c r="N10" s="6"/>
    </row>
    <row customHeight="true" ht="19" r="11">
      <c r="A11" s="46"/>
      <c r="B11" s="86" t="str">
        <v>G6</v>
      </c>
      <c r="C11" s="95"/>
      <c r="D11" s="93" t="str">
        <v>logo贴需贴镭射光</v>
      </c>
      <c r="E11" s="45">
        <v>1</v>
      </c>
      <c r="F11" s="45" t="str">
        <v>项</v>
      </c>
      <c r="G11" s="69">
        <v>3000</v>
      </c>
      <c r="H11" s="25">
        <f>G11*E11</f>
      </c>
      <c r="I11" s="6"/>
      <c r="J11" s="6"/>
      <c r="K11" s="6"/>
      <c r="L11" s="6"/>
      <c r="M11" s="6"/>
      <c r="N11" s="6"/>
    </row>
    <row r="12">
      <c r="A12" s="46"/>
      <c r="B12" s="86" t="str">
        <v>G7</v>
      </c>
      <c r="C12" s="63" t="str">
        <v>舞台两侧台阶</v>
      </c>
      <c r="D12" s="93"/>
      <c r="E12" s="45">
        <v>2</v>
      </c>
      <c r="F12" s="45" t="str">
        <v>组</v>
      </c>
      <c r="G12" s="69">
        <v>5500</v>
      </c>
      <c r="H12" s="25">
        <f>G12*E12</f>
      </c>
      <c r="I12" s="6"/>
      <c r="J12" s="6"/>
      <c r="K12" s="6"/>
      <c r="L12" s="6"/>
      <c r="M12" s="6"/>
      <c r="N12" s="6"/>
    </row>
    <row r="13">
      <c r="A13" s="46"/>
      <c r="B13" s="86" t="str">
        <v>G8</v>
      </c>
      <c r="C13" s="94" t="str">
        <v>发光灯带</v>
      </c>
      <c r="D13" s="93"/>
      <c r="E13" s="45">
        <v>1</v>
      </c>
      <c r="F13" s="45" t="str">
        <v>项</v>
      </c>
      <c r="G13" s="69">
        <v>6000</v>
      </c>
      <c r="H13" s="25">
        <f>G13*E13</f>
      </c>
      <c r="I13" s="6"/>
      <c r="J13" s="6"/>
      <c r="K13" s="6"/>
      <c r="L13" s="6"/>
      <c r="M13" s="6"/>
      <c r="N13" s="6"/>
    </row>
    <row r="14">
      <c r="A14" s="46"/>
      <c r="B14" s="86" t="str">
        <v>G9</v>
      </c>
      <c r="C14" s="94" t="str">
        <v>舞台地毯</v>
      </c>
      <c r="D14" s="93" t="str">
        <v>拉绒</v>
      </c>
      <c r="E14" s="45">
        <v>500</v>
      </c>
      <c r="F14" s="45" t="str">
        <v>平</v>
      </c>
      <c r="G14" s="69">
        <v>18</v>
      </c>
      <c r="H14" s="25">
        <f>G14*E14</f>
      </c>
      <c r="I14" s="6"/>
      <c r="J14" s="6"/>
      <c r="K14" s="6"/>
      <c r="L14" s="6"/>
      <c r="M14" s="6"/>
      <c r="N14" s="6"/>
    </row>
    <row r="15">
      <c r="A15" s="46"/>
      <c r="B15" s="86" t="str">
        <v>G10</v>
      </c>
      <c r="C15" s="94" t="str">
        <v>厅内红毯</v>
      </c>
      <c r="D15" s="93" t="str">
        <v>含地上垫板</v>
      </c>
      <c r="E15" s="45">
        <v>300</v>
      </c>
      <c r="F15" s="45" t="str">
        <v>平</v>
      </c>
      <c r="G15" s="69">
        <v>18</v>
      </c>
      <c r="H15" s="25">
        <f>G15*E15</f>
      </c>
      <c r="I15" s="6"/>
      <c r="J15" s="6"/>
      <c r="K15" s="6"/>
      <c r="L15" s="6"/>
      <c r="M15" s="6"/>
      <c r="N15" s="6"/>
    </row>
    <row customHeight="true" ht="41" r="16">
      <c r="A16" s="46" t="str">
        <v>正会搭建
（厅外）</v>
      </c>
      <c r="B16" s="86" t="str">
        <v>G11</v>
      </c>
      <c r="C16" s="94" t="str">
        <v>门头</v>
      </c>
      <c r="D16" s="93" t="str">
        <v>异型门头16*4.9m 厚4.5m、上层间距9.8m，离地高3.9m 下层间距11m 离地高2.4m 错层金属质感贴边，错层凹槽镶嵌灯带。</v>
      </c>
      <c r="E16" s="45">
        <v>1</v>
      </c>
      <c r="F16" s="45" t="str">
        <v>项</v>
      </c>
      <c r="G16" s="69">
        <v>65000</v>
      </c>
      <c r="H16" s="25">
        <f>G16*E16</f>
      </c>
      <c r="I16" s="6"/>
      <c r="J16" s="6"/>
      <c r="K16" s="6"/>
      <c r="L16" s="6"/>
      <c r="M16" s="6"/>
      <c r="N16" s="6"/>
    </row>
    <row r="17">
      <c r="A17" s="46"/>
      <c r="B17" s="86" t="str">
        <v>G12</v>
      </c>
      <c r="C17" s="94" t="str">
        <v>生机勃勃</v>
      </c>
      <c r="D17" s="93"/>
      <c r="E17" s="45">
        <v>1</v>
      </c>
      <c r="F17" s="45" t="str">
        <v>项</v>
      </c>
      <c r="G17" s="69">
        <v>35000</v>
      </c>
      <c r="H17" s="25">
        <f>G17*E17</f>
      </c>
      <c r="I17" s="6"/>
      <c r="J17" s="6"/>
      <c r="K17" s="6"/>
      <c r="L17" s="6"/>
      <c r="M17" s="6"/>
      <c r="N17" s="6"/>
    </row>
    <row r="18">
      <c r="A18" s="46"/>
      <c r="B18" s="86" t="str">
        <v>G13</v>
      </c>
      <c r="C18" s="138" t="str">
        <v>拾季 背板</v>
      </c>
      <c r="D18" s="93" t="str">
        <v>宝丽布8*3m 含长臂射灯</v>
      </c>
      <c r="E18" s="45">
        <v>24</v>
      </c>
      <c r="F18" s="45" t="str">
        <v>平</v>
      </c>
      <c r="G18" s="69">
        <v>80</v>
      </c>
      <c r="H18" s="25">
        <f>G18*E18</f>
      </c>
      <c r="I18" s="6"/>
      <c r="J18" s="6"/>
      <c r="K18" s="6"/>
      <c r="L18" s="6"/>
      <c r="M18" s="6"/>
      <c r="N18" s="6"/>
    </row>
    <row r="19">
      <c r="A19" s="46"/>
      <c r="B19" s="86" t="str">
        <v>G14</v>
      </c>
      <c r="C19" s="138"/>
      <c r="D19" s="93" t="str">
        <v>丽萍展架</v>
      </c>
      <c r="E19" s="45">
        <v>1</v>
      </c>
      <c r="F19" s="45" t="str">
        <v>个</v>
      </c>
      <c r="G19" s="69">
        <v>280</v>
      </c>
      <c r="H19" s="25">
        <f>G19*E19</f>
      </c>
      <c r="I19" s="6"/>
      <c r="J19" s="6"/>
      <c r="K19" s="6"/>
      <c r="L19" s="6"/>
      <c r="M19" s="6"/>
      <c r="N19" s="6"/>
    </row>
    <row r="20">
      <c r="A20" s="46"/>
      <c r="B20" s="86" t="str">
        <v>G15</v>
      </c>
      <c r="C20" s="95" t="str">
        <v>心有所树</v>
      </c>
      <c r="D20" s="93" t="str">
        <v>外框7*3m 厚度1.8m</v>
      </c>
      <c r="E20" s="45">
        <v>1</v>
      </c>
      <c r="F20" s="45" t="str">
        <v>项</v>
      </c>
      <c r="G20" s="69">
        <v>15000</v>
      </c>
      <c r="H20" s="25">
        <f>G20*E20</f>
      </c>
      <c r="I20" s="6"/>
      <c r="J20" s="6"/>
      <c r="K20" s="6"/>
      <c r="L20" s="6"/>
      <c r="M20" s="6"/>
      <c r="N20" s="6"/>
    </row>
    <row r="21">
      <c r="A21" s="46"/>
      <c r="B21" s="86" t="str">
        <v>G16</v>
      </c>
      <c r="C21" s="95"/>
      <c r="D21" s="93" t="str">
        <v>后背板（裱画面）6*2.94m</v>
      </c>
      <c r="E21" s="45">
        <v>1</v>
      </c>
      <c r="F21" s="45" t="str">
        <v>项</v>
      </c>
      <c r="G21" s="69">
        <v>5000</v>
      </c>
      <c r="H21" s="25">
        <f>G21*E21</f>
      </c>
      <c r="I21" s="6"/>
      <c r="J21" s="6"/>
      <c r="K21" s="6"/>
      <c r="L21" s="6"/>
      <c r="M21" s="6"/>
      <c r="N21" s="6"/>
    </row>
    <row r="22">
      <c r="A22" s="46"/>
      <c r="B22" s="86" t="str">
        <v>G17</v>
      </c>
      <c r="C22" s="95"/>
      <c r="D22" s="93" t="str">
        <v>顶上扇形结构4m 银色反光效果</v>
      </c>
      <c r="E22" s="45">
        <v>1</v>
      </c>
      <c r="F22" s="45" t="str">
        <v>项</v>
      </c>
      <c r="G22" s="69">
        <v>13000</v>
      </c>
      <c r="H22" s="25">
        <f>G22*E22</f>
      </c>
      <c r="I22" s="6"/>
      <c r="J22" s="6"/>
      <c r="K22" s="6"/>
      <c r="L22" s="6"/>
      <c r="M22" s="6"/>
      <c r="N22" s="6"/>
    </row>
    <row r="23">
      <c r="A23" s="46"/>
      <c r="B23" s="86" t="str">
        <v>G18</v>
      </c>
      <c r="C23" s="95"/>
      <c r="D23" s="93" t="str">
        <v>顶上主题字结构 半圆直径2m 高0.4m 发光字1.65*0.26m</v>
      </c>
      <c r="E23" s="45">
        <v>1</v>
      </c>
      <c r="F23" s="45" t="str">
        <v>项</v>
      </c>
      <c r="G23" s="69">
        <v>3000</v>
      </c>
      <c r="H23" s="25">
        <f>G23*E23</f>
      </c>
      <c r="I23" s="6"/>
      <c r="J23" s="6"/>
      <c r="K23" s="6"/>
      <c r="L23" s="6"/>
      <c r="M23" s="6"/>
      <c r="N23" s="6"/>
    </row>
    <row r="24">
      <c r="A24" s="46"/>
      <c r="B24" s="86" t="str">
        <v>G19</v>
      </c>
      <c r="C24" s="95"/>
      <c r="D24" s="93" t="str">
        <v>中心树结构 树干高2.9m 底直径0.6m 顶直径0.5m 底座直径1.4m 高0.46 树杈长1.2m，直径（4组）</v>
      </c>
      <c r="E24" s="45">
        <v>1</v>
      </c>
      <c r="F24" s="45" t="str">
        <v>组</v>
      </c>
      <c r="G24" s="69">
        <v>16000</v>
      </c>
      <c r="H24" s="25">
        <f>G24*E24</f>
      </c>
      <c r="I24" s="6"/>
      <c r="J24" s="6"/>
      <c r="K24" s="6"/>
      <c r="L24" s="6"/>
      <c r="M24" s="6"/>
      <c r="N24" s="6"/>
    </row>
    <row r="25">
      <c r="A25" s="46"/>
      <c r="B25" s="86" t="str">
        <v>G20</v>
      </c>
      <c r="C25" s="95"/>
      <c r="D25" s="93" t="str">
        <v>底部铺设薄板子3.86m 边缘柔性灯带</v>
      </c>
      <c r="E25" s="45">
        <v>1</v>
      </c>
      <c r="F25" s="45" t="str">
        <v>项</v>
      </c>
      <c r="G25" s="69">
        <v>1800</v>
      </c>
      <c r="H25" s="25">
        <f>G25*E25</f>
      </c>
      <c r="I25" s="6"/>
      <c r="J25" s="6"/>
      <c r="K25" s="6"/>
      <c r="L25" s="6"/>
      <c r="M25" s="6"/>
      <c r="N25" s="6"/>
    </row>
    <row customHeight="true" ht="19" r="26">
      <c r="A26" s="46"/>
      <c r="B26" s="86" t="str">
        <v>G21</v>
      </c>
      <c r="C26" s="95"/>
      <c r="D26" s="93" t="str">
        <v>触摸屏幕（可以是ipad）</v>
      </c>
      <c r="E26" s="45">
        <v>4</v>
      </c>
      <c r="F26" s="45" t="str">
        <v>块</v>
      </c>
      <c r="G26" s="69">
        <v>1000</v>
      </c>
      <c r="H26" s="25">
        <f>G26*E26</f>
      </c>
      <c r="I26" s="6"/>
      <c r="J26" s="6"/>
      <c r="K26" s="6"/>
      <c r="L26" s="6"/>
      <c r="M26" s="6"/>
      <c r="N26" s="6"/>
    </row>
    <row customHeight="true" ht="19" r="27">
      <c r="A27" s="46"/>
      <c r="B27" s="86" t="str">
        <v>G22</v>
      </c>
      <c r="C27" s="95"/>
      <c r="D27" s="93" t="str">
        <v>白色柔性灯带+金属弹簧管</v>
      </c>
      <c r="E27" s="45">
        <v>1</v>
      </c>
      <c r="F27" s="45" t="str">
        <v>项</v>
      </c>
      <c r="G27" s="69">
        <v>6500</v>
      </c>
      <c r="H27" s="25">
        <f>G27*E27</f>
      </c>
      <c r="I27" s="6"/>
      <c r="J27" s="6"/>
      <c r="K27" s="6"/>
      <c r="L27" s="6"/>
      <c r="M27" s="6"/>
      <c r="N27" s="6"/>
    </row>
    <row r="28">
      <c r="A28" s="46"/>
      <c r="B28" s="86" t="str">
        <v>G23</v>
      </c>
      <c r="C28" s="95" t="str">
        <v>未来境遇</v>
      </c>
      <c r="D28" s="93" t="str">
        <v>整体框7*3m厚1.5m</v>
      </c>
      <c r="E28" s="45">
        <v>1</v>
      </c>
      <c r="F28" s="45" t="str">
        <v>项</v>
      </c>
      <c r="G28" s="69">
        <v>8600</v>
      </c>
      <c r="H28" s="25">
        <f>G28*E28</f>
      </c>
    </row>
    <row r="29">
      <c r="A29" s="46"/>
      <c r="B29" s="86" t="str">
        <v>G24</v>
      </c>
      <c r="C29" s="95"/>
      <c r="D29" s="93" t="str">
        <v>后背板 6.8*2.8m</v>
      </c>
      <c r="E29" s="45">
        <v>1</v>
      </c>
      <c r="F29" s="45" t="str">
        <v>块</v>
      </c>
      <c r="G29" s="69">
        <v>4500</v>
      </c>
      <c r="H29" s="25">
        <f>G29*E29</f>
      </c>
    </row>
    <row r="30">
      <c r="A30" s="46"/>
      <c r="B30" s="86" t="str">
        <v>G25</v>
      </c>
      <c r="C30" s="95"/>
      <c r="D30" s="93" t="str">
        <v>盾牌logo 0.95*1.4m 亚克力贴立体字 需要银色膜反光</v>
      </c>
      <c r="E30" s="45">
        <v>1</v>
      </c>
      <c r="F30" s="45" t="str">
        <v>块</v>
      </c>
      <c r="G30" s="69">
        <v>900</v>
      </c>
      <c r="H30" s="25">
        <f>G30*E30</f>
      </c>
    </row>
    <row r="31">
      <c r="A31" s="46"/>
      <c r="B31" s="86" t="str">
        <v>G26</v>
      </c>
      <c r="C31" s="95"/>
      <c r="D31" s="93" t="str">
        <v>吊球（40cm-80cm）</v>
      </c>
      <c r="E31" s="45">
        <v>5</v>
      </c>
      <c r="F31" s="45" t="str">
        <v>个</v>
      </c>
      <c r="G31" s="69">
        <v>100</v>
      </c>
      <c r="H31" s="25">
        <f>G31*E31</f>
      </c>
    </row>
    <row r="32">
      <c r="A32" s="46"/>
      <c r="B32" s="86" t="str">
        <v>G27</v>
      </c>
      <c r="C32" s="95"/>
      <c r="D32" s="93" t="str" xml:space="preserve">
        <v>顶部软膜灯箱 白光 </v>
      </c>
      <c r="E32" s="45">
        <v>1</v>
      </c>
      <c r="F32" s="45" t="str">
        <v>组</v>
      </c>
      <c r="G32" s="69">
        <v>2400</v>
      </c>
      <c r="H32" s="25">
        <f>G32*E32</f>
      </c>
    </row>
    <row r="33">
      <c r="A33" s="46"/>
      <c r="B33" s="86" t="str">
        <v>G28</v>
      </c>
      <c r="C33" s="95"/>
      <c r="D33" s="93" t="str">
        <v>植物造景</v>
      </c>
      <c r="E33" s="45">
        <v>1</v>
      </c>
      <c r="F33" s="45" t="str">
        <v>项</v>
      </c>
      <c r="G33" s="69">
        <v>3000</v>
      </c>
      <c r="H33" s="25">
        <f>G33*E33</f>
      </c>
    </row>
    <row r="34">
      <c r="A34" s="46"/>
      <c r="B34" s="86" t="str">
        <v>G29</v>
      </c>
      <c r="C34" s="95"/>
      <c r="D34" s="93" t="str">
        <v>飞碟泡雕</v>
      </c>
      <c r="E34" s="45">
        <v>2</v>
      </c>
      <c r="F34" s="45" t="str">
        <v>个</v>
      </c>
      <c r="G34" s="69">
        <v>350</v>
      </c>
      <c r="H34" s="25">
        <f>G34*E34</f>
      </c>
    </row>
    <row r="35">
      <c r="A35" s="46"/>
      <c r="B35" s="86" t="str">
        <v>G30</v>
      </c>
      <c r="C35" s="95" t="str">
        <v>仙踪奇遇</v>
      </c>
      <c r="D35" s="93" t="str">
        <v>草皮8*4m 异型</v>
      </c>
      <c r="E35" s="45">
        <v>32</v>
      </c>
      <c r="F35" s="45" t="str">
        <v>平</v>
      </c>
      <c r="G35" s="69">
        <v>65</v>
      </c>
      <c r="H35" s="25">
        <f>G35*E35</f>
      </c>
    </row>
    <row r="36">
      <c r="A36" s="46"/>
      <c r="B36" s="86" t="str">
        <v>G31</v>
      </c>
      <c r="C36" s="95"/>
      <c r="D36" s="93" t="str">
        <v>地上波波灯</v>
      </c>
      <c r="E36" s="45">
        <v>6</v>
      </c>
      <c r="F36" s="45" t="str">
        <v>个</v>
      </c>
      <c r="G36" s="69">
        <v>100</v>
      </c>
      <c r="H36" s="25">
        <f>G36*E36</f>
      </c>
    </row>
    <row r="37">
      <c r="A37" s="46"/>
      <c r="B37" s="86" t="str">
        <v>G32</v>
      </c>
      <c r="C37" s="95"/>
      <c r="D37" s="93" t="str">
        <v>亚克力球</v>
      </c>
      <c r="E37" s="45">
        <v>10</v>
      </c>
      <c r="F37" s="45" t="str">
        <v>个</v>
      </c>
      <c r="G37" s="69">
        <v>200</v>
      </c>
      <c r="H37" s="25">
        <f>G37*E37</f>
      </c>
    </row>
    <row r="38">
      <c r="A38" s="46"/>
      <c r="B38" s="86" t="str">
        <v>G33</v>
      </c>
      <c r="C38" s="95"/>
      <c r="D38" s="93" t="str">
        <v>波波球灯架</v>
      </c>
      <c r="E38" s="45">
        <v>2</v>
      </c>
      <c r="F38" s="45" t="str">
        <v>个</v>
      </c>
      <c r="G38" s="69">
        <v>150</v>
      </c>
      <c r="H38" s="25">
        <f>G38*E38</f>
      </c>
    </row>
    <row r="39">
      <c r="A39" s="46"/>
      <c r="B39" s="86" t="str">
        <v>G34</v>
      </c>
      <c r="C39" s="95"/>
      <c r="D39" s="93" t="str">
        <v>绿植</v>
      </c>
      <c r="E39" s="45">
        <v>1</v>
      </c>
      <c r="F39" s="45" t="str">
        <v>项</v>
      </c>
      <c r="G39" s="69">
        <v>5500</v>
      </c>
      <c r="H39" s="25">
        <f>G39*E39</f>
      </c>
    </row>
    <row r="40">
      <c r="A40" s="46"/>
      <c r="B40" s="86" t="str">
        <v>G35</v>
      </c>
      <c r="C40" s="95"/>
      <c r="D40" s="93" t="str">
        <v>发光logo直径2.16m</v>
      </c>
      <c r="E40" s="45">
        <v>1</v>
      </c>
      <c r="F40" s="45" t="str">
        <v>个</v>
      </c>
      <c r="G40" s="69">
        <v>9000</v>
      </c>
      <c r="H40" s="25">
        <f>G40*E40</f>
      </c>
    </row>
    <row r="41">
      <c r="A41" s="46"/>
      <c r="B41" s="86" t="str">
        <v>G36</v>
      </c>
      <c r="C41" s="95"/>
      <c r="D41" s="93" t="str">
        <v>发光字中文1.64*0.25m 地台1.65*0.72m</v>
      </c>
      <c r="E41" s="45">
        <v>1</v>
      </c>
      <c r="F41" s="45" t="str">
        <v>组</v>
      </c>
      <c r="G41" s="69">
        <v>4300</v>
      </c>
      <c r="H41" s="25">
        <f>G41*E41</f>
      </c>
    </row>
    <row r="42">
      <c r="A42" s="46"/>
      <c r="B42" s="86" t="str">
        <v>G37</v>
      </c>
      <c r="C42" s="95"/>
      <c r="D42" s="93" t="str">
        <v>发光字英文1.8*0.13m 地台1.94*0.5m</v>
      </c>
      <c r="E42" s="45">
        <v>1</v>
      </c>
      <c r="F42" s="45" t="str">
        <v>组</v>
      </c>
      <c r="G42" s="69">
        <v>4200</v>
      </c>
      <c r="H42" s="25">
        <f>G42*E42</f>
      </c>
    </row>
    <row r="43">
      <c r="A43" s="49" t="str">
        <v>运输搭建</v>
      </c>
      <c r="B43" s="49" t="str">
        <v>Q1</v>
      </c>
      <c r="C43" s="51" t="str">
        <v>物料运输</v>
      </c>
      <c r="D43" s="93" t="str">
        <v>6.8米货车8台工厂到酒店安装及拆除来回各1趟</v>
      </c>
      <c r="E43" s="45">
        <v>16</v>
      </c>
      <c r="F43" s="45" t="str">
        <v>台次</v>
      </c>
      <c r="G43" s="69">
        <v>1300</v>
      </c>
      <c r="H43" s="25">
        <f>G43*E43</f>
      </c>
    </row>
    <row r="44">
      <c r="A44" s="49"/>
      <c r="B44" s="49" t="str">
        <v>Q2</v>
      </c>
      <c r="C44" s="51" t="str">
        <v>施工人员交通</v>
      </c>
      <c r="D44" s="93" t="str">
        <v>1台大巴3天安装1天拆除工厂到酒店往返各1趟</v>
      </c>
      <c r="E44" s="45">
        <v>8</v>
      </c>
      <c r="F44" s="45" t="str">
        <v>台次</v>
      </c>
      <c r="G44" s="69">
        <v>1000</v>
      </c>
      <c r="H44" s="25">
        <f>G44*E44</f>
      </c>
    </row>
    <row r="45">
      <c r="A45" s="49"/>
      <c r="B45" s="49" t="str">
        <v>Q3</v>
      </c>
      <c r="C45" s="51" t="str">
        <v>施工人工</v>
      </c>
      <c r="D45" s="93" t="str">
        <v>40人3天搭建含加班，1晚拆除</v>
      </c>
      <c r="E45" s="45">
        <v>320</v>
      </c>
      <c r="F45" s="45" t="str">
        <v>工</v>
      </c>
      <c r="G45" s="69">
        <v>350</v>
      </c>
      <c r="H45" s="25">
        <f>G45*E45</f>
      </c>
    </row>
    <row r="46">
      <c r="A46" s="49"/>
      <c r="B46" s="49" t="str">
        <v>Q4</v>
      </c>
      <c r="C46" s="51" t="str">
        <v>施工人员餐饮</v>
      </c>
      <c r="D46" s="93" t="str">
        <v>施工人员施工期间餐饮</v>
      </c>
      <c r="E46" s="45">
        <v>1</v>
      </c>
      <c r="F46" s="45" t="str">
        <v>项</v>
      </c>
      <c r="G46" s="69">
        <v>8000</v>
      </c>
      <c r="H46" s="25">
        <f>G46*E46</f>
      </c>
    </row>
    <row r="47">
      <c r="A47" s="49"/>
      <c r="B47" s="49" t="str">
        <v>Q5</v>
      </c>
      <c r="C47" s="51" t="str">
        <v>展期值班</v>
      </c>
      <c r="D47" s="93" t="str">
        <v>彩排及活动期间4人留守值班人工及交通餐饮等</v>
      </c>
      <c r="E47" s="45">
        <v>1</v>
      </c>
      <c r="F47" s="45" t="str">
        <v>项</v>
      </c>
      <c r="G47" s="69">
        <v>6000</v>
      </c>
      <c r="H47" s="25">
        <f>G47*E47</f>
      </c>
    </row>
    <row r="48">
      <c r="A48" s="49"/>
      <c r="B48" s="49" t="str">
        <v>Q6</v>
      </c>
      <c r="C48" s="51" t="str">
        <v>展具包装</v>
      </c>
      <c r="D48" s="93" t="str">
        <v>成品出厂包装</v>
      </c>
      <c r="E48" s="45">
        <v>1</v>
      </c>
      <c r="F48" s="45" t="str">
        <v>项</v>
      </c>
      <c r="G48" s="69">
        <v>3300</v>
      </c>
      <c r="H48" s="25">
        <f>G48*E48</f>
      </c>
    </row>
    <row r="49">
      <c r="A49" s="49"/>
      <c r="B49" s="49" t="str">
        <v>Q7</v>
      </c>
      <c r="C49" s="51" t="str">
        <v>全场电料</v>
      </c>
      <c r="D49" s="93" t="str">
        <v>展具电源电路铺设及电料</v>
      </c>
      <c r="E49" s="45">
        <v>1</v>
      </c>
      <c r="F49" s="45" t="str">
        <v>项</v>
      </c>
      <c r="G49" s="69">
        <v>8000</v>
      </c>
      <c r="H49" s="25">
        <f>G49*E49</f>
      </c>
    </row>
    <row r="50">
      <c r="A50" s="156"/>
      <c r="B50" s="156" t="str">
        <v>Q8</v>
      </c>
      <c r="C50" s="63" t="str">
        <v>酒店地面保护</v>
      </c>
      <c r="D50" s="157" t="str">
        <v>酒店进货通道及会场地面地毯及板材保护</v>
      </c>
      <c r="E50" s="62">
        <v>1</v>
      </c>
      <c r="F50" s="62" t="str">
        <v>项</v>
      </c>
      <c r="G50" s="158">
        <v>3600</v>
      </c>
      <c r="H50" s="159">
        <f>G50*E50</f>
      </c>
    </row>
    <row r="51">
      <c r="A51" s="96" t="str">
        <v>小计</v>
      </c>
      <c r="B51" s="96"/>
      <c r="C51" s="97"/>
      <c r="D51" s="97"/>
      <c r="E51" s="96"/>
      <c r="F51" s="96"/>
      <c r="G51" s="96"/>
      <c r="H51" s="98">
        <f>SUM(H2:H50)</f>
      </c>
    </row>
    <row r="52">
      <c r="A52" s="119" t="str">
        <v>av</v>
      </c>
      <c r="B52" s="99" t="str">
        <v>9月1-5号场内</v>
      </c>
      <c r="C52" s="110" t="str">
        <v>P3LED高清屏幕</v>
      </c>
      <c r="D52" s="110" t="str">
        <v>P3高清LED屏幕 尺寸：W46m*H5.5m 使用</v>
      </c>
      <c r="E52" s="117">
        <v>253</v>
      </c>
      <c r="F52" s="117" t="str">
        <v>平方</v>
      </c>
      <c r="G52" s="102">
        <v>260</v>
      </c>
      <c r="H52" s="120">
        <f>E52*G52</f>
      </c>
    </row>
    <row r="53">
      <c r="A53" s="75"/>
      <c r="B53" s="109"/>
      <c r="C53" s="152" t="str">
        <v>P3LED高清屏幕</v>
      </c>
      <c r="D53" s="152" t="str">
        <v>侧屏幕LED屏幕 尺寸：W22m*H5.5m 使用x2</v>
      </c>
      <c r="E53" s="153">
        <v>242</v>
      </c>
      <c r="F53" s="153" t="str">
        <v>平方</v>
      </c>
      <c r="G53" s="154">
        <v>260</v>
      </c>
      <c r="H53" s="103">
        <f>E53*G53</f>
      </c>
    </row>
    <row r="54">
      <c r="A54" s="75"/>
      <c r="B54" s="109"/>
      <c r="C54" s="139" t="str">
        <v>雷亚架背架</v>
      </c>
      <c r="D54" s="139" t="str" xml:space="preserve">
        <v>尺寸：W26m*D4m*H8m；材质：雷亚架12条一组 立方体 </v>
      </c>
      <c r="E54" s="140">
        <v>104</v>
      </c>
      <c r="F54" s="141" t="str">
        <v>㎡</v>
      </c>
      <c r="G54" s="142">
        <v>200</v>
      </c>
      <c r="H54" s="103">
        <f>E54*G54</f>
      </c>
    </row>
    <row r="55">
      <c r="A55" s="75"/>
      <c r="B55" s="109"/>
      <c r="C55" s="110" t="str">
        <v>视频处理器</v>
      </c>
      <c r="D55" s="116"/>
      <c r="E55" s="101">
        <v>6</v>
      </c>
      <c r="F55" s="101" t="str">
        <v>台</v>
      </c>
      <c r="G55" s="102">
        <v>200</v>
      </c>
      <c r="H55" s="103">
        <f>E55*G55</f>
      </c>
    </row>
    <row r="56">
      <c r="A56" s="75"/>
      <c r="B56" s="109"/>
      <c r="C56" s="110" t="str">
        <v>切换控制台</v>
      </c>
      <c r="D56" s="116"/>
      <c r="E56" s="101">
        <v>2</v>
      </c>
      <c r="F56" s="101" t="str">
        <v>台</v>
      </c>
      <c r="G56" s="102">
        <v>200</v>
      </c>
      <c r="H56" s="103">
        <f>E56*G56</f>
      </c>
    </row>
    <row r="57">
      <c r="A57" s="75"/>
      <c r="B57" s="109"/>
      <c r="C57" s="110" t="str">
        <v>e2视频切换台（LED屏）50</v>
      </c>
      <c r="D57" s="116" t="str">
        <v>配合苹果笔记本使用拼接出4K信号上屏+题词器 监控画面显示</v>
      </c>
      <c r="E57" s="101">
        <v>1</v>
      </c>
      <c r="F57" s="101" t="str">
        <v>台</v>
      </c>
      <c r="G57" s="102">
        <v>6000</v>
      </c>
      <c r="H57" s="103">
        <f>E57*G57</f>
      </c>
    </row>
    <row r="58">
      <c r="A58" s="75"/>
      <c r="B58" s="109"/>
      <c r="C58" s="110" t="str">
        <v>Hirender S3通道（主控+备份）</v>
      </c>
      <c r="D58" s="116" t="str">
        <v>LED屏视频播放拼接处理器服务器</v>
      </c>
      <c r="E58" s="101">
        <v>2</v>
      </c>
      <c r="F58" s="101" t="str">
        <v>通道</v>
      </c>
      <c r="G58" s="102">
        <v>1000</v>
      </c>
      <c r="H58" s="103">
        <f>E58*G58</f>
      </c>
    </row>
    <row r="59">
      <c r="A59" s="75"/>
      <c r="B59" s="109"/>
      <c r="C59" s="110" t="str">
        <v>LED处理器</v>
      </c>
      <c r="D59" s="116" t="str">
        <v>迈普视通</v>
      </c>
      <c r="E59" s="101">
        <v>4</v>
      </c>
      <c r="F59" s="101" t="str">
        <v>套</v>
      </c>
      <c r="G59" s="102">
        <v>200</v>
      </c>
      <c r="H59" s="103">
        <f>E59*G59</f>
      </c>
    </row>
    <row r="60">
      <c r="A60" s="75"/>
      <c r="B60" s="109"/>
      <c r="C60" s="110" t="str">
        <v>信号分配器</v>
      </c>
      <c r="D60" s="116" t="str">
        <v>LED信号系统</v>
      </c>
      <c r="E60" s="101">
        <v>4</v>
      </c>
      <c r="F60" s="101" t="str">
        <v>套</v>
      </c>
      <c r="G60" s="102">
        <v>200</v>
      </c>
      <c r="H60" s="103">
        <f>E60*G60</f>
      </c>
    </row>
    <row r="61">
      <c r="A61" s="75"/>
      <c r="B61" s="109"/>
      <c r="C61" s="110" t="str">
        <v>切换器装置</v>
      </c>
      <c r="D61" s="116" t="str">
        <v>邁普視通 630（含两路SDI输入）</v>
      </c>
      <c r="E61" s="101">
        <v>1</v>
      </c>
      <c r="F61" s="101" t="str">
        <v>套</v>
      </c>
      <c r="G61" s="102">
        <v>200</v>
      </c>
      <c r="H61" s="103">
        <f>E61*G61</f>
      </c>
    </row>
    <row r="62">
      <c r="A62" s="75"/>
      <c r="B62" s="109"/>
      <c r="C62" s="110" t="str">
        <v>60寸液晶题词</v>
      </c>
      <c r="D62" s="110" t="str">
        <v>60寸等离子 4k 液晶屏设备</v>
      </c>
      <c r="E62" s="101">
        <v>4</v>
      </c>
      <c r="F62" s="101" t="str">
        <v>套</v>
      </c>
      <c r="G62" s="102">
        <v>600</v>
      </c>
      <c r="H62" s="103">
        <f>E62*G62</f>
      </c>
    </row>
    <row r="63">
      <c r="A63" s="75"/>
      <c r="B63" s="109"/>
      <c r="C63" s="110" t="str">
        <v>苹果主控电脑</v>
      </c>
      <c r="D63" s="116" t="str">
        <v>苹果（含备用）</v>
      </c>
      <c r="E63" s="101">
        <v>2</v>
      </c>
      <c r="F63" s="101" t="str">
        <v>台</v>
      </c>
      <c r="G63" s="102">
        <v>200</v>
      </c>
      <c r="H63" s="103">
        <f>E63*G63</f>
      </c>
    </row>
    <row r="64">
      <c r="A64" s="75"/>
      <c r="B64" s="109"/>
      <c r="C64" s="110" t="str">
        <v>PC控制电脑</v>
      </c>
      <c r="D64" s="116" t="str">
        <v>IBM</v>
      </c>
      <c r="E64" s="101">
        <v>2</v>
      </c>
      <c r="F64" s="101" t="str">
        <v>台</v>
      </c>
      <c r="G64" s="102">
        <v>150</v>
      </c>
      <c r="H64" s="103">
        <f>E64*G64</f>
      </c>
    </row>
    <row r="65">
      <c r="A65" s="75"/>
      <c r="B65" s="109"/>
      <c r="C65" s="110" t="str">
        <v>cuelight翻页器</v>
      </c>
      <c r="D65" s="110" t="str">
        <v>cuelight</v>
      </c>
      <c r="E65" s="101">
        <v>1</v>
      </c>
      <c r="F65" s="101" t="str">
        <v>套</v>
      </c>
      <c r="G65" s="102"/>
      <c r="H65" s="103">
        <f>E65*G65</f>
      </c>
    </row>
    <row r="66">
      <c r="A66" s="75"/>
      <c r="B66" s="109"/>
      <c r="C66" s="110" t="str">
        <v>电缆过线板</v>
      </c>
      <c r="D66" s="110"/>
      <c r="E66" s="101">
        <v>20</v>
      </c>
      <c r="F66" s="101" t="str">
        <v>个</v>
      </c>
      <c r="G66" s="102"/>
      <c r="H66" s="103">
        <f>E66*G66</f>
      </c>
    </row>
    <row r="67">
      <c r="A67" s="75"/>
      <c r="B67" s="109"/>
      <c r="C67" s="110" t="str">
        <v>UPS不间断电源</v>
      </c>
      <c r="D67" s="110"/>
      <c r="E67" s="101">
        <v>1</v>
      </c>
      <c r="F67" s="101" t="str">
        <v>套</v>
      </c>
      <c r="G67" s="102">
        <v>1000</v>
      </c>
      <c r="H67" s="103">
        <f>E67*G67</f>
      </c>
    </row>
    <row r="68">
      <c r="A68" s="75"/>
      <c r="B68" s="109"/>
      <c r="C68" s="110" t="str">
        <v>配套线材</v>
      </c>
      <c r="D68" s="110" t="str">
        <v>主屏全屏PPT用</v>
      </c>
      <c r="E68" s="101">
        <v>1</v>
      </c>
      <c r="F68" s="101" t="str">
        <v>套</v>
      </c>
      <c r="G68" s="102">
        <v>1000</v>
      </c>
      <c r="H68" s="103">
        <f>E68*G68</f>
      </c>
    </row>
    <row r="69">
      <c r="A69" s="75"/>
      <c r="B69" s="109"/>
      <c r="C69" s="110" t="str">
        <v>e2视频师</v>
      </c>
      <c r="D69" s="110" t="str">
        <v>技术人员 专业视频</v>
      </c>
      <c r="E69" s="101">
        <v>1</v>
      </c>
      <c r="F69" s="101" t="str">
        <v>名</v>
      </c>
      <c r="G69" s="102">
        <v>3500</v>
      </c>
      <c r="H69" s="103">
        <f>E69*G69</f>
      </c>
    </row>
    <row r="70">
      <c r="A70" s="75"/>
      <c r="B70" s="99" t="str">
        <v>序厅</v>
      </c>
      <c r="C70" s="110" t="str">
        <v>P3LED高清屏幕</v>
      </c>
      <c r="D70" s="110" t="str" xml:space="preserve">
        <v>裸眼3d屏，柔性屏.W7m*H3m *H3m </v>
      </c>
      <c r="E70" s="117">
        <v>30</v>
      </c>
      <c r="F70" s="101" t="str">
        <v>平米</v>
      </c>
      <c r="G70" s="102">
        <v>680</v>
      </c>
      <c r="H70" s="103">
        <f>E70*G70</f>
      </c>
    </row>
    <row r="71">
      <c r="A71" s="75"/>
      <c r="B71" s="99"/>
      <c r="C71" s="100" t="str">
        <v>屏幕控台</v>
      </c>
      <c r="D71" s="100" t="str">
        <v>3路屏幕控台</v>
      </c>
      <c r="E71" s="101">
        <v>1</v>
      </c>
      <c r="F71" s="101" t="str">
        <v>台</v>
      </c>
      <c r="G71" s="147">
        <v>500</v>
      </c>
      <c r="H71" s="103">
        <f>E71*G71</f>
      </c>
    </row>
    <row r="72">
      <c r="A72" s="75"/>
      <c r="B72" s="99"/>
      <c r="C72" s="110" t="str">
        <v>LED师</v>
      </c>
      <c r="D72" s="116" t="str">
        <v>技术人员 专业视频</v>
      </c>
      <c r="E72" s="101">
        <v>1</v>
      </c>
      <c r="F72" s="101" t="str">
        <v>名</v>
      </c>
      <c r="G72" s="102">
        <v>500</v>
      </c>
      <c r="H72" s="103">
        <f>E72*G72</f>
      </c>
    </row>
    <row r="73">
      <c r="A73" s="75"/>
      <c r="B73" s="99" t="str">
        <v>场内</v>
      </c>
      <c r="C73" s="116" t="str">
        <v>电动开合轨道</v>
      </c>
      <c r="D73" s="116" t="str">
        <v>尺寸：W26m*开2米</v>
      </c>
      <c r="E73" s="101">
        <v>52</v>
      </c>
      <c r="F73" s="101" t="str">
        <v>平米</v>
      </c>
      <c r="G73" s="143">
        <v>1200</v>
      </c>
      <c r="H73" s="103">
        <f>E73*G73</f>
      </c>
    </row>
    <row r="74">
      <c r="A74" s="75"/>
      <c r="B74" s="99"/>
      <c r="C74" s="116" t="str" xml:space="preserve">
        <v> 主屏开门</v>
      </c>
      <c r="D74" s="116"/>
      <c r="E74" s="101">
        <v>1</v>
      </c>
      <c r="F74" s="101" t="str">
        <v>台</v>
      </c>
      <c r="G74" s="143">
        <v>10000</v>
      </c>
      <c r="H74" s="103">
        <f>E74*G74</f>
      </c>
    </row>
    <row r="75">
      <c r="A75" s="75"/>
      <c r="B75" s="99"/>
      <c r="C75" s="116" t="str">
        <v>轨道</v>
      </c>
      <c r="D75" s="116" t="str">
        <v>技术人员 专业</v>
      </c>
      <c r="E75" s="101">
        <v>2</v>
      </c>
      <c r="F75" s="101" t="str">
        <v>名</v>
      </c>
      <c r="G75" s="143">
        <v>500</v>
      </c>
      <c r="H75" s="103">
        <f>E75*G75</f>
      </c>
    </row>
    <row r="76">
      <c r="A76" s="75"/>
      <c r="B76" s="99" t="str">
        <v>灯光设备</v>
      </c>
      <c r="C76" s="110" t="str">
        <v>吊点面光灯架</v>
      </c>
      <c r="D76" s="110" t="str" xml:space="preserve">
        <v>尺寸：W26m*1组；材质：铝架400mm X 600mm 专用灯光架 </v>
      </c>
      <c r="E76" s="117">
        <v>26</v>
      </c>
      <c r="F76" s="101" t="str">
        <v>米</v>
      </c>
      <c r="G76" s="102">
        <v>60</v>
      </c>
      <c r="H76" s="103">
        <f>E76*G76</f>
      </c>
    </row>
    <row r="77">
      <c r="A77" s="75"/>
      <c r="B77" s="99"/>
      <c r="C77" s="100" t="str">
        <v>雷压架</v>
      </c>
      <c r="D77" s="100" t="str">
        <v>48mm/8mm</v>
      </c>
      <c r="E77" s="101">
        <v>2500</v>
      </c>
      <c r="F77" s="101" t="str">
        <v>条</v>
      </c>
      <c r="G77" s="147">
        <v>16</v>
      </c>
      <c r="H77" s="103">
        <f>E77*G77</f>
      </c>
    </row>
    <row r="78">
      <c r="A78" s="75"/>
      <c r="B78" s="99"/>
      <c r="C78" s="100" t="str">
        <v>LOGO灯片</v>
      </c>
      <c r="D78" s="100"/>
      <c r="E78" s="101">
        <v>2</v>
      </c>
      <c r="F78" s="101" t="str">
        <v>个</v>
      </c>
      <c r="G78" s="147">
        <v>300</v>
      </c>
      <c r="H78" s="103">
        <f>E78*G78</f>
      </c>
    </row>
    <row r="79">
      <c r="A79" s="75"/>
      <c r="B79" s="99"/>
      <c r="C79" s="110" t="str">
        <v>ledpart染色灯</v>
      </c>
      <c r="D79" s="116" t="str">
        <v>FINE ART 54珠/3W LED 染色PARt</v>
      </c>
      <c r="E79" s="101">
        <v>100</v>
      </c>
      <c r="F79" s="101" t="str">
        <v>支</v>
      </c>
      <c r="G79" s="102">
        <v>80</v>
      </c>
      <c r="H79" s="103">
        <f>E79*G79</f>
      </c>
    </row>
    <row r="80">
      <c r="A80" s="75"/>
      <c r="B80" s="99"/>
      <c r="C80" s="110" t="str">
        <v>光束电脑灯</v>
      </c>
      <c r="D80" s="116" t="str">
        <v>FINE ART 380BEAM 光速电脑灯 380W</v>
      </c>
      <c r="E80" s="101">
        <v>100</v>
      </c>
      <c r="F80" s="101" t="str">
        <v>支</v>
      </c>
      <c r="G80" s="102">
        <v>280</v>
      </c>
      <c r="H80" s="103">
        <f>E80*G80</f>
      </c>
    </row>
    <row r="81">
      <c r="A81" s="75"/>
      <c r="B81" s="99"/>
      <c r="C81" s="100" t="str">
        <v>面光灯</v>
      </c>
      <c r="D81" s="100" t="str">
        <v>切割灯</v>
      </c>
      <c r="E81" s="101">
        <v>26</v>
      </c>
      <c r="F81" s="101" t="str">
        <v>支</v>
      </c>
      <c r="G81" s="102">
        <v>600</v>
      </c>
      <c r="H81" s="103">
        <f>E81*G81</f>
      </c>
    </row>
    <row r="82">
      <c r="A82" s="75"/>
      <c r="B82" s="99"/>
      <c r="C82" s="100" t="str">
        <v>TDL硅箱</v>
      </c>
      <c r="D82" s="100" t="str">
        <v>Dimmer</v>
      </c>
      <c r="E82" s="101">
        <v>2</v>
      </c>
      <c r="F82" s="101" t="str">
        <v>柜</v>
      </c>
      <c r="G82" s="102">
        <v>100</v>
      </c>
      <c r="H82" s="103">
        <f>E82*G82</f>
      </c>
    </row>
    <row r="83">
      <c r="A83" s="75"/>
      <c r="B83" s="99"/>
      <c r="C83" s="100" t="str">
        <v>电动葫芦</v>
      </c>
      <c r="D83" s="100"/>
      <c r="E83" s="101">
        <v>4</v>
      </c>
      <c r="F83" s="101" t="str">
        <v>台</v>
      </c>
      <c r="G83" s="102">
        <v>200</v>
      </c>
      <c r="H83" s="103">
        <f>E83*G83</f>
      </c>
    </row>
    <row r="84">
      <c r="A84" s="75"/>
      <c r="B84" s="99"/>
      <c r="C84" s="100" t="str">
        <v>烟机</v>
      </c>
      <c r="D84" s="111"/>
      <c r="E84" s="101">
        <v>2</v>
      </c>
      <c r="F84" s="101" t="str">
        <v>台</v>
      </c>
      <c r="G84" s="102">
        <v>300</v>
      </c>
      <c r="H84" s="103">
        <f>E84*G84</f>
      </c>
    </row>
    <row r="85">
      <c r="A85" s="75"/>
      <c r="B85" s="99"/>
      <c r="C85" s="100" t="str">
        <v>观众灯</v>
      </c>
      <c r="D85" s="111"/>
      <c r="E85" s="101">
        <v>20</v>
      </c>
      <c r="F85" s="101" t="str">
        <v>台</v>
      </c>
      <c r="G85" s="102">
        <v>80</v>
      </c>
      <c r="H85" s="103">
        <f>E85*G85</f>
      </c>
    </row>
    <row r="86">
      <c r="A86" s="75"/>
      <c r="B86" s="99"/>
      <c r="C86" s="100" t="str">
        <v>洗墙灯</v>
      </c>
      <c r="D86" s="111"/>
      <c r="E86" s="101">
        <v>20</v>
      </c>
      <c r="F86" s="101" t="str">
        <v>台</v>
      </c>
      <c r="G86" s="102">
        <v>120</v>
      </c>
      <c r="H86" s="103">
        <f>E86*G86</f>
      </c>
    </row>
    <row r="87">
      <c r="A87" s="75"/>
      <c r="B87" s="99"/>
      <c r="C87" s="100" t="str">
        <v>追光灯</v>
      </c>
      <c r="D87" s="111"/>
      <c r="E87" s="101">
        <v>2</v>
      </c>
      <c r="F87" s="101" t="str">
        <v>台</v>
      </c>
      <c r="G87" s="102">
        <v>800</v>
      </c>
      <c r="H87" s="103">
        <f>E87*G87</f>
      </c>
    </row>
    <row r="88">
      <c r="A88" s="75"/>
      <c r="B88" s="99"/>
      <c r="C88" s="100" t="str" xml:space="preserve">
        <v> MA2</v>
      </c>
      <c r="D88" s="100" t="str">
        <v>备一张</v>
      </c>
      <c r="E88" s="101">
        <v>1</v>
      </c>
      <c r="F88" s="101" t="str">
        <v>台</v>
      </c>
      <c r="G88" s="102">
        <v>1000</v>
      </c>
      <c r="H88" s="103">
        <f>E88*G88</f>
      </c>
    </row>
    <row r="89">
      <c r="A89" s="75"/>
      <c r="B89" s="99"/>
      <c r="C89" s="100" t="str" xml:space="preserve">
        <v> 面光龙门架</v>
      </c>
      <c r="D89" s="100" t="str" xml:space="preserve">
        <v>W13m*H8m *H8m </v>
      </c>
      <c r="E89" s="101">
        <v>2</v>
      </c>
      <c r="F89" s="101" t="str">
        <v>套</v>
      </c>
      <c r="G89" s="102">
        <v>2000</v>
      </c>
      <c r="H89" s="103">
        <f>E89*G89</f>
      </c>
    </row>
    <row r="90">
      <c r="A90" s="75"/>
      <c r="B90" s="99"/>
      <c r="C90" s="100" t="str">
        <v>灯控台处理器</v>
      </c>
      <c r="D90" s="100" t="str">
        <v>NPU</v>
      </c>
      <c r="E90" s="101">
        <v>2</v>
      </c>
      <c r="F90" s="101" t="str">
        <v>台</v>
      </c>
      <c r="G90" s="102">
        <v>500</v>
      </c>
      <c r="H90" s="103">
        <f>E90*G90</f>
      </c>
    </row>
    <row r="91">
      <c r="A91" s="75"/>
      <c r="B91" s="99"/>
      <c r="C91" s="100" t="str">
        <v>信号放大器</v>
      </c>
      <c r="D91" s="100" t="str">
        <v>DMX DA</v>
      </c>
      <c r="E91" s="101">
        <v>10</v>
      </c>
      <c r="F91" s="101" t="str">
        <v>台</v>
      </c>
      <c r="G91" s="102"/>
      <c r="H91" s="103">
        <f>E91*G91</f>
      </c>
    </row>
    <row r="92">
      <c r="A92" s="75"/>
      <c r="B92" s="99"/>
      <c r="C92" s="100" t="str">
        <v>电箱</v>
      </c>
      <c r="D92" s="100" t="str">
        <v>200A/380电箱</v>
      </c>
      <c r="E92" s="101">
        <v>1</v>
      </c>
      <c r="F92" s="101" t="str">
        <v>台</v>
      </c>
      <c r="G92" s="102"/>
      <c r="H92" s="103">
        <f>E92*G92</f>
      </c>
    </row>
    <row r="93">
      <c r="A93" s="75"/>
      <c r="B93" s="99"/>
      <c r="C93" s="155" t="str">
        <v>电源及讯号线</v>
      </c>
      <c r="D93" s="100" t="str" xml:space="preserve">
        <v>Power &amp; Signal Cable </v>
      </c>
      <c r="E93" s="101">
        <v>1</v>
      </c>
      <c r="F93" s="101" t="str">
        <v>批</v>
      </c>
      <c r="G93" s="102"/>
      <c r="H93" s="103">
        <f>E93*G93</f>
      </c>
    </row>
    <row r="94">
      <c r="A94" s="75"/>
      <c r="B94" s="99"/>
      <c r="C94" s="110" t="str">
        <v>灯光师</v>
      </c>
      <c r="D94" s="116" t="str">
        <v>技术人员 专业灯光师</v>
      </c>
      <c r="E94" s="101">
        <v>2</v>
      </c>
      <c r="F94" s="101" t="str">
        <v>人次</v>
      </c>
      <c r="G94" s="102">
        <v>1000</v>
      </c>
      <c r="H94" s="103">
        <f>E94*G94</f>
      </c>
    </row>
    <row r="95">
      <c r="A95" s="75"/>
      <c r="B95" s="99" t="str">
        <v>音响设备</v>
      </c>
      <c r="C95" s="116" t="str">
        <v>线阵全音</v>
      </c>
      <c r="D95" s="116" t="str" xml:space="preserve">
        <v> Line Array Speaker 12寸</v>
      </c>
      <c r="E95" s="101">
        <v>16</v>
      </c>
      <c r="F95" s="101" t="str">
        <v>支</v>
      </c>
      <c r="G95" s="143">
        <v>450</v>
      </c>
      <c r="H95" s="103">
        <f>E95*G95</f>
      </c>
    </row>
    <row r="96">
      <c r="A96" s="75"/>
      <c r="B96" s="99"/>
      <c r="C96" s="116" t="str">
        <v>线阵低音</v>
      </c>
      <c r="D96" s="116" t="str" xml:space="preserve">
        <v> zsound-vcs Line Array SUB speaker 18寸</v>
      </c>
      <c r="E96" s="101">
        <v>8</v>
      </c>
      <c r="F96" s="101" t="str">
        <v>个</v>
      </c>
      <c r="G96" s="143">
        <v>500</v>
      </c>
      <c r="H96" s="103">
        <f>E96*G96</f>
      </c>
    </row>
    <row r="97">
      <c r="A97" s="75"/>
      <c r="B97" s="99"/>
      <c r="C97" s="116" t="str">
        <v>返送喇叭</v>
      </c>
      <c r="D97" s="116" t="str">
        <v>Nexo PS12寸</v>
      </c>
      <c r="E97" s="101">
        <v>12</v>
      </c>
      <c r="F97" s="101" t="str">
        <v>个</v>
      </c>
      <c r="G97" s="143">
        <v>300</v>
      </c>
      <c r="H97" s="103">
        <f>E97*G97</f>
      </c>
    </row>
    <row r="98">
      <c r="A98" s="75"/>
      <c r="B98" s="99"/>
      <c r="C98" s="116" t="str">
        <v>音箱处理器</v>
      </c>
      <c r="D98" s="116" t="str">
        <v>zsound- Processor</v>
      </c>
      <c r="E98" s="101">
        <v>4</v>
      </c>
      <c r="F98" s="101" t="str">
        <v>台</v>
      </c>
      <c r="G98" s="143">
        <v>100</v>
      </c>
      <c r="H98" s="103">
        <f>E98*G98</f>
      </c>
    </row>
    <row r="99">
      <c r="A99" s="75"/>
      <c r="B99" s="99"/>
      <c r="C99" s="116" t="str">
        <v>功率放大器</v>
      </c>
      <c r="D99" s="116" t="str">
        <v>CROWN 3600</v>
      </c>
      <c r="E99" s="101">
        <v>6</v>
      </c>
      <c r="F99" s="101" t="str">
        <v>台</v>
      </c>
      <c r="G99" s="143">
        <v>100</v>
      </c>
      <c r="H99" s="103">
        <f>E99*G99</f>
      </c>
    </row>
    <row r="100">
      <c r="A100" s="75"/>
      <c r="B100" s="99"/>
      <c r="C100" s="116" t="str">
        <v>电脑 播放器</v>
      </c>
      <c r="D100" s="116" t="str" xml:space="preserve">
        <v>apple imac pro </v>
      </c>
      <c r="E100" s="101">
        <v>2</v>
      </c>
      <c r="F100" s="101" t="str">
        <v>台</v>
      </c>
      <c r="G100" s="143">
        <v>200</v>
      </c>
      <c r="H100" s="103">
        <f>E100*G100</f>
      </c>
    </row>
    <row r="101">
      <c r="A101" s="75"/>
      <c r="B101" s="99"/>
      <c r="C101" s="116" t="str">
        <v>均衡器</v>
      </c>
      <c r="D101" s="116" t="str">
        <v>DBX 1231</v>
      </c>
      <c r="E101" s="101">
        <v>2</v>
      </c>
      <c r="F101" s="101" t="str">
        <v>台</v>
      </c>
      <c r="G101" s="143"/>
      <c r="H101" s="103">
        <f>E101*G101</f>
      </c>
    </row>
    <row r="102">
      <c r="A102" s="75"/>
      <c r="B102" s="99"/>
      <c r="C102" s="116" t="str">
        <v>无线手持咪</v>
      </c>
      <c r="D102" s="116" t="str">
        <v>Shure UR4D</v>
      </c>
      <c r="E102" s="101">
        <v>8</v>
      </c>
      <c r="F102" s="101" t="str">
        <v>支</v>
      </c>
      <c r="G102" s="143">
        <v>150</v>
      </c>
      <c r="H102" s="103">
        <f>E102*G102</f>
      </c>
    </row>
    <row r="103">
      <c r="A103" s="75"/>
      <c r="B103" s="99"/>
      <c r="C103" s="116" t="str">
        <v>无线头戴咪</v>
      </c>
      <c r="D103" s="116" t="str">
        <v>Shure UR4D</v>
      </c>
      <c r="E103" s="101">
        <v>2</v>
      </c>
      <c r="F103" s="101" t="str">
        <v>支</v>
      </c>
      <c r="G103" s="143">
        <v>150</v>
      </c>
      <c r="H103" s="103">
        <f>E103*G103</f>
      </c>
    </row>
    <row r="104">
      <c r="A104" s="75"/>
      <c r="B104" s="99"/>
      <c r="C104" s="116" t="str">
        <v>路调音台</v>
      </c>
      <c r="D104" s="116" t="str">
        <v>cl5/m32</v>
      </c>
      <c r="E104" s="101">
        <v>1</v>
      </c>
      <c r="F104" s="101" t="str">
        <v>台</v>
      </c>
      <c r="G104" s="143">
        <v>1000</v>
      </c>
      <c r="H104" s="103">
        <f>E104*G104</f>
      </c>
    </row>
    <row r="105">
      <c r="A105" s="75"/>
      <c r="B105" s="99"/>
      <c r="C105" s="116" t="str">
        <v>intercom</v>
      </c>
      <c r="D105" s="116" t="str">
        <v>8点</v>
      </c>
      <c r="E105" s="101">
        <v>1</v>
      </c>
      <c r="F105" s="101" t="str">
        <v>项</v>
      </c>
      <c r="G105" s="143">
        <v>3500</v>
      </c>
      <c r="H105" s="103">
        <f>E105*G105</f>
      </c>
    </row>
    <row r="106">
      <c r="A106" s="75"/>
      <c r="B106" s="99"/>
      <c r="C106" s="116" t="str">
        <v>对讲机</v>
      </c>
      <c r="D106" s="116"/>
      <c r="E106" s="101">
        <v>40</v>
      </c>
      <c r="F106" s="101" t="str">
        <v>台</v>
      </c>
      <c r="G106" s="143">
        <v>25</v>
      </c>
      <c r="H106" s="103">
        <f>E106*G106</f>
      </c>
    </row>
    <row r="107">
      <c r="A107" s="75"/>
      <c r="B107" s="99"/>
      <c r="C107" s="110" t="str">
        <v>线材</v>
      </c>
      <c r="D107" s="116" t="str">
        <v>线材</v>
      </c>
      <c r="E107" s="101">
        <v>1</v>
      </c>
      <c r="F107" s="101" t="str">
        <v>批</v>
      </c>
      <c r="G107" s="102"/>
      <c r="H107" s="103">
        <f>E107*G107</f>
      </c>
    </row>
    <row r="108">
      <c r="A108" s="75"/>
      <c r="B108" s="99"/>
      <c r="C108" s="110" t="str">
        <v>音控师</v>
      </c>
      <c r="D108" s="116" t="str">
        <v>技术人员 专业音控</v>
      </c>
      <c r="E108" s="117">
        <v>2</v>
      </c>
      <c r="F108" s="101" t="str">
        <v>名</v>
      </c>
      <c r="G108" s="102">
        <v>500</v>
      </c>
      <c r="H108" s="103">
        <f>E108*G108</f>
      </c>
    </row>
    <row r="109">
      <c r="A109" s="75"/>
      <c r="B109" s="99" t="str">
        <v>外场</v>
      </c>
      <c r="C109" s="110" t="str">
        <v>灯光架</v>
      </c>
      <c r="D109" s="110" t="str" xml:space="preserve">
        <v>铝架400mm 灯柱6条 专用灯光架 </v>
      </c>
      <c r="E109" s="117">
        <v>6</v>
      </c>
      <c r="F109" s="101" t="str">
        <v>组</v>
      </c>
      <c r="G109" s="102">
        <v>300</v>
      </c>
      <c r="H109" s="103">
        <f>E109*G109</f>
      </c>
    </row>
    <row r="110">
      <c r="A110" s="75"/>
      <c r="B110" s="99"/>
      <c r="C110" s="127" t="str">
        <v>灯光设备1</v>
      </c>
      <c r="D110" s="110" t="str">
        <v>光束灯</v>
      </c>
      <c r="E110" s="117">
        <v>6</v>
      </c>
      <c r="F110" s="101" t="str">
        <v>支</v>
      </c>
      <c r="G110" s="102">
        <v>280</v>
      </c>
      <c r="H110" s="103">
        <f>E110*G110</f>
      </c>
    </row>
    <row r="111">
      <c r="A111" s="75"/>
      <c r="B111" s="99"/>
      <c r="C111" s="127"/>
      <c r="D111" s="110" t="str">
        <v>FINE ART 54珠/3W LED 染色PARt</v>
      </c>
      <c r="E111" s="117">
        <v>20</v>
      </c>
      <c r="F111" s="101" t="str">
        <v>支</v>
      </c>
      <c r="G111" s="102">
        <v>80</v>
      </c>
      <c r="H111" s="148">
        <f>E111*G111</f>
      </c>
    </row>
    <row r="112">
      <c r="A112" s="75"/>
      <c r="B112" s="99"/>
      <c r="C112" s="127"/>
      <c r="D112" s="110" t="str">
        <v>面光 part灯</v>
      </c>
      <c r="E112" s="117">
        <v>20</v>
      </c>
      <c r="F112" s="101" t="str">
        <v>支</v>
      </c>
      <c r="G112" s="126">
        <v>80</v>
      </c>
      <c r="H112" s="115">
        <f>E112*G112</f>
      </c>
    </row>
    <row r="113">
      <c r="A113" s="75"/>
      <c r="B113" s="99"/>
      <c r="C113" s="110" t="str">
        <v>灯控师</v>
      </c>
      <c r="D113" s="116" t="str">
        <v>技术人员 专业音控</v>
      </c>
      <c r="E113" s="117">
        <v>2</v>
      </c>
      <c r="F113" s="101" t="str">
        <v>名</v>
      </c>
      <c r="G113" s="114">
        <v>3000</v>
      </c>
      <c r="H113" s="115">
        <f>E113*G113</f>
      </c>
    </row>
    <row r="114">
      <c r="A114" s="75"/>
      <c r="B114" s="125"/>
      <c r="C114" s="110" t="str">
        <v>运费</v>
      </c>
      <c r="D114" s="110" t="str">
        <v>往返</v>
      </c>
      <c r="E114" s="117">
        <v>6</v>
      </c>
      <c r="F114" s="117" t="str">
        <v>趟</v>
      </c>
      <c r="G114" s="126">
        <v>3000</v>
      </c>
      <c r="H114" s="115">
        <f>E114*G114</f>
      </c>
    </row>
    <row r="115">
      <c r="A115" s="160"/>
      <c r="B115" s="161"/>
      <c r="C115" s="152" t="str">
        <v>人工</v>
      </c>
      <c r="D115" s="152" t="str">
        <v>拆搭</v>
      </c>
      <c r="E115" s="153">
        <v>60</v>
      </c>
      <c r="F115" s="153" t="str">
        <v>人次</v>
      </c>
      <c r="G115" s="162">
        <v>300</v>
      </c>
      <c r="H115" s="115">
        <f>E115*G115</f>
      </c>
    </row>
    <row r="116">
      <c r="A116" s="105" t="str">
        <v>小计</v>
      </c>
      <c r="B116" s="105"/>
      <c r="C116" s="107"/>
      <c r="D116" s="107"/>
      <c r="E116" s="105"/>
      <c r="F116" s="105"/>
      <c r="G116" s="128"/>
      <c r="H116" s="104">
        <f>SUM(H52:H115)</f>
      </c>
    </row>
    <row r="117">
      <c r="A117" s="88" t="str">
        <v>演职人员</v>
      </c>
      <c r="B117" s="88"/>
      <c r="C117" s="122" t="str">
        <v>礼仪</v>
      </c>
      <c r="D117" s="123" t="str">
        <v>全天9.4日30人；9.5日10人</v>
      </c>
      <c r="E117" s="146">
        <v>30</v>
      </c>
      <c r="F117" s="124" t="str">
        <v>人</v>
      </c>
      <c r="G117" s="121">
        <v>800</v>
      </c>
      <c r="H117" s="121">
        <f>G117*E117</f>
      </c>
    </row>
    <row r="118">
      <c r="A118" s="88"/>
      <c r="B118" s="88"/>
      <c r="C118" s="122" t="str">
        <v>化妆师</v>
      </c>
      <c r="D118" s="123" t="str">
        <v>全天跟妆</v>
      </c>
      <c r="E118" s="124">
        <v>2</v>
      </c>
      <c r="F118" s="124" t="str">
        <v>人</v>
      </c>
      <c r="G118" s="121">
        <v>2000</v>
      </c>
      <c r="H118" s="121">
        <f>G118*E118</f>
      </c>
    </row>
    <row r="119">
      <c r="A119" s="88"/>
      <c r="B119" s="88"/>
      <c r="C119" s="122" t="str">
        <v>主持人</v>
      </c>
      <c r="D119" s="123"/>
      <c r="E119" s="124">
        <v>1</v>
      </c>
      <c r="F119" s="124" t="str">
        <v>人</v>
      </c>
      <c r="G119" s="121">
        <v>15000</v>
      </c>
      <c r="H119" s="121">
        <f>G119*E119</f>
      </c>
    </row>
    <row r="120">
      <c r="A120" s="88"/>
      <c r="B120" s="88"/>
      <c r="C120" s="122" t="str">
        <v>舞蹈</v>
      </c>
      <c r="D120" s="123" t="str">
        <v>开场舞</v>
      </c>
      <c r="E120" s="124">
        <v>20</v>
      </c>
      <c r="F120" s="124" t="str">
        <v>人</v>
      </c>
      <c r="G120" s="121">
        <v>3000</v>
      </c>
      <c r="H120" s="121">
        <f>G120*E120</f>
      </c>
    </row>
    <row r="121">
      <c r="A121" s="88"/>
      <c r="B121" s="88"/>
      <c r="C121" s="122" t="str">
        <v>童声合唱团</v>
      </c>
      <c r="D121" s="123"/>
      <c r="E121" s="124">
        <v>20</v>
      </c>
      <c r="F121" s="124" t="str">
        <v>人</v>
      </c>
      <c r="G121" s="121">
        <v>850</v>
      </c>
      <c r="H121" s="121">
        <f>G121*E121</f>
      </c>
    </row>
    <row r="122">
      <c r="A122" s="88"/>
      <c r="B122" s="88"/>
      <c r="C122" s="122" t="str">
        <v>音乐乐队</v>
      </c>
      <c r="D122" s="123" t="str">
        <v>3首曲目</v>
      </c>
      <c r="E122" s="124">
        <v>8</v>
      </c>
      <c r="F122" s="124" t="str">
        <v>人</v>
      </c>
      <c r="G122" s="121">
        <v>1200</v>
      </c>
      <c r="H122" s="121">
        <f>G122*E122</f>
      </c>
    </row>
    <row r="123">
      <c r="A123" s="88"/>
      <c r="B123" s="88"/>
      <c r="C123" s="122" t="str">
        <v>交际舞专业表演团队</v>
      </c>
      <c r="D123" s="123"/>
      <c r="E123" s="124">
        <v>5</v>
      </c>
      <c r="F123" s="124" t="str">
        <v>人</v>
      </c>
      <c r="G123" s="121">
        <v>2500</v>
      </c>
      <c r="H123" s="121">
        <f>G123*E123</f>
      </c>
    </row>
    <row r="124">
      <c r="A124" s="88"/>
      <c r="B124" s="88"/>
      <c r="C124" s="122" t="str">
        <v>礼仪服装</v>
      </c>
      <c r="D124" s="123"/>
      <c r="E124" s="124">
        <v>30</v>
      </c>
      <c r="F124" s="124" t="str">
        <v>件</v>
      </c>
      <c r="G124" s="121">
        <v>150</v>
      </c>
      <c r="H124" s="121">
        <f>G124*E124</f>
      </c>
    </row>
    <row r="125">
      <c r="A125" s="88"/>
      <c r="B125" s="88"/>
      <c r="C125" s="122" t="str">
        <v>主持人服饰</v>
      </c>
      <c r="D125" s="123"/>
      <c r="E125" s="124">
        <v>4</v>
      </c>
      <c r="F125" s="124" t="str">
        <v>人</v>
      </c>
      <c r="G125" s="121">
        <v>1000</v>
      </c>
      <c r="H125" s="121">
        <f>G125*E125</f>
      </c>
    </row>
    <row r="126">
      <c r="A126" s="88"/>
      <c r="B126" s="88"/>
      <c r="C126" s="122" t="str">
        <v>红布</v>
      </c>
      <c r="D126" s="123"/>
      <c r="E126" s="124">
        <v>30</v>
      </c>
      <c r="F126" s="124" t="str">
        <v>块</v>
      </c>
      <c r="G126" s="121">
        <v>10</v>
      </c>
      <c r="H126" s="121">
        <f>G126*E126</f>
      </c>
    </row>
    <row r="127">
      <c r="A127" s="88"/>
      <c r="B127" s="88"/>
      <c r="C127" s="122" t="str">
        <v>手影舞</v>
      </c>
      <c r="D127" s="123"/>
      <c r="E127" s="124">
        <v>1</v>
      </c>
      <c r="F127" s="124" t="str">
        <v>项</v>
      </c>
      <c r="G127" s="121">
        <v>10000</v>
      </c>
      <c r="H127" s="121">
        <f>G127*E127</f>
      </c>
    </row>
    <row r="128">
      <c r="A128" s="88"/>
      <c r="B128" s="88"/>
      <c r="C128" s="122" t="str">
        <v>外勤节目录音棚</v>
      </c>
      <c r="D128" s="123"/>
      <c r="E128" s="124">
        <v>1</v>
      </c>
      <c r="F128" s="124" t="str">
        <v>项</v>
      </c>
      <c r="G128" s="121">
        <v>40000</v>
      </c>
      <c r="H128" s="121">
        <f>G128*E128</f>
      </c>
    </row>
    <row customHeight="true" ht="20" r="129">
      <c r="A129" s="88" t="str">
        <v>无人机</v>
      </c>
      <c r="B129" s="145" t="str">
        <v>200架次无人机编队表演</v>
      </c>
      <c r="C129" s="122"/>
      <c r="D129" s="123"/>
      <c r="E129" s="146">
        <v>1</v>
      </c>
      <c r="F129" s="124" t="str">
        <v>项</v>
      </c>
      <c r="G129" s="144">
        <v>180000</v>
      </c>
      <c r="H129" s="121">
        <f>G129*E129</f>
      </c>
    </row>
    <row r="130">
      <c r="A130" s="105" t="str">
        <v>小计</v>
      </c>
      <c r="B130" s="106"/>
      <c r="C130" s="107"/>
      <c r="D130" s="107"/>
      <c r="E130" s="106"/>
      <c r="F130" s="106"/>
      <c r="G130" s="106"/>
      <c r="H130" s="104">
        <f>SUM(H117:H129)</f>
      </c>
    </row>
    <row r="131">
      <c r="A131" s="149" t="str">
        <v>合计</v>
      </c>
      <c r="B131" s="149"/>
      <c r="C131" s="150"/>
      <c r="D131" s="150"/>
      <c r="E131" s="149"/>
      <c r="F131" s="149"/>
      <c r="G131" s="149"/>
      <c r="H131" s="151">
        <f>H130+H116+H51</f>
      </c>
    </row>
    <row r="132">
      <c r="A132" s="13"/>
      <c r="B132" s="13"/>
      <c r="C132" s="129"/>
      <c r="D132" s="129"/>
      <c r="E132" s="130"/>
      <c r="F132" s="130"/>
      <c r="G132" s="131"/>
      <c r="H132" s="132"/>
    </row>
    <row r="133">
      <c r="C133" s="60"/>
      <c r="D133" s="60"/>
      <c r="E133" s="22"/>
      <c r="F133" s="22"/>
      <c r="G133" s="61"/>
      <c r="H133" s="59"/>
    </row>
    <row r="134">
      <c r="C134" s="60"/>
      <c r="D134" s="60"/>
      <c r="E134" s="22"/>
      <c r="F134" s="22"/>
      <c r="G134" s="61"/>
      <c r="H134" s="59"/>
    </row>
    <row r="135">
      <c r="C135" s="60"/>
      <c r="D135" s="60"/>
      <c r="E135" s="22"/>
      <c r="F135" s="22"/>
      <c r="G135" s="61"/>
      <c r="H135" s="59"/>
    </row>
    <row r="136">
      <c r="C136" s="60"/>
      <c r="D136" s="60"/>
      <c r="E136" s="22"/>
      <c r="F136" s="22"/>
      <c r="G136" s="61"/>
      <c r="H136" s="59"/>
    </row>
    <row r="137">
      <c r="C137" s="60"/>
      <c r="D137" s="60"/>
      <c r="E137" s="22"/>
      <c r="F137" s="22"/>
      <c r="G137" s="61"/>
      <c r="H137" s="59"/>
    </row>
    <row r="138">
      <c r="C138" s="60"/>
      <c r="D138" s="60"/>
      <c r="E138" s="22"/>
      <c r="F138" s="22"/>
      <c r="G138" s="61"/>
      <c r="H138" s="59"/>
    </row>
    <row r="139">
      <c r="C139" s="60"/>
      <c r="D139" s="60"/>
      <c r="E139" s="22"/>
      <c r="F139" s="22"/>
      <c r="G139" s="61"/>
      <c r="H139" s="59"/>
    </row>
    <row r="140">
      <c r="C140" s="60"/>
      <c r="D140" s="60"/>
      <c r="E140" s="22"/>
      <c r="F140" s="22"/>
      <c r="G140" s="61"/>
      <c r="H140" s="59"/>
    </row>
    <row r="141">
      <c r="C141" s="60"/>
      <c r="D141" s="60"/>
      <c r="E141" s="22"/>
      <c r="F141" s="22"/>
      <c r="G141" s="61"/>
      <c r="H141" s="59"/>
    </row>
    <row r="142">
      <c r="C142" s="60"/>
      <c r="D142" s="60"/>
      <c r="E142" s="22"/>
      <c r="F142" s="22"/>
      <c r="G142" s="61"/>
      <c r="H142" s="59"/>
    </row>
    <row r="143">
      <c r="C143" s="60"/>
      <c r="D143" s="60"/>
      <c r="E143" s="22"/>
      <c r="F143" s="22"/>
      <c r="G143" s="61"/>
      <c r="H143" s="59"/>
    </row>
    <row r="144">
      <c r="C144" s="60"/>
      <c r="D144" s="60"/>
      <c r="E144" s="22"/>
      <c r="F144" s="22"/>
      <c r="G144" s="61"/>
      <c r="H144" s="59"/>
    </row>
    <row r="145">
      <c r="C145" s="60"/>
      <c r="D145" s="60"/>
      <c r="E145" s="22"/>
      <c r="F145" s="22"/>
      <c r="G145" s="61"/>
      <c r="H145" s="59"/>
    </row>
    <row r="146">
      <c r="C146" s="60"/>
      <c r="D146" s="60"/>
      <c r="E146" s="22"/>
      <c r="F146" s="22"/>
      <c r="G146" s="61"/>
      <c r="H146" s="59"/>
    </row>
    <row r="147">
      <c r="C147" s="60"/>
      <c r="D147" s="60"/>
      <c r="E147" s="22"/>
      <c r="F147" s="22"/>
      <c r="G147" s="61"/>
      <c r="H147" s="59"/>
    </row>
  </sheetData>
  <mergeCells>
    <mergeCell ref="A43:A50"/>
    <mergeCell ref="A16:A42"/>
    <mergeCell ref="A8:A15"/>
    <mergeCell ref="A6:A7"/>
    <mergeCell ref="C35:C42"/>
    <mergeCell ref="C28:C34"/>
    <mergeCell ref="C20:C27"/>
    <mergeCell ref="C18:C19"/>
    <mergeCell ref="C10:C11"/>
    <mergeCell ref="C2:C3"/>
    <mergeCell ref="B2:B3"/>
    <mergeCell ref="A2:A5"/>
    <mergeCell ref="B52:B69"/>
    <mergeCell ref="B70:B72"/>
    <mergeCell ref="B73:B75"/>
    <mergeCell ref="B76:B94"/>
    <mergeCell ref="B95:B108"/>
    <mergeCell ref="B109:B113"/>
    <mergeCell ref="C110:C112"/>
    <mergeCell ref="A52:A115"/>
    <mergeCell ref="A51:G51"/>
    <mergeCell ref="A116:G116"/>
    <mergeCell ref="A117:A128"/>
    <mergeCell ref="A131:G131"/>
    <mergeCell ref="A130:G130"/>
  </mergeCells>
</worksheet>
</file>

<file path=xl/worksheets/sheet7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workbookViewId="0"/>
  </sheetViews>
  <sheetFormatPr defaultColWidth="14" defaultRowHeight="19"/>
  <cols>
    <col collapsed="false" customWidth="true" hidden="false" max="1" min="1" style="0" width="9"/>
    <col collapsed="false" customWidth="true" hidden="false" max="2" min="2" style="0" width="23"/>
    <col collapsed="false" customWidth="true" hidden="false" max="3" min="3" style="0" width="24"/>
    <col collapsed="false" customWidth="true" hidden="false" max="4" min="4" style="0" width="12"/>
    <col collapsed="false" customWidth="true" hidden="false" max="5" min="5" style="0" width="13"/>
    <col collapsed="false" customWidth="true" hidden="false" max="6" min="6" style="0" width="14"/>
    <col collapsed="false" customWidth="true" hidden="false" max="7" min="7" style="0" width="16"/>
    <col collapsed="false" customWidth="true" hidden="false" max="8" min="8" style="0" width="32"/>
    <col collapsed="false" customWidth="true" hidden="false" max="9" min="9" style="0" width="25"/>
  </cols>
  <sheetData>
    <row r="1"/>
    <row r="2">
      <c r="A2" s="175" t="str">
        <v>2022广州峰会摄影摄像服务</v>
      </c>
      <c r="B2" s="175"/>
      <c r="C2" s="175"/>
      <c r="D2" s="175"/>
      <c r="E2" s="175"/>
      <c r="F2" s="175"/>
      <c r="G2" s="175"/>
      <c r="H2" s="175"/>
      <c r="I2" s="175"/>
    </row>
    <row r="3">
      <c r="A3" s="163" t="str">
        <v>编号</v>
      </c>
      <c r="B3" s="166" t="str">
        <v>名称</v>
      </c>
      <c r="C3" s="166" t="str">
        <v>详情</v>
      </c>
      <c r="D3" s="166" t="str">
        <v>单价</v>
      </c>
      <c r="E3" s="166" t="str">
        <v>数量</v>
      </c>
      <c r="F3" s="166" t="str">
        <v>单位</v>
      </c>
      <c r="G3" s="70" t="str">
        <v>报价</v>
      </c>
      <c r="H3" s="70" t="str">
        <v>备注1</v>
      </c>
      <c r="I3" s="62" t="str">
        <v>备注2</v>
      </c>
    </row>
    <row r="4">
      <c r="A4" s="163">
        <v>1</v>
      </c>
      <c r="B4" s="166" t="str">
        <v>延时2点位</v>
      </c>
      <c r="C4" s="166" t="str">
        <v>2个机位延时拍摄</v>
      </c>
      <c r="D4" s="166">
        <v>4000</v>
      </c>
      <c r="E4" s="166">
        <v>2</v>
      </c>
      <c r="F4" s="166" t="str">
        <v>天</v>
      </c>
      <c r="G4" s="171">
        <v>8000</v>
      </c>
      <c r="H4" s="70" t="str">
        <v>4个机位，1500/个</v>
      </c>
      <c r="I4" s="172" t="str">
        <v>9.1-9.2；需确认拍摄时长，晚上拍摄需加收费用。</v>
      </c>
    </row>
    <row r="5">
      <c r="A5" s="163">
        <v>2</v>
      </c>
      <c r="B5" s="166" t="str">
        <v>空镜搭建延时视频30s</v>
      </c>
      <c r="C5" s="166" t="str">
        <v>后期剪辑</v>
      </c>
      <c r="D5" s="166">
        <v>1000</v>
      </c>
      <c r="E5" s="166">
        <v>1</v>
      </c>
      <c r="F5" s="166" t="str">
        <v>条</v>
      </c>
      <c r="G5" s="171">
        <v>1000</v>
      </c>
      <c r="H5" s="70"/>
      <c r="I5" s="62"/>
    </row>
    <row r="6">
      <c r="A6" s="163" t="str">
        <v>小计</v>
      </c>
      <c r="B6" s="163"/>
      <c r="C6" s="163"/>
      <c r="D6" s="163"/>
      <c r="E6" s="163"/>
      <c r="F6" s="163"/>
      <c r="G6" s="165">
        <f>G4+G5</f>
      </c>
      <c r="H6" s="70"/>
      <c r="I6" s="62"/>
    </row>
    <row r="7">
      <c r="A7" s="167" t="str">
        <v>2022.09.03彩排接待</v>
      </c>
      <c r="B7" s="167"/>
      <c r="C7" s="167"/>
      <c r="D7" s="167"/>
      <c r="E7" s="167"/>
      <c r="F7" s="167"/>
      <c r="G7" s="167"/>
      <c r="H7" s="167"/>
      <c r="I7" s="167"/>
    </row>
    <row r="8">
      <c r="A8" s="163">
        <v>3</v>
      </c>
      <c r="B8" s="166" t="str">
        <v>摄影师</v>
      </c>
      <c r="C8" s="166" t="str">
        <v>5机位</v>
      </c>
      <c r="D8" s="166">
        <v>1500</v>
      </c>
      <c r="E8" s="166">
        <v>4</v>
      </c>
      <c r="F8" s="166" t="str">
        <v>人</v>
      </c>
      <c r="G8" s="70">
        <f>E8*D8</f>
      </c>
      <c r="H8" s="166" t="str">
        <v>高铁接待+酒店接待（北京过去一人）</v>
      </c>
      <c r="I8" s="62" t="str">
        <v>差旅单独算</v>
      </c>
    </row>
    <row r="9">
      <c r="A9" s="163"/>
      <c r="B9" s="166" t="str">
        <v>直播相册+修图</v>
      </c>
      <c r="C9" s="166" t="str">
        <v>5机位</v>
      </c>
      <c r="D9" s="166">
        <v>600</v>
      </c>
      <c r="E9" s="166">
        <v>4</v>
      </c>
      <c r="F9" s="166" t="str">
        <v>机位</v>
      </c>
      <c r="G9" s="70">
        <f>E9*D9</f>
      </c>
      <c r="H9" s="70"/>
      <c r="I9" s="62"/>
    </row>
    <row r="10">
      <c r="A10" s="163"/>
      <c r="B10" s="166" t="str">
        <v>花絮摄像师</v>
      </c>
      <c r="C10" s="166" t="str">
        <v>2机位</v>
      </c>
      <c r="D10" s="166">
        <v>1500</v>
      </c>
      <c r="E10" s="166">
        <v>0</v>
      </c>
      <c r="F10" s="166" t="str">
        <v>人</v>
      </c>
      <c r="G10" s="70">
        <f>E10*D10</f>
      </c>
      <c r="H10" s="70" t="str">
        <v>机场接待+酒店接待</v>
      </c>
      <c r="I10" s="62"/>
    </row>
    <row r="11">
      <c r="A11" s="163"/>
      <c r="B11" s="166" t="str">
        <v>30s快剪</v>
      </c>
      <c r="C11" s="166" t="str">
        <v>1条</v>
      </c>
      <c r="D11" s="166">
        <v>1000</v>
      </c>
      <c r="E11" s="166">
        <v>1</v>
      </c>
      <c r="F11" s="166" t="str">
        <v>条</v>
      </c>
      <c r="G11" s="70">
        <f>E11*D11</f>
      </c>
      <c r="H11" s="70" t="str">
        <v>接待快剪含大马戏镜头</v>
      </c>
      <c r="I11" s="62"/>
    </row>
    <row r="12">
      <c r="A12" s="163">
        <v>4</v>
      </c>
      <c r="B12" s="166" t="str">
        <v>5机位固定机位</v>
      </c>
      <c r="C12" s="166" t="str">
        <v>5机位</v>
      </c>
      <c r="D12" s="166">
        <v>1500</v>
      </c>
      <c r="E12" s="166">
        <v>4</v>
      </c>
      <c r="F12" s="166" t="str">
        <v>人</v>
      </c>
      <c r="G12" s="70">
        <f>E12*D12</f>
      </c>
      <c r="H12" s="70"/>
      <c r="I12" s="62"/>
    </row>
    <row r="13">
      <c r="A13" s="163"/>
      <c r="B13" s="166" t="str">
        <v>导播员+导播设备</v>
      </c>
      <c r="C13" s="166" t="str">
        <v>1名导播员</v>
      </c>
      <c r="D13" s="166">
        <v>3000</v>
      </c>
      <c r="E13" s="166">
        <v>1</v>
      </c>
      <c r="F13" s="166" t="str">
        <v>人</v>
      </c>
      <c r="G13" s="70">
        <f>E13*D13</f>
      </c>
      <c r="H13" s="70" t="str">
        <v>含导播台</v>
      </c>
      <c r="I13" s="172" t="str">
        <v>本版块，是否还需要调音台/推流器/5g网络等，如需要联系另报价</v>
      </c>
    </row>
    <row r="14">
      <c r="A14" s="163"/>
      <c r="B14" s="166" t="str">
        <v>提前一天彩排</v>
      </c>
      <c r="C14" s="166" t="str">
        <v>50%整体费用</v>
      </c>
      <c r="D14" s="166" t="str">
        <v>/</v>
      </c>
      <c r="E14" s="166"/>
      <c r="F14" s="166"/>
      <c r="G14" s="70"/>
      <c r="H14" s="70"/>
      <c r="I14" s="62"/>
    </row>
    <row r="15">
      <c r="A15" s="163" t="str">
        <v>小计</v>
      </c>
      <c r="B15" s="163"/>
      <c r="C15" s="163"/>
      <c r="D15" s="163"/>
      <c r="E15" s="163"/>
      <c r="F15" s="163"/>
      <c r="G15" s="165">
        <f>SUM(G8:G14)</f>
      </c>
      <c r="H15" s="70"/>
      <c r="I15" s="62"/>
    </row>
    <row r="16">
      <c r="A16" s="167" t="str">
        <v>2022.09.04 上午彩排+下午正会议及晚宴</v>
      </c>
      <c r="B16" s="167"/>
      <c r="C16" s="167"/>
      <c r="D16" s="167"/>
      <c r="E16" s="167"/>
      <c r="F16" s="167"/>
      <c r="G16" s="167"/>
      <c r="H16" s="167"/>
      <c r="I16" s="167"/>
    </row>
    <row r="17">
      <c r="A17" s="163">
        <v>5</v>
      </c>
      <c r="B17" s="166" t="str">
        <v>摄影师</v>
      </c>
      <c r="C17" s="166" t="str">
        <v>5机位</v>
      </c>
      <c r="D17" s="166">
        <v>1500</v>
      </c>
      <c r="E17" s="166">
        <v>4</v>
      </c>
      <c r="F17" s="166" t="str">
        <v>人</v>
      </c>
      <c r="G17" s="70">
        <f>E17*D17</f>
      </c>
      <c r="H17" s="70"/>
      <c r="I17" s="62"/>
    </row>
    <row r="18">
      <c r="A18" s="163"/>
      <c r="B18" s="166" t="str">
        <v>直播相册+修图</v>
      </c>
      <c r="C18" s="166" t="str">
        <v>5机位</v>
      </c>
      <c r="D18" s="166">
        <v>600</v>
      </c>
      <c r="E18" s="166">
        <v>4</v>
      </c>
      <c r="F18" s="166" t="str">
        <v>机位</v>
      </c>
      <c r="G18" s="70">
        <f>E18*D18</f>
      </c>
      <c r="H18" s="70"/>
      <c r="I18" s="62"/>
    </row>
    <row r="19">
      <c r="A19" s="163"/>
      <c r="B19" s="166" t="str">
        <v>30s快剪</v>
      </c>
      <c r="C19" s="166" t="str">
        <v>2条</v>
      </c>
      <c r="D19" s="166">
        <v>1000</v>
      </c>
      <c r="E19" s="166">
        <v>2</v>
      </c>
      <c r="F19" s="166" t="str">
        <v>条</v>
      </c>
      <c r="G19" s="70">
        <f>E19*D19</f>
      </c>
      <c r="H19" s="70" t="str">
        <v>正会、晚宴各1条</v>
      </c>
      <c r="I19" s="62"/>
    </row>
    <row r="20">
      <c r="A20" s="163"/>
      <c r="B20" s="166" t="str">
        <v>1机位摇臂</v>
      </c>
      <c r="C20" s="166" t="str">
        <v>1机位</v>
      </c>
      <c r="D20" s="166">
        <v>3000</v>
      </c>
      <c r="E20" s="166">
        <v>1</v>
      </c>
      <c r="F20" s="166" t="str">
        <v>机位</v>
      </c>
      <c r="G20" s="70">
        <f>E20*D20</f>
      </c>
      <c r="H20" s="70"/>
      <c r="I20" s="62" t="str">
        <v>12米</v>
      </c>
    </row>
    <row r="21">
      <c r="A21" s="163"/>
      <c r="B21" s="166" t="str">
        <v>导播员+导播设备</v>
      </c>
      <c r="C21" s="166" t="str">
        <v>1名导播员</v>
      </c>
      <c r="D21" s="166">
        <v>3000</v>
      </c>
      <c r="E21" s="166">
        <v>1</v>
      </c>
      <c r="F21" s="166" t="str">
        <v>人</v>
      </c>
      <c r="G21" s="70">
        <f>E21*D21</f>
      </c>
      <c r="H21" s="70" t="str">
        <v>含导播台</v>
      </c>
      <c r="I21" s="172" t="str">
        <v>本版块，是否还需要调音台/推流器/5g网络等，如需要联系另报价</v>
      </c>
    </row>
    <row r="22">
      <c r="A22" s="163"/>
      <c r="B22" s="166" t="str">
        <v>固定机位</v>
      </c>
      <c r="C22" s="166" t="str">
        <v>5机位</v>
      </c>
      <c r="D22" s="166">
        <v>1500</v>
      </c>
      <c r="E22" s="166">
        <v>3</v>
      </c>
      <c r="F22" s="166" t="str">
        <v>人</v>
      </c>
      <c r="G22" s="70">
        <f>E22*D22</f>
      </c>
      <c r="H22" s="70"/>
      <c r="I22" s="62"/>
    </row>
    <row r="23">
      <c r="A23" s="163" t="str">
        <v>小计</v>
      </c>
      <c r="B23" s="163"/>
      <c r="C23" s="163"/>
      <c r="D23" s="163"/>
      <c r="E23" s="163"/>
      <c r="F23" s="163"/>
      <c r="G23" s="165">
        <f>SUM(G17:G22)</f>
      </c>
      <c r="H23" s="164"/>
      <c r="I23" s="62"/>
    </row>
    <row r="24">
      <c r="A24" s="167" t="str">
        <v>2022.09.05峰会论坛</v>
      </c>
      <c r="B24" s="167"/>
      <c r="C24" s="167"/>
      <c r="D24" s="167"/>
      <c r="E24" s="167"/>
      <c r="F24" s="167"/>
      <c r="G24" s="167"/>
      <c r="H24" s="167"/>
      <c r="I24" s="167"/>
    </row>
    <row r="25">
      <c r="A25" s="163">
        <v>6</v>
      </c>
      <c r="B25" s="166" t="str">
        <v>摄影师</v>
      </c>
      <c r="C25" s="166" t="str">
        <v>3机位</v>
      </c>
      <c r="D25" s="166">
        <v>1500</v>
      </c>
      <c r="E25" s="166">
        <v>2</v>
      </c>
      <c r="F25" s="166" t="str">
        <v>人</v>
      </c>
      <c r="G25" s="70">
        <f>E25*D25</f>
      </c>
      <c r="H25" s="164"/>
      <c r="I25" s="62"/>
    </row>
    <row r="26">
      <c r="A26" s="163"/>
      <c r="B26" s="166" t="str">
        <v>直播相册+修图</v>
      </c>
      <c r="C26" s="166" t="str">
        <v>3机位</v>
      </c>
      <c r="D26" s="166">
        <v>600</v>
      </c>
      <c r="E26" s="166">
        <v>2</v>
      </c>
      <c r="F26" s="166" t="str">
        <v>机位</v>
      </c>
      <c r="G26" s="70">
        <f>E26*D26</f>
      </c>
      <c r="H26" s="164"/>
      <c r="I26" s="62"/>
    </row>
    <row r="27">
      <c r="A27" s="163"/>
      <c r="B27" s="166" t="str">
        <v>花絮摄像师</v>
      </c>
      <c r="C27" s="166" t="str">
        <v>2机位</v>
      </c>
      <c r="D27" s="166">
        <v>1500</v>
      </c>
      <c r="E27" s="166">
        <v>0</v>
      </c>
      <c r="F27" s="166" t="str">
        <v>人</v>
      </c>
      <c r="G27" s="70">
        <f>E27*D27</f>
      </c>
      <c r="H27" s="164"/>
      <c r="I27" s="62"/>
    </row>
    <row r="28">
      <c r="A28" s="163"/>
      <c r="B28" s="166" t="str">
        <v>导播员+导播设备</v>
      </c>
      <c r="C28" s="166" t="str">
        <v>1名导播员</v>
      </c>
      <c r="D28" s="166">
        <v>3000</v>
      </c>
      <c r="E28" s="166">
        <v>1</v>
      </c>
      <c r="F28" s="166" t="str">
        <v>人</v>
      </c>
      <c r="G28" s="70">
        <f>E28*D28</f>
      </c>
      <c r="H28" s="70" t="str">
        <v>含导播台</v>
      </c>
      <c r="I28" s="172" t="str">
        <v>本版块，是否还需要调音台/推流器/5g网络等，如需要联系另报价</v>
      </c>
    </row>
    <row r="29">
      <c r="A29" s="163"/>
      <c r="B29" s="166" t="str">
        <v>1机位摇臂</v>
      </c>
      <c r="C29" s="166" t="str">
        <v>1机位</v>
      </c>
      <c r="D29" s="166">
        <v>4000</v>
      </c>
      <c r="E29" s="166">
        <v>0</v>
      </c>
      <c r="F29" s="166" t="str">
        <v>机位</v>
      </c>
      <c r="G29" s="70">
        <f>E29*D29</f>
      </c>
      <c r="H29" s="70"/>
      <c r="I29" s="62" t="str">
        <v>12米</v>
      </c>
    </row>
    <row r="30">
      <c r="A30" s="163"/>
      <c r="B30" s="166" t="str">
        <v>固定机位</v>
      </c>
      <c r="C30" s="166" t="str">
        <v>3机位</v>
      </c>
      <c r="D30" s="166">
        <v>1500</v>
      </c>
      <c r="E30" s="166">
        <v>2</v>
      </c>
      <c r="F30" s="166" t="str">
        <v>人</v>
      </c>
      <c r="G30" s="70">
        <f>E30*D30</f>
      </c>
      <c r="H30" s="70"/>
      <c r="I30" s="62"/>
    </row>
    <row r="31">
      <c r="A31" s="163"/>
      <c r="B31" s="166" t="str">
        <v>30s快剪</v>
      </c>
      <c r="C31" s="166" t="str">
        <v>2条</v>
      </c>
      <c r="D31" s="166">
        <v>1000</v>
      </c>
      <c r="E31" s="166">
        <v>2</v>
      </c>
      <c r="F31" s="166" t="str">
        <v>条</v>
      </c>
      <c r="G31" s="70">
        <f>E31*D31</f>
      </c>
      <c r="H31" s="166" t="str">
        <v>论坛培训1条、游船</v>
      </c>
      <c r="I31" s="62"/>
    </row>
    <row r="32">
      <c r="A32" s="163" t="str">
        <v>小计</v>
      </c>
      <c r="B32" s="163"/>
      <c r="C32" s="163"/>
      <c r="D32" s="163"/>
      <c r="E32" s="163"/>
      <c r="F32" s="163"/>
      <c r="G32" s="165">
        <f>SUM(G25:G31)</f>
      </c>
      <c r="H32" s="164"/>
      <c r="I32" s="62"/>
    </row>
    <row r="33">
      <c r="A33" s="173" t="str">
        <v>总计</v>
      </c>
      <c r="B33" s="173"/>
      <c r="C33" s="173"/>
      <c r="D33" s="173"/>
      <c r="E33" s="173"/>
      <c r="F33" s="173"/>
      <c r="G33" s="48">
        <f>G32+G23+G15+G6</f>
      </c>
      <c r="H33" s="174"/>
      <c r="I33" s="45"/>
    </row>
    <row r="34">
      <c r="A34" s="177"/>
      <c r="B34" s="177"/>
      <c r="C34" s="176" t="str">
        <v>彩云管理费用</v>
      </c>
      <c r="D34" s="176"/>
      <c r="E34" s="176">
        <v>1</v>
      </c>
      <c r="F34" s="176" t="str">
        <v>项</v>
      </c>
      <c r="G34" s="176">
        <v>12000</v>
      </c>
      <c r="H34" s="177"/>
      <c r="I34" s="177"/>
    </row>
    <row r="35">
      <c r="A35" s="168"/>
      <c r="B35" s="168"/>
      <c r="C35" s="168"/>
      <c r="D35" s="168"/>
      <c r="E35" s="168"/>
      <c r="F35" s="168"/>
      <c r="G35" s="168"/>
      <c r="H35" s="168"/>
      <c r="I35" s="168"/>
    </row>
    <row r="36">
      <c r="A36" s="168"/>
      <c r="B36" s="168"/>
      <c r="C36" s="168"/>
      <c r="D36" s="168"/>
      <c r="E36" s="168"/>
      <c r="F36" s="170" t="str">
        <v>总计</v>
      </c>
      <c r="G36" s="169">
        <f>G33+G34</f>
      </c>
      <c r="H36" s="168"/>
      <c r="I36" s="168"/>
    </row>
    <row r="37"/>
    <row r="38">
      <c r="D38" s="6">
        <v>79500</v>
      </c>
    </row>
  </sheetData>
  <mergeCells>
    <mergeCell ref="A2:I2"/>
    <mergeCell ref="A6:F6"/>
    <mergeCell ref="A7:I7"/>
    <mergeCell ref="A8:A11"/>
    <mergeCell ref="A12:A14"/>
    <mergeCell ref="D14:F14"/>
    <mergeCell ref="A15:F15"/>
    <mergeCell ref="A16:I16"/>
    <mergeCell ref="A17:A22"/>
    <mergeCell ref="A23:F23"/>
    <mergeCell ref="A24:I24"/>
    <mergeCell ref="A25:A31"/>
    <mergeCell ref="A32:F32"/>
    <mergeCell ref="A33:F3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Go Excelize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