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228"/>
  <workbookPr/>
  <mc:AlternateContent xmlns:mc="http://schemas.openxmlformats.org/markup-compatibility/2006">
    <mc:Choice Requires="x15">
      <x15ac:absPath xmlns:x15ac="http://schemas.microsoft.com/office/spreadsheetml/2010/11/ac" url="C:\Users\86139\Desktop\"/>
    </mc:Choice>
  </mc:AlternateContent>
  <xr:revisionPtr revIDLastSave="0" documentId="13_ncr:1_{345D4ABE-94E4-4BE5-BCDA-67EE2E885151}" xr6:coauthVersionLast="45" xr6:coauthVersionMax="45" xr10:uidLastSave="{00000000-0000-0000-0000-000000000000}"/>
  <bookViews>
    <workbookView xWindow="-103" yWindow="-103" windowWidth="16663" windowHeight="8863" firstSheet="3" activeTab="3" xr2:uid="{00000000-000D-0000-FFFF-FFFF00000000}"/>
  </bookViews>
  <sheets>
    <sheet name="总计" sheetId="21" state="hidden" r:id="rId1"/>
    <sheet name="Sheet3" sheetId="24" state="hidden" r:id="rId2"/>
    <sheet name="SUMMARY" sheetId="23" state="hidden" r:id="rId3"/>
    <sheet name="旅行社 " sheetId="25" r:id="rId4"/>
    <sheet name="搭建执行" sheetId="26" state="hidden" r:id="rId5"/>
    <sheet name="机票-六折版 " sheetId="20" state="hidden" r:id="rId6"/>
    <sheet name="希尔顿" sheetId="8" state="hidden" r:id="rId7"/>
  </sheets>
  <definedNames>
    <definedName name="_xlnm.Print_Area" localSheetId="4">搭建执行!$A$1:$I$132</definedName>
  </definedNames>
  <calcPr calcId="18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63" i="25" l="1"/>
  <c r="F67" i="25" l="1"/>
  <c r="F37" i="25" l="1"/>
  <c r="F36" i="25"/>
  <c r="F35" i="25"/>
  <c r="F34" i="25"/>
  <c r="F33" i="25"/>
  <c r="F38" i="25" l="1"/>
  <c r="F39" i="25"/>
  <c r="F40" i="25"/>
  <c r="F29" i="25"/>
  <c r="F30" i="25"/>
  <c r="F31" i="25"/>
  <c r="F27" i="25"/>
  <c r="F26" i="25"/>
  <c r="F25" i="25"/>
  <c r="F24" i="25"/>
  <c r="F23" i="25"/>
  <c r="F16" i="25" l="1"/>
  <c r="F15" i="25"/>
  <c r="F14" i="25"/>
  <c r="F13" i="25"/>
  <c r="F12" i="25" l="1"/>
  <c r="F11" i="25"/>
  <c r="F10" i="25"/>
  <c r="F28" i="25"/>
  <c r="F9" i="25"/>
  <c r="F41" i="25"/>
  <c r="F44" i="25" l="1"/>
  <c r="F45" i="25"/>
  <c r="F46" i="25"/>
  <c r="F59" i="25"/>
  <c r="F65" i="25"/>
  <c r="F62" i="25"/>
  <c r="F61" i="25"/>
  <c r="F32" i="25"/>
  <c r="F42" i="25"/>
  <c r="F43" i="25"/>
  <c r="F47" i="25"/>
  <c r="F48" i="25"/>
  <c r="F49" i="25"/>
  <c r="F51" i="25"/>
  <c r="F52" i="25"/>
  <c r="F53" i="25"/>
  <c r="F54" i="25"/>
  <c r="F55" i="25"/>
  <c r="F56" i="25"/>
  <c r="F57" i="25"/>
  <c r="F58" i="25"/>
  <c r="F18" i="25"/>
  <c r="F17" i="25"/>
  <c r="F22" i="25"/>
  <c r="F21" i="25"/>
  <c r="F20" i="25"/>
  <c r="F19" i="25"/>
  <c r="F69" i="25" l="1"/>
  <c r="F70" i="25" s="1"/>
  <c r="F71" i="25" l="1"/>
  <c r="D3" i="23" l="1"/>
  <c r="H16" i="26"/>
  <c r="H57" i="26" s="1"/>
  <c r="H51" i="26"/>
  <c r="H97" i="26"/>
  <c r="H17" i="26"/>
  <c r="H18" i="26"/>
  <c r="H19" i="26"/>
  <c r="H20" i="26"/>
  <c r="H21" i="26"/>
  <c r="H22" i="26"/>
  <c r="H23" i="26"/>
  <c r="H24" i="26"/>
  <c r="H25" i="26"/>
  <c r="H26" i="26"/>
  <c r="H27" i="26"/>
  <c r="H28" i="26"/>
  <c r="H29" i="26"/>
  <c r="H30" i="26"/>
  <c r="H31" i="26"/>
  <c r="H32" i="26"/>
  <c r="H33" i="26"/>
  <c r="H34" i="26"/>
  <c r="H35" i="26"/>
  <c r="H36" i="26"/>
  <c r="H37" i="26"/>
  <c r="H38" i="26"/>
  <c r="H39" i="26"/>
  <c r="H40" i="26"/>
  <c r="H42" i="26"/>
  <c r="H43" i="26"/>
  <c r="H44" i="26"/>
  <c r="F45" i="26"/>
  <c r="H45" i="26" s="1"/>
  <c r="H46" i="26"/>
  <c r="H47" i="26"/>
  <c r="H48" i="26"/>
  <c r="H49" i="26"/>
  <c r="H50" i="26"/>
  <c r="H52" i="26"/>
  <c r="H53" i="26"/>
  <c r="H54" i="26"/>
  <c r="H55" i="26"/>
  <c r="H56" i="26"/>
  <c r="H13" i="26"/>
  <c r="H74" i="26"/>
  <c r="H60" i="26"/>
  <c r="H61" i="26"/>
  <c r="H62" i="26"/>
  <c r="H63" i="26"/>
  <c r="H64" i="26"/>
  <c r="H65" i="26"/>
  <c r="H66" i="26"/>
  <c r="H67" i="26"/>
  <c r="H68" i="26"/>
  <c r="H69" i="26"/>
  <c r="H70" i="26"/>
  <c r="H71" i="26"/>
  <c r="H72" i="26"/>
  <c r="H73" i="26"/>
  <c r="H76" i="26"/>
  <c r="H116" i="26"/>
  <c r="H117" i="26"/>
  <c r="H118" i="26"/>
  <c r="H130" i="26" s="1"/>
  <c r="H131" i="26" s="1"/>
  <c r="G124" i="26"/>
  <c r="H124" i="26" s="1"/>
  <c r="H125" i="26"/>
  <c r="H126" i="26"/>
  <c r="H127" i="26"/>
  <c r="H79" i="26"/>
  <c r="H80" i="26"/>
  <c r="H81" i="26"/>
  <c r="H109" i="26" s="1"/>
  <c r="H82" i="26"/>
  <c r="H83" i="26"/>
  <c r="H84" i="26"/>
  <c r="H85" i="26"/>
  <c r="H86" i="26"/>
  <c r="H87" i="26"/>
  <c r="H88" i="26"/>
  <c r="H89" i="26"/>
  <c r="H90" i="26"/>
  <c r="H91" i="26"/>
  <c r="H92" i="26"/>
  <c r="H93" i="26"/>
  <c r="H94" i="26"/>
  <c r="H95" i="26"/>
  <c r="H96" i="26"/>
  <c r="H98" i="26"/>
  <c r="H99" i="26"/>
  <c r="H100" i="26"/>
  <c r="H101" i="26"/>
  <c r="H102" i="26"/>
  <c r="H103" i="26"/>
  <c r="H104" i="26"/>
  <c r="H105" i="26"/>
  <c r="H106" i="26"/>
  <c r="H107" i="26"/>
  <c r="H108" i="26"/>
  <c r="H111" i="26"/>
  <c r="H11" i="26"/>
  <c r="H12" i="26"/>
  <c r="G9" i="8"/>
  <c r="G46" i="8" s="1"/>
  <c r="G10" i="8"/>
  <c r="G11" i="8"/>
  <c r="G12" i="8"/>
  <c r="G13" i="8"/>
  <c r="G14" i="8"/>
  <c r="G15" i="8"/>
  <c r="G16" i="8"/>
  <c r="G17" i="8"/>
  <c r="G19" i="8"/>
  <c r="G21" i="8"/>
  <c r="G22" i="8"/>
  <c r="G23" i="8"/>
  <c r="G24" i="8"/>
  <c r="G25" i="8"/>
  <c r="G26" i="8"/>
  <c r="G27" i="8"/>
  <c r="G28" i="8"/>
  <c r="G29" i="8"/>
  <c r="G30" i="8"/>
  <c r="G31" i="8"/>
  <c r="G32" i="8"/>
  <c r="G33" i="8"/>
  <c r="G34" i="8"/>
  <c r="G35" i="8"/>
  <c r="G36" i="8"/>
  <c r="G37" i="8"/>
  <c r="G38" i="8"/>
  <c r="G40" i="8"/>
  <c r="G41" i="8"/>
  <c r="G43" i="8"/>
  <c r="G44" i="8"/>
  <c r="G45" i="8"/>
  <c r="I7" i="20"/>
  <c r="I8" i="20"/>
  <c r="I9" i="20"/>
  <c r="I10" i="20"/>
  <c r="I11" i="20"/>
  <c r="I12" i="20"/>
  <c r="I13" i="20"/>
  <c r="I14" i="20"/>
  <c r="C2" i="24"/>
  <c r="C4" i="24" s="1"/>
  <c r="C2" i="21"/>
  <c r="C4" i="21" s="1"/>
  <c r="C3" i="21"/>
  <c r="C3" i="24"/>
  <c r="G47" i="8" l="1"/>
  <c r="G48" i="8" s="1"/>
  <c r="G49" i="8"/>
</calcChain>
</file>

<file path=xl/sharedStrings.xml><?xml version="1.0" encoding="utf-8"?>
<sst xmlns="http://schemas.openxmlformats.org/spreadsheetml/2006/main" count="570" uniqueCount="404">
  <si>
    <t>凯迪拉克XT6实拍&amp;设计品鉴
预算（机票六折）</t>
  </si>
  <si>
    <t>旅行社
Agency</t>
  </si>
  <si>
    <t>机票</t>
  </si>
  <si>
    <t>合计
Grand Total</t>
  </si>
  <si>
    <t>凯迪拉克XT6 项目</t>
  </si>
  <si>
    <t>设计品鉴
Agency</t>
  </si>
  <si>
    <t>科技品鉴</t>
  </si>
  <si>
    <t>申请费用-395000</t>
  </si>
  <si>
    <t xml:space="preserve">Project No:               </t>
  </si>
  <si>
    <t xml:space="preserve">Number of person:       </t>
  </si>
  <si>
    <t xml:space="preserve">项目 Item </t>
  </si>
  <si>
    <t>单价 Unit Cost</t>
  </si>
  <si>
    <t>数量 Qty.</t>
  </si>
  <si>
    <t>合计 Total</t>
  </si>
  <si>
    <t>备注 Remark</t>
  </si>
  <si>
    <t>公付房费</t>
  </si>
  <si>
    <t>房内welcome package</t>
  </si>
  <si>
    <t>媒体用餐/media dinner：
1、餐厅门口需放置与活动相关的指示牌，方便客人找寻。
At the door of the restaurant, there should be a signage related to the activity to facilitate the search.
2、酒店需事先准备自助晚餐券。酒店在媒体用餐后根据收集到的实际餐券与SGM结算费用。
The hotel should prepare the buffet dinner voucher in advance. The hotel will settle the fees according to the actual meal coupon and SGM after the media meal</t>
  </si>
  <si>
    <t>场地租赁
Site lease</t>
  </si>
  <si>
    <t>酒店拍摄
Hotel filming</t>
  </si>
  <si>
    <t>Transportation/大巴需求（根据媒体具体航班调整需求）</t>
  </si>
  <si>
    <t>About Media/媒体相关</t>
  </si>
  <si>
    <t>媒体交通费用报销 
Transportation Reimbursement</t>
  </si>
  <si>
    <r>
      <rPr>
        <sz val="9"/>
        <rFont val="微软雅黑"/>
        <family val="2"/>
        <charset val="134"/>
      </rPr>
      <t>总计（Net）</t>
    </r>
  </si>
  <si>
    <t>总计（不含增值税6%）</t>
  </si>
  <si>
    <t>Client:</t>
  </si>
  <si>
    <r>
      <rPr>
        <sz val="9"/>
        <rFont val="宋体"/>
        <family val="3"/>
        <charset val="134"/>
      </rPr>
      <t>凯迪拉克</t>
    </r>
  </si>
  <si>
    <t>To:</t>
  </si>
  <si>
    <t>Fax:</t>
  </si>
  <si>
    <t>From:</t>
  </si>
  <si>
    <t>Date</t>
  </si>
  <si>
    <t>Project:</t>
  </si>
  <si>
    <t>凯迪拉克XT6实拍&amp;设计品鉴</t>
  </si>
  <si>
    <r>
      <rPr>
        <b/>
        <sz val="9"/>
        <color indexed="9"/>
        <rFont val="宋体"/>
        <family val="3"/>
        <charset val="134"/>
      </rPr>
      <t>编号</t>
    </r>
    <r>
      <rPr>
        <b/>
        <sz val="9"/>
        <color indexed="9"/>
        <rFont val="Arial"/>
        <family val="2"/>
      </rPr>
      <t>No.</t>
    </r>
  </si>
  <si>
    <r>
      <rPr>
        <b/>
        <sz val="9"/>
        <color indexed="9"/>
        <rFont val="宋体"/>
        <family val="3"/>
        <charset val="134"/>
      </rPr>
      <t>项目</t>
    </r>
    <r>
      <rPr>
        <b/>
        <sz val="9"/>
        <color indexed="9"/>
        <rFont val="Arial"/>
        <family val="2"/>
      </rPr>
      <t xml:space="preserve"> Item </t>
    </r>
  </si>
  <si>
    <r>
      <rPr>
        <b/>
        <sz val="9"/>
        <color indexed="9"/>
        <rFont val="宋体"/>
        <family val="3"/>
        <charset val="134"/>
      </rPr>
      <t>明细</t>
    </r>
    <r>
      <rPr>
        <b/>
        <sz val="9"/>
        <color indexed="9"/>
        <rFont val="Arial"/>
        <family val="2"/>
      </rPr>
      <t xml:space="preserve"> Description</t>
    </r>
  </si>
  <si>
    <r>
      <rPr>
        <b/>
        <sz val="9"/>
        <color indexed="9"/>
        <rFont val="宋体"/>
        <family val="3"/>
        <charset val="134"/>
      </rPr>
      <t>说明</t>
    </r>
    <r>
      <rPr>
        <b/>
        <sz val="9"/>
        <color indexed="9"/>
        <rFont val="Arial"/>
        <family val="2"/>
      </rPr>
      <t xml:space="preserve"> Remark</t>
    </r>
  </si>
  <si>
    <r>
      <rPr>
        <b/>
        <sz val="9"/>
        <color indexed="9"/>
        <rFont val="宋体"/>
        <family val="3"/>
        <charset val="134"/>
      </rPr>
      <t>单价</t>
    </r>
    <r>
      <rPr>
        <b/>
        <sz val="9"/>
        <color indexed="9"/>
        <rFont val="Arial"/>
        <family val="2"/>
      </rPr>
      <t>Unit Price</t>
    </r>
  </si>
  <si>
    <t>折扣</t>
  </si>
  <si>
    <r>
      <rPr>
        <b/>
        <sz val="9"/>
        <color indexed="9"/>
        <rFont val="宋体"/>
        <family val="3"/>
        <charset val="134"/>
      </rPr>
      <t>数目</t>
    </r>
    <r>
      <rPr>
        <b/>
        <sz val="9"/>
        <color indexed="9"/>
        <rFont val="Arial"/>
        <family val="2"/>
      </rPr>
      <t>/</t>
    </r>
    <r>
      <rPr>
        <b/>
        <sz val="9"/>
        <color indexed="9"/>
        <rFont val="宋体"/>
        <family val="3"/>
        <charset val="134"/>
      </rPr>
      <t>单位</t>
    </r>
    <r>
      <rPr>
        <b/>
        <sz val="9"/>
        <color indexed="9"/>
        <rFont val="Arial"/>
        <family val="2"/>
      </rPr>
      <t xml:space="preserve"> Qty.</t>
    </r>
  </si>
  <si>
    <r>
      <rPr>
        <b/>
        <sz val="9"/>
        <color indexed="9"/>
        <rFont val="宋体"/>
        <family val="3"/>
        <charset val="134"/>
      </rPr>
      <t>小计</t>
    </r>
    <r>
      <rPr>
        <b/>
        <sz val="9"/>
        <color indexed="9"/>
        <rFont val="Arial"/>
        <family val="2"/>
      </rPr>
      <t>Total</t>
    </r>
  </si>
  <si>
    <r>
      <rPr>
        <b/>
        <sz val="9"/>
        <rFont val="Arial"/>
        <family val="2"/>
      </rPr>
      <t xml:space="preserve"> </t>
    </r>
    <r>
      <rPr>
        <b/>
        <sz val="9"/>
        <rFont val="宋体"/>
        <family val="3"/>
        <charset val="134"/>
      </rPr>
      <t>交通</t>
    </r>
    <r>
      <rPr>
        <b/>
        <sz val="9"/>
        <rFont val="Arial"/>
        <family val="2"/>
      </rPr>
      <t xml:space="preserve"> </t>
    </r>
  </si>
  <si>
    <r>
      <rPr>
        <sz val="9"/>
        <rFont val="宋体"/>
        <family val="3"/>
        <charset val="134"/>
      </rPr>
      <t>媒体机票</t>
    </r>
    <r>
      <rPr>
        <sz val="9"/>
        <rFont val="Arial"/>
        <family val="2"/>
      </rPr>
      <t xml:space="preserve"> 
Media airfare </t>
    </r>
  </si>
  <si>
    <r>
      <rPr>
        <sz val="9"/>
        <rFont val="宋体"/>
        <family val="3"/>
        <charset val="134"/>
      </rPr>
      <t>媒体往返机票
（</t>
    </r>
    <r>
      <rPr>
        <sz val="9"/>
        <rFont val="Arial"/>
        <family val="2"/>
      </rPr>
      <t xml:space="preserve">BJ-SH-BJ) Economy </t>
    </r>
  </si>
  <si>
    <r>
      <rPr>
        <sz val="9"/>
        <rFont val="宋体"/>
        <family val="3"/>
        <charset val="134"/>
      </rPr>
      <t>人次</t>
    </r>
  </si>
  <si>
    <r>
      <rPr>
        <sz val="9"/>
        <rFont val="宋体"/>
        <family val="3"/>
        <charset val="134"/>
      </rPr>
      <t>媒体往返机票
（</t>
    </r>
    <r>
      <rPr>
        <sz val="9"/>
        <rFont val="Arial"/>
        <family val="2"/>
      </rPr>
      <t xml:space="preserve">GZ-SH-GZ) Economy </t>
    </r>
  </si>
  <si>
    <r>
      <rPr>
        <sz val="9"/>
        <rFont val="宋体"/>
        <family val="3"/>
        <charset val="134"/>
      </rPr>
      <t>媒体往返机票
（</t>
    </r>
    <r>
      <rPr>
        <sz val="9"/>
        <rFont val="Arial"/>
        <family val="2"/>
      </rPr>
      <t xml:space="preserve">CD-SH-CD) Economy </t>
    </r>
  </si>
  <si>
    <r>
      <rPr>
        <sz val="9"/>
        <rFont val="宋体"/>
        <family val="3"/>
        <charset val="134"/>
      </rPr>
      <t>媒体往返机票
（</t>
    </r>
    <r>
      <rPr>
        <sz val="9"/>
        <rFont val="Arial"/>
        <family val="2"/>
      </rPr>
      <t xml:space="preserve">CC-SH-CC) Economy </t>
    </r>
  </si>
  <si>
    <r>
      <rPr>
        <sz val="9"/>
        <rFont val="宋体"/>
        <family val="3"/>
        <charset val="134"/>
      </rPr>
      <t>媒体往返机票
（</t>
    </r>
    <r>
      <rPr>
        <sz val="9"/>
        <rFont val="Arial"/>
        <family val="2"/>
      </rPr>
      <t xml:space="preserve">CQ-SH-CQ) Economy </t>
    </r>
  </si>
  <si>
    <r>
      <rPr>
        <sz val="9"/>
        <rFont val="宋体"/>
        <family val="3"/>
        <charset val="134"/>
      </rPr>
      <t>媒体往返机票
（</t>
    </r>
    <r>
      <rPr>
        <sz val="9"/>
        <rFont val="Arial"/>
        <family val="2"/>
      </rPr>
      <t xml:space="preserve">SZ-SH-SZ) Economy </t>
    </r>
  </si>
  <si>
    <r>
      <rPr>
        <sz val="9"/>
        <rFont val="宋体"/>
        <family val="3"/>
        <charset val="134"/>
      </rPr>
      <t>工作人员机票</t>
    </r>
    <r>
      <rPr>
        <sz val="9"/>
        <rFont val="Arial"/>
        <family val="2"/>
      </rPr>
      <t xml:space="preserve"> 
Media airfare </t>
    </r>
  </si>
  <si>
    <r>
      <rPr>
        <sz val="9"/>
        <rFont val="宋体"/>
        <family val="3"/>
        <charset val="134"/>
      </rPr>
      <t>往返机票
（</t>
    </r>
    <r>
      <rPr>
        <sz val="9"/>
        <rFont val="Arial"/>
        <family val="2"/>
      </rPr>
      <t xml:space="preserve">BJ-SH-BJ) Economy </t>
    </r>
  </si>
  <si>
    <r>
      <rPr>
        <b/>
        <sz val="9"/>
        <color indexed="9"/>
        <rFont val="宋体"/>
        <family val="3"/>
        <charset val="134"/>
      </rPr>
      <t xml:space="preserve">总计
</t>
    </r>
    <r>
      <rPr>
        <b/>
        <sz val="9"/>
        <color indexed="9"/>
        <rFont val="Arial"/>
        <family val="2"/>
      </rPr>
      <t>Grand Total</t>
    </r>
  </si>
  <si>
    <t xml:space="preserve">Event:                 </t>
  </si>
  <si>
    <t>SGM2017成都车展&amp;凯迪拉克XT5试驾</t>
  </si>
  <si>
    <t xml:space="preserve">Date:                  </t>
  </si>
  <si>
    <t>8月23日-27日</t>
  </si>
  <si>
    <t xml:space="preserve">VENUE:                  </t>
  </si>
  <si>
    <t>项目</t>
  </si>
  <si>
    <t>规格</t>
  </si>
  <si>
    <t>单价</t>
  </si>
  <si>
    <t>次数</t>
  </si>
  <si>
    <t>数量</t>
  </si>
  <si>
    <t>合计</t>
  </si>
  <si>
    <t>备注</t>
  </si>
  <si>
    <t>酒店相关：希尔顿</t>
  </si>
  <si>
    <t>客房要求：
1、电话：开通国内长途、关闭国际长途
2、网络：可宽带上网
3、关闭MINI BAR、洗衣服务、签单权以及房间内可能有的收费项目（如收费电视等）
4、早餐：均含双早
5、环境：干净、舒适、相对安静（尤其针是媒体）。媒体房间尽量保证大床房，房型统一
6、客房数量：确定好数量后允许再上下浮动10％</t>
  </si>
  <si>
    <t>8月23日大床房</t>
  </si>
  <si>
    <t>8月24日大床房</t>
  </si>
  <si>
    <t>8月25日大床房</t>
  </si>
  <si>
    <t>8月26日大床房</t>
  </si>
  <si>
    <t>工作人员标间8月22日-27日</t>
  </si>
  <si>
    <t>工作人员标间8月23日-25日</t>
  </si>
  <si>
    <t>会议室门口媒体签到台，允许背板搭建，酒店提供签到桌、桌布座椅、鲜花，酒店大堂不允许有其他竞品的相关签到物品</t>
  </si>
  <si>
    <t>300平米的纳斯卡厅  8月22日入场搭建
8月23日-26日四天会议室晚上撤场</t>
  </si>
  <si>
    <t>会议室及用餐
1、餐厅门口需放置与活动相关的指示牌，方便客人找寻。
2、酒店需事先准备自助午餐和晚餐券。酒店在媒体用餐后根据收集到的实际餐券与SGM结算费用。</t>
  </si>
  <si>
    <r>
      <rPr>
        <sz val="9"/>
        <rFont val="微软雅黑"/>
        <family val="2"/>
        <charset val="134"/>
      </rPr>
      <t xml:space="preserve">媒体自助餐
</t>
    </r>
    <r>
      <rPr>
        <sz val="9"/>
        <color indexed="10"/>
        <rFont val="微软雅黑"/>
        <family val="2"/>
        <charset val="134"/>
      </rPr>
      <t>需</t>
    </r>
    <r>
      <rPr>
        <sz val="9"/>
        <color indexed="10"/>
        <rFont val="微软雅黑"/>
        <family val="2"/>
        <charset val="134"/>
      </rPr>
      <t>均含软饮畅饮</t>
    </r>
  </si>
  <si>
    <t>酒店自助餐
8月23日  25人25餐
8月24日  78人78餐
8月25日  75人75餐
8月26日  24人24餐</t>
  </si>
  <si>
    <t>储藏室
提供一间较大的空置会议室</t>
  </si>
  <si>
    <t>存放媒体礼品等物料</t>
  </si>
  <si>
    <t>大巴需求（根据媒体具体航班调整需求）</t>
  </si>
  <si>
    <t>8月22日 下午工作人员踩点</t>
  </si>
  <si>
    <t>考斯特（全天）</t>
  </si>
  <si>
    <t>8月23日第一批试驾媒体接机（机场-酒店）</t>
  </si>
  <si>
    <t>考斯特（仅接机）</t>
  </si>
  <si>
    <t>GL8全天</t>
  </si>
  <si>
    <t>8月24日媒体（酒店-展馆-酒店）</t>
  </si>
  <si>
    <t>大巴</t>
  </si>
  <si>
    <t>8月26日第一批试驾媒体送机（酒店-机场）</t>
  </si>
  <si>
    <t>大巴（仅送机）</t>
  </si>
  <si>
    <t>考斯特全天</t>
  </si>
  <si>
    <t>8月24日第二批试驾媒体\雪佛兰实拍媒体接机（机场--酒店）</t>
  </si>
  <si>
    <t>大巴（仅接机）</t>
  </si>
  <si>
    <t>8月25日媒体（酒店-展馆-酒店）</t>
  </si>
  <si>
    <t>80人，45座旅游大巴</t>
  </si>
  <si>
    <t>8月26日第二批试驾媒体送机（酒店-机场）</t>
  </si>
  <si>
    <t>8月25日第三批试驾媒体接机（机场-酒店）</t>
  </si>
  <si>
    <t>8月25日雪佛兰实拍媒体送机（机场-酒店-酒店）</t>
  </si>
  <si>
    <t>考斯特（仅送机）</t>
  </si>
  <si>
    <t>8月27日第三批试驾媒体送机（酒店-机场）</t>
  </si>
  <si>
    <t>媒体相关</t>
  </si>
  <si>
    <t>第一、三批试驾媒体午餐及过路过桥费用报销（以实际支出报销）（以车为单位）</t>
  </si>
  <si>
    <t>固定费用</t>
  </si>
  <si>
    <t>第二批试驾媒体过路过桥费用报销（以实际支出报销）（以车为单位）</t>
  </si>
  <si>
    <t>其他</t>
  </si>
  <si>
    <t>车内备品</t>
  </si>
  <si>
    <t>摄像费</t>
  </si>
  <si>
    <t>Final Image</t>
  </si>
  <si>
    <t>媒体交通费用报销</t>
  </si>
  <si>
    <t>实报实销</t>
  </si>
  <si>
    <t>服务费</t>
  </si>
  <si>
    <t>税金</t>
  </si>
  <si>
    <r>
      <rPr>
        <b/>
        <sz val="9"/>
        <rFont val="宋体"/>
        <family val="3"/>
        <charset val="134"/>
      </rPr>
      <t>总计</t>
    </r>
  </si>
  <si>
    <t>Event:       凯迪拉克全国媒体试驾</t>
    <phoneticPr fontId="42" type="noConversion"/>
  </si>
  <si>
    <t>含旅行社全部人员住宿，不得额外增加</t>
    <phoneticPr fontId="42" type="noConversion"/>
  </si>
  <si>
    <t>Hotel-酒店住宿 当地合适酒店</t>
    <phoneticPr fontId="42" type="noConversion"/>
  </si>
  <si>
    <t>客房要求/Room request：
1、电话：开通国内长途、关闭国际长途
telephone:open the domestic , close  the international
2、网络：可宽带上网
network: broadband Internet access
3、关闭MINI BAR、洗衣服务、签单权以及房间内可能有的收费项目（如收费电视等）
close MINI BAR, laundry service and the room may have charging items (e.g., pay TV, etc.)
4、早餐：均含一早
breakfast for one person
5、环境：干净、舒适、相对安静（尤其针是媒体）。媒体房间尽量保证大床房，房间朝向相对采光好，空气流通，无异味，房型尽量规整宽阔统一
 environment: clean, comfortable, relatively quiet (especially for the media).Keep one bed room, media room  at relatively daylighting is good, the air circulation, no peculiar smell, room neat wide unified as far as possible
6、客房数量：确定好数量后允许再上下浮动10％
guest room number: make sure good quantity allowed to fluctuate 10% again
7、酒店电梯间、走廊显示屏及房间开机画面，要播放SGM的主KV
the hotel elevator, corridor boot screen, screen and room to play SGM KV
Hotel check-in counter：
8、酒店大堂门口媒体签到台，允许免费背板搭建，酒店提供签到桌、桌布座椅、鲜花，酒店大堂不允许有其他品牌的相关签到物品
The hotel lobby entrance media check-in desk allows the back board to be set up, the hotel provides the check-in table, tablecloth seat, flowers, the hotel lobby is not allowed to have other brand related check-in items
9.酒店应该</t>
    <phoneticPr fontId="42" type="noConversion"/>
  </si>
  <si>
    <t>媒体欢迎小食
welcome package</t>
    <phoneticPr fontId="9" type="noConversion"/>
  </si>
  <si>
    <t>踩点用餐
Meal</t>
    <phoneticPr fontId="42" type="noConversion"/>
  </si>
  <si>
    <t xml:space="preserve">车辆费用
</t>
    <phoneticPr fontId="9" type="noConversion"/>
  </si>
  <si>
    <t>次数 Time/天</t>
    <phoneticPr fontId="9" type="noConversion"/>
  </si>
  <si>
    <t>服务人员 part time（接机人员）</t>
    <phoneticPr fontId="42" type="noConversion"/>
  </si>
  <si>
    <t>服务费</t>
    <phoneticPr fontId="9" type="noConversion"/>
  </si>
  <si>
    <t>备用金</t>
    <phoneticPr fontId="9" type="noConversion"/>
  </si>
  <si>
    <t>单站媒体费用</t>
    <phoneticPr fontId="9" type="noConversion"/>
  </si>
  <si>
    <t>公司 Company：北京君信智达品牌管理顾问有限公司</t>
    <phoneticPr fontId="9" type="noConversion"/>
  </si>
  <si>
    <t>报价人 Offerer：李超</t>
    <rPh sb="12" eb="13">
      <t>li chao</t>
    </rPh>
    <phoneticPr fontId="9" type="noConversion"/>
  </si>
  <si>
    <t>公司地址 Company Address：北京市东亿传媒产业园C10-6楼</t>
    <phoneticPr fontId="9" type="noConversion"/>
  </si>
  <si>
    <t>报价人手机  Offerer's Mob：15010716409</t>
    <phoneticPr fontId="9" type="noConversion"/>
  </si>
  <si>
    <t>时间 Date：2019年04月  日</t>
    <rPh sb="12" eb="13">
      <t>nian</t>
    </rPh>
    <rPh sb="15" eb="16">
      <t>yue</t>
    </rPh>
    <rPh sb="18" eb="19">
      <t>ri</t>
    </rPh>
    <phoneticPr fontId="9" type="noConversion"/>
  </si>
  <si>
    <t>报价人座机 Offerer's Tel：01055672511</t>
    <phoneticPr fontId="9" type="noConversion"/>
  </si>
  <si>
    <t>项目 Item：全新一代凯迪拉克XT5全国媒体试驾</t>
    <phoneticPr fontId="9" type="noConversion"/>
  </si>
  <si>
    <t>报价人邮件 Offerer's E-mail：chao.li@trustwingroup.com</t>
    <phoneticPr fontId="9" type="noConversion"/>
  </si>
  <si>
    <t>报价额Quoataion：¥     （不含税）</t>
    <rPh sb="0" eb="1">
      <t>bao jiabu hanshui</t>
    </rPh>
    <phoneticPr fontId="9" type="noConversion"/>
  </si>
  <si>
    <t>税率 Tax Rate：增值税6%</t>
    <rPh sb="12" eb="13">
      <t>zeng zhi</t>
    </rPh>
    <rPh sb="14" eb="15">
      <t>shui</t>
    </rPh>
    <phoneticPr fontId="9" type="noConversion"/>
  </si>
  <si>
    <t>本报价能够满足SGM工作需求，有效期至活动结束</t>
    <rPh sb="0" eb="1">
      <t>ben</t>
    </rPh>
    <rPh sb="1" eb="2">
      <t>bao jia</t>
    </rPh>
    <rPh sb="3" eb="4">
      <t>neng g</t>
    </rPh>
    <rPh sb="5" eb="6">
      <t>man zu</t>
    </rPh>
    <rPh sb="10" eb="11">
      <t>gogn zuo</t>
    </rPh>
    <rPh sb="12" eb="13">
      <t>xu qiu</t>
    </rPh>
    <rPh sb="15" eb="16">
      <t>you xiao qi</t>
    </rPh>
    <rPh sb="18" eb="19">
      <t>zhi</t>
    </rPh>
    <rPh sb="19" eb="20">
      <t>huo dong</t>
    </rPh>
    <rPh sb="21" eb="22">
      <t>jie s</t>
    </rPh>
    <phoneticPr fontId="9" type="noConversion"/>
  </si>
  <si>
    <t>项目 Item</t>
  </si>
  <si>
    <t>单位 Unit</t>
  </si>
  <si>
    <t>天 Day</t>
  </si>
  <si>
    <t xml:space="preserve">数量 Quantity </t>
  </si>
  <si>
    <t>单价 Unit Price</t>
  </si>
  <si>
    <t>小计 Sub-total</t>
  </si>
  <si>
    <t>描述 Description</t>
  </si>
  <si>
    <t>LED大屏幕 LED Screem</t>
    <phoneticPr fontId="49" type="noConversion"/>
  </si>
  <si>
    <t>项 Item</t>
  </si>
  <si>
    <t>P3mm (500mm×500mm) 6000mm*3500mmh</t>
    <phoneticPr fontId="49" type="noConversion"/>
  </si>
  <si>
    <t>LED处理器 LED Processor</t>
    <phoneticPr fontId="49" type="noConversion"/>
  </si>
  <si>
    <t>LED PROCESSOR</t>
  </si>
  <si>
    <t>切换器 Switcher</t>
    <phoneticPr fontId="9" type="noConversion"/>
  </si>
  <si>
    <t xml:space="preserve">EXTRON 506 SWITCHER </t>
  </si>
  <si>
    <t>分配器 Video  Distributor</t>
    <phoneticPr fontId="9" type="noConversion"/>
  </si>
  <si>
    <t xml:space="preserve">KRAMER VGA MPC3-415 DA </t>
  </si>
  <si>
    <t>5BNC接地回路抑制器  5BNC ground loop suppressor</t>
    <phoneticPr fontId="49" type="noConversion"/>
  </si>
  <si>
    <t>KRAMER VGA MPC</t>
  </si>
  <si>
    <t>监视器 Monitor</t>
    <phoneticPr fontId="49" type="noConversion"/>
  </si>
  <si>
    <t>19”16:9  分辨率（Resolution ratio）1920*1080</t>
    <phoneticPr fontId="49" type="noConversion"/>
  </si>
  <si>
    <t>过滤器 Filter</t>
    <phoneticPr fontId="49" type="noConversion"/>
  </si>
  <si>
    <t>项 Item</t>
    <phoneticPr fontId="49" type="noConversion"/>
  </si>
  <si>
    <t xml:space="preserve">Extron RGBHV isolator </t>
  </si>
  <si>
    <t>笔记本 Laptop</t>
    <phoneticPr fontId="49" type="noConversion"/>
  </si>
  <si>
    <t>MACBOOK PRO</t>
    <phoneticPr fontId="49" type="noConversion"/>
  </si>
  <si>
    <t>翻页器（一拖二） Laser Pointer （one-driven-two）</t>
    <phoneticPr fontId="49" type="noConversion"/>
  </si>
  <si>
    <t>MASTER CUE</t>
  </si>
  <si>
    <t>Ipad min提词器</t>
    <phoneticPr fontId="49" type="noConversion"/>
  </si>
  <si>
    <t>Ipad min</t>
    <phoneticPr fontId="49" type="noConversion"/>
  </si>
  <si>
    <t>主扩音箱  Main Amplifier</t>
    <phoneticPr fontId="49" type="noConversion"/>
  </si>
  <si>
    <t>NEXO PS15</t>
  </si>
  <si>
    <t>调音台 Audio Mixer</t>
    <phoneticPr fontId="49" type="noConversion"/>
  </si>
  <si>
    <t>YAMAHA LS9 32CH</t>
  </si>
  <si>
    <t>功放 Power Amplifier</t>
    <phoneticPr fontId="49" type="noConversion"/>
  </si>
  <si>
    <t>CROWN MA-3600VZ</t>
  </si>
  <si>
    <t>均衡器 EQ</t>
    <phoneticPr fontId="49" type="noConversion"/>
  </si>
  <si>
    <t xml:space="preserve">DBX 1231 EQ </t>
  </si>
  <si>
    <t>压限器 Gabbed Compress</t>
    <phoneticPr fontId="49" type="noConversion"/>
  </si>
  <si>
    <t>DBX 266XL COMPROSSOR</t>
  </si>
  <si>
    <t>无线手持话筒 Wireless Mic.</t>
    <phoneticPr fontId="49" type="noConversion"/>
  </si>
  <si>
    <t>SHURE U24D SM58 UHF  HANDHELD MIC</t>
  </si>
  <si>
    <t>无线放大器 Wireless Amplifier</t>
    <phoneticPr fontId="49" type="noConversion"/>
  </si>
  <si>
    <t>SHURE  UA845 UA830A</t>
  </si>
  <si>
    <t>LED灯  LED Light</t>
    <phoneticPr fontId="49" type="noConversion"/>
  </si>
  <si>
    <t>MARTIN 54*3W</t>
  </si>
  <si>
    <t>信号分配放大器 Signal DB Amplifier</t>
    <phoneticPr fontId="49" type="noConversion"/>
  </si>
  <si>
    <t>OMARTE</t>
  </si>
  <si>
    <t>调光台 Light Console</t>
    <phoneticPr fontId="49" type="noConversion"/>
  </si>
  <si>
    <t xml:space="preserve">PEARL 2010 </t>
  </si>
  <si>
    <t xml:space="preserve">TRUSS (workshop </t>
    <phoneticPr fontId="49" type="noConversion"/>
  </si>
  <si>
    <t>300mm*400mm</t>
  </si>
  <si>
    <t>数字硅箱 Digital Dimmer Rack</t>
    <phoneticPr fontId="49" type="noConversion"/>
  </si>
  <si>
    <t>RGB-612CD</t>
  </si>
  <si>
    <t>电源箱 Power Supply</t>
    <phoneticPr fontId="49" type="noConversion"/>
  </si>
  <si>
    <t>200A</t>
  </si>
  <si>
    <t>AV运输 AV transport</t>
    <phoneticPr fontId="49" type="noConversion"/>
  </si>
  <si>
    <t>展车灯Exhibition lamp</t>
    <phoneticPr fontId="49" type="noConversion"/>
  </si>
  <si>
    <t>搭建 Construct</t>
    <phoneticPr fontId="49" type="noConversion"/>
  </si>
  <si>
    <t>舞台基础结构 Stage Infrastructure</t>
    <phoneticPr fontId="49" type="noConversion"/>
  </si>
  <si>
    <r>
      <rPr>
        <sz val="10"/>
        <color theme="1"/>
        <rFont val="微软雅黑"/>
        <family val="2"/>
        <charset val="134"/>
      </rPr>
      <t>平米 Square meter/</t>
    </r>
    <r>
      <rPr>
        <sz val="10"/>
        <color theme="1"/>
        <rFont val="宋体"/>
        <family val="3"/>
        <charset val="134"/>
      </rPr>
      <t>㎡</t>
    </r>
  </si>
  <si>
    <t>钢木混合结构双层板材铺面 Steel-wood mixed structure double-layer board 9000mml*3000mmw*100mmh</t>
    <phoneticPr fontId="49" type="noConversion"/>
  </si>
  <si>
    <t>舞台饰面 Stage Scenery Material</t>
    <phoneticPr fontId="49" type="noConversion"/>
  </si>
  <si>
    <t>白色淋油板材饰面 White oil plate finish 9000mml*3000mmw*100mmh（含损耗 loss incuding）</t>
    <phoneticPr fontId="49" type="noConversion"/>
  </si>
  <si>
    <t>舞台包边 Stage Edge Material</t>
    <phoneticPr fontId="49" type="noConversion"/>
  </si>
  <si>
    <t>延米 Linear Meter</t>
  </si>
  <si>
    <t>定制拉丝不锈钢包边Custom brushed stainless steel edging，饰面无螺丝 polishing without screws</t>
    <phoneticPr fontId="49" type="noConversion"/>
  </si>
  <si>
    <t>舞台背板 Stage Backplane</t>
    <phoneticPr fontId="49" type="noConversion"/>
  </si>
  <si>
    <r>
      <t>平米 Square Meter/</t>
    </r>
    <r>
      <rPr>
        <sz val="10"/>
        <color theme="1"/>
        <rFont val="宋体"/>
        <family val="3"/>
        <charset val="134"/>
      </rPr>
      <t>㎡</t>
    </r>
  </si>
  <si>
    <t>木质结构标喷绘画面 Wooden structure marking painting surface 1500mml*4000mmh*500mmw*2</t>
    <phoneticPr fontId="49" type="noConversion"/>
  </si>
  <si>
    <t xml:space="preserve">立体LOGO Stereo LOGO，PVC雕刻裱写真画面 1000mml*700mmh PVC engraving and mounting picture </t>
    <phoneticPr fontId="49" type="noConversion"/>
  </si>
  <si>
    <t>LED基础台 LED Base Station</t>
    <phoneticPr fontId="49" type="noConversion"/>
  </si>
  <si>
    <t>钢木混合结构双层板材铺面Steel-wood mixed structure double-layer board 9000mml*1000mmw*100mmh</t>
    <phoneticPr fontId="49" type="noConversion"/>
  </si>
  <si>
    <t>签到处 Reception</t>
    <phoneticPr fontId="9" type="noConversion"/>
  </si>
  <si>
    <t>木质结构绷刀刮布高清喷绘 （Wooden structure, bandage knife, HD inkjet) 5000mml*3000mmh*500mmw*2</t>
    <phoneticPr fontId="49" type="noConversion"/>
  </si>
  <si>
    <t>木质结构白色烤漆签到台 （Wooden white paint signboard04000mml*1000mmh*600mmw，底部发光（Bottom glowing）</t>
    <phoneticPr fontId="49" type="noConversion"/>
  </si>
  <si>
    <t>展示台 SHOW SITE</t>
    <phoneticPr fontId="49" type="noConversion"/>
  </si>
  <si>
    <t>木制结构白色烤漆</t>
    <phoneticPr fontId="49" type="noConversion"/>
  </si>
  <si>
    <t>指示牌 Signboard/ Indicator</t>
    <phoneticPr fontId="49" type="noConversion"/>
  </si>
  <si>
    <t>个 Piece</t>
  </si>
  <si>
    <t>木质烤漆裱写真（Wooden paint enamel photo）</t>
  </si>
  <si>
    <t>控台围挡 Console enclosure</t>
    <phoneticPr fontId="49" type="noConversion"/>
  </si>
  <si>
    <t>项 Term</t>
  </si>
  <si>
    <t>木质结构绷黑棉布（Wooden structure of black cotton cloth） 5000mml*1000mmw*1000mmh</t>
  </si>
  <si>
    <t xml:space="preserve">接机牌制作 Welcome board </t>
    <phoneticPr fontId="49" type="noConversion"/>
  </si>
  <si>
    <t>雪弗板雕刻，PVC graving 500mm*300mm</t>
    <phoneticPr fontId="49" type="noConversion"/>
  </si>
  <si>
    <t>展车灯架 Exhibition lamp holder</t>
    <phoneticPr fontId="49" type="noConversion"/>
  </si>
  <si>
    <t>高3米，钢管焊接刷白漆，铁板底座</t>
    <phoneticPr fontId="49" type="noConversion"/>
  </si>
  <si>
    <t>搭建运输 Set-up transportation</t>
    <phoneticPr fontId="49" type="noConversion"/>
  </si>
  <si>
    <t>二次运输 Second-time transport</t>
    <phoneticPr fontId="49" type="noConversion"/>
  </si>
  <si>
    <t>Total</t>
  </si>
  <si>
    <t>第三方人员费用 Third-party staff fee</t>
    <phoneticPr fontId="49" type="noConversion"/>
  </si>
  <si>
    <t>AV项目经理 AV Project Manager</t>
    <phoneticPr fontId="49" type="noConversion"/>
  </si>
  <si>
    <t>现场AV团队管理人员，进场至撤场共7天 
Onsite managing sfaff，7 days（from the beginning to the end）</t>
    <phoneticPr fontId="49" type="noConversion"/>
  </si>
  <si>
    <t>视频工程师 Video Operator/Editor</t>
    <phoneticPr fontId="49" type="noConversion"/>
  </si>
  <si>
    <t>进场至撤场共7天 7 days（from the beginning to the end）</t>
    <phoneticPr fontId="49" type="noConversion"/>
  </si>
  <si>
    <t>音响师 SE</t>
    <phoneticPr fontId="49" type="noConversion"/>
  </si>
  <si>
    <t>进场至撤场共7天 7 days（from the beginning to the end）</t>
    <phoneticPr fontId="49" type="noConversion"/>
  </si>
  <si>
    <t>灯光师 Lighting Engineer</t>
    <phoneticPr fontId="49" type="noConversion"/>
  </si>
  <si>
    <t>AV劳务 AV set-up work staff</t>
    <phoneticPr fontId="49" type="noConversion"/>
  </si>
  <si>
    <t>搬运、拆卸  Handling, disassembly</t>
    <phoneticPr fontId="49" type="noConversion"/>
  </si>
  <si>
    <t>AV人员差旅 travel fee of AV staff</t>
    <phoneticPr fontId="49" type="noConversion"/>
  </si>
  <si>
    <t xml:space="preserve">AV团队管理人员及AV设备技术3人
3 AV team management staff&amp; equipment technicians </t>
    <phoneticPr fontId="49" type="noConversion"/>
  </si>
  <si>
    <t>AV人员交通 transportation for AV staff</t>
    <phoneticPr fontId="49" type="noConversion"/>
  </si>
  <si>
    <t>搭建项目经理 Set-up Project Manager</t>
    <phoneticPr fontId="49" type="noConversion"/>
  </si>
  <si>
    <t>现场搭建管理人员，进场至撤场共七天
Onsite set-up management staff，7 days（from the beginning to the end）</t>
    <phoneticPr fontId="49" type="noConversion"/>
  </si>
  <si>
    <t>驻场搭建工人劳务（广州） Set-up fee for resident staff</t>
    <phoneticPr fontId="49" type="noConversion"/>
  </si>
  <si>
    <t>当地搭建人员劳务（大理） Set-up fee for resident staff</t>
    <phoneticPr fontId="49" type="noConversion"/>
  </si>
  <si>
    <t>当地临时劳务，进场和撤场两天（白班8小时为一个班，夜班4小时为一个班）
7 days（from the beginning to the end）</t>
    <phoneticPr fontId="49" type="noConversion"/>
  </si>
  <si>
    <t>搭建驻场工人差旅 travel fee of set-up resident staff</t>
    <phoneticPr fontId="49" type="noConversion"/>
  </si>
  <si>
    <t>搭建管理人员及驻场搭建共4人
4 Set-up administrive staff and set-up work staff</t>
    <phoneticPr fontId="49" type="noConversion"/>
  </si>
  <si>
    <t>驻场搭建人员交通  transportation of set up resident staff</t>
    <phoneticPr fontId="49" type="noConversion"/>
  </si>
  <si>
    <t xml:space="preserve">搭建人员二次交通 double trip transportation of set-up staff </t>
    <phoneticPr fontId="49" type="noConversion"/>
  </si>
  <si>
    <t>车辆整备团队  Vehicle maintenance team</t>
    <phoneticPr fontId="49" type="noConversion"/>
  </si>
  <si>
    <t>人 People</t>
  </si>
  <si>
    <t>车辆整备团队，5天试驾行程，2天拍摄 Vehicle maintenance team, 5 days for the test drive, 2 days for shooting</t>
    <phoneticPr fontId="49" type="noConversion"/>
  </si>
  <si>
    <t>三方物料费用 Third-party material fee</t>
    <phoneticPr fontId="49" type="noConversion"/>
  </si>
  <si>
    <t>鲜花服务 Flower service</t>
    <phoneticPr fontId="49" type="noConversion"/>
  </si>
  <si>
    <t>束 Bunch</t>
  </si>
  <si>
    <t>签到花 Reception flower</t>
    <phoneticPr fontId="49" type="noConversion"/>
  </si>
  <si>
    <t>车辆燃油费用 Fuel cost</t>
    <phoneticPr fontId="49" type="noConversion"/>
  </si>
  <si>
    <t>车辆燃油费用，提前2天拍摄 Vehicle fuel cost, 2 days in advance for shooting</t>
  </si>
  <si>
    <t>车辆清洁-试驾车 Vehicle cleaning - test drive cars</t>
    <phoneticPr fontId="49" type="noConversion"/>
  </si>
  <si>
    <t>试驾车车辆清洁 提前两天拍摄 Test drive vehicle cleaning, 2 days in advance for shooting</t>
  </si>
  <si>
    <t>车辆临牌办理费用 Temporary license fee</t>
    <phoneticPr fontId="49" type="noConversion"/>
  </si>
  <si>
    <t>辆 MG</t>
  </si>
  <si>
    <t>高速过路费 Highway toll</t>
    <phoneticPr fontId="49" type="noConversion"/>
  </si>
  <si>
    <t>车辆过路费每天100元，12辆试驾车，3辆工作车</t>
    <phoneticPr fontId="49" type="noConversion"/>
  </si>
  <si>
    <t>随车零食 food</t>
    <phoneticPr fontId="49" type="noConversion"/>
  </si>
  <si>
    <t>雨伞 Umbrella</t>
    <phoneticPr fontId="49" type="noConversion"/>
  </si>
  <si>
    <t>使用SGM原有雨伞 Use SGM umbrella</t>
  </si>
  <si>
    <t>Cue布 Cue cloth</t>
    <phoneticPr fontId="49" type="noConversion"/>
  </si>
  <si>
    <t>每批都换   Change once a wave</t>
    <phoneticPr fontId="49" type="noConversion"/>
  </si>
  <si>
    <t>大擦车布 Vehicle cleaning cloth（big）</t>
    <phoneticPr fontId="49" type="noConversion"/>
  </si>
  <si>
    <t>块 Dice</t>
  </si>
  <si>
    <t>小擦车布 Vehicle cleaning cloth（small）</t>
  </si>
  <si>
    <t>水桶 Bucket</t>
    <phoneticPr fontId="49" type="noConversion"/>
  </si>
  <si>
    <t>每批都换   Change once a wave</t>
    <phoneticPr fontId="49" type="noConversion"/>
  </si>
  <si>
    <t>农夫山泉大桶水 Nongfu Spring （big）</t>
    <phoneticPr fontId="49" type="noConversion"/>
  </si>
  <si>
    <t>桶 Bucket</t>
  </si>
  <si>
    <t>车头牌 Head card</t>
    <phoneticPr fontId="49" type="noConversion"/>
  </si>
  <si>
    <t>银拉丝板雕刻435*140mm</t>
    <phoneticPr fontId="49" type="noConversion"/>
  </si>
  <si>
    <t>车号贴 Numbers sticker</t>
    <phoneticPr fontId="49" type="noConversion"/>
  </si>
  <si>
    <t>车钥匙贴 Keys sticker</t>
    <phoneticPr fontId="49" type="noConversion"/>
  </si>
  <si>
    <t>对讲机 Intercom</t>
    <phoneticPr fontId="49" type="noConversion"/>
  </si>
  <si>
    <t>随车及工作人员使用 Used by on-board staff</t>
  </si>
  <si>
    <t>零钱信封 Coin envelope</t>
  </si>
  <si>
    <t>150g双胶纸数码快印210*100mm 
150g Double-sided adhesive tape digital fast printing 210*100mm</t>
    <phoneticPr fontId="49" type="noConversion"/>
  </si>
  <si>
    <t>大巴车头牌 Bus name plate</t>
    <phoneticPr fontId="49" type="noConversion"/>
  </si>
  <si>
    <t>KT版双面喷绘500*300mm KT version of double-sided printing</t>
    <phoneticPr fontId="49" type="noConversion"/>
  </si>
  <si>
    <t>小食袋贴纸 Stickers</t>
    <phoneticPr fontId="49" type="noConversion"/>
  </si>
  <si>
    <t>透明不干胶 Transparent adhesive</t>
    <phoneticPr fontId="49" type="noConversion"/>
  </si>
  <si>
    <t>随车物料 On-board Material</t>
    <phoneticPr fontId="49" type="noConversion"/>
  </si>
  <si>
    <t>办公设备（打印机、纸张、纸板夹、笔等） Office equipment (printer, paper, cardboard clip, pen, etc.)</t>
    <phoneticPr fontId="49" type="noConversion"/>
  </si>
  <si>
    <t>纸质制作物-房卡套 Paper Craft - Room Card Set</t>
    <phoneticPr fontId="49" type="noConversion"/>
  </si>
  <si>
    <t>175g铜版纸 175gcoated free sheet paper</t>
    <phoneticPr fontId="49" type="noConversion"/>
  </si>
  <si>
    <t>纸质制作物-欢迎卡 Paper Craft - Welcome card</t>
    <phoneticPr fontId="49" type="noConversion"/>
  </si>
  <si>
    <t>250g铜版纸90mm*100mm 
250g coated free sheet paper 90mm*100mm</t>
    <phoneticPr fontId="49" type="noConversion"/>
  </si>
  <si>
    <t>纸质制作物-餐券 Paper Craft - Meal coupon</t>
    <phoneticPr fontId="49" type="noConversion"/>
  </si>
  <si>
    <t>250铜版纸85mm*45mm
250g coated free sheet paper 85mm*45mm</t>
    <phoneticPr fontId="49" type="noConversion"/>
  </si>
  <si>
    <t>话筒套 Microphone set</t>
    <phoneticPr fontId="49" type="noConversion"/>
  </si>
  <si>
    <t>雪弗板裱写真 80mm*50mm
Portrait of PVC board mounting  80mm*50mm</t>
    <phoneticPr fontId="49" type="noConversion"/>
  </si>
  <si>
    <t>工作车租赁  Work car rental</t>
    <phoneticPr fontId="49" type="noConversion"/>
  </si>
  <si>
    <t>工作车油费  Work car fuel cost</t>
    <phoneticPr fontId="49" type="noConversion"/>
  </si>
  <si>
    <t>水瓶贴 Water stickers</t>
    <phoneticPr fontId="49" type="noConversion"/>
  </si>
  <si>
    <t>个 Piece</t>
    <phoneticPr fontId="49" type="noConversion"/>
  </si>
  <si>
    <t>快递 Express delivery</t>
    <phoneticPr fontId="49" type="noConversion"/>
  </si>
  <si>
    <t>轮胎，衣服，雨伞 Tires, clothes, umbrellas</t>
  </si>
  <si>
    <t>试驾安全协议手册 Test Drive Safety Agreement Manual</t>
    <phoneticPr fontId="49" type="noConversion"/>
  </si>
  <si>
    <t>白卡纸打印
print on the white boardcard</t>
    <phoneticPr fontId="49" type="noConversion"/>
  </si>
  <si>
    <t>媒体来宾试驾保险 Media guest test drive insurance</t>
    <phoneticPr fontId="49" type="noConversion"/>
  </si>
  <si>
    <t>人 people</t>
  </si>
  <si>
    <t>场地租赁 SITE fee</t>
    <phoneticPr fontId="49" type="noConversion"/>
  </si>
  <si>
    <t>执行公司代理费&amp;人员差旅 Agency fee of the executive company&amp; straff travel expense</t>
    <phoneticPr fontId="49" type="noConversion"/>
  </si>
  <si>
    <t>费用明细 Details</t>
  </si>
  <si>
    <t>客户总监 （AD）</t>
  </si>
  <si>
    <t>高级客户经理 （SAM）</t>
  </si>
  <si>
    <t xml:space="preserve">活动现场管理人员 Administrtive Staff </t>
  </si>
  <si>
    <t>人people</t>
  </si>
  <si>
    <t>客户经理 （AM）</t>
    <phoneticPr fontId="49" type="noConversion"/>
  </si>
  <si>
    <t>客户主管 （AE）</t>
    <phoneticPr fontId="49" type="noConversion"/>
  </si>
  <si>
    <t>free</t>
  </si>
  <si>
    <t>活动差旅 Travel expense</t>
    <phoneticPr fontId="49" type="noConversion"/>
  </si>
  <si>
    <t>二次勘察路线 (交通, 住宿， 用餐)  Secondary route (transport, accommodation, dining)</t>
    <phoneticPr fontId="49" type="noConversion"/>
  </si>
  <si>
    <t>交通费用 transportation fee</t>
    <phoneticPr fontId="49" type="noConversion"/>
  </si>
  <si>
    <t>住宿   Accommodation</t>
  </si>
  <si>
    <t>用餐 Dining</t>
    <phoneticPr fontId="49" type="noConversion"/>
  </si>
  <si>
    <t>当地交通、通讯 Local transportation&amp;communication</t>
    <phoneticPr fontId="49" type="noConversion"/>
  </si>
  <si>
    <t xml:space="preserve">活动执行 (交通，住宿，用餐)  Activity execution (transportation, accommodation, dining) </t>
    <phoneticPr fontId="49" type="noConversion"/>
  </si>
  <si>
    <t xml:space="preserve">Grand Total </t>
    <phoneticPr fontId="49" type="noConversion"/>
  </si>
  <si>
    <t>（不含税 Tax　excluded）</t>
    <rPh sb="1" eb="2">
      <t>bu han</t>
    </rPh>
    <rPh sb="3" eb="4">
      <t>shui</t>
    </rPh>
    <phoneticPr fontId="9" type="noConversion"/>
  </si>
  <si>
    <t>AV设备-</t>
    <phoneticPr fontId="49" type="noConversion"/>
  </si>
  <si>
    <t>摄影摄像费用photoe</t>
    <phoneticPr fontId="49" type="noConversion"/>
  </si>
  <si>
    <t>试驾场地租赁费用 Area rental1</t>
    <phoneticPr fontId="49" type="noConversion"/>
  </si>
  <si>
    <t>单场费用</t>
    <phoneticPr fontId="9" type="noConversion"/>
  </si>
  <si>
    <t>前期探路打包</t>
    <phoneticPr fontId="9" type="noConversion"/>
  </si>
  <si>
    <t>前期项目服务费用</t>
    <phoneticPr fontId="9" type="noConversion"/>
  </si>
  <si>
    <t>活动现场管理 （Onsite administrive）</t>
    <phoneticPr fontId="9" type="noConversion"/>
  </si>
  <si>
    <t xml:space="preserve">项目名称:凯迪拉克全系SUV全国媒体试驾活动预算
</t>
    <rPh sb="23" eb="24">
      <t>bao jiadi yi lunsan</t>
    </rPh>
    <phoneticPr fontId="9" type="noConversion"/>
  </si>
  <si>
    <t>整体打包</t>
    <phoneticPr fontId="49" type="noConversion"/>
  </si>
  <si>
    <t>备用金</t>
    <phoneticPr fontId="9" type="noConversion"/>
  </si>
  <si>
    <t>单站总计</t>
    <phoneticPr fontId="49" type="noConversion"/>
  </si>
  <si>
    <t>单站费用</t>
    <phoneticPr fontId="42" type="noConversion"/>
  </si>
  <si>
    <t>旅行社</t>
    <phoneticPr fontId="42" type="noConversion"/>
  </si>
  <si>
    <t>数量</t>
    <phoneticPr fontId="42" type="noConversion"/>
  </si>
  <si>
    <t>媒体相关
Media Related</t>
    <phoneticPr fontId="9" type="noConversion"/>
  </si>
  <si>
    <t>支持人员打车费用
Taxi</t>
    <phoneticPr fontId="9" type="noConversion"/>
  </si>
  <si>
    <t>工作人员用车
(全天）
Shuttle bus</t>
    <phoneticPr fontId="9" type="noConversion"/>
  </si>
  <si>
    <t>D1-媒体晚餐
D1-Dinner</t>
    <phoneticPr fontId="9" type="noConversion"/>
  </si>
  <si>
    <t>D2-媒体午餐
D2-Lunch</t>
    <phoneticPr fontId="9" type="noConversion"/>
  </si>
  <si>
    <t>D2-媒体晚餐
D2-Dinner(food box)</t>
    <phoneticPr fontId="9" type="noConversion"/>
  </si>
  <si>
    <t>D1-工作人员午餐
PR Agency lunch</t>
    <phoneticPr fontId="9" type="noConversion"/>
  </si>
  <si>
    <t>D1-工作人员晚餐
PR Agency Dinner</t>
    <phoneticPr fontId="9" type="noConversion"/>
  </si>
  <si>
    <t>D2-工作人员午餐
PR Agency lunch</t>
    <phoneticPr fontId="9" type="noConversion"/>
  </si>
  <si>
    <t>旅行社服务服务人员餐费、住宿等全费用
Travel agency meal&amp;holiday</t>
    <phoneticPr fontId="9" type="noConversion"/>
  </si>
  <si>
    <t>总备用金</t>
    <phoneticPr fontId="9" type="noConversion"/>
  </si>
  <si>
    <t>媒体相关
Media Related
成都站：青城山六善酒店</t>
    <phoneticPr fontId="9" type="noConversion"/>
  </si>
  <si>
    <t>Workshop场地租赁
Site lease</t>
    <phoneticPr fontId="9" type="noConversion"/>
  </si>
  <si>
    <t>QA场地租赁（30人，需要包含30人份饮料、小食与花卉装饰）
Transform</t>
    <phoneticPr fontId="9" type="noConversion"/>
  </si>
  <si>
    <t>自付房费</t>
    <phoneticPr fontId="9" type="noConversion"/>
  </si>
  <si>
    <t>Workshop场地租赁
Site lease</t>
    <phoneticPr fontId="9" type="noConversion"/>
  </si>
  <si>
    <t>酒店大门处道旗、门头租用费用-北京站
Location fee</t>
    <phoneticPr fontId="9" type="noConversion"/>
  </si>
  <si>
    <t>酒店大门处道旗、门头租用费用-成都站
Location fee</t>
    <phoneticPr fontId="9" type="noConversion"/>
  </si>
  <si>
    <t>酒店大门处道旗、门头租用费用-上海站
Location fee</t>
    <phoneticPr fontId="9" type="noConversion"/>
  </si>
  <si>
    <t>酒店大门处道旗、门头租用费用-广东站
Location fee</t>
    <phoneticPr fontId="9" type="noConversion"/>
  </si>
  <si>
    <t>Location fee</t>
    <phoneticPr fontId="9" type="noConversion"/>
  </si>
  <si>
    <t>Location fee</t>
    <phoneticPr fontId="9" type="noConversion"/>
  </si>
  <si>
    <r>
      <rPr>
        <sz val="11"/>
        <rFont val="微软雅黑"/>
        <family val="2"/>
        <charset val="134"/>
      </rPr>
      <t>总计（Net）</t>
    </r>
  </si>
  <si>
    <t>媒体相关
Media Related</t>
    <phoneticPr fontId="42" type="noConversion"/>
  </si>
  <si>
    <t>北京索菲特大酒店，27-28日两晚</t>
    <phoneticPr fontId="9" type="noConversion"/>
  </si>
  <si>
    <t>摄影师张家口住宿，27日一晚</t>
    <phoneticPr fontId="9" type="noConversion"/>
  </si>
  <si>
    <t>公关公司踩点住宿</t>
    <phoneticPr fontId="9" type="noConversion"/>
  </si>
  <si>
    <t>公关公司北京住宿，30日一晚</t>
    <phoneticPr fontId="9" type="noConversion"/>
  </si>
  <si>
    <t>张家口华邑酒店，29日一晚</t>
    <phoneticPr fontId="9" type="noConversion"/>
  </si>
  <si>
    <t>北京索菲特大酒店会议室</t>
    <phoneticPr fontId="9" type="noConversion"/>
  </si>
  <si>
    <t>成都龙之梦大酒店会议室</t>
    <phoneticPr fontId="9" type="noConversion"/>
  </si>
  <si>
    <t>宁波威斯汀酒店会议室</t>
    <phoneticPr fontId="9" type="noConversion"/>
  </si>
  <si>
    <t>广州富力威斯汀酒店会议室</t>
    <phoneticPr fontId="9" type="noConversion"/>
  </si>
  <si>
    <t xml:space="preserve">实报实销含火车及交通费
Not more than 500 yuan ,Invoice reimbursement </t>
    <phoneticPr fontId="9" type="noConversion"/>
  </si>
  <si>
    <t>快递费用
Delivery fee</t>
    <phoneticPr fontId="9" type="noConversion"/>
  </si>
  <si>
    <t>全四站礼品快递费用</t>
    <phoneticPr fontId="9" type="noConversion"/>
  </si>
  <si>
    <t>D1-媒体午餐
D2-Lunch</t>
    <phoneticPr fontId="9" type="noConversion"/>
  </si>
  <si>
    <t>北京4S店工作餐</t>
    <phoneticPr fontId="9" type="noConversion"/>
  </si>
  <si>
    <t>成都4S店工作餐</t>
    <phoneticPr fontId="9" type="noConversion"/>
  </si>
  <si>
    <t>宁波4S店工作餐</t>
    <phoneticPr fontId="9" type="noConversion"/>
  </si>
  <si>
    <t>广州4S店工作餐</t>
    <phoneticPr fontId="9" type="noConversion"/>
  </si>
  <si>
    <t>北京索菲特大酒店</t>
    <phoneticPr fontId="9" type="noConversion"/>
  </si>
  <si>
    <t>媒体相关-北京站-德云红事会馆
Media Related</t>
    <phoneticPr fontId="9" type="noConversion"/>
  </si>
  <si>
    <t>媒体相关
Media Related
北京站：张家口华邑酒店</t>
    <phoneticPr fontId="9" type="noConversion"/>
  </si>
  <si>
    <t>舟旅南苑海上丝绸之路酒店，12日一晚</t>
    <phoneticPr fontId="9" type="noConversion"/>
  </si>
  <si>
    <t>宁波威斯汀酒店酒店，11日一晚</t>
    <phoneticPr fontId="9" type="noConversion"/>
  </si>
  <si>
    <t>摄影师宁波住宿，10日一晚</t>
    <phoneticPr fontId="9" type="noConversion"/>
  </si>
  <si>
    <t>花都木莲庄酒店，18日一晚</t>
  </si>
  <si>
    <t>广州万富希尔顿酒店，17日一晚</t>
    <phoneticPr fontId="9" type="noConversion"/>
  </si>
  <si>
    <t>工作人员广州住宿，19日一晚</t>
    <phoneticPr fontId="9" type="noConversion"/>
  </si>
  <si>
    <t>摄影师广州住宿，16日一晚</t>
    <phoneticPr fontId="9" type="noConversion"/>
  </si>
  <si>
    <t>媒体房间杂费</t>
    <phoneticPr fontId="9" type="noConversion"/>
  </si>
  <si>
    <t>媒体房间杂费-成都站</t>
    <phoneticPr fontId="9" type="noConversion"/>
  </si>
  <si>
    <t>媒体房间杂费-广州站</t>
    <phoneticPr fontId="9" type="noConversion"/>
  </si>
  <si>
    <t>媒体房间杂费-宁波站</t>
    <phoneticPr fontId="9" type="noConversion"/>
  </si>
  <si>
    <t>外地媒体送机（高铁）
Shuttle bus</t>
    <phoneticPr fontId="9" type="noConversion"/>
  </si>
  <si>
    <t>外地媒体接机（高铁）
Shuttle bus</t>
    <phoneticPr fontId="9" type="noConversion"/>
  </si>
  <si>
    <t>成都龙之梦酒店，4日一晚四间，2日一晚一间</t>
    <phoneticPr fontId="9" type="noConversion"/>
  </si>
  <si>
    <t>青城山六善酒店，5日一晚四间，3日一晚一间</t>
    <phoneticPr fontId="9" type="noConversion"/>
  </si>
  <si>
    <t>成都住宿，6日一晚</t>
    <phoneticPr fontId="9" type="noConversion"/>
  </si>
  <si>
    <t>青城山六善酒店，5日一晚，补房差</t>
    <phoneticPr fontId="9" type="noConversion"/>
  </si>
  <si>
    <t>结算</t>
    <phoneticPr fontId="9" type="noConversion"/>
  </si>
  <si>
    <t>SAM报销</t>
    <phoneticPr fontId="9" type="noConversion"/>
  </si>
  <si>
    <t>摄影费</t>
    <phoneticPr fontId="9"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</si>
</sst>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 #,##0.00_ ;_ * \-#,##0.00_ ;_ * &quot;-&quot;??_ ;_ @_ "/>
    <numFmt numFmtId="176" formatCode="_ &quot;￥&quot;* #,##0.00_ ;_ &quot;￥&quot;* \-#,##0.00_ ;_ &quot;￥&quot;* &quot;-&quot;??_ ;_ @_ "/>
    <numFmt numFmtId="177" formatCode="#,##0_ "/>
    <numFmt numFmtId="178" formatCode="[$￥-804]#,##0;[Red][$￥-804]#,##0"/>
    <numFmt numFmtId="179" formatCode="0_);[Red]\(0\)"/>
    <numFmt numFmtId="180" formatCode="#,##0;[Red]#,##0"/>
    <numFmt numFmtId="181" formatCode="\¥#,##0.00_);[Red]\(\¥#,##0.00\)"/>
    <numFmt numFmtId="182" formatCode="[$¥-804]#,##0.00"/>
    <numFmt numFmtId="183" formatCode="#,##0.00\ &quot;€&quot;;[Red]\-#,##0.00\ &quot;€&quot;"/>
  </numFmts>
  <fonts count="69">
    <font>
      <sz val="12"/>
      <name val="宋体"/>
      <charset val="134"/>
    </font>
    <font>
      <sz val="11"/>
      <color theme="1"/>
      <name val="宋体"/>
      <family val="2"/>
      <scheme val="minor"/>
    </font>
    <font>
      <sz val="9"/>
      <name val="微软雅黑"/>
      <family val="2"/>
      <charset val="134"/>
    </font>
    <font>
      <sz val="9"/>
      <name val="Arial"/>
      <family val="2"/>
    </font>
    <font>
      <b/>
      <sz val="9"/>
      <name val="微软雅黑"/>
      <family val="2"/>
      <charset val="134"/>
    </font>
    <font>
      <b/>
      <sz val="11"/>
      <name val="微软雅黑"/>
      <family val="2"/>
      <charset val="134"/>
    </font>
    <font>
      <sz val="9"/>
      <color indexed="10"/>
      <name val="微软雅黑"/>
      <family val="2"/>
      <charset val="134"/>
    </font>
    <font>
      <sz val="9"/>
      <color indexed="8"/>
      <name val="微软雅黑"/>
      <family val="2"/>
      <charset val="134"/>
    </font>
    <font>
      <b/>
      <sz val="9"/>
      <name val="Arial"/>
      <family val="2"/>
    </font>
    <font>
      <sz val="9"/>
      <name val="宋体"/>
      <family val="3"/>
      <charset val="134"/>
    </font>
    <font>
      <b/>
      <sz val="9"/>
      <color indexed="9"/>
      <name val="Arial"/>
      <family val="2"/>
    </font>
    <font>
      <b/>
      <sz val="9"/>
      <color indexed="9"/>
      <name val="宋体"/>
      <family val="3"/>
      <charset val="134"/>
    </font>
    <font>
      <sz val="12"/>
      <name val="Arial"/>
      <family val="2"/>
    </font>
    <font>
      <sz val="10"/>
      <name val="微软雅黑"/>
      <family val="2"/>
      <charset val="134"/>
    </font>
    <font>
      <b/>
      <sz val="16"/>
      <name val="微软雅黑"/>
      <family val="2"/>
      <charset val="134"/>
    </font>
    <font>
      <b/>
      <sz val="12"/>
      <name val="宋体"/>
      <family val="3"/>
      <charset val="134"/>
    </font>
    <font>
      <sz val="11"/>
      <color theme="1"/>
      <name val="宋体"/>
      <family val="3"/>
      <charset val="134"/>
      <scheme val="minor"/>
    </font>
    <font>
      <sz val="11"/>
      <color theme="0"/>
      <name val="宋体"/>
      <family val="3"/>
      <charset val="134"/>
      <scheme val="minor"/>
    </font>
    <font>
      <sz val="11"/>
      <color indexed="8"/>
      <name val="宋体"/>
      <family val="3"/>
      <charset val="134"/>
    </font>
    <font>
      <sz val="10"/>
      <name val="Arial"/>
      <family val="2"/>
    </font>
    <font>
      <sz val="11"/>
      <color indexed="17"/>
      <name val="宋体"/>
      <family val="3"/>
      <charset val="134"/>
    </font>
    <font>
      <b/>
      <sz val="11"/>
      <color indexed="52"/>
      <name val="宋体"/>
      <family val="3"/>
      <charset val="134"/>
    </font>
    <font>
      <sz val="11"/>
      <color indexed="9"/>
      <name val="宋体"/>
      <family val="3"/>
      <charset val="134"/>
    </font>
    <font>
      <i/>
      <sz val="11"/>
      <color indexed="23"/>
      <name val="宋体"/>
      <family val="3"/>
      <charset val="134"/>
    </font>
    <font>
      <sz val="10"/>
      <name val="宋体"/>
      <family val="3"/>
      <charset val="134"/>
    </font>
    <font>
      <b/>
      <sz val="11"/>
      <color indexed="9"/>
      <name val="宋体"/>
      <family val="3"/>
      <charset val="134"/>
    </font>
    <font>
      <b/>
      <sz val="18"/>
      <color indexed="56"/>
      <name val="宋体"/>
      <family val="3"/>
      <charset val="134"/>
    </font>
    <font>
      <sz val="11"/>
      <color indexed="20"/>
      <name val="宋体"/>
      <family val="3"/>
      <charset val="134"/>
    </font>
    <font>
      <sz val="12"/>
      <name val="Times New Roman"/>
      <family val="1"/>
    </font>
    <font>
      <b/>
      <sz val="15"/>
      <color indexed="56"/>
      <name val="宋体"/>
      <family val="3"/>
      <charset val="134"/>
    </font>
    <font>
      <sz val="11"/>
      <color indexed="62"/>
      <name val="宋体"/>
      <family val="3"/>
      <charset val="134"/>
    </font>
    <font>
      <b/>
      <sz val="11"/>
      <color indexed="63"/>
      <name val="宋体"/>
      <family val="3"/>
      <charset val="134"/>
    </font>
    <font>
      <b/>
      <sz val="11"/>
      <color indexed="8"/>
      <name val="宋体"/>
      <family val="3"/>
      <charset val="134"/>
    </font>
    <font>
      <b/>
      <sz val="13"/>
      <color indexed="56"/>
      <name val="宋体"/>
      <family val="3"/>
      <charset val="134"/>
    </font>
    <font>
      <sz val="11"/>
      <color indexed="10"/>
      <name val="宋体"/>
      <family val="3"/>
      <charset val="134"/>
    </font>
    <font>
      <b/>
      <sz val="11"/>
      <color indexed="56"/>
      <name val="宋体"/>
      <family val="3"/>
      <charset val="134"/>
    </font>
    <font>
      <sz val="11"/>
      <name val="明朝"/>
      <charset val="134"/>
    </font>
    <font>
      <sz val="11"/>
      <color indexed="52"/>
      <name val="宋体"/>
      <family val="3"/>
      <charset val="134"/>
    </font>
    <font>
      <sz val="11"/>
      <color indexed="60"/>
      <name val="宋体"/>
      <family val="3"/>
      <charset val="134"/>
    </font>
    <font>
      <sz val="10"/>
      <name val="Verdana"/>
      <family val="2"/>
    </font>
    <font>
      <b/>
      <sz val="9"/>
      <name val="宋体"/>
      <family val="3"/>
      <charset val="134"/>
    </font>
    <font>
      <sz val="12"/>
      <name val="宋体"/>
      <family val="3"/>
      <charset val="134"/>
    </font>
    <font>
      <sz val="9"/>
      <name val="宋体"/>
      <family val="3"/>
      <charset val="134"/>
    </font>
    <font>
      <sz val="12"/>
      <name val="微软雅黑"/>
      <family val="2"/>
      <charset val="134"/>
    </font>
    <font>
      <sz val="21"/>
      <name val="微软雅黑"/>
      <family val="2"/>
      <charset val="134"/>
    </font>
    <font>
      <b/>
      <sz val="15"/>
      <color indexed="9"/>
      <name val="微软雅黑"/>
      <family val="2"/>
      <charset val="134"/>
    </font>
    <font>
      <b/>
      <sz val="12"/>
      <color theme="1"/>
      <name val="微软雅黑"/>
      <family val="2"/>
      <charset val="134"/>
    </font>
    <font>
      <sz val="16"/>
      <name val="微软雅黑"/>
      <family val="2"/>
      <charset val="134"/>
    </font>
    <font>
      <b/>
      <sz val="16"/>
      <color indexed="9"/>
      <name val="微软雅黑"/>
      <family val="2"/>
      <charset val="134"/>
    </font>
    <font>
      <sz val="9"/>
      <name val="宋体"/>
      <family val="3"/>
      <charset val="134"/>
      <scheme val="minor"/>
    </font>
    <font>
      <b/>
      <sz val="12"/>
      <name val="微软雅黑"/>
      <family val="2"/>
      <charset val="134"/>
    </font>
    <font>
      <sz val="10"/>
      <color theme="1"/>
      <name val="微软雅黑"/>
      <family val="2"/>
      <charset val="134"/>
    </font>
    <font>
      <sz val="10"/>
      <color indexed="8"/>
      <name val="微软雅黑"/>
      <family val="2"/>
      <charset val="134"/>
    </font>
    <font>
      <sz val="10"/>
      <color theme="1"/>
      <name val="宋体"/>
      <family val="3"/>
      <charset val="134"/>
    </font>
    <font>
      <sz val="12"/>
      <color indexed="8"/>
      <name val="微软雅黑"/>
      <family val="2"/>
      <charset val="134"/>
    </font>
    <font>
      <b/>
      <sz val="12"/>
      <color indexed="8"/>
      <name val="微软雅黑"/>
      <family val="2"/>
      <charset val="134"/>
    </font>
    <font>
      <b/>
      <sz val="10"/>
      <name val="微软雅黑"/>
      <family val="2"/>
      <charset val="134"/>
    </font>
    <font>
      <b/>
      <sz val="10"/>
      <color indexed="8"/>
      <name val="微软雅黑"/>
      <family val="2"/>
      <charset val="134"/>
    </font>
    <font>
      <b/>
      <sz val="10"/>
      <color indexed="9"/>
      <name val="微软雅黑"/>
      <family val="2"/>
      <charset val="134"/>
    </font>
    <font>
      <sz val="8"/>
      <name val="微软雅黑"/>
      <family val="2"/>
      <charset val="134"/>
    </font>
    <font>
      <sz val="10"/>
      <color theme="0"/>
      <name val="微软雅黑"/>
      <family val="2"/>
      <charset val="134"/>
    </font>
    <font>
      <b/>
      <sz val="10"/>
      <color rgb="FFFF0000"/>
      <name val="微软雅黑"/>
      <family val="2"/>
      <charset val="134"/>
    </font>
    <font>
      <sz val="11"/>
      <name val="微软雅黑"/>
      <family val="2"/>
      <charset val="134"/>
    </font>
    <font>
      <b/>
      <sz val="11"/>
      <color theme="0"/>
      <name val="微软雅黑"/>
      <family val="2"/>
      <charset val="134"/>
    </font>
    <font>
      <sz val="11"/>
      <color rgb="FFFF0000"/>
      <name val="微软雅黑"/>
      <family val="2"/>
      <charset val="134"/>
    </font>
    <font>
      <sz val="11"/>
      <color indexed="8"/>
      <name val="微软雅黑"/>
      <family val="2"/>
      <charset val="134"/>
    </font>
    <font>
      <sz val="11"/>
      <color theme="1"/>
      <name val="微软雅黑"/>
      <family val="2"/>
      <charset val="134"/>
    </font>
    <font>
      <b/>
      <sz val="11"/>
      <color rgb="FF333333"/>
      <name val="微软雅黑"/>
      <family val="2"/>
      <charset val="134"/>
    </font>
    <font>
      <sz val="11"/>
      <color rgb="FF333333"/>
      <name val="微软雅黑"/>
      <family val="2"/>
      <charset val="134"/>
    </font>
  </fonts>
  <fills count="42">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indexed="22"/>
        <bgColor indexed="64"/>
      </patternFill>
    </fill>
    <fill>
      <patternFill patternType="solid">
        <fgColor indexed="55"/>
        <bgColor indexed="64"/>
      </patternFill>
    </fill>
    <fill>
      <patternFill patternType="solid">
        <fgColor indexed="47"/>
        <bgColor indexed="64"/>
      </patternFill>
    </fill>
    <fill>
      <patternFill patternType="solid">
        <fgColor indexed="10"/>
        <bgColor indexed="64"/>
      </patternFill>
    </fill>
    <fill>
      <patternFill patternType="solid">
        <fgColor indexed="63"/>
        <bgColor indexed="64"/>
      </patternFill>
    </fill>
    <fill>
      <patternFill patternType="solid">
        <fgColor indexed="8"/>
        <bgColor indexed="64"/>
      </patternFill>
    </fill>
    <fill>
      <patternFill patternType="solid">
        <fgColor rgb="FFFFCC99"/>
        <bgColor indexed="64"/>
      </patternFill>
    </fill>
    <fill>
      <patternFill patternType="solid">
        <fgColor theme="1" tint="0.499984740745262"/>
        <bgColor indexed="64"/>
      </patternFill>
    </fill>
    <fill>
      <patternFill patternType="solid">
        <fgColor theme="5" tint="0.39997558519241921"/>
        <bgColor indexed="64"/>
      </patternFill>
    </fill>
    <fill>
      <patternFill patternType="solid">
        <fgColor theme="4" tint="0.59999389629810485"/>
        <bgColor indexed="64"/>
      </patternFill>
    </fill>
    <fill>
      <patternFill patternType="solid">
        <fgColor theme="5" tint="0.39994506668294322"/>
        <bgColor indexed="64"/>
      </patternFill>
    </fill>
    <fill>
      <patternFill patternType="solid">
        <fgColor theme="8" tint="0.79995117038483843"/>
        <bgColor indexed="64"/>
      </patternFill>
    </fill>
    <fill>
      <patternFill patternType="solid">
        <fgColor indexed="46"/>
        <bgColor indexed="64"/>
      </patternFill>
    </fill>
    <fill>
      <patternFill patternType="solid">
        <fgColor theme="8"/>
        <bgColor indexed="64"/>
      </patternFill>
    </fill>
    <fill>
      <patternFill patternType="solid">
        <fgColor theme="4"/>
        <bgColor indexed="64"/>
      </patternFill>
    </fill>
    <fill>
      <patternFill patternType="solid">
        <fgColor indexed="42"/>
        <bgColor indexed="64"/>
      </patternFill>
    </fill>
    <fill>
      <patternFill patternType="solid">
        <fgColor indexed="11"/>
        <bgColor indexed="64"/>
      </patternFill>
    </fill>
    <fill>
      <patternFill patternType="solid">
        <fgColor indexed="62"/>
        <bgColor indexed="64"/>
      </patternFill>
    </fill>
    <fill>
      <patternFill patternType="solid">
        <fgColor indexed="31"/>
        <bgColor indexed="64"/>
      </patternFill>
    </fill>
    <fill>
      <patternFill patternType="solid">
        <fgColor indexed="20"/>
        <bgColor indexed="64"/>
      </patternFill>
    </fill>
    <fill>
      <patternFill patternType="solid">
        <fgColor indexed="45"/>
        <bgColor indexed="64"/>
      </patternFill>
    </fill>
    <fill>
      <patternFill patternType="solid">
        <fgColor indexed="44"/>
        <bgColor indexed="64"/>
      </patternFill>
    </fill>
    <fill>
      <patternFill patternType="solid">
        <fgColor indexed="26"/>
        <bgColor indexed="64"/>
      </patternFill>
    </fill>
    <fill>
      <patternFill patternType="solid">
        <fgColor indexed="49"/>
        <bgColor indexed="64"/>
      </patternFill>
    </fill>
    <fill>
      <patternFill patternType="solid">
        <fgColor indexed="29"/>
        <bgColor indexed="64"/>
      </patternFill>
    </fill>
    <fill>
      <patternFill patternType="solid">
        <fgColor indexed="52"/>
        <bgColor indexed="64"/>
      </patternFill>
    </fill>
    <fill>
      <patternFill patternType="solid">
        <fgColor indexed="57"/>
        <bgColor indexed="64"/>
      </patternFill>
    </fill>
    <fill>
      <patternFill patternType="solid">
        <fgColor indexed="51"/>
        <bgColor indexed="64"/>
      </patternFill>
    </fill>
    <fill>
      <patternFill patternType="solid">
        <fgColor indexed="43"/>
        <bgColor indexed="64"/>
      </patternFill>
    </fill>
    <fill>
      <patternFill patternType="solid">
        <fgColor indexed="53"/>
        <bgColor indexed="64"/>
      </patternFill>
    </fill>
    <fill>
      <patternFill patternType="solid">
        <fgColor indexed="30"/>
        <bgColor indexed="64"/>
      </patternFill>
    </fill>
    <fill>
      <patternFill patternType="solid">
        <fgColor indexed="27"/>
        <bgColor indexed="64"/>
      </patternFill>
    </fill>
    <fill>
      <patternFill patternType="solid">
        <fgColor rgb="FFFF0000"/>
        <bgColor indexed="64"/>
      </patternFill>
    </fill>
    <fill>
      <patternFill patternType="solid">
        <fgColor indexed="18"/>
        <bgColor indexed="64"/>
      </patternFill>
    </fill>
    <fill>
      <patternFill patternType="solid">
        <fgColor rgb="FFFFFF00"/>
        <bgColor indexed="64"/>
      </patternFill>
    </fill>
    <fill>
      <patternFill patternType="solid">
        <fgColor rgb="FFFFC000"/>
        <bgColor indexed="64"/>
      </patternFill>
    </fill>
    <fill>
      <patternFill patternType="solid">
        <fgColor rgb="FF808080"/>
        <bgColor indexed="64"/>
      </patternFill>
    </fill>
    <fill>
      <patternFill patternType="solid">
        <fgColor theme="0" tint="-0.249977111117893"/>
        <bgColor indexed="64"/>
      </patternFill>
    </fill>
  </fills>
  <borders count="5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hair">
        <color auto="1"/>
      </top>
      <bottom style="hair">
        <color auto="1"/>
      </bottom>
      <diagonal/>
    </border>
    <border>
      <left/>
      <right/>
      <top style="hair">
        <color auto="1"/>
      </top>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style="thin">
        <color auto="1"/>
      </left>
      <right/>
      <top style="hair">
        <color auto="1"/>
      </top>
      <bottom style="hair">
        <color auto="1"/>
      </bottom>
      <diagonal/>
    </border>
    <border>
      <left/>
      <right style="hair">
        <color auto="1"/>
      </right>
      <top style="hair">
        <color auto="1"/>
      </top>
      <bottom style="hair">
        <color auto="1"/>
      </bottom>
      <diagonal/>
    </border>
    <border>
      <left/>
      <right style="hair">
        <color auto="1"/>
      </right>
      <top style="thin">
        <color auto="1"/>
      </top>
      <bottom style="hair">
        <color auto="1"/>
      </bottom>
      <diagonal/>
    </border>
    <border>
      <left style="hair">
        <color auto="1"/>
      </left>
      <right/>
      <top/>
      <bottom style="hair">
        <color auto="1"/>
      </bottom>
      <diagonal/>
    </border>
    <border>
      <left/>
      <right style="hair">
        <color auto="1"/>
      </right>
      <top/>
      <bottom style="hair">
        <color auto="1"/>
      </bottom>
      <diagonal/>
    </border>
    <border>
      <left style="thin">
        <color auto="1"/>
      </left>
      <right/>
      <top style="hair">
        <color auto="1"/>
      </top>
      <bottom style="thin">
        <color auto="1"/>
      </bottom>
      <diagonal/>
    </border>
    <border>
      <left/>
      <right/>
      <top/>
      <bottom style="thin">
        <color auto="1"/>
      </bottom>
      <diagonal/>
    </border>
    <border>
      <left style="thin">
        <color auto="1"/>
      </left>
      <right/>
      <top style="thin">
        <color auto="1"/>
      </top>
      <bottom style="thin">
        <color auto="1"/>
      </bottom>
      <diagonal/>
    </border>
    <border>
      <left style="thin">
        <color auto="1"/>
      </left>
      <right style="thin">
        <color auto="1"/>
      </right>
      <top/>
      <bottom/>
      <diagonal/>
    </border>
    <border>
      <left/>
      <right/>
      <top style="thin">
        <color auto="1"/>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64"/>
      </left>
      <right style="thin">
        <color indexed="64"/>
      </right>
      <top style="thin">
        <color indexed="64"/>
      </top>
      <bottom style="thin">
        <color indexed="64"/>
      </bottom>
      <diagonal/>
    </border>
    <border>
      <left style="thin">
        <color auto="1"/>
      </left>
      <right/>
      <top/>
      <bottom style="hair">
        <color auto="1"/>
      </bottom>
      <diagonal/>
    </border>
    <border>
      <left/>
      <right/>
      <top/>
      <bottom style="hair">
        <color auto="1"/>
      </bottom>
      <diagonal/>
    </border>
    <border>
      <left/>
      <right style="thin">
        <color auto="1"/>
      </right>
      <top/>
      <bottom style="hair">
        <color auto="1"/>
      </bottom>
      <diagonal/>
    </border>
    <border>
      <left/>
      <right style="thin">
        <color auto="1"/>
      </right>
      <top style="hair">
        <color auto="1"/>
      </top>
      <bottom style="hair">
        <color auto="1"/>
      </bottom>
      <diagonal/>
    </border>
    <border>
      <left style="thin">
        <color auto="1"/>
      </left>
      <right style="hair">
        <color auto="1"/>
      </right>
      <top style="hair">
        <color auto="1"/>
      </top>
      <bottom/>
      <diagonal/>
    </border>
    <border>
      <left style="hair">
        <color auto="1"/>
      </left>
      <right/>
      <top style="hair">
        <color auto="1"/>
      </top>
      <bottom/>
      <diagonal/>
    </border>
    <border>
      <left/>
      <right style="thin">
        <color auto="1"/>
      </right>
      <top style="hair">
        <color auto="1"/>
      </top>
      <bottom/>
      <diagonal/>
    </border>
    <border>
      <left style="hair">
        <color auto="1"/>
      </left>
      <right style="hair">
        <color auto="1"/>
      </right>
      <top style="hair">
        <color auto="1"/>
      </top>
      <bottom/>
      <diagonal/>
    </border>
    <border>
      <left style="hair">
        <color auto="1"/>
      </left>
      <right style="hair">
        <color auto="1"/>
      </right>
      <top/>
      <bottom/>
      <diagonal/>
    </border>
    <border>
      <left style="hair">
        <color auto="1"/>
      </left>
      <right/>
      <top/>
      <bottom/>
      <diagonal/>
    </border>
    <border>
      <left style="hair">
        <color auto="1"/>
      </left>
      <right style="thin">
        <color auto="1"/>
      </right>
      <top/>
      <bottom/>
      <diagonal/>
    </border>
    <border>
      <left/>
      <right/>
      <top style="hair">
        <color auto="1"/>
      </top>
      <bottom style="thin">
        <color indexed="64"/>
      </bottom>
      <diagonal/>
    </border>
    <border>
      <left style="thin">
        <color indexed="64"/>
      </left>
      <right style="thin">
        <color indexed="64"/>
      </right>
      <top style="thin">
        <color indexed="64"/>
      </top>
      <bottom/>
      <diagonal/>
    </border>
  </borders>
  <cellStyleXfs count="71">
    <xf numFmtId="0" fontId="0" fillId="0" borderId="0">
      <alignment vertical="center"/>
    </xf>
    <xf numFmtId="0" fontId="18" fillId="16" borderId="0" applyNumberFormat="0" applyBorder="0" applyProtection="0">
      <alignment vertical="center"/>
    </xf>
    <xf numFmtId="0" fontId="17" fillId="14" borderId="0" applyNumberFormat="0" applyBorder="0" applyAlignment="0" applyProtection="0">
      <alignment vertical="center"/>
    </xf>
    <xf numFmtId="0" fontId="19" fillId="0" borderId="0" applyNumberFormat="0" applyBorder="0" applyAlignment="0" applyProtection="0">
      <alignment vertical="center"/>
    </xf>
    <xf numFmtId="0" fontId="28" fillId="0" borderId="0" applyNumberFormat="0" applyBorder="0" applyAlignment="0" applyProtection="0">
      <alignment vertical="center"/>
    </xf>
    <xf numFmtId="0" fontId="30" fillId="6" borderId="29" applyNumberFormat="0" applyProtection="0">
      <alignment vertical="center"/>
    </xf>
    <xf numFmtId="0" fontId="35" fillId="0" borderId="36" applyNumberFormat="0" applyProtection="0">
      <alignment vertical="center"/>
    </xf>
    <xf numFmtId="0" fontId="16" fillId="15" borderId="0" applyNumberFormat="0" applyBorder="0" applyAlignment="0" applyProtection="0">
      <alignment vertical="center"/>
    </xf>
    <xf numFmtId="0" fontId="17" fillId="18" borderId="0" applyNumberFormat="0" applyBorder="0" applyAlignment="0" applyProtection="0">
      <alignment vertical="center"/>
    </xf>
    <xf numFmtId="0" fontId="18" fillId="24" borderId="0" applyNumberFormat="0" applyBorder="0" applyProtection="0">
      <alignment vertical="center"/>
    </xf>
    <xf numFmtId="0" fontId="18" fillId="19" borderId="0" applyNumberFormat="0" applyBorder="0" applyProtection="0">
      <alignment vertical="center"/>
    </xf>
    <xf numFmtId="0" fontId="18" fillId="35" borderId="0" applyNumberFormat="0" applyBorder="0" applyProtection="0">
      <alignment vertical="center"/>
    </xf>
    <xf numFmtId="0" fontId="17" fillId="17" borderId="0" applyNumberFormat="0" applyBorder="0" applyAlignment="0" applyProtection="0">
      <alignment vertical="center"/>
    </xf>
    <xf numFmtId="0" fontId="18" fillId="6" borderId="0" applyNumberFormat="0" applyBorder="0" applyProtection="0">
      <alignment vertical="center"/>
    </xf>
    <xf numFmtId="0" fontId="18" fillId="20" borderId="0" applyNumberFormat="0" applyBorder="0" applyProtection="0">
      <alignment vertical="center"/>
    </xf>
    <xf numFmtId="0" fontId="3" fillId="0" borderId="0"/>
    <xf numFmtId="0" fontId="41" fillId="0" borderId="0"/>
    <xf numFmtId="0" fontId="18" fillId="22" borderId="0" applyNumberFormat="0" applyBorder="0" applyProtection="0">
      <alignment vertical="center"/>
    </xf>
    <xf numFmtId="0" fontId="18" fillId="25" borderId="0" applyNumberFormat="0" applyBorder="0" applyProtection="0">
      <alignment vertical="center"/>
    </xf>
    <xf numFmtId="0" fontId="18" fillId="28" borderId="0" applyNumberFormat="0" applyBorder="0" applyProtection="0">
      <alignment vertical="center"/>
    </xf>
    <xf numFmtId="0" fontId="18" fillId="16" borderId="0" applyNumberFormat="0" applyBorder="0" applyProtection="0">
      <alignment vertical="center"/>
    </xf>
    <xf numFmtId="0" fontId="18" fillId="25" borderId="0" applyNumberFormat="0" applyBorder="0" applyProtection="0">
      <alignment vertical="center"/>
    </xf>
    <xf numFmtId="0" fontId="18" fillId="31" borderId="0" applyNumberFormat="0" applyBorder="0" applyProtection="0">
      <alignment vertical="center"/>
    </xf>
    <xf numFmtId="0" fontId="22" fillId="34" borderId="0" applyNumberFormat="0" applyBorder="0" applyProtection="0">
      <alignment vertical="center"/>
    </xf>
    <xf numFmtId="0" fontId="22" fillId="28" borderId="0" applyNumberFormat="0" applyBorder="0" applyProtection="0">
      <alignment vertical="center"/>
    </xf>
    <xf numFmtId="0" fontId="22" fillId="20" borderId="0" applyNumberFormat="0" applyBorder="0" applyProtection="0">
      <alignment vertical="center"/>
    </xf>
    <xf numFmtId="0" fontId="22" fillId="23" borderId="0" applyNumberFormat="0" applyBorder="0" applyProtection="0">
      <alignment vertical="center"/>
    </xf>
    <xf numFmtId="0" fontId="22" fillId="27" borderId="0" applyNumberFormat="0" applyBorder="0" applyProtection="0">
      <alignment vertical="center"/>
    </xf>
    <xf numFmtId="0" fontId="22" fillId="29" borderId="0" applyNumberFormat="0" applyBorder="0" applyProtection="0">
      <alignment vertical="center"/>
    </xf>
    <xf numFmtId="0" fontId="27" fillId="24" borderId="0" applyNumberFormat="0" applyBorder="0" applyAlignment="0" applyProtection="0">
      <alignment vertical="center"/>
    </xf>
    <xf numFmtId="0" fontId="22" fillId="21" borderId="0" applyNumberFormat="0" applyBorder="0" applyProtection="0">
      <alignment vertical="center"/>
    </xf>
    <xf numFmtId="0" fontId="22" fillId="7" borderId="0" applyNumberFormat="0" applyBorder="0" applyProtection="0">
      <alignment vertical="center"/>
    </xf>
    <xf numFmtId="0" fontId="22" fillId="30" borderId="0" applyNumberFormat="0" applyBorder="0" applyProtection="0">
      <alignment vertical="center"/>
    </xf>
    <xf numFmtId="0" fontId="22" fillId="23" borderId="0" applyNumberFormat="0" applyBorder="0" applyProtection="0">
      <alignment vertical="center"/>
    </xf>
    <xf numFmtId="0" fontId="22" fillId="27" borderId="0" applyNumberFormat="0" applyBorder="0" applyProtection="0">
      <alignment vertical="center"/>
    </xf>
    <xf numFmtId="0" fontId="22" fillId="33" borderId="0" applyNumberFormat="0" applyBorder="0" applyProtection="0">
      <alignment vertical="center"/>
    </xf>
    <xf numFmtId="0" fontId="27" fillId="24" borderId="0" applyNumberFormat="0" applyBorder="0" applyProtection="0">
      <alignment vertical="center"/>
    </xf>
    <xf numFmtId="0" fontId="21" fillId="4" borderId="29" applyNumberFormat="0" applyProtection="0">
      <alignment vertical="center"/>
    </xf>
    <xf numFmtId="0" fontId="25" fillId="5" borderId="30" applyNumberFormat="0" applyProtection="0">
      <alignment vertical="center"/>
    </xf>
    <xf numFmtId="0" fontId="27" fillId="24" borderId="0" applyNumberFormat="0" applyBorder="0" applyAlignment="0" applyProtection="0">
      <alignment vertical="center"/>
    </xf>
    <xf numFmtId="176" fontId="41" fillId="0" borderId="0" applyFont="0" applyFill="0" applyBorder="0" applyAlignment="0" applyProtection="0"/>
    <xf numFmtId="0" fontId="23" fillId="0" borderId="0" applyNumberFormat="0" applyBorder="0" applyProtection="0">
      <alignment vertical="center"/>
    </xf>
    <xf numFmtId="0" fontId="20" fillId="19" borderId="0" applyNumberFormat="0" applyBorder="0" applyProtection="0">
      <alignment vertical="center"/>
    </xf>
    <xf numFmtId="0" fontId="29" fillId="0" borderId="32" applyNumberFormat="0" applyProtection="0">
      <alignment vertical="center"/>
    </xf>
    <xf numFmtId="0" fontId="33" fillId="0" borderId="35" applyNumberFormat="0" applyProtection="0">
      <alignment vertical="center"/>
    </xf>
    <xf numFmtId="0" fontId="35" fillId="0" borderId="0" applyNumberFormat="0" applyBorder="0" applyProtection="0">
      <alignment vertical="center"/>
    </xf>
    <xf numFmtId="0" fontId="37" fillId="0" borderId="37" applyNumberFormat="0" applyProtection="0">
      <alignment vertical="center"/>
    </xf>
    <xf numFmtId="0" fontId="38" fillId="32" borderId="0" applyNumberFormat="0" applyBorder="0" applyProtection="0">
      <alignment vertical="center"/>
    </xf>
    <xf numFmtId="0" fontId="39" fillId="0" borderId="0"/>
    <xf numFmtId="0" fontId="41" fillId="0" borderId="0">
      <alignment vertical="center"/>
    </xf>
    <xf numFmtId="178" fontId="24" fillId="0" borderId="0"/>
    <xf numFmtId="0" fontId="41" fillId="26" borderId="31" applyNumberFormat="0" applyProtection="0">
      <alignment vertical="center"/>
    </xf>
    <xf numFmtId="0" fontId="31" fillId="4" borderId="33" applyNumberFormat="0" applyProtection="0">
      <alignment vertical="center"/>
    </xf>
    <xf numFmtId="0" fontId="19" fillId="0" borderId="0"/>
    <xf numFmtId="0" fontId="41" fillId="0" borderId="0">
      <alignment vertical="center"/>
    </xf>
    <xf numFmtId="0" fontId="26" fillId="0" borderId="0" applyNumberFormat="0" applyBorder="0" applyProtection="0">
      <alignment vertical="center"/>
    </xf>
    <xf numFmtId="0" fontId="32" fillId="0" borderId="34" applyNumberFormat="0" applyProtection="0">
      <alignment vertical="center"/>
    </xf>
    <xf numFmtId="0" fontId="34" fillId="0" borderId="0" applyNumberFormat="0" applyBorder="0" applyProtection="0">
      <alignment vertical="center"/>
    </xf>
    <xf numFmtId="0" fontId="36" fillId="0" borderId="0"/>
    <xf numFmtId="0" fontId="41" fillId="0" borderId="0"/>
    <xf numFmtId="0" fontId="20" fillId="19" borderId="0" applyNumberFormat="0" applyBorder="0" applyAlignment="0" applyProtection="0">
      <alignment vertical="center"/>
    </xf>
    <xf numFmtId="0" fontId="20" fillId="19" borderId="0" applyNumberFormat="0" applyBorder="0" applyAlignment="0" applyProtection="0">
      <alignment vertical="center"/>
    </xf>
    <xf numFmtId="43" fontId="41" fillId="0" borderId="0" applyFont="0" applyFill="0" applyBorder="0" applyAlignment="0" applyProtection="0">
      <alignment vertical="center"/>
    </xf>
    <xf numFmtId="0" fontId="28" fillId="0" borderId="0" applyNumberFormat="0" applyBorder="0" applyAlignment="0" applyProtection="0">
      <alignment vertical="center"/>
    </xf>
    <xf numFmtId="0" fontId="28" fillId="0" borderId="0"/>
    <xf numFmtId="0" fontId="19" fillId="0" borderId="0" applyNumberFormat="0" applyBorder="0" applyAlignment="0" applyProtection="0">
      <alignment vertical="center"/>
    </xf>
    <xf numFmtId="0" fontId="1" fillId="0" borderId="0"/>
    <xf numFmtId="0" fontId="41" fillId="0" borderId="0"/>
    <xf numFmtId="0" fontId="39" fillId="0" borderId="0"/>
    <xf numFmtId="0" fontId="28" fillId="0" borderId="0"/>
    <xf numFmtId="0" fontId="19" fillId="0" borderId="0"/>
  </cellStyleXfs>
  <cellXfs count="398">
    <xf numFmtId="0" fontId="0" fillId="0" borderId="0" xfId="0">
      <alignment vertical="center"/>
    </xf>
    <xf numFmtId="0" fontId="2" fillId="2" borderId="0" xfId="0" applyFont="1" applyFill="1" applyAlignment="1">
      <alignment horizontal="center" vertical="center"/>
    </xf>
    <xf numFmtId="0" fontId="2" fillId="0" borderId="0" xfId="0" applyFont="1" applyAlignment="1">
      <alignment horizontal="center" vertical="center"/>
    </xf>
    <xf numFmtId="0" fontId="3" fillId="2" borderId="0" xfId="0" applyFont="1" applyFill="1">
      <alignment vertical="center"/>
    </xf>
    <xf numFmtId="0" fontId="2" fillId="2" borderId="0" xfId="0" applyFont="1" applyFill="1">
      <alignment vertical="center"/>
    </xf>
    <xf numFmtId="0" fontId="2" fillId="2" borderId="0" xfId="0" applyFont="1" applyFill="1" applyAlignment="1">
      <alignment horizontal="left" vertical="center"/>
    </xf>
    <xf numFmtId="177" fontId="2" fillId="2" borderId="0" xfId="0" applyNumberFormat="1" applyFont="1" applyFill="1" applyAlignment="1">
      <alignment horizontal="center" vertical="center"/>
    </xf>
    <xf numFmtId="0" fontId="2" fillId="2" borderId="0" xfId="0" applyFont="1" applyFill="1" applyAlignment="1">
      <alignment vertical="center" wrapText="1"/>
    </xf>
    <xf numFmtId="14" fontId="2" fillId="2" borderId="0" xfId="0" applyNumberFormat="1" applyFont="1" applyFill="1" applyAlignment="1">
      <alignment horizontal="left" vertical="center"/>
    </xf>
    <xf numFmtId="0" fontId="4" fillId="2" borderId="1" xfId="0" applyFont="1" applyFill="1" applyBorder="1" applyAlignment="1">
      <alignment horizontal="center" vertical="center" wrapText="1"/>
    </xf>
    <xf numFmtId="177" fontId="4" fillId="2" borderId="1" xfId="0" applyNumberFormat="1" applyFont="1" applyFill="1" applyBorder="1" applyAlignment="1">
      <alignment horizontal="center" vertical="center"/>
    </xf>
    <xf numFmtId="0" fontId="2" fillId="2" borderId="1" xfId="0" applyFont="1" applyFill="1" applyBorder="1" applyAlignment="1">
      <alignment horizontal="center" vertical="center" wrapText="1"/>
    </xf>
    <xf numFmtId="0" fontId="5" fillId="4" borderId="1" xfId="0" applyFont="1" applyFill="1" applyBorder="1" applyAlignment="1">
      <alignment horizontal="left" vertical="center" wrapText="1"/>
    </xf>
    <xf numFmtId="0" fontId="2" fillId="5" borderId="1" xfId="0" applyFont="1" applyFill="1" applyBorder="1" applyAlignment="1">
      <alignment horizontal="center" vertical="center" wrapText="1"/>
    </xf>
    <xf numFmtId="14" fontId="2" fillId="0" borderId="1" xfId="0" applyNumberFormat="1" applyFont="1" applyBorder="1" applyAlignment="1">
      <alignment horizontal="left" vertical="center" wrapText="1"/>
    </xf>
    <xf numFmtId="177" fontId="2" fillId="0" borderId="1" xfId="0" applyNumberFormat="1" applyFont="1" applyBorder="1" applyAlignment="1">
      <alignment horizontal="center" vertical="center"/>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2" fillId="0" borderId="8" xfId="0" applyFont="1" applyBorder="1" applyAlignment="1">
      <alignment horizontal="center" vertical="center" wrapText="1"/>
    </xf>
    <xf numFmtId="0" fontId="2" fillId="0" borderId="1" xfId="0" applyFont="1" applyBorder="1" applyAlignment="1">
      <alignment horizontal="left" vertical="center" wrapText="1"/>
    </xf>
    <xf numFmtId="0" fontId="2" fillId="0" borderId="1" xfId="0" applyFont="1" applyBorder="1" applyAlignment="1">
      <alignment horizontal="left" vertical="center"/>
    </xf>
    <xf numFmtId="177" fontId="6" fillId="0" borderId="1" xfId="0" applyNumberFormat="1" applyFont="1" applyBorder="1" applyAlignment="1">
      <alignment horizontal="center" vertical="center"/>
    </xf>
    <xf numFmtId="0" fontId="2" fillId="5" borderId="1" xfId="0" applyFont="1" applyFill="1" applyBorder="1" applyAlignment="1">
      <alignment horizontal="left" vertical="center" wrapText="1"/>
    </xf>
    <xf numFmtId="0" fontId="2" fillId="0" borderId="1" xfId="0" applyFont="1" applyBorder="1" applyAlignment="1">
      <alignment horizontal="left" vertical="center" wrapText="1" readingOrder="1"/>
    </xf>
    <xf numFmtId="177" fontId="2" fillId="0" borderId="9" xfId="0" applyNumberFormat="1" applyFont="1" applyBorder="1" applyAlignment="1">
      <alignment horizontal="center" vertical="center"/>
    </xf>
    <xf numFmtId="0" fontId="7" fillId="6" borderId="1" xfId="0" applyFont="1" applyFill="1" applyBorder="1" applyAlignment="1">
      <alignment horizontal="center" vertical="center"/>
    </xf>
    <xf numFmtId="177" fontId="7" fillId="6" borderId="1" xfId="0" applyNumberFormat="1" applyFont="1" applyFill="1" applyBorder="1" applyAlignment="1">
      <alignment horizontal="center" vertical="center"/>
    </xf>
    <xf numFmtId="177" fontId="8" fillId="7" borderId="1" xfId="0" applyNumberFormat="1" applyFont="1" applyFill="1" applyBorder="1" applyAlignment="1">
      <alignment horizontal="center" vertical="center"/>
    </xf>
    <xf numFmtId="0" fontId="3" fillId="0" borderId="0" xfId="15"/>
    <xf numFmtId="0" fontId="8" fillId="0" borderId="0" xfId="15" applyFont="1" applyAlignment="1">
      <alignment vertical="center"/>
    </xf>
    <xf numFmtId="0" fontId="3" fillId="0" borderId="0" xfId="15" applyAlignment="1">
      <alignment vertical="center"/>
    </xf>
    <xf numFmtId="40" fontId="3" fillId="0" borderId="0" xfId="15" applyNumberFormat="1" applyAlignment="1">
      <alignment horizontal="right" vertical="center"/>
    </xf>
    <xf numFmtId="0" fontId="3" fillId="0" borderId="0" xfId="15" applyAlignment="1">
      <alignment horizontal="center" vertical="center"/>
    </xf>
    <xf numFmtId="49" fontId="3" fillId="0" borderId="12" xfId="15" applyNumberFormat="1" applyBorder="1" applyAlignment="1">
      <alignment horizontal="left" vertical="top"/>
    </xf>
    <xf numFmtId="0" fontId="3" fillId="2" borderId="12" xfId="15" applyFill="1" applyBorder="1" applyAlignment="1">
      <alignment horizontal="left" vertical="top"/>
    </xf>
    <xf numFmtId="0" fontId="3" fillId="2" borderId="12" xfId="15" applyFill="1" applyBorder="1" applyAlignment="1">
      <alignment horizontal="left" vertical="top" wrapText="1"/>
    </xf>
    <xf numFmtId="49" fontId="3" fillId="0" borderId="13" xfId="15" applyNumberFormat="1" applyBorder="1" applyAlignment="1">
      <alignment horizontal="left" vertical="top"/>
    </xf>
    <xf numFmtId="0" fontId="9" fillId="2" borderId="12" xfId="15" applyFont="1" applyFill="1" applyBorder="1" applyAlignment="1">
      <alignment horizontal="left" vertical="top"/>
    </xf>
    <xf numFmtId="0" fontId="10" fillId="8" borderId="14" xfId="54" applyFont="1" applyFill="1" applyBorder="1">
      <alignment vertical="center"/>
    </xf>
    <xf numFmtId="0" fontId="10" fillId="8" borderId="15" xfId="54" applyFont="1" applyFill="1" applyBorder="1">
      <alignment vertical="center"/>
    </xf>
    <xf numFmtId="40" fontId="10" fillId="8" borderId="15" xfId="62" applyNumberFormat="1" applyFont="1" applyFill="1" applyBorder="1" applyAlignment="1">
      <alignment horizontal="right" vertical="center"/>
    </xf>
    <xf numFmtId="40" fontId="11" fillId="8" borderId="15" xfId="62" applyNumberFormat="1" applyFont="1" applyFill="1" applyBorder="1" applyAlignment="1">
      <alignment horizontal="right" vertical="center"/>
    </xf>
    <xf numFmtId="0" fontId="8" fillId="5" borderId="16" xfId="54" applyFont="1" applyFill="1" applyBorder="1" applyAlignment="1">
      <alignment horizontal="left" vertical="center"/>
    </xf>
    <xf numFmtId="0" fontId="8" fillId="5" borderId="12" xfId="54" applyFont="1" applyFill="1" applyBorder="1">
      <alignment vertical="center"/>
    </xf>
    <xf numFmtId="0" fontId="3" fillId="0" borderId="16" xfId="54" applyFont="1" applyBorder="1" applyAlignment="1">
      <alignment horizontal="center" vertical="center"/>
    </xf>
    <xf numFmtId="0" fontId="12" fillId="0" borderId="17" xfId="54" applyFont="1" applyBorder="1" applyAlignment="1" applyProtection="1">
      <alignment horizontal="left" vertical="center" wrapText="1"/>
      <protection hidden="1"/>
    </xf>
    <xf numFmtId="0" fontId="3" fillId="0" borderId="17" xfId="59" applyFont="1" applyBorder="1" applyAlignment="1" applyProtection="1">
      <alignment horizontal="left" vertical="center" wrapText="1"/>
      <protection locked="0"/>
    </xf>
    <xf numFmtId="40" fontId="3" fillId="0" borderId="17" xfId="62" applyNumberFormat="1" applyFont="1" applyBorder="1" applyAlignment="1">
      <alignment horizontal="right" vertical="center"/>
    </xf>
    <xf numFmtId="0" fontId="3" fillId="0" borderId="17" xfId="54" applyFont="1" applyBorder="1">
      <alignment vertical="center"/>
    </xf>
    <xf numFmtId="0" fontId="3" fillId="0" borderId="18" xfId="54" applyFont="1" applyBorder="1" applyAlignment="1">
      <alignment horizontal="center" vertical="center"/>
    </xf>
    <xf numFmtId="0" fontId="3" fillId="0" borderId="17" xfId="54" applyFont="1" applyBorder="1" applyAlignment="1" applyProtection="1">
      <alignment horizontal="left" vertical="center" wrapText="1"/>
      <protection hidden="1"/>
    </xf>
    <xf numFmtId="40" fontId="3" fillId="2" borderId="12" xfId="15" applyNumberFormat="1" applyFill="1" applyBorder="1" applyAlignment="1">
      <alignment horizontal="right"/>
    </xf>
    <xf numFmtId="40" fontId="3" fillId="2" borderId="13" xfId="15" applyNumberFormat="1" applyFill="1" applyBorder="1" applyAlignment="1">
      <alignment horizontal="right"/>
    </xf>
    <xf numFmtId="40" fontId="10" fillId="8" borderId="21" xfId="62" applyNumberFormat="1" applyFont="1" applyFill="1" applyBorder="1" applyAlignment="1">
      <alignment horizontal="right" vertical="center"/>
    </xf>
    <xf numFmtId="0" fontId="8" fillId="0" borderId="0" xfId="15" applyFont="1" applyAlignment="1">
      <alignment horizontal="center" vertical="center"/>
    </xf>
    <xf numFmtId="40" fontId="8" fillId="5" borderId="20" xfId="54" applyNumberFormat="1" applyFont="1" applyFill="1" applyBorder="1" applyAlignment="1">
      <alignment horizontal="right" vertical="center"/>
    </xf>
    <xf numFmtId="40" fontId="3" fillId="0" borderId="20" xfId="54" applyNumberFormat="1" applyFont="1" applyBorder="1" applyAlignment="1">
      <alignment horizontal="right" vertical="center"/>
    </xf>
    <xf numFmtId="40" fontId="10" fillId="9" borderId="20" xfId="62" applyNumberFormat="1" applyFont="1" applyFill="1" applyBorder="1" applyAlignment="1">
      <alignment horizontal="right" vertical="center"/>
    </xf>
    <xf numFmtId="0" fontId="2" fillId="2" borderId="0" xfId="49" applyFont="1" applyFill="1">
      <alignment vertical="center"/>
    </xf>
    <xf numFmtId="0" fontId="2" fillId="2" borderId="0" xfId="49" applyFont="1" applyFill="1" applyAlignment="1">
      <alignment horizontal="left" vertical="center"/>
    </xf>
    <xf numFmtId="177" fontId="2" fillId="2" borderId="0" xfId="49" applyNumberFormat="1" applyFont="1" applyFill="1" applyAlignment="1">
      <alignment horizontal="center" vertical="center"/>
    </xf>
    <xf numFmtId="0" fontId="2" fillId="2" borderId="0" xfId="49" applyFont="1" applyFill="1" applyAlignment="1">
      <alignment vertical="center" wrapText="1"/>
    </xf>
    <xf numFmtId="40" fontId="5" fillId="3" borderId="1" xfId="50" applyNumberFormat="1" applyFont="1" applyFill="1" applyBorder="1" applyAlignment="1">
      <alignment horizontal="center" vertical="center"/>
    </xf>
    <xf numFmtId="0" fontId="44" fillId="0" borderId="0" xfId="48" applyFont="1"/>
    <xf numFmtId="0" fontId="1" fillId="0" borderId="0" xfId="66"/>
    <xf numFmtId="0" fontId="47" fillId="0" borderId="0" xfId="48" applyFont="1" applyAlignment="1">
      <alignment vertical="center"/>
    </xf>
    <xf numFmtId="0" fontId="13" fillId="3" borderId="0" xfId="48" applyFont="1" applyFill="1" applyAlignment="1">
      <alignment vertical="center"/>
    </xf>
    <xf numFmtId="0" fontId="2" fillId="0" borderId="0" xfId="48" applyFont="1" applyAlignment="1">
      <alignment vertical="center"/>
    </xf>
    <xf numFmtId="0" fontId="4" fillId="4" borderId="38" xfId="48" applyFont="1" applyFill="1" applyBorder="1"/>
    <xf numFmtId="0" fontId="4" fillId="4" borderId="38" xfId="48" applyFont="1" applyFill="1" applyBorder="1" applyAlignment="1">
      <alignment horizontal="center" vertical="center"/>
    </xf>
    <xf numFmtId="0" fontId="4" fillId="4" borderId="38" xfId="48" applyFont="1" applyFill="1" applyBorder="1" applyAlignment="1">
      <alignment horizontal="center" vertical="center" wrapText="1"/>
    </xf>
    <xf numFmtId="181" fontId="4" fillId="4" borderId="38" xfId="48" applyNumberFormat="1" applyFont="1" applyFill="1" applyBorder="1" applyAlignment="1">
      <alignment horizontal="right" vertical="center" wrapText="1"/>
    </xf>
    <xf numFmtId="181" fontId="4" fillId="4" borderId="38" xfId="48" applyNumberFormat="1" applyFont="1" applyFill="1" applyBorder="1" applyAlignment="1">
      <alignment horizontal="center" vertical="center" wrapText="1"/>
    </xf>
    <xf numFmtId="0" fontId="4" fillId="4" borderId="38" xfId="48" applyFont="1" applyFill="1" applyBorder="1" applyAlignment="1">
      <alignment horizontal="left" vertical="center" wrapText="1"/>
    </xf>
    <xf numFmtId="0" fontId="13" fillId="0" borderId="0" xfId="48" applyFont="1" applyFill="1" applyAlignment="1">
      <alignment vertical="center"/>
    </xf>
    <xf numFmtId="0" fontId="13" fillId="0" borderId="38" xfId="48" applyFont="1" applyFill="1" applyBorder="1"/>
    <xf numFmtId="0" fontId="51" fillId="3" borderId="38" xfId="67" applyFont="1" applyFill="1" applyBorder="1" applyAlignment="1">
      <alignment horizontal="left" vertical="center"/>
    </xf>
    <xf numFmtId="0" fontId="51" fillId="3" borderId="38" xfId="68" applyFont="1" applyFill="1" applyBorder="1" applyAlignment="1">
      <alignment horizontal="center" vertical="center" wrapText="1"/>
    </xf>
    <xf numFmtId="0" fontId="51" fillId="3" borderId="38" xfId="67" applyFont="1" applyFill="1" applyBorder="1" applyAlignment="1">
      <alignment horizontal="center" vertical="center" wrapText="1"/>
    </xf>
    <xf numFmtId="181" fontId="51" fillId="3" borderId="38" xfId="67" applyNumberFormat="1" applyFont="1" applyFill="1" applyBorder="1" applyAlignment="1">
      <alignment horizontal="right" vertical="center" wrapText="1"/>
    </xf>
    <xf numFmtId="181" fontId="51" fillId="3" borderId="38" xfId="67" applyNumberFormat="1" applyFont="1" applyFill="1" applyBorder="1" applyAlignment="1">
      <alignment vertical="center" wrapText="1"/>
    </xf>
    <xf numFmtId="0" fontId="51" fillId="3" borderId="38" xfId="68" applyFont="1" applyFill="1" applyBorder="1" applyAlignment="1">
      <alignment horizontal="left" vertical="center" wrapText="1"/>
    </xf>
    <xf numFmtId="0" fontId="13" fillId="0" borderId="38" xfId="67" applyFont="1" applyBorder="1" applyAlignment="1">
      <alignment horizontal="left" vertical="center"/>
    </xf>
    <xf numFmtId="0" fontId="13" fillId="0" borderId="38" xfId="67" applyFont="1" applyBorder="1" applyAlignment="1">
      <alignment horizontal="center" vertical="center" wrapText="1"/>
    </xf>
    <xf numFmtId="181" fontId="13" fillId="0" borderId="38" xfId="67" applyNumberFormat="1" applyFont="1" applyBorder="1" applyAlignment="1">
      <alignment horizontal="right" vertical="center" wrapText="1"/>
    </xf>
    <xf numFmtId="0" fontId="13" fillId="0" borderId="38" xfId="67" applyFont="1" applyFill="1" applyBorder="1" applyAlignment="1">
      <alignment horizontal="left" vertical="center" wrapText="1"/>
    </xf>
    <xf numFmtId="0" fontId="13" fillId="3" borderId="38" xfId="67" applyFont="1" applyFill="1" applyBorder="1" applyAlignment="1">
      <alignment horizontal="left" vertical="center"/>
    </xf>
    <xf numFmtId="0" fontId="13" fillId="0" borderId="38" xfId="68" applyFont="1" applyBorder="1" applyAlignment="1">
      <alignment horizontal="left" vertical="center" wrapText="1"/>
    </xf>
    <xf numFmtId="0" fontId="51" fillId="0" borderId="38" xfId="68" applyFont="1" applyFill="1" applyBorder="1" applyAlignment="1">
      <alignment horizontal="center" vertical="center" wrapText="1"/>
    </xf>
    <xf numFmtId="0" fontId="13" fillId="0" borderId="38" xfId="67" applyFont="1" applyFill="1" applyBorder="1" applyAlignment="1">
      <alignment horizontal="center" vertical="center" wrapText="1"/>
    </xf>
    <xf numFmtId="181" fontId="13" fillId="0" borderId="38" xfId="67" applyNumberFormat="1" applyFont="1" applyFill="1" applyBorder="1" applyAlignment="1">
      <alignment horizontal="right" vertical="center" wrapText="1"/>
    </xf>
    <xf numFmtId="0" fontId="13" fillId="0" borderId="38" xfId="69" applyFont="1" applyFill="1" applyBorder="1" applyAlignment="1">
      <alignment horizontal="left" vertical="center" wrapText="1"/>
    </xf>
    <xf numFmtId="0" fontId="13" fillId="0" borderId="38" xfId="67" applyFont="1" applyFill="1" applyBorder="1" applyAlignment="1">
      <alignment horizontal="center" vertical="top" wrapText="1"/>
    </xf>
    <xf numFmtId="0" fontId="13" fillId="0" borderId="38" xfId="67" applyFont="1" applyFill="1" applyBorder="1" applyAlignment="1">
      <alignment horizontal="left" vertical="center"/>
    </xf>
    <xf numFmtId="0" fontId="13" fillId="0" borderId="38" xfId="68" applyFont="1" applyFill="1" applyBorder="1" applyAlignment="1">
      <alignment horizontal="left" vertical="center" wrapText="1"/>
    </xf>
    <xf numFmtId="0" fontId="51" fillId="0" borderId="38" xfId="48" applyFont="1" applyFill="1" applyBorder="1"/>
    <xf numFmtId="0" fontId="51" fillId="0" borderId="38" xfId="68" applyFont="1" applyFill="1" applyBorder="1" applyAlignment="1" applyProtection="1">
      <alignment horizontal="left" vertical="center" wrapText="1"/>
    </xf>
    <xf numFmtId="0" fontId="51" fillId="0" borderId="38" xfId="67" applyFont="1" applyFill="1" applyBorder="1" applyAlignment="1">
      <alignment horizontal="center" vertical="center" wrapText="1"/>
    </xf>
    <xf numFmtId="181" fontId="51" fillId="0" borderId="38" xfId="67" applyNumberFormat="1" applyFont="1" applyFill="1" applyBorder="1" applyAlignment="1">
      <alignment horizontal="right" vertical="center" wrapText="1"/>
    </xf>
    <xf numFmtId="0" fontId="51" fillId="0" borderId="38" xfId="68" applyFont="1" applyFill="1" applyBorder="1" applyAlignment="1">
      <alignment horizontal="left" vertical="center" wrapText="1"/>
    </xf>
    <xf numFmtId="0" fontId="13" fillId="3" borderId="38" xfId="68" applyFont="1" applyFill="1" applyBorder="1" applyAlignment="1">
      <alignment horizontal="left" vertical="center"/>
    </xf>
    <xf numFmtId="0" fontId="52" fillId="3" borderId="38" xfId="68" applyFont="1" applyFill="1" applyBorder="1" applyAlignment="1">
      <alignment horizontal="center" vertical="center" wrapText="1"/>
    </xf>
    <xf numFmtId="0" fontId="52" fillId="3" borderId="38" xfId="64" applyFont="1" applyFill="1" applyBorder="1" applyAlignment="1">
      <alignment horizontal="center" vertical="center"/>
    </xf>
    <xf numFmtId="0" fontId="13" fillId="3" borderId="38" xfId="68" applyFont="1" applyFill="1" applyBorder="1" applyAlignment="1">
      <alignment horizontal="center" vertical="center" wrapText="1"/>
    </xf>
    <xf numFmtId="181" fontId="13" fillId="3" borderId="38" xfId="68" applyNumberFormat="1" applyFont="1" applyFill="1" applyBorder="1" applyAlignment="1">
      <alignment horizontal="right" vertical="center" wrapText="1"/>
    </xf>
    <xf numFmtId="0" fontId="13" fillId="3" borderId="38" xfId="68" applyFont="1" applyFill="1" applyBorder="1" applyAlignment="1">
      <alignment horizontal="left" vertical="center" wrapText="1"/>
    </xf>
    <xf numFmtId="0" fontId="13" fillId="0" borderId="26" xfId="48" applyFont="1" applyFill="1" applyBorder="1"/>
    <xf numFmtId="0" fontId="51" fillId="0" borderId="38" xfId="64" applyFont="1" applyFill="1" applyBorder="1" applyAlignment="1">
      <alignment horizontal="center" vertical="center"/>
    </xf>
    <xf numFmtId="181" fontId="51" fillId="0" borderId="38" xfId="68" applyNumberFormat="1" applyFont="1" applyFill="1" applyBorder="1" applyAlignment="1">
      <alignment horizontal="right" vertical="center" wrapText="1"/>
    </xf>
    <xf numFmtId="0" fontId="52" fillId="0" borderId="38" xfId="68" applyFont="1" applyFill="1" applyBorder="1" applyAlignment="1">
      <alignment horizontal="left" vertical="center" wrapText="1"/>
    </xf>
    <xf numFmtId="0" fontId="52" fillId="0" borderId="38" xfId="68" applyFont="1" applyFill="1" applyBorder="1" applyAlignment="1">
      <alignment horizontal="center" vertical="center" wrapText="1"/>
    </xf>
    <xf numFmtId="0" fontId="52" fillId="0" borderId="38" xfId="64" applyFont="1" applyFill="1" applyBorder="1" applyAlignment="1">
      <alignment horizontal="center" vertical="center"/>
    </xf>
    <xf numFmtId="181" fontId="52" fillId="0" borderId="38" xfId="68" applyNumberFormat="1" applyFont="1" applyFill="1" applyBorder="1" applyAlignment="1">
      <alignment horizontal="right" vertical="center" wrapText="1"/>
    </xf>
    <xf numFmtId="0" fontId="52" fillId="0" borderId="38" xfId="68" applyFont="1" applyFill="1" applyBorder="1" applyAlignment="1">
      <alignment vertical="center" wrapText="1"/>
    </xf>
    <xf numFmtId="0" fontId="13" fillId="0" borderId="38" xfId="68" applyFont="1" applyFill="1" applyBorder="1" applyAlignment="1">
      <alignment horizontal="left" vertical="center"/>
    </xf>
    <xf numFmtId="0" fontId="13" fillId="0" borderId="38" xfId="68" applyFont="1" applyFill="1" applyBorder="1" applyAlignment="1">
      <alignment horizontal="center" vertical="center" wrapText="1"/>
    </xf>
    <xf numFmtId="181" fontId="13" fillId="0" borderId="38" xfId="68" applyNumberFormat="1" applyFont="1" applyFill="1" applyBorder="1" applyAlignment="1">
      <alignment horizontal="right" vertical="center" wrapText="1"/>
    </xf>
    <xf numFmtId="0" fontId="13" fillId="0" borderId="38" xfId="68" applyFont="1" applyBorder="1" applyAlignment="1">
      <alignment horizontal="left" vertical="center"/>
    </xf>
    <xf numFmtId="0" fontId="13" fillId="0" borderId="38" xfId="68" applyFont="1" applyBorder="1" applyAlignment="1">
      <alignment horizontal="center" vertical="center" wrapText="1"/>
    </xf>
    <xf numFmtId="181" fontId="13" fillId="2" borderId="38" xfId="68" applyNumberFormat="1" applyFont="1" applyFill="1" applyBorder="1" applyAlignment="1">
      <alignment horizontal="right" vertical="center" wrapText="1"/>
    </xf>
    <xf numFmtId="0" fontId="13" fillId="0" borderId="38" xfId="68" applyFont="1" applyBorder="1" applyAlignment="1">
      <alignment vertical="center"/>
    </xf>
    <xf numFmtId="0" fontId="43" fillId="0" borderId="0" xfId="48" applyFont="1" applyFill="1" applyBorder="1"/>
    <xf numFmtId="0" fontId="43" fillId="0" borderId="0" xfId="68" applyFont="1" applyBorder="1" applyAlignment="1">
      <alignment horizontal="left" vertical="center"/>
    </xf>
    <xf numFmtId="0" fontId="54" fillId="3" borderId="0" xfId="68" applyFont="1" applyFill="1" applyBorder="1" applyAlignment="1">
      <alignment horizontal="center" vertical="center" wrapText="1"/>
    </xf>
    <xf numFmtId="0" fontId="55" fillId="0" borderId="0" xfId="64" applyFont="1" applyFill="1" applyBorder="1" applyAlignment="1">
      <alignment horizontal="right" vertical="center"/>
    </xf>
    <xf numFmtId="0" fontId="50" fillId="0" borderId="0" xfId="68" applyFont="1" applyBorder="1" applyAlignment="1">
      <alignment horizontal="center" vertical="center" wrapText="1"/>
    </xf>
    <xf numFmtId="181" fontId="50" fillId="0" borderId="0" xfId="68" applyNumberFormat="1" applyFont="1" applyBorder="1" applyAlignment="1">
      <alignment horizontal="right" vertical="center" wrapText="1"/>
    </xf>
    <xf numFmtId="181" fontId="50" fillId="0" borderId="0" xfId="68" applyNumberFormat="1" applyFont="1" applyBorder="1" applyAlignment="1">
      <alignment vertical="center" wrapText="1"/>
    </xf>
    <xf numFmtId="0" fontId="43" fillId="0" borderId="0" xfId="68" applyFont="1" applyBorder="1" applyAlignment="1">
      <alignment horizontal="left" vertical="center" wrapText="1"/>
    </xf>
    <xf numFmtId="0" fontId="13" fillId="3" borderId="0" xfId="48" applyFont="1" applyFill="1" applyBorder="1" applyAlignment="1">
      <alignment vertical="center"/>
    </xf>
    <xf numFmtId="0" fontId="13" fillId="0" borderId="38" xfId="68" applyFont="1" applyFill="1" applyBorder="1" applyAlignment="1">
      <alignment horizontal="center" vertical="center"/>
    </xf>
    <xf numFmtId="0" fontId="13" fillId="0" borderId="9" xfId="48" applyFont="1" applyFill="1" applyBorder="1"/>
    <xf numFmtId="181" fontId="51" fillId="3" borderId="38" xfId="68" applyNumberFormat="1" applyFont="1" applyFill="1" applyBorder="1" applyAlignment="1">
      <alignment horizontal="right" vertical="center" wrapText="1"/>
    </xf>
    <xf numFmtId="0" fontId="13" fillId="0" borderId="9" xfId="68" applyFont="1" applyFill="1" applyBorder="1" applyAlignment="1">
      <alignment horizontal="left" vertical="center"/>
    </xf>
    <xf numFmtId="0" fontId="52" fillId="0" borderId="9" xfId="68" applyFont="1" applyFill="1" applyBorder="1" applyAlignment="1">
      <alignment horizontal="center" vertical="center" wrapText="1"/>
    </xf>
    <xf numFmtId="0" fontId="13" fillId="0" borderId="9" xfId="68" applyFont="1" applyFill="1" applyBorder="1" applyAlignment="1">
      <alignment horizontal="center" vertical="center" wrapText="1"/>
    </xf>
    <xf numFmtId="181" fontId="13" fillId="0" borderId="9" xfId="68" applyNumberFormat="1" applyFont="1" applyFill="1" applyBorder="1" applyAlignment="1">
      <alignment horizontal="right" vertical="center" wrapText="1"/>
    </xf>
    <xf numFmtId="181" fontId="51" fillId="3" borderId="9" xfId="67" applyNumberFormat="1" applyFont="1" applyFill="1" applyBorder="1" applyAlignment="1">
      <alignment vertical="center" wrapText="1"/>
    </xf>
    <xf numFmtId="0" fontId="13" fillId="0" borderId="9" xfId="68" applyFont="1" applyFill="1" applyBorder="1" applyAlignment="1">
      <alignment horizontal="left" vertical="center" wrapText="1"/>
    </xf>
    <xf numFmtId="0" fontId="56" fillId="0" borderId="38" xfId="48" applyFont="1" applyFill="1" applyBorder="1"/>
    <xf numFmtId="0" fontId="52" fillId="0" borderId="38" xfId="64" applyFont="1" applyFill="1" applyBorder="1" applyAlignment="1">
      <alignment vertical="center"/>
    </xf>
    <xf numFmtId="0" fontId="13" fillId="0" borderId="38" xfId="48" applyNumberFormat="1" applyFont="1" applyFill="1" applyBorder="1" applyAlignment="1">
      <alignment horizontal="center" vertical="center" wrapText="1"/>
    </xf>
    <xf numFmtId="181" fontId="13" fillId="0" borderId="38" xfId="48" applyNumberFormat="1" applyFont="1" applyFill="1" applyBorder="1" applyAlignment="1">
      <alignment horizontal="right" vertical="center" wrapText="1"/>
    </xf>
    <xf numFmtId="181" fontId="52" fillId="0" borderId="38" xfId="64" applyNumberFormat="1" applyFont="1" applyFill="1" applyBorder="1" applyAlignment="1">
      <alignment vertical="center"/>
    </xf>
    <xf numFmtId="182" fontId="13" fillId="0" borderId="38" xfId="48" applyNumberFormat="1" applyFont="1" applyFill="1" applyBorder="1" applyAlignment="1">
      <alignment horizontal="left" vertical="center" wrapText="1"/>
    </xf>
    <xf numFmtId="0" fontId="56" fillId="0" borderId="4" xfId="48" applyFont="1" applyFill="1" applyBorder="1"/>
    <xf numFmtId="0" fontId="13" fillId="3" borderId="0" xfId="48" applyNumberFormat="1" applyFont="1" applyFill="1" applyBorder="1" applyAlignment="1">
      <alignment horizontal="left" vertical="center" wrapText="1"/>
    </xf>
    <xf numFmtId="0" fontId="13" fillId="3" borderId="0" xfId="48" applyNumberFormat="1" applyFont="1" applyFill="1" applyBorder="1" applyAlignment="1">
      <alignment horizontal="center" vertical="center" wrapText="1"/>
    </xf>
    <xf numFmtId="181" fontId="13" fillId="3" borderId="0" xfId="48" applyNumberFormat="1" applyFont="1" applyFill="1" applyBorder="1" applyAlignment="1">
      <alignment horizontal="right" vertical="center" wrapText="1"/>
    </xf>
    <xf numFmtId="181" fontId="52" fillId="0" borderId="0" xfId="64" applyNumberFormat="1" applyFont="1" applyFill="1" applyBorder="1" applyAlignment="1">
      <alignment vertical="center"/>
    </xf>
    <xf numFmtId="0" fontId="13" fillId="3" borderId="5" xfId="48" applyNumberFormat="1" applyFont="1" applyFill="1" applyBorder="1" applyAlignment="1">
      <alignment horizontal="left" vertical="center" wrapText="1"/>
    </xf>
    <xf numFmtId="0" fontId="56" fillId="0" borderId="39" xfId="48" applyFont="1" applyFill="1" applyBorder="1"/>
    <xf numFmtId="0" fontId="57" fillId="0" borderId="40" xfId="64" applyFont="1" applyFill="1" applyBorder="1" applyAlignment="1">
      <alignment vertical="center"/>
    </xf>
    <xf numFmtId="0" fontId="56" fillId="0" borderId="40" xfId="48" applyNumberFormat="1" applyFont="1" applyFill="1" applyBorder="1" applyAlignment="1">
      <alignment horizontal="center" vertical="center" wrapText="1"/>
    </xf>
    <xf numFmtId="0" fontId="50" fillId="0" borderId="40" xfId="48" applyNumberFormat="1" applyFont="1" applyFill="1" applyBorder="1" applyAlignment="1">
      <alignment horizontal="center" vertical="center" wrapText="1"/>
    </xf>
    <xf numFmtId="181" fontId="50" fillId="0" borderId="40" xfId="48" applyNumberFormat="1" applyFont="1" applyFill="1" applyBorder="1" applyAlignment="1">
      <alignment horizontal="right" vertical="center" wrapText="1"/>
    </xf>
    <xf numFmtId="181" fontId="50" fillId="0" borderId="40" xfId="48" applyNumberFormat="1" applyFont="1" applyFill="1" applyBorder="1" applyAlignment="1">
      <alignment vertical="center" wrapText="1"/>
    </xf>
    <xf numFmtId="182" fontId="50" fillId="0" borderId="41" xfId="48" applyNumberFormat="1" applyFont="1" applyFill="1" applyBorder="1" applyAlignment="1">
      <alignment horizontal="left" vertical="center" wrapText="1"/>
    </xf>
    <xf numFmtId="181" fontId="13" fillId="3" borderId="38" xfId="48" applyNumberFormat="1" applyFont="1" applyFill="1" applyBorder="1" applyAlignment="1">
      <alignment horizontal="right" vertical="center" wrapText="1"/>
    </xf>
    <xf numFmtId="182" fontId="51" fillId="0" borderId="38" xfId="48" applyNumberFormat="1" applyFont="1" applyFill="1" applyBorder="1" applyAlignment="1">
      <alignment horizontal="left" vertical="center" wrapText="1"/>
    </xf>
    <xf numFmtId="182" fontId="13" fillId="3" borderId="38" xfId="48" applyNumberFormat="1" applyFont="1" applyFill="1" applyBorder="1" applyAlignment="1">
      <alignment horizontal="left" vertical="center" wrapText="1"/>
    </xf>
    <xf numFmtId="0" fontId="13" fillId="3" borderId="38" xfId="48" applyNumberFormat="1" applyFont="1" applyFill="1" applyBorder="1" applyAlignment="1">
      <alignment horizontal="center" vertical="center" wrapText="1"/>
    </xf>
    <xf numFmtId="0" fontId="52" fillId="3" borderId="38" xfId="64" applyFont="1" applyFill="1" applyBorder="1" applyAlignment="1">
      <alignment vertical="center"/>
    </xf>
    <xf numFmtId="0" fontId="13" fillId="0" borderId="38" xfId="48" applyNumberFormat="1" applyFont="1" applyFill="1" applyBorder="1" applyAlignment="1">
      <alignment horizontal="left" vertical="center" wrapText="1"/>
    </xf>
    <xf numFmtId="0" fontId="13" fillId="3" borderId="38" xfId="48" applyNumberFormat="1" applyFont="1" applyFill="1" applyBorder="1" applyAlignment="1">
      <alignment horizontal="left" vertical="center" wrapText="1"/>
    </xf>
    <xf numFmtId="0" fontId="52" fillId="0" borderId="38" xfId="64" applyFont="1" applyFill="1" applyBorder="1" applyAlignment="1">
      <alignment horizontal="left" vertical="center" wrapText="1"/>
    </xf>
    <xf numFmtId="0" fontId="51" fillId="3" borderId="38" xfId="48" applyNumberFormat="1" applyFont="1" applyFill="1" applyBorder="1" applyAlignment="1">
      <alignment horizontal="left" vertical="center" wrapText="1"/>
    </xf>
    <xf numFmtId="0" fontId="48" fillId="37" borderId="41" xfId="48" applyFont="1" applyFill="1" applyBorder="1" applyAlignment="1">
      <alignment horizontal="left" vertical="center"/>
    </xf>
    <xf numFmtId="0" fontId="50" fillId="0" borderId="0" xfId="70" applyFont="1" applyFill="1" applyBorder="1"/>
    <xf numFmtId="182" fontId="50" fillId="4" borderId="18" xfId="70" applyNumberFormat="1" applyFont="1" applyFill="1" applyBorder="1" applyAlignment="1">
      <alignment horizontal="left" vertical="center" wrapText="1"/>
    </xf>
    <xf numFmtId="182" fontId="50" fillId="4" borderId="12" xfId="70" applyNumberFormat="1" applyFont="1" applyFill="1" applyBorder="1" applyAlignment="1">
      <alignment horizontal="left" vertical="center" wrapText="1"/>
    </xf>
    <xf numFmtId="181" fontId="50" fillId="4" borderId="12" xfId="70" applyNumberFormat="1" applyFont="1" applyFill="1" applyBorder="1" applyAlignment="1">
      <alignment horizontal="right" vertical="center" wrapText="1"/>
    </xf>
    <xf numFmtId="181" fontId="50" fillId="4" borderId="12" xfId="70" applyNumberFormat="1" applyFont="1" applyFill="1" applyBorder="1" applyAlignment="1">
      <alignment vertical="center" wrapText="1"/>
    </xf>
    <xf numFmtId="182" fontId="50" fillId="4" borderId="42" xfId="70" applyNumberFormat="1" applyFont="1" applyFill="1" applyBorder="1" applyAlignment="1">
      <alignment horizontal="left" vertical="center" wrapText="1"/>
    </xf>
    <xf numFmtId="0" fontId="13" fillId="0" borderId="0" xfId="70" applyFont="1" applyBorder="1"/>
    <xf numFmtId="0" fontId="58" fillId="37" borderId="44" xfId="70" applyFont="1" applyFill="1" applyBorder="1" applyAlignment="1">
      <alignment vertical="center" wrapText="1"/>
    </xf>
    <xf numFmtId="0" fontId="56" fillId="0" borderId="0" xfId="70" applyFont="1" applyBorder="1"/>
    <xf numFmtId="0" fontId="56" fillId="4" borderId="16" xfId="70" applyFont="1" applyFill="1" applyBorder="1"/>
    <xf numFmtId="0" fontId="56" fillId="4" borderId="46" xfId="70" applyFont="1" applyFill="1" applyBorder="1" applyAlignment="1">
      <alignment horizontal="left" vertical="center"/>
    </xf>
    <xf numFmtId="0" fontId="56" fillId="4" borderId="47" xfId="70" applyFont="1" applyFill="1" applyBorder="1" applyAlignment="1">
      <alignment horizontal="center" vertical="center"/>
    </xf>
    <xf numFmtId="0" fontId="56" fillId="4" borderId="47" xfId="70" applyFont="1" applyFill="1" applyBorder="1" applyAlignment="1">
      <alignment horizontal="center" vertical="center" wrapText="1"/>
    </xf>
    <xf numFmtId="0" fontId="56" fillId="4" borderId="49" xfId="70" applyFont="1" applyFill="1" applyBorder="1" applyAlignment="1">
      <alignment horizontal="center" vertical="center" wrapText="1"/>
    </xf>
    <xf numFmtId="182" fontId="13" fillId="0" borderId="38" xfId="70" applyNumberFormat="1" applyFont="1" applyBorder="1" applyAlignment="1">
      <alignment vertical="center" wrapText="1"/>
    </xf>
    <xf numFmtId="182" fontId="13" fillId="0" borderId="38" xfId="70" applyNumberFormat="1" applyFont="1" applyBorder="1" applyAlignment="1">
      <alignment horizontal="center" vertical="center" wrapText="1"/>
    </xf>
    <xf numFmtId="181" fontId="13" fillId="0" borderId="38" xfId="48" applyNumberFormat="1" applyFont="1" applyFill="1" applyBorder="1" applyAlignment="1">
      <alignment vertical="center" wrapText="1"/>
    </xf>
    <xf numFmtId="0" fontId="13" fillId="0" borderId="0" xfId="70" applyFont="1" applyBorder="1" applyAlignment="1">
      <alignment vertical="center"/>
    </xf>
    <xf numFmtId="0" fontId="13" fillId="0" borderId="0" xfId="70" applyFont="1" applyBorder="1" applyAlignment="1">
      <alignment horizontal="center"/>
    </xf>
    <xf numFmtId="0" fontId="50" fillId="0" borderId="0" xfId="70" applyFont="1" applyBorder="1" applyAlignment="1">
      <alignment horizontal="right"/>
    </xf>
    <xf numFmtId="181" fontId="50" fillId="0" borderId="0" xfId="70" applyNumberFormat="1" applyFont="1" applyBorder="1" applyAlignment="1">
      <alignment horizontal="right"/>
    </xf>
    <xf numFmtId="0" fontId="50" fillId="0" borderId="0" xfId="70" applyFont="1" applyBorder="1"/>
    <xf numFmtId="0" fontId="50" fillId="4" borderId="16" xfId="70" applyNumberFormat="1" applyFont="1" applyFill="1" applyBorder="1" applyAlignment="1">
      <alignment horizontal="center" vertical="center"/>
    </xf>
    <xf numFmtId="0" fontId="58" fillId="37" borderId="43" xfId="70" applyFont="1" applyFill="1" applyBorder="1" applyAlignment="1">
      <alignment horizontal="center" vertical="center"/>
    </xf>
    <xf numFmtId="0" fontId="58" fillId="4" borderId="43" xfId="70" applyFont="1" applyFill="1" applyBorder="1" applyAlignment="1">
      <alignment vertical="top"/>
    </xf>
    <xf numFmtId="181" fontId="56" fillId="4" borderId="48" xfId="70" applyNumberFormat="1" applyFont="1" applyFill="1" applyBorder="1" applyAlignment="1">
      <alignment horizontal="center" vertical="center" wrapText="1"/>
    </xf>
    <xf numFmtId="0" fontId="13" fillId="0" borderId="19" xfId="70" applyFont="1" applyBorder="1" applyAlignment="1">
      <alignment vertical="top"/>
    </xf>
    <xf numFmtId="0" fontId="13" fillId="0" borderId="38" xfId="70" applyNumberFormat="1" applyFont="1" applyFill="1" applyBorder="1" applyAlignment="1">
      <alignment horizontal="center" vertical="center" wrapText="1"/>
    </xf>
    <xf numFmtId="181" fontId="13" fillId="0" borderId="38" xfId="70" applyNumberFormat="1" applyFont="1" applyBorder="1" applyAlignment="1">
      <alignment horizontal="right" vertical="center" wrapText="1"/>
    </xf>
    <xf numFmtId="181" fontId="13" fillId="0" borderId="38" xfId="70" applyNumberFormat="1" applyFont="1" applyFill="1" applyBorder="1" applyAlignment="1">
      <alignment vertical="center" wrapText="1"/>
    </xf>
    <xf numFmtId="0" fontId="56" fillId="0" borderId="19" xfId="48" applyFont="1" applyFill="1" applyBorder="1"/>
    <xf numFmtId="0" fontId="46" fillId="0" borderId="38" xfId="64" applyFont="1" applyFill="1" applyBorder="1" applyAlignment="1">
      <alignment vertical="center"/>
    </xf>
    <xf numFmtId="0" fontId="43" fillId="0" borderId="38" xfId="48" applyNumberFormat="1" applyFont="1" applyFill="1" applyBorder="1" applyAlignment="1">
      <alignment horizontal="center" vertical="center" wrapText="1"/>
    </xf>
    <xf numFmtId="181" fontId="43" fillId="0" borderId="38" xfId="48" applyNumberFormat="1" applyFont="1" applyFill="1" applyBorder="1" applyAlignment="1">
      <alignment horizontal="right" vertical="center" wrapText="1"/>
    </xf>
    <xf numFmtId="181" fontId="43" fillId="0" borderId="38" xfId="48" applyNumberFormat="1" applyFont="1" applyFill="1" applyBorder="1" applyAlignment="1">
      <alignment vertical="center" wrapText="1"/>
    </xf>
    <xf numFmtId="182" fontId="50" fillId="0" borderId="38" xfId="48" applyNumberFormat="1" applyFont="1" applyFill="1" applyBorder="1" applyAlignment="1">
      <alignment horizontal="center" vertical="center" wrapText="1"/>
    </xf>
    <xf numFmtId="0" fontId="52" fillId="3" borderId="38" xfId="64" applyFont="1" applyFill="1" applyBorder="1" applyAlignment="1">
      <alignment vertical="center" wrapText="1"/>
    </xf>
    <xf numFmtId="0" fontId="50" fillId="0" borderId="19" xfId="48" applyFont="1" applyFill="1" applyBorder="1"/>
    <xf numFmtId="0" fontId="55" fillId="0" borderId="38" xfId="64" applyFont="1" applyFill="1" applyBorder="1" applyAlignment="1">
      <alignment vertical="center"/>
    </xf>
    <xf numFmtId="0" fontId="55" fillId="0" borderId="38" xfId="64" applyFont="1" applyFill="1" applyBorder="1" applyAlignment="1">
      <alignment horizontal="center" vertical="center"/>
    </xf>
    <xf numFmtId="0" fontId="56" fillId="0" borderId="38" xfId="48" applyFont="1" applyFill="1" applyBorder="1" applyAlignment="1">
      <alignment vertical="center" wrapText="1"/>
    </xf>
    <xf numFmtId="183" fontId="59" fillId="0" borderId="0" xfId="70" applyNumberFormat="1" applyFont="1" applyFill="1" applyBorder="1" applyAlignment="1">
      <alignment horizontal="center" vertical="center" wrapText="1"/>
    </xf>
    <xf numFmtId="0" fontId="13" fillId="0" borderId="0" xfId="68" applyFont="1" applyBorder="1" applyAlignment="1">
      <alignment vertical="center"/>
    </xf>
    <xf numFmtId="0" fontId="13" fillId="0" borderId="0" xfId="68" applyFont="1" applyBorder="1" applyAlignment="1"/>
    <xf numFmtId="181" fontId="50" fillId="0" borderId="0" xfId="70" applyNumberFormat="1" applyFont="1" applyBorder="1" applyAlignment="1">
      <alignment horizontal="left"/>
    </xf>
    <xf numFmtId="0" fontId="1" fillId="0" borderId="0" xfId="66" applyAlignment="1">
      <alignment vertical="center"/>
    </xf>
    <xf numFmtId="0" fontId="60" fillId="3" borderId="38" xfId="68" applyFont="1" applyFill="1" applyBorder="1" applyAlignment="1">
      <alignment horizontal="left" vertical="center" wrapText="1"/>
    </xf>
    <xf numFmtId="0" fontId="51" fillId="3" borderId="11" xfId="68" applyFont="1" applyFill="1" applyBorder="1" applyAlignment="1">
      <alignment horizontal="left" vertical="center" wrapText="1"/>
    </xf>
    <xf numFmtId="0" fontId="56" fillId="0" borderId="26" xfId="48" applyFont="1" applyFill="1" applyBorder="1"/>
    <xf numFmtId="0" fontId="52" fillId="0" borderId="10" xfId="64" applyFont="1" applyFill="1" applyBorder="1" applyAlignment="1">
      <alignment vertical="center"/>
    </xf>
    <xf numFmtId="0" fontId="13" fillId="0" borderId="10" xfId="48" applyNumberFormat="1" applyFont="1" applyFill="1" applyBorder="1" applyAlignment="1">
      <alignment horizontal="center" vertical="center" wrapText="1"/>
    </xf>
    <xf numFmtId="181" fontId="13" fillId="0" borderId="10" xfId="48" applyNumberFormat="1" applyFont="1" applyFill="1" applyBorder="1" applyAlignment="1">
      <alignment horizontal="right" vertical="center" wrapText="1"/>
    </xf>
    <xf numFmtId="181" fontId="52" fillId="0" borderId="10" xfId="64" applyNumberFormat="1" applyFont="1" applyFill="1" applyBorder="1" applyAlignment="1">
      <alignment vertical="center"/>
    </xf>
    <xf numFmtId="182" fontId="13" fillId="0" borderId="10" xfId="48" applyNumberFormat="1" applyFont="1" applyFill="1" applyBorder="1" applyAlignment="1">
      <alignment horizontal="left" vertical="center" wrapText="1"/>
    </xf>
    <xf numFmtId="181" fontId="52" fillId="0" borderId="38" xfId="64" applyNumberFormat="1" applyFont="1" applyFill="1" applyBorder="1" applyAlignment="1">
      <alignment horizontal="right" vertical="center"/>
    </xf>
    <xf numFmtId="0" fontId="52" fillId="39" borderId="38" xfId="64" applyFont="1" applyFill="1" applyBorder="1" applyAlignment="1">
      <alignment vertical="center"/>
    </xf>
    <xf numFmtId="0" fontId="13" fillId="39" borderId="38" xfId="48" applyNumberFormat="1" applyFont="1" applyFill="1" applyBorder="1" applyAlignment="1">
      <alignment horizontal="center" vertical="center" wrapText="1"/>
    </xf>
    <xf numFmtId="181" fontId="13" fillId="39" borderId="38" xfId="48" applyNumberFormat="1" applyFont="1" applyFill="1" applyBorder="1" applyAlignment="1">
      <alignment horizontal="right" vertical="center" wrapText="1"/>
    </xf>
    <xf numFmtId="181" fontId="52" fillId="39" borderId="38" xfId="64" applyNumberFormat="1" applyFont="1" applyFill="1" applyBorder="1" applyAlignment="1">
      <alignment vertical="center"/>
    </xf>
    <xf numFmtId="182" fontId="13" fillId="39" borderId="38" xfId="48" applyNumberFormat="1" applyFont="1" applyFill="1" applyBorder="1" applyAlignment="1">
      <alignment horizontal="left" vertical="center" wrapText="1"/>
    </xf>
    <xf numFmtId="0" fontId="51" fillId="36" borderId="38" xfId="68" applyFont="1" applyFill="1" applyBorder="1" applyAlignment="1">
      <alignment horizontal="left" vertical="center" wrapText="1"/>
    </xf>
    <xf numFmtId="0" fontId="51" fillId="36" borderId="38" xfId="68" applyFont="1" applyFill="1" applyBorder="1" applyAlignment="1">
      <alignment horizontal="center" vertical="center" wrapText="1"/>
    </xf>
    <xf numFmtId="0" fontId="51" fillId="36" borderId="38" xfId="64" applyFont="1" applyFill="1" applyBorder="1" applyAlignment="1">
      <alignment horizontal="center" vertical="center"/>
    </xf>
    <xf numFmtId="181" fontId="51" fillId="36" borderId="38" xfId="68" applyNumberFormat="1" applyFont="1" applyFill="1" applyBorder="1" applyAlignment="1">
      <alignment horizontal="right" vertical="center" wrapText="1"/>
    </xf>
    <xf numFmtId="181" fontId="51" fillId="36" borderId="38" xfId="67" applyNumberFormat="1" applyFont="1" applyFill="1" applyBorder="1" applyAlignment="1">
      <alignment vertical="center" wrapText="1"/>
    </xf>
    <xf numFmtId="0" fontId="50" fillId="0" borderId="0" xfId="48" applyFont="1" applyFill="1" applyBorder="1"/>
    <xf numFmtId="0" fontId="55" fillId="0" borderId="0" xfId="64" applyFont="1" applyFill="1" applyBorder="1" applyAlignment="1">
      <alignment horizontal="center" vertical="center"/>
    </xf>
    <xf numFmtId="0" fontId="43" fillId="0" borderId="0" xfId="48" applyNumberFormat="1" applyFont="1" applyFill="1" applyBorder="1" applyAlignment="1">
      <alignment horizontal="center" vertical="center" wrapText="1"/>
    </xf>
    <xf numFmtId="181" fontId="43" fillId="0" borderId="0" xfId="48" applyNumberFormat="1" applyFont="1" applyFill="1" applyBorder="1" applyAlignment="1">
      <alignment horizontal="right" vertical="center" wrapText="1"/>
    </xf>
    <xf numFmtId="181" fontId="43" fillId="0" borderId="0" xfId="48" applyNumberFormat="1" applyFont="1" applyFill="1" applyBorder="1" applyAlignment="1">
      <alignment vertical="center" wrapText="1"/>
    </xf>
    <xf numFmtId="0" fontId="56" fillId="0" borderId="0" xfId="48" applyFont="1" applyFill="1" applyBorder="1" applyAlignment="1">
      <alignment vertical="center" wrapText="1"/>
    </xf>
    <xf numFmtId="0" fontId="2" fillId="2" borderId="38" xfId="49" applyFont="1" applyFill="1" applyBorder="1" applyAlignment="1">
      <alignment horizontal="left" vertical="center"/>
    </xf>
    <xf numFmtId="0" fontId="2" fillId="40" borderId="38" xfId="49" applyFont="1" applyFill="1" applyBorder="1" applyAlignment="1">
      <alignment horizontal="left" vertical="center"/>
    </xf>
    <xf numFmtId="177" fontId="2" fillId="40" borderId="38" xfId="49" applyNumberFormat="1" applyFont="1" applyFill="1" applyBorder="1" applyAlignment="1">
      <alignment horizontal="center" vertical="center"/>
    </xf>
    <xf numFmtId="177" fontId="2" fillId="41" borderId="38" xfId="49" applyNumberFormat="1" applyFont="1" applyFill="1" applyBorder="1" applyAlignment="1">
      <alignment horizontal="center" vertical="center"/>
    </xf>
    <xf numFmtId="177" fontId="61" fillId="2" borderId="38" xfId="49" applyNumberFormat="1" applyFont="1" applyFill="1" applyBorder="1" applyAlignment="1">
      <alignment horizontal="right" vertical="center"/>
    </xf>
    <xf numFmtId="0" fontId="13" fillId="38" borderId="26" xfId="48" applyFont="1" applyFill="1" applyBorder="1"/>
    <xf numFmtId="0" fontId="51" fillId="38" borderId="10" xfId="67" applyFont="1" applyFill="1" applyBorder="1" applyAlignment="1">
      <alignment horizontal="left" vertical="center"/>
    </xf>
    <xf numFmtId="0" fontId="51" fillId="38" borderId="10" xfId="68" applyFont="1" applyFill="1" applyBorder="1" applyAlignment="1">
      <alignment horizontal="center" vertical="center" wrapText="1"/>
    </xf>
    <xf numFmtId="0" fontId="51" fillId="38" borderId="10" xfId="67" applyFont="1" applyFill="1" applyBorder="1" applyAlignment="1">
      <alignment horizontal="center" vertical="center" wrapText="1"/>
    </xf>
    <xf numFmtId="181" fontId="51" fillId="38" borderId="10" xfId="67" applyNumberFormat="1" applyFont="1" applyFill="1" applyBorder="1" applyAlignment="1">
      <alignment horizontal="right" vertical="center" wrapText="1"/>
    </xf>
    <xf numFmtId="181" fontId="51" fillId="38" borderId="10" xfId="67" applyNumberFormat="1" applyFont="1" applyFill="1" applyBorder="1" applyAlignment="1">
      <alignment vertical="center" wrapText="1"/>
    </xf>
    <xf numFmtId="0" fontId="51" fillId="38" borderId="11" xfId="68" applyFont="1" applyFill="1" applyBorder="1" applyAlignment="1">
      <alignment horizontal="left" vertical="center" wrapText="1"/>
    </xf>
    <xf numFmtId="0" fontId="51" fillId="38" borderId="26" xfId="67" applyFont="1" applyFill="1" applyBorder="1" applyAlignment="1">
      <alignment vertical="center"/>
    </xf>
    <xf numFmtId="0" fontId="51" fillId="38" borderId="10" xfId="67" applyFont="1" applyFill="1" applyBorder="1" applyAlignment="1">
      <alignment vertical="center"/>
    </xf>
    <xf numFmtId="0" fontId="62" fillId="2" borderId="0" xfId="49" applyFont="1" applyFill="1">
      <alignment vertical="center"/>
    </xf>
    <xf numFmtId="0" fontId="62" fillId="0" borderId="0" xfId="0" applyFont="1" applyFill="1" applyBorder="1" applyAlignment="1">
      <alignment horizontal="left" vertical="center"/>
    </xf>
    <xf numFmtId="31" fontId="62" fillId="0" borderId="0" xfId="0" applyNumberFormat="1" applyFont="1" applyFill="1" applyBorder="1" applyAlignment="1">
      <alignment horizontal="left" vertical="center"/>
    </xf>
    <xf numFmtId="0" fontId="62" fillId="0" borderId="0" xfId="49" applyFont="1" applyAlignment="1">
      <alignment horizontal="center" vertical="center"/>
    </xf>
    <xf numFmtId="0" fontId="62" fillId="0" borderId="28" xfId="49" applyFont="1" applyBorder="1" applyAlignment="1">
      <alignment horizontal="left" vertical="center" wrapText="1"/>
    </xf>
    <xf numFmtId="0" fontId="62" fillId="0" borderId="3" xfId="49" applyFont="1" applyBorder="1" applyAlignment="1">
      <alignment horizontal="left" vertical="center" wrapText="1"/>
    </xf>
    <xf numFmtId="0" fontId="62" fillId="0" borderId="8" xfId="49" applyFont="1" applyBorder="1" applyAlignment="1">
      <alignment horizontal="center" vertical="center" wrapText="1"/>
    </xf>
    <xf numFmtId="0" fontId="62" fillId="10" borderId="0" xfId="49" applyFont="1" applyFill="1">
      <alignment vertical="center"/>
    </xf>
    <xf numFmtId="0" fontId="62" fillId="2" borderId="0" xfId="49" applyFont="1" applyFill="1" applyAlignment="1">
      <alignment horizontal="left" vertical="center"/>
    </xf>
    <xf numFmtId="177" fontId="62" fillId="2" borderId="0" xfId="49" applyNumberFormat="1" applyFont="1" applyFill="1" applyAlignment="1">
      <alignment horizontal="center" vertical="center"/>
    </xf>
    <xf numFmtId="0" fontId="62" fillId="2" borderId="0" xfId="49" applyFont="1" applyFill="1" applyAlignment="1">
      <alignment vertical="center" wrapText="1"/>
    </xf>
    <xf numFmtId="177" fontId="62" fillId="0" borderId="8" xfId="49" applyNumberFormat="1" applyFont="1" applyBorder="1" applyAlignment="1">
      <alignment horizontal="center" vertical="center"/>
    </xf>
    <xf numFmtId="177" fontId="65" fillId="6" borderId="38" xfId="49" applyNumberFormat="1" applyFont="1" applyFill="1" applyBorder="1" applyAlignment="1">
      <alignment horizontal="center" vertical="center"/>
    </xf>
    <xf numFmtId="180" fontId="65" fillId="6" borderId="38" xfId="49" applyNumberFormat="1" applyFont="1" applyFill="1" applyBorder="1" applyAlignment="1">
      <alignment horizontal="center" vertical="center"/>
    </xf>
    <xf numFmtId="177" fontId="5" fillId="12" borderId="38" xfId="49" applyNumberFormat="1" applyFont="1" applyFill="1" applyBorder="1" applyAlignment="1">
      <alignment horizontal="center" vertical="center"/>
    </xf>
    <xf numFmtId="0" fontId="62" fillId="0" borderId="8" xfId="49" applyFont="1" applyFill="1" applyBorder="1" applyAlignment="1">
      <alignment horizontal="center" vertical="center" wrapText="1"/>
    </xf>
    <xf numFmtId="0" fontId="62" fillId="0" borderId="9" xfId="49" applyFont="1" applyFill="1" applyBorder="1" applyAlignment="1">
      <alignment horizontal="center" vertical="center" wrapText="1"/>
    </xf>
    <xf numFmtId="0" fontId="64" fillId="0" borderId="38" xfId="49" applyFont="1" applyFill="1" applyBorder="1" applyAlignment="1">
      <alignment horizontal="center" vertical="center" wrapText="1"/>
    </xf>
    <xf numFmtId="177" fontId="62" fillId="0" borderId="38" xfId="49" applyNumberFormat="1" applyFont="1" applyFill="1" applyBorder="1" applyAlignment="1">
      <alignment horizontal="center" vertical="center"/>
    </xf>
    <xf numFmtId="0" fontId="62" fillId="0" borderId="38" xfId="49" applyFont="1" applyFill="1" applyBorder="1" applyAlignment="1">
      <alignment horizontal="center" vertical="center" wrapText="1"/>
    </xf>
    <xf numFmtId="0" fontId="62" fillId="0" borderId="22" xfId="49" applyFont="1" applyFill="1" applyBorder="1" applyAlignment="1">
      <alignment horizontal="left" vertical="center"/>
    </xf>
    <xf numFmtId="0" fontId="62" fillId="0" borderId="0" xfId="49" applyFont="1" applyFill="1">
      <alignment vertical="center"/>
    </xf>
    <xf numFmtId="0" fontId="62" fillId="0" borderId="18" xfId="49" applyFont="1" applyFill="1" applyBorder="1" applyAlignment="1">
      <alignment horizontal="left" vertical="center"/>
    </xf>
    <xf numFmtId="14" fontId="62" fillId="0" borderId="20" xfId="49" applyNumberFormat="1" applyFont="1" applyFill="1" applyBorder="1" applyAlignment="1">
      <alignment vertical="center"/>
    </xf>
    <xf numFmtId="14" fontId="62" fillId="0" borderId="0" xfId="49" applyNumberFormat="1" applyFont="1" applyFill="1" applyBorder="1" applyAlignment="1">
      <alignment vertical="center"/>
    </xf>
    <xf numFmtId="0" fontId="62" fillId="0" borderId="20" xfId="49" applyFont="1" applyFill="1" applyBorder="1" applyAlignment="1">
      <alignment vertical="center"/>
    </xf>
    <xf numFmtId="0" fontId="62" fillId="0" borderId="0" xfId="49" applyFont="1" applyFill="1" applyBorder="1" applyAlignment="1">
      <alignment vertical="center"/>
    </xf>
    <xf numFmtId="0" fontId="62" fillId="0" borderId="0" xfId="49" applyFont="1" applyFill="1" applyAlignment="1">
      <alignment horizontal="center" vertical="center"/>
    </xf>
    <xf numFmtId="0" fontId="66" fillId="0" borderId="38" xfId="49" applyFont="1" applyFill="1" applyBorder="1" applyAlignment="1">
      <alignment horizontal="center" vertical="center" wrapText="1"/>
    </xf>
    <xf numFmtId="0" fontId="62" fillId="0" borderId="1" xfId="49" applyFont="1" applyFill="1" applyBorder="1" applyAlignment="1">
      <alignment horizontal="center" vertical="center" wrapText="1"/>
    </xf>
    <xf numFmtId="0" fontId="62" fillId="0" borderId="8" xfId="49" applyFont="1" applyFill="1" applyBorder="1" applyAlignment="1">
      <alignment horizontal="left" vertical="center" wrapText="1"/>
    </xf>
    <xf numFmtId="0" fontId="64" fillId="0" borderId="1" xfId="49" applyFont="1" applyFill="1" applyBorder="1" applyAlignment="1">
      <alignment horizontal="center" vertical="center" wrapText="1"/>
    </xf>
    <xf numFmtId="0" fontId="62" fillId="0" borderId="1" xfId="49" applyFont="1" applyFill="1" applyBorder="1" applyAlignment="1">
      <alignment horizontal="left" vertical="center" wrapText="1"/>
    </xf>
    <xf numFmtId="0" fontId="62" fillId="0" borderId="38" xfId="49" applyFont="1" applyFill="1" applyBorder="1" applyAlignment="1">
      <alignment horizontal="left" vertical="center" wrapText="1"/>
    </xf>
    <xf numFmtId="0" fontId="5" fillId="0" borderId="26" xfId="49" applyFont="1" applyFill="1" applyBorder="1" applyAlignment="1">
      <alignment vertical="center" wrapText="1"/>
    </xf>
    <xf numFmtId="0" fontId="5" fillId="0" borderId="10" xfId="49" applyFont="1" applyFill="1" applyBorder="1" applyAlignment="1">
      <alignment vertical="center" wrapText="1"/>
    </xf>
    <xf numFmtId="0" fontId="5" fillId="0" borderId="11" xfId="49" applyFont="1" applyFill="1" applyBorder="1" applyAlignment="1">
      <alignment vertical="center" wrapText="1"/>
    </xf>
    <xf numFmtId="0" fontId="62" fillId="0" borderId="38" xfId="0" applyFont="1" applyFill="1" applyBorder="1" applyAlignment="1">
      <alignment horizontal="left" vertical="center" wrapText="1"/>
    </xf>
    <xf numFmtId="177" fontId="67" fillId="0" borderId="1" xfId="49" applyNumberFormat="1" applyFont="1" applyFill="1" applyBorder="1" applyAlignment="1">
      <alignment horizontal="center" vertical="center"/>
    </xf>
    <xf numFmtId="0" fontId="68" fillId="0" borderId="1" xfId="49" applyFont="1" applyFill="1" applyBorder="1" applyAlignment="1">
      <alignment horizontal="center" vertical="center" wrapText="1"/>
    </xf>
    <xf numFmtId="0" fontId="68" fillId="0" borderId="0" xfId="49" applyFont="1" applyFill="1" applyAlignment="1">
      <alignment horizontal="center" vertical="center"/>
    </xf>
    <xf numFmtId="0" fontId="63" fillId="0" borderId="4" xfId="49" applyFont="1" applyFill="1" applyBorder="1" applyAlignment="1">
      <alignment vertical="center"/>
    </xf>
    <xf numFmtId="0" fontId="63" fillId="0" borderId="0" xfId="49" applyFont="1" applyFill="1" applyBorder="1" applyAlignment="1">
      <alignment vertical="center"/>
    </xf>
    <xf numFmtId="0" fontId="63" fillId="0" borderId="6" xfId="49" applyFont="1" applyFill="1" applyBorder="1" applyAlignment="1">
      <alignment vertical="center"/>
    </xf>
    <xf numFmtId="0" fontId="63" fillId="0" borderId="25" xfId="49" applyFont="1" applyFill="1" applyBorder="1" applyAlignment="1">
      <alignment vertical="center"/>
    </xf>
    <xf numFmtId="177" fontId="62" fillId="0" borderId="51" xfId="49" applyNumberFormat="1" applyFont="1" applyBorder="1" applyAlignment="1">
      <alignment horizontal="center" vertical="center"/>
    </xf>
    <xf numFmtId="0" fontId="62" fillId="0" borderId="51" xfId="49" applyFont="1" applyBorder="1" applyAlignment="1">
      <alignment horizontal="center" vertical="center" wrapText="1"/>
    </xf>
    <xf numFmtId="0" fontId="14" fillId="13" borderId="2" xfId="50" applyNumberFormat="1" applyFont="1" applyFill="1" applyBorder="1" applyAlignment="1">
      <alignment horizontal="center" vertical="center" wrapText="1"/>
    </xf>
    <xf numFmtId="0" fontId="14" fillId="13" borderId="28" xfId="50" applyNumberFormat="1" applyFont="1" applyFill="1" applyBorder="1" applyAlignment="1">
      <alignment horizontal="center" vertical="center"/>
    </xf>
    <xf numFmtId="0" fontId="14" fillId="13" borderId="3" xfId="50" applyNumberFormat="1" applyFont="1" applyFill="1" applyBorder="1" applyAlignment="1">
      <alignment horizontal="center" vertical="center"/>
    </xf>
    <xf numFmtId="0" fontId="5" fillId="3" borderId="26" xfId="50" applyNumberFormat="1" applyFont="1" applyFill="1" applyBorder="1" applyAlignment="1">
      <alignment horizontal="center" vertical="center" wrapText="1"/>
    </xf>
    <xf numFmtId="0" fontId="5" fillId="3" borderId="11" xfId="50" applyNumberFormat="1" applyFont="1" applyFill="1" applyBorder="1" applyAlignment="1">
      <alignment horizontal="center" vertical="center"/>
    </xf>
    <xf numFmtId="0" fontId="5" fillId="3" borderId="11" xfId="50" applyNumberFormat="1" applyFont="1" applyFill="1" applyBorder="1" applyAlignment="1">
      <alignment horizontal="center" vertical="center" wrapText="1"/>
    </xf>
    <xf numFmtId="40" fontId="5" fillId="3" borderId="26" xfId="50" applyNumberFormat="1" applyFont="1" applyFill="1" applyBorder="1" applyAlignment="1">
      <alignment horizontal="center" vertical="center"/>
    </xf>
    <xf numFmtId="0" fontId="5" fillId="3" borderId="10" xfId="50" applyNumberFormat="1" applyFont="1" applyFill="1" applyBorder="1" applyAlignment="1">
      <alignment horizontal="center" vertical="center"/>
    </xf>
    <xf numFmtId="0" fontId="15" fillId="0" borderId="26" xfId="0" applyFont="1" applyBorder="1" applyAlignment="1">
      <alignment horizontal="center" vertical="center"/>
    </xf>
    <xf numFmtId="0" fontId="15" fillId="0" borderId="10" xfId="0" applyFont="1" applyBorder="1" applyAlignment="1">
      <alignment horizontal="center" vertical="center"/>
    </xf>
    <xf numFmtId="0" fontId="15" fillId="0" borderId="11" xfId="0" applyFont="1" applyBorder="1" applyAlignment="1">
      <alignment horizontal="center" vertical="center"/>
    </xf>
    <xf numFmtId="0" fontId="14" fillId="13" borderId="4" xfId="50" applyNumberFormat="1" applyFont="1" applyFill="1" applyBorder="1" applyAlignment="1">
      <alignment horizontal="center" vertical="center" wrapText="1"/>
    </xf>
    <xf numFmtId="0" fontId="14" fillId="13" borderId="0" xfId="50" applyNumberFormat="1" applyFont="1" applyFill="1" applyBorder="1" applyAlignment="1">
      <alignment horizontal="center" vertical="center"/>
    </xf>
    <xf numFmtId="40" fontId="5" fillId="3" borderId="10" xfId="50" applyNumberFormat="1" applyFont="1" applyFill="1" applyBorder="1" applyAlignment="1">
      <alignment horizontal="center" vertical="center"/>
    </xf>
    <xf numFmtId="40" fontId="5" fillId="3" borderId="11" xfId="50" applyNumberFormat="1" applyFont="1" applyFill="1" applyBorder="1" applyAlignment="1">
      <alignment horizontal="center" vertical="center"/>
    </xf>
    <xf numFmtId="0" fontId="2" fillId="2" borderId="28" xfId="49" applyFont="1" applyFill="1" applyBorder="1" applyAlignment="1">
      <alignment horizontal="center" vertical="center"/>
    </xf>
    <xf numFmtId="0" fontId="2" fillId="2" borderId="38" xfId="49" applyFont="1" applyFill="1" applyBorder="1" applyAlignment="1">
      <alignment horizontal="center" vertical="center"/>
    </xf>
    <xf numFmtId="0" fontId="2" fillId="41" borderId="6" xfId="49" applyFont="1" applyFill="1" applyBorder="1" applyAlignment="1">
      <alignment horizontal="right" vertical="center"/>
    </xf>
    <xf numFmtId="0" fontId="2" fillId="41" borderId="25" xfId="49" applyFont="1" applyFill="1" applyBorder="1" applyAlignment="1">
      <alignment horizontal="right" vertical="center"/>
    </xf>
    <xf numFmtId="0" fontId="2" fillId="41" borderId="7" xfId="49" applyFont="1" applyFill="1" applyBorder="1" applyAlignment="1">
      <alignment horizontal="right" vertical="center"/>
    </xf>
    <xf numFmtId="177" fontId="2" fillId="2" borderId="38" xfId="49" applyNumberFormat="1" applyFont="1" applyFill="1" applyBorder="1" applyAlignment="1">
      <alignment horizontal="center" vertical="center"/>
    </xf>
    <xf numFmtId="0" fontId="65" fillId="6" borderId="1" xfId="49" applyFont="1" applyFill="1" applyBorder="1" applyAlignment="1">
      <alignment horizontal="center" vertical="center"/>
    </xf>
    <xf numFmtId="0" fontId="62" fillId="2" borderId="8" xfId="49" applyFont="1" applyFill="1" applyBorder="1" applyAlignment="1">
      <alignment horizontal="center" vertical="center"/>
    </xf>
    <xf numFmtId="0" fontId="62" fillId="2" borderId="27" xfId="49" applyFont="1" applyFill="1" applyBorder="1" applyAlignment="1">
      <alignment horizontal="center" vertical="center"/>
    </xf>
    <xf numFmtId="0" fontId="62" fillId="2" borderId="9" xfId="49" applyFont="1" applyFill="1" applyBorder="1" applyAlignment="1">
      <alignment horizontal="center" vertical="center"/>
    </xf>
    <xf numFmtId="0" fontId="65" fillId="6" borderId="1" xfId="0" applyFont="1" applyFill="1" applyBorder="1" applyAlignment="1">
      <alignment horizontal="center" vertical="center"/>
    </xf>
    <xf numFmtId="0" fontId="5" fillId="12" borderId="1" xfId="0" applyFont="1" applyFill="1" applyBorder="1" applyAlignment="1">
      <alignment horizontal="center" vertical="center"/>
    </xf>
    <xf numFmtId="0" fontId="62" fillId="0" borderId="8" xfId="49" applyFont="1" applyFill="1" applyBorder="1" applyAlignment="1">
      <alignment horizontal="center" vertical="center" wrapText="1"/>
    </xf>
    <xf numFmtId="0" fontId="62" fillId="0" borderId="27" xfId="49" applyFont="1" applyFill="1" applyBorder="1" applyAlignment="1">
      <alignment horizontal="center" vertical="center" wrapText="1"/>
    </xf>
    <xf numFmtId="0" fontId="62" fillId="0" borderId="9" xfId="49" applyFont="1" applyFill="1" applyBorder="1" applyAlignment="1">
      <alignment horizontal="center" vertical="center" wrapText="1"/>
    </xf>
    <xf numFmtId="0" fontId="62" fillId="0" borderId="28" xfId="49" applyFont="1" applyFill="1" applyBorder="1" applyAlignment="1">
      <alignment horizontal="left" vertical="center" wrapText="1"/>
    </xf>
    <xf numFmtId="0" fontId="62" fillId="0" borderId="3" xfId="49" applyFont="1" applyFill="1" applyBorder="1" applyAlignment="1">
      <alignment horizontal="left" vertical="center" wrapText="1"/>
    </xf>
    <xf numFmtId="0" fontId="5" fillId="11" borderId="26" xfId="49" applyFont="1" applyFill="1" applyBorder="1" applyAlignment="1">
      <alignment horizontal="left" vertical="center" wrapText="1"/>
    </xf>
    <xf numFmtId="0" fontId="5" fillId="11" borderId="10" xfId="49" applyFont="1" applyFill="1" applyBorder="1" applyAlignment="1">
      <alignment horizontal="left" vertical="center" wrapText="1"/>
    </xf>
    <xf numFmtId="0" fontId="5" fillId="0" borderId="8" xfId="49" applyFont="1" applyFill="1" applyBorder="1" applyAlignment="1">
      <alignment horizontal="center" vertical="center" wrapText="1"/>
    </xf>
    <xf numFmtId="0" fontId="5" fillId="0" borderId="9" xfId="49" applyFont="1" applyFill="1" applyBorder="1" applyAlignment="1">
      <alignment horizontal="center" vertical="center" wrapText="1"/>
    </xf>
    <xf numFmtId="0" fontId="62" fillId="0" borderId="23" xfId="49" applyFont="1" applyFill="1" applyBorder="1" applyAlignment="1">
      <alignment vertical="center" wrapText="1"/>
    </xf>
    <xf numFmtId="0" fontId="62" fillId="0" borderId="22" xfId="49" applyFont="1" applyFill="1" applyBorder="1" applyAlignment="1">
      <alignment vertical="center" wrapText="1"/>
    </xf>
    <xf numFmtId="0" fontId="67" fillId="0" borderId="1" xfId="49" applyFont="1" applyFill="1" applyBorder="1" applyAlignment="1">
      <alignment horizontal="center" vertical="center" wrapText="1"/>
    </xf>
    <xf numFmtId="0" fontId="5" fillId="0" borderId="26" xfId="49" applyFont="1" applyFill="1" applyBorder="1" applyAlignment="1">
      <alignment horizontal="left" vertical="center" wrapText="1"/>
    </xf>
    <xf numFmtId="0" fontId="5" fillId="0" borderId="10" xfId="49" applyFont="1" applyFill="1" applyBorder="1" applyAlignment="1">
      <alignment horizontal="left" vertical="center" wrapText="1"/>
    </xf>
    <xf numFmtId="0" fontId="5" fillId="0" borderId="11" xfId="49" applyFont="1" applyFill="1" applyBorder="1" applyAlignment="1">
      <alignment horizontal="left" vertical="center" wrapText="1"/>
    </xf>
    <xf numFmtId="0" fontId="67" fillId="0" borderId="25" xfId="49" applyFont="1" applyFill="1" applyBorder="1" applyAlignment="1">
      <alignment horizontal="center" vertical="center"/>
    </xf>
    <xf numFmtId="0" fontId="50" fillId="0" borderId="0" xfId="70" applyFont="1" applyBorder="1" applyAlignment="1">
      <alignment horizontal="left" wrapText="1"/>
    </xf>
    <xf numFmtId="0" fontId="48" fillId="37" borderId="26" xfId="48" applyFont="1" applyFill="1" applyBorder="1" applyAlignment="1">
      <alignment horizontal="left" vertical="center"/>
    </xf>
    <xf numFmtId="0" fontId="48" fillId="37" borderId="10" xfId="48" applyFont="1" applyFill="1" applyBorder="1" applyAlignment="1">
      <alignment horizontal="left" vertical="center"/>
    </xf>
    <xf numFmtId="0" fontId="48" fillId="37" borderId="39" xfId="48" applyFont="1" applyFill="1" applyBorder="1" applyAlignment="1">
      <alignment vertical="center"/>
    </xf>
    <xf numFmtId="0" fontId="48" fillId="37" borderId="40" xfId="48" applyFont="1" applyFill="1" applyBorder="1" applyAlignment="1">
      <alignment vertical="center"/>
    </xf>
    <xf numFmtId="0" fontId="58" fillId="37" borderId="13" xfId="70" applyFont="1" applyFill="1" applyBorder="1" applyAlignment="1">
      <alignment horizontal="center" vertical="center" wrapText="1"/>
    </xf>
    <xf numFmtId="0" fontId="58" fillId="37" borderId="45" xfId="70" applyFont="1" applyFill="1" applyBorder="1" applyAlignment="1">
      <alignment horizontal="center" vertical="center" wrapText="1"/>
    </xf>
    <xf numFmtId="0" fontId="50" fillId="0" borderId="0" xfId="70" applyFont="1" applyBorder="1" applyAlignment="1">
      <alignment horizontal="left"/>
    </xf>
    <xf numFmtId="0" fontId="48" fillId="37" borderId="24" xfId="48" applyFont="1" applyFill="1" applyBorder="1" applyAlignment="1">
      <alignment horizontal="left" vertical="center"/>
    </xf>
    <xf numFmtId="0" fontId="48" fillId="37" borderId="50" xfId="48" applyFont="1" applyFill="1" applyBorder="1" applyAlignment="1">
      <alignment horizontal="left" vertical="center"/>
    </xf>
    <xf numFmtId="0" fontId="46" fillId="0" borderId="26" xfId="48" applyFont="1" applyFill="1" applyBorder="1" applyAlignment="1">
      <alignment horizontal="left"/>
    </xf>
    <xf numFmtId="0" fontId="46" fillId="0" borderId="10" xfId="48" applyFont="1" applyFill="1" applyBorder="1" applyAlignment="1">
      <alignment horizontal="left"/>
    </xf>
    <xf numFmtId="0" fontId="46" fillId="0" borderId="11" xfId="48" applyFont="1" applyFill="1" applyBorder="1" applyAlignment="1">
      <alignment horizontal="left"/>
    </xf>
    <xf numFmtId="0" fontId="46" fillId="0" borderId="26" xfId="48" applyFont="1" applyFill="1" applyBorder="1" applyAlignment="1">
      <alignment horizontal="left" wrapText="1"/>
    </xf>
    <xf numFmtId="0" fontId="46" fillId="0" borderId="10" xfId="48" applyFont="1" applyFill="1" applyBorder="1" applyAlignment="1">
      <alignment horizontal="left" wrapText="1"/>
    </xf>
    <xf numFmtId="0" fontId="46" fillId="0" borderId="11" xfId="48" applyFont="1" applyFill="1" applyBorder="1" applyAlignment="1">
      <alignment horizontal="left" wrapText="1"/>
    </xf>
    <xf numFmtId="0" fontId="46" fillId="0" borderId="26" xfId="48" applyFont="1" applyFill="1" applyBorder="1" applyAlignment="1">
      <alignment wrapText="1"/>
    </xf>
    <xf numFmtId="0" fontId="46" fillId="0" borderId="10" xfId="48" applyFont="1" applyFill="1" applyBorder="1" applyAlignment="1">
      <alignment wrapText="1"/>
    </xf>
    <xf numFmtId="0" fontId="50" fillId="3" borderId="26" xfId="48" applyFont="1" applyFill="1" applyBorder="1" applyAlignment="1">
      <alignment horizontal="left" vertical="center"/>
    </xf>
    <xf numFmtId="0" fontId="50" fillId="3" borderId="10" xfId="48" applyFont="1" applyFill="1" applyBorder="1" applyAlignment="1">
      <alignment horizontal="left" vertical="center"/>
    </xf>
    <xf numFmtId="0" fontId="50" fillId="3" borderId="11" xfId="48" applyFont="1" applyFill="1" applyBorder="1" applyAlignment="1">
      <alignment horizontal="left" vertical="center"/>
    </xf>
    <xf numFmtId="0" fontId="46" fillId="0" borderId="26" xfId="68" applyFont="1" applyFill="1" applyBorder="1" applyAlignment="1" applyProtection="1">
      <alignment horizontal="left" vertical="center" wrapText="1"/>
    </xf>
    <xf numFmtId="0" fontId="46" fillId="0" borderId="10" xfId="68" applyFont="1" applyFill="1" applyBorder="1" applyAlignment="1" applyProtection="1">
      <alignment horizontal="left" vertical="center" wrapText="1"/>
    </xf>
    <xf numFmtId="0" fontId="46" fillId="0" borderId="11" xfId="68" applyFont="1" applyFill="1" applyBorder="1" applyAlignment="1" applyProtection="1">
      <alignment horizontal="left" vertical="center" wrapText="1"/>
    </xf>
    <xf numFmtId="0" fontId="51" fillId="0" borderId="38" xfId="68" applyFont="1" applyFill="1" applyBorder="1" applyAlignment="1">
      <alignment horizontal="left" vertical="center" wrapText="1"/>
    </xf>
    <xf numFmtId="0" fontId="48" fillId="37" borderId="6" xfId="48" applyFont="1" applyFill="1" applyBorder="1" applyAlignment="1">
      <alignment horizontal="left" vertical="center"/>
    </xf>
    <xf numFmtId="0" fontId="48" fillId="37" borderId="25" xfId="48" applyFont="1" applyFill="1" applyBorder="1" applyAlignment="1">
      <alignment horizontal="left" vertical="center"/>
    </xf>
    <xf numFmtId="0" fontId="45" fillId="37" borderId="4" xfId="48" applyFont="1" applyFill="1" applyBorder="1" applyAlignment="1">
      <alignment horizontal="center" wrapText="1"/>
    </xf>
    <xf numFmtId="0" fontId="45" fillId="37" borderId="0" xfId="48" applyFont="1" applyFill="1" applyBorder="1" applyAlignment="1">
      <alignment horizontal="center" wrapText="1"/>
    </xf>
    <xf numFmtId="0" fontId="3" fillId="2" borderId="12" xfId="15" applyFill="1" applyBorder="1" applyAlignment="1">
      <alignment horizontal="center" vertical="top"/>
    </xf>
    <xf numFmtId="179" fontId="10" fillId="8" borderId="15" xfId="54" applyNumberFormat="1" applyFont="1" applyFill="1" applyBorder="1">
      <alignment vertical="center"/>
    </xf>
    <xf numFmtId="0" fontId="10" fillId="8" borderId="15" xfId="54" applyFont="1" applyFill="1" applyBorder="1">
      <alignment vertical="center"/>
    </xf>
    <xf numFmtId="0" fontId="10" fillId="9" borderId="19" xfId="54" applyFont="1" applyFill="1" applyBorder="1" applyAlignment="1">
      <alignment horizontal="right" vertical="center" wrapText="1"/>
    </xf>
    <xf numFmtId="0" fontId="10" fillId="9" borderId="12" xfId="54" applyFont="1" applyFill="1" applyBorder="1" applyAlignment="1">
      <alignment horizontal="right" vertical="center" wrapText="1"/>
    </xf>
    <xf numFmtId="0" fontId="10" fillId="9" borderId="20" xfId="54" applyFont="1" applyFill="1" applyBorder="1" applyAlignment="1">
      <alignment horizontal="right" vertical="center" wrapText="1"/>
    </xf>
    <xf numFmtId="0" fontId="7" fillId="6" borderId="1" xfId="0" applyFont="1" applyFill="1" applyBorder="1" applyAlignment="1">
      <alignment horizontal="center" vertical="center"/>
    </xf>
    <xf numFmtId="0" fontId="8" fillId="7" borderId="1" xfId="0" applyFont="1" applyFill="1" applyBorder="1" applyAlignment="1">
      <alignment horizontal="center" vertical="center"/>
    </xf>
    <xf numFmtId="0" fontId="2" fillId="0" borderId="2" xfId="0" applyFont="1" applyBorder="1" applyAlignment="1">
      <alignment horizontal="center" vertical="center" wrapText="1"/>
    </xf>
    <xf numFmtId="0" fontId="2" fillId="0" borderId="4" xfId="0" applyFont="1" applyBorder="1" applyAlignment="1">
      <alignment horizontal="center" vertical="center" wrapText="1"/>
    </xf>
    <xf numFmtId="0" fontId="2" fillId="0" borderId="6"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3" xfId="0" applyFont="1" applyBorder="1" applyAlignment="1">
      <alignment horizontal="center" vertical="center" wrapText="1"/>
    </xf>
    <xf numFmtId="0" fontId="2" fillId="0" borderId="5" xfId="0" applyFont="1" applyBorder="1" applyAlignment="1">
      <alignment horizontal="center" vertical="center" wrapText="1"/>
    </xf>
    <xf numFmtId="0" fontId="2" fillId="0" borderId="7" xfId="0" applyFont="1" applyBorder="1" applyAlignment="1">
      <alignment horizontal="center" vertical="center" wrapText="1"/>
    </xf>
    <xf numFmtId="14" fontId="2" fillId="0" borderId="1" xfId="0" applyNumberFormat="1" applyFont="1" applyBorder="1" applyAlignment="1">
      <alignment horizontal="center" vertical="center" wrapText="1"/>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5" fillId="5" borderId="1" xfId="0" applyFont="1" applyFill="1" applyBorder="1" applyAlignment="1">
      <alignment horizontal="left" vertical="center" wrapText="1"/>
    </xf>
    <xf numFmtId="0" fontId="2" fillId="0" borderId="1" xfId="0" applyFont="1" applyBorder="1" applyAlignment="1">
      <alignment horizontal="center" vertical="center" wrapText="1"/>
    </xf>
    <xf numFmtId="0" fontId="2" fillId="3" borderId="0" xfId="0" applyFont="1" applyFill="1" applyAlignment="1">
      <alignment horizontal="center" vertical="center"/>
    </xf>
    <xf numFmtId="0" fontId="2" fillId="2" borderId="0" xfId="0" applyFont="1" applyFill="1" applyAlignment="1">
      <alignment horizontal="left" vertical="center" wrapText="1"/>
    </xf>
    <xf numFmtId="0" fontId="4" fillId="2" borderId="1" xfId="0" applyFont="1" applyFill="1" applyBorder="1" applyAlignment="1">
      <alignment horizontal="center" vertical="center" wrapText="1"/>
    </xf>
    <xf numFmtId="0" fontId="5" fillId="4" borderId="1" xfId="0" applyFont="1" applyFill="1" applyBorder="1" applyAlignment="1">
      <alignment horizontal="left" vertical="center" wrapText="1"/>
    </xf>
    <xf numFmtId="0" fontId="5" fillId="0" borderId="7" xfId="49" applyFont="1" applyFill="1" applyBorder="1" applyAlignment="1">
      <alignment horizontal="center" vertical="center" wrapText="1"/>
    </xf>
  </cellXfs>
  <cellStyles count="71">
    <cellStyle name="_ET_STYLE_NoName_00_" xfId="3" xr:uid="{00000000-0005-0000-0000-000000000000}"/>
    <cellStyle name="0,0_x000a__x000a_NA_x000a__x000a_" xfId="15" xr:uid="{00000000-0005-0000-0000-000001000000}"/>
    <cellStyle name="0,0_x000d__x000a_NA_x000d__x000a_" xfId="4" xr:uid="{00000000-0005-0000-0000-000002000000}"/>
    <cellStyle name="0,0_x000d__x000a_NA_x000d__x000a_ 2" xfId="16" xr:uid="{00000000-0005-0000-0000-000003000000}"/>
    <cellStyle name="0,0_x000d__x000d_NA_x000d__x000d_" xfId="67" xr:uid="{00000000-0005-0000-0000-000004000000}"/>
    <cellStyle name="20% - Accent1" xfId="17" xr:uid="{00000000-0005-0000-0000-000005000000}"/>
    <cellStyle name="20% - Accent2" xfId="9" xr:uid="{00000000-0005-0000-0000-000006000000}"/>
    <cellStyle name="20% - Accent3" xfId="10" xr:uid="{00000000-0005-0000-0000-000007000000}"/>
    <cellStyle name="20% - Accent4" xfId="1" xr:uid="{00000000-0005-0000-0000-000008000000}"/>
    <cellStyle name="20% - Accent5" xfId="11" xr:uid="{00000000-0005-0000-0000-000009000000}"/>
    <cellStyle name="20% - Accent6" xfId="13" xr:uid="{00000000-0005-0000-0000-00000A000000}"/>
    <cellStyle name="20% - 着色 5" xfId="7" xr:uid="{00000000-0005-0000-0000-00000B000000}"/>
    <cellStyle name="40% - Accent1" xfId="18" xr:uid="{00000000-0005-0000-0000-00000C000000}"/>
    <cellStyle name="40% - Accent2" xfId="19" xr:uid="{00000000-0005-0000-0000-00000D000000}"/>
    <cellStyle name="40% - Accent3" xfId="14" xr:uid="{00000000-0005-0000-0000-00000E000000}"/>
    <cellStyle name="40% - Accent4" xfId="20" xr:uid="{00000000-0005-0000-0000-00000F000000}"/>
    <cellStyle name="40% - Accent5" xfId="21" xr:uid="{00000000-0005-0000-0000-000010000000}"/>
    <cellStyle name="40% - Accent6" xfId="22" xr:uid="{00000000-0005-0000-0000-000011000000}"/>
    <cellStyle name="60% - Accent1" xfId="23" xr:uid="{00000000-0005-0000-0000-000012000000}"/>
    <cellStyle name="60% - Accent2" xfId="24" xr:uid="{00000000-0005-0000-0000-000013000000}"/>
    <cellStyle name="60% - Accent3" xfId="25" xr:uid="{00000000-0005-0000-0000-000014000000}"/>
    <cellStyle name="60% - Accent4" xfId="26" xr:uid="{00000000-0005-0000-0000-000015000000}"/>
    <cellStyle name="60% - Accent5" xfId="27" xr:uid="{00000000-0005-0000-0000-000016000000}"/>
    <cellStyle name="60% - Accent6" xfId="28" xr:uid="{00000000-0005-0000-0000-000017000000}"/>
    <cellStyle name="60% - 着色 2" xfId="2" xr:uid="{00000000-0005-0000-0000-000018000000}"/>
    <cellStyle name="Accent1" xfId="30" xr:uid="{00000000-0005-0000-0000-000019000000}"/>
    <cellStyle name="Accent2" xfId="31" xr:uid="{00000000-0005-0000-0000-00001A000000}"/>
    <cellStyle name="Accent3" xfId="32" xr:uid="{00000000-0005-0000-0000-00001B000000}"/>
    <cellStyle name="Accent4" xfId="33" xr:uid="{00000000-0005-0000-0000-00001C000000}"/>
    <cellStyle name="Accent5" xfId="34" xr:uid="{00000000-0005-0000-0000-00001D000000}"/>
    <cellStyle name="Accent6" xfId="35" xr:uid="{00000000-0005-0000-0000-00001E000000}"/>
    <cellStyle name="Bad" xfId="36" xr:uid="{00000000-0005-0000-0000-00001F000000}"/>
    <cellStyle name="Calculation" xfId="37" xr:uid="{00000000-0005-0000-0000-000020000000}"/>
    <cellStyle name="Check Cell" xfId="38" xr:uid="{00000000-0005-0000-0000-000021000000}"/>
    <cellStyle name="Currency 2" xfId="40" xr:uid="{00000000-0005-0000-0000-000022000000}"/>
    <cellStyle name="Explanatory Text" xfId="41" xr:uid="{00000000-0005-0000-0000-000023000000}"/>
    <cellStyle name="Good" xfId="42" xr:uid="{00000000-0005-0000-0000-000024000000}"/>
    <cellStyle name="Heading 1" xfId="43" xr:uid="{00000000-0005-0000-0000-000025000000}"/>
    <cellStyle name="Heading 2" xfId="44" xr:uid="{00000000-0005-0000-0000-000026000000}"/>
    <cellStyle name="Heading 3" xfId="6" xr:uid="{00000000-0005-0000-0000-000027000000}"/>
    <cellStyle name="Heading 4" xfId="45" xr:uid="{00000000-0005-0000-0000-000028000000}"/>
    <cellStyle name="Input" xfId="5" xr:uid="{00000000-0005-0000-0000-000029000000}"/>
    <cellStyle name="Linked Cell" xfId="46" xr:uid="{00000000-0005-0000-0000-00002A000000}"/>
    <cellStyle name="Neutral" xfId="47" xr:uid="{00000000-0005-0000-0000-00002B000000}"/>
    <cellStyle name="Normal 2" xfId="48" xr:uid="{00000000-0005-0000-0000-00002C000000}"/>
    <cellStyle name="Normal 3" xfId="49" xr:uid="{00000000-0005-0000-0000-00002D000000}"/>
    <cellStyle name="Normal 4" xfId="50" xr:uid="{00000000-0005-0000-0000-00002E000000}"/>
    <cellStyle name="Normal 5" xfId="66" xr:uid="{00000000-0005-0000-0000-00002F000000}"/>
    <cellStyle name="Normal_mck_ceocircle_20060228" xfId="70" xr:uid="{00000000-0005-0000-0000-000030000000}"/>
    <cellStyle name="Note" xfId="51" xr:uid="{00000000-0005-0000-0000-000031000000}"/>
    <cellStyle name="Output" xfId="52" xr:uid="{00000000-0005-0000-0000-000032000000}"/>
    <cellStyle name="Standard_budget BMW Deal…ng 20070530.xls" xfId="53" xr:uid="{00000000-0005-0000-0000-000033000000}"/>
    <cellStyle name="Title" xfId="55" xr:uid="{00000000-0005-0000-0000-000034000000}"/>
    <cellStyle name="Total" xfId="56" xr:uid="{00000000-0005-0000-0000-000035000000}"/>
    <cellStyle name="Warning Text" xfId="57" xr:uid="{00000000-0005-0000-0000-000036000000}"/>
    <cellStyle name="標準_見積例" xfId="58" xr:uid="{00000000-0005-0000-0000-000037000000}"/>
    <cellStyle name="差_ATSL试驾活动" xfId="29" xr:uid="{00000000-0005-0000-0000-000038000000}"/>
    <cellStyle name="差_Copy of Copy of ATSL上市发布会+试驾 旅行社SOW (第三轮）" xfId="39" xr:uid="{00000000-0005-0000-0000-000039000000}"/>
    <cellStyle name="常规" xfId="0" builtinId="0"/>
    <cellStyle name="常规 2" xfId="54" xr:uid="{00000000-0005-0000-0000-00003B000000}"/>
    <cellStyle name="常规 3" xfId="68" xr:uid="{00000000-0005-0000-0000-00003C000000}"/>
    <cellStyle name="常规_AV FY07" xfId="69" xr:uid="{00000000-0005-0000-0000-00003D000000}"/>
    <cellStyle name="常规_Sheet1" xfId="59" xr:uid="{00000000-0005-0000-0000-00003E000000}"/>
    <cellStyle name="好_ATSL试驾活动" xfId="60" xr:uid="{00000000-0005-0000-0000-00003F000000}"/>
    <cellStyle name="好_Copy of Copy of ATSL上市发布会+试驾 旅行社SOW (第三轮）" xfId="61" xr:uid="{00000000-0005-0000-0000-000040000000}"/>
    <cellStyle name="千位分隔 2" xfId="62" xr:uid="{00000000-0005-0000-0000-000041000000}"/>
    <cellStyle name="样式 1" xfId="63" xr:uid="{00000000-0005-0000-0000-000042000000}"/>
    <cellStyle name="样式 1 2" xfId="64" xr:uid="{00000000-0005-0000-0000-000043000000}"/>
    <cellStyle name="一般_Sheet1" xfId="65" xr:uid="{00000000-0005-0000-0000-000044000000}"/>
    <cellStyle name="着色 1" xfId="8" xr:uid="{00000000-0005-0000-0000-000045000000}"/>
    <cellStyle name="着色 5" xfId="12" xr:uid="{00000000-0005-0000-0000-000046000000}"/>
  </cellStyles>
  <dxfs count="0"/>
  <tableStyles count="0" defaultTableStyle="TableStyleMedium9" defaultPivotStyle="PivotStyleLight16"/>
  <colors>
    <mruColors>
      <color rgb="FF333333"/>
      <color rgb="FF808080"/>
      <color rgb="FFFF0000"/>
      <color rgb="FFFFCC99"/>
      <color rgb="FFC0C0C0"/>
      <color rgb="FFB8CCE4"/>
      <color rgb="FF969696"/>
      <color rgb="FFFFFFFF"/>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4"/>
  <sheetViews>
    <sheetView workbookViewId="0">
      <selection sqref="A1:C1"/>
    </sheetView>
  </sheetViews>
  <sheetFormatPr defaultColWidth="9" defaultRowHeight="15"/>
  <cols>
    <col min="3" max="3" width="36" customWidth="1"/>
  </cols>
  <sheetData>
    <row r="1" spans="1:3" ht="74.25" customHeight="1">
      <c r="A1" s="300" t="s">
        <v>0</v>
      </c>
      <c r="B1" s="301"/>
      <c r="C1" s="302"/>
    </row>
    <row r="2" spans="1:3" ht="37.5" customHeight="1">
      <c r="A2" s="303" t="s">
        <v>1</v>
      </c>
      <c r="B2" s="304"/>
      <c r="C2" s="62" t="e">
        <f>#REF!</f>
        <v>#REF!</v>
      </c>
    </row>
    <row r="3" spans="1:3" ht="15.45">
      <c r="A3" s="303" t="s">
        <v>2</v>
      </c>
      <c r="B3" s="305"/>
      <c r="C3" s="62">
        <f>'机票-六折版 '!I14</f>
        <v>101952</v>
      </c>
    </row>
    <row r="4" spans="1:3" ht="15.45">
      <c r="A4" s="303" t="s">
        <v>3</v>
      </c>
      <c r="B4" s="304"/>
      <c r="C4" s="62" t="e">
        <f>SUM(C2:C3)</f>
        <v>#REF!</v>
      </c>
    </row>
  </sheetData>
  <mergeCells count="4">
    <mergeCell ref="A1:C1"/>
    <mergeCell ref="A2:B2"/>
    <mergeCell ref="A3:B3"/>
    <mergeCell ref="A4:B4"/>
  </mergeCells>
  <phoneticPr fontId="42"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5"/>
  <sheetViews>
    <sheetView workbookViewId="0">
      <selection activeCell="K3" sqref="K3"/>
    </sheetView>
  </sheetViews>
  <sheetFormatPr defaultColWidth="9" defaultRowHeight="15"/>
  <sheetData>
    <row r="1" spans="1:5" ht="23.15">
      <c r="A1" s="311" t="s">
        <v>4</v>
      </c>
      <c r="B1" s="312"/>
      <c r="C1" s="312"/>
      <c r="D1" s="312"/>
      <c r="E1" s="312"/>
    </row>
    <row r="2" spans="1:5" ht="15.45">
      <c r="A2" s="303" t="s">
        <v>5</v>
      </c>
      <c r="B2" s="304"/>
      <c r="C2" s="306" t="e">
        <f>#REF!</f>
        <v>#REF!</v>
      </c>
      <c r="D2" s="313"/>
      <c r="E2" s="314"/>
    </row>
    <row r="3" spans="1:5" ht="15.45">
      <c r="A3" s="303" t="s">
        <v>6</v>
      </c>
      <c r="B3" s="305"/>
      <c r="C3" s="306" t="e">
        <f>SUMMARY!#REF!</f>
        <v>#REF!</v>
      </c>
      <c r="D3" s="313"/>
      <c r="E3" s="314"/>
    </row>
    <row r="4" spans="1:5" ht="15.45">
      <c r="A4" s="303" t="s">
        <v>3</v>
      </c>
      <c r="B4" s="304"/>
      <c r="C4" s="306" t="e">
        <f>SUM(C2:E3)</f>
        <v>#REF!</v>
      </c>
      <c r="D4" s="307"/>
      <c r="E4" s="304"/>
    </row>
    <row r="5" spans="1:5">
      <c r="A5" s="308" t="s">
        <v>7</v>
      </c>
      <c r="B5" s="309"/>
      <c r="C5" s="309"/>
      <c r="D5" s="309"/>
      <c r="E5" s="310"/>
    </row>
  </sheetData>
  <mergeCells count="8">
    <mergeCell ref="A4:B4"/>
    <mergeCell ref="C4:E4"/>
    <mergeCell ref="A5:E5"/>
    <mergeCell ref="A1:E1"/>
    <mergeCell ref="A2:B2"/>
    <mergeCell ref="C2:E2"/>
    <mergeCell ref="A3:B3"/>
    <mergeCell ref="C3:E3"/>
  </mergeCells>
  <phoneticPr fontId="42"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H4"/>
  <sheetViews>
    <sheetView zoomScaleNormal="100" workbookViewId="0">
      <selection activeCell="B2" sqref="B2"/>
    </sheetView>
  </sheetViews>
  <sheetFormatPr defaultColWidth="19.5703125" defaultRowHeight="12.9"/>
  <cols>
    <col min="1" max="1" width="19" style="58" customWidth="1"/>
    <col min="2" max="2" width="17.5" style="59" customWidth="1"/>
    <col min="3" max="3" width="12.5" style="59" customWidth="1"/>
    <col min="4" max="4" width="12.0703125" style="60" customWidth="1"/>
    <col min="5" max="5" width="59.0703125" style="60" customWidth="1"/>
    <col min="6" max="7" width="12.0703125" style="60" customWidth="1"/>
    <col min="8" max="8" width="53.7109375" style="61" customWidth="1"/>
    <col min="9" max="16384" width="19.5703125" style="58"/>
  </cols>
  <sheetData>
    <row r="1" spans="1:5">
      <c r="A1" s="317"/>
      <c r="B1" s="318"/>
      <c r="C1" s="318"/>
      <c r="D1" s="319"/>
      <c r="E1" s="242"/>
    </row>
    <row r="2" spans="1:5">
      <c r="A2" s="316" t="s">
        <v>338</v>
      </c>
      <c r="B2" s="240" t="s">
        <v>337</v>
      </c>
      <c r="C2" s="240" t="s">
        <v>339</v>
      </c>
      <c r="D2" s="241"/>
      <c r="E2" s="320"/>
    </row>
    <row r="3" spans="1:5" ht="14.6">
      <c r="A3" s="316"/>
      <c r="B3" s="239">
        <v>205000</v>
      </c>
      <c r="C3" s="239">
        <v>4</v>
      </c>
      <c r="D3" s="243">
        <f>B3*4</f>
        <v>820000</v>
      </c>
      <c r="E3" s="320"/>
    </row>
    <row r="4" spans="1:5">
      <c r="A4" s="315"/>
      <c r="B4" s="315"/>
      <c r="C4" s="315"/>
    </row>
  </sheetData>
  <mergeCells count="4">
    <mergeCell ref="A4:C4"/>
    <mergeCell ref="A2:A3"/>
    <mergeCell ref="A1:D1"/>
    <mergeCell ref="E2:E3"/>
  </mergeCells>
  <phoneticPr fontId="42" type="noConversion"/>
  <pageMargins left="0.7" right="0.7" top="0.75" bottom="0.75" header="0.3" footer="0.3"/>
  <pageSetup paperSize="9" scale="37"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G71"/>
  <sheetViews>
    <sheetView tabSelected="1" topLeftCell="A64" zoomScale="60" zoomScaleNormal="60" workbookViewId="0">
      <selection activeCell="F74" sqref="F74"/>
    </sheetView>
  </sheetViews>
  <sheetFormatPr defaultColWidth="19.5703125" defaultRowHeight="16.3"/>
  <cols>
    <col min="1" max="1" width="66" style="253" customWidth="1"/>
    <col min="2" max="2" width="21.5703125" style="261" customWidth="1"/>
    <col min="3" max="3" width="13.0703125" style="262" customWidth="1"/>
    <col min="4" max="6" width="12.0703125" style="262" customWidth="1"/>
    <col min="7" max="7" width="53.7109375" style="263" customWidth="1"/>
    <col min="8" max="16384" width="19.5703125" style="253"/>
  </cols>
  <sheetData>
    <row r="1" spans="1:7" s="274" customFormat="1" ht="32.15" customHeight="1">
      <c r="A1" s="273" t="s">
        <v>113</v>
      </c>
      <c r="B1" s="336"/>
      <c r="C1" s="337"/>
      <c r="D1" s="337"/>
      <c r="E1" s="337"/>
      <c r="F1" s="337"/>
      <c r="G1" s="337"/>
    </row>
    <row r="2" spans="1:7" s="274" customFormat="1">
      <c r="A2" s="275"/>
      <c r="B2" s="276"/>
      <c r="C2" s="277"/>
      <c r="D2" s="277"/>
      <c r="E2" s="277"/>
      <c r="F2" s="277"/>
      <c r="G2" s="254"/>
    </row>
    <row r="3" spans="1:7" s="274" customFormat="1">
      <c r="A3" s="275"/>
      <c r="B3" s="278"/>
      <c r="C3" s="279"/>
      <c r="D3" s="279"/>
      <c r="E3" s="279"/>
      <c r="F3" s="279"/>
      <c r="G3" s="255"/>
    </row>
    <row r="4" spans="1:7" s="274" customFormat="1" ht="15" customHeight="1">
      <c r="A4" s="275" t="s">
        <v>8</v>
      </c>
      <c r="B4" s="278"/>
      <c r="C4" s="279"/>
      <c r="D4" s="279"/>
      <c r="E4" s="279"/>
      <c r="F4" s="279"/>
      <c r="G4" s="254"/>
    </row>
    <row r="5" spans="1:7" s="274" customFormat="1">
      <c r="A5" s="294" t="s">
        <v>124</v>
      </c>
      <c r="B5" s="295"/>
      <c r="C5" s="295"/>
      <c r="D5" s="295"/>
      <c r="E5" s="295"/>
      <c r="F5" s="295"/>
      <c r="G5" s="295"/>
    </row>
    <row r="6" spans="1:7" s="274" customFormat="1">
      <c r="A6" s="296"/>
      <c r="B6" s="297"/>
      <c r="C6" s="342" t="s">
        <v>401</v>
      </c>
      <c r="D6" s="342"/>
      <c r="E6" s="342"/>
      <c r="F6" s="342"/>
      <c r="G6" s="297"/>
    </row>
    <row r="7" spans="1:7" s="293" customFormat="1">
      <c r="A7" s="338" t="s">
        <v>10</v>
      </c>
      <c r="B7" s="338"/>
      <c r="C7" s="291" t="s">
        <v>11</v>
      </c>
      <c r="D7" s="291" t="s">
        <v>120</v>
      </c>
      <c r="E7" s="291" t="s">
        <v>12</v>
      </c>
      <c r="F7" s="291" t="s">
        <v>13</v>
      </c>
      <c r="G7" s="292" t="s">
        <v>14</v>
      </c>
    </row>
    <row r="8" spans="1:7" s="280" customFormat="1">
      <c r="A8" s="339" t="s">
        <v>115</v>
      </c>
      <c r="B8" s="340"/>
      <c r="C8" s="340"/>
      <c r="D8" s="340"/>
      <c r="E8" s="340"/>
      <c r="F8" s="340"/>
      <c r="G8" s="341"/>
    </row>
    <row r="9" spans="1:7" s="280" customFormat="1" ht="48.9">
      <c r="A9" s="327" t="s">
        <v>116</v>
      </c>
      <c r="B9" s="327" t="s">
        <v>15</v>
      </c>
      <c r="C9" s="271">
        <v>1200</v>
      </c>
      <c r="D9" s="271">
        <v>1</v>
      </c>
      <c r="E9" s="271">
        <v>21</v>
      </c>
      <c r="F9" s="271">
        <f t="shared" ref="F9:F14" si="0">C9*D9*E9</f>
        <v>25200</v>
      </c>
      <c r="G9" s="270" t="s">
        <v>351</v>
      </c>
    </row>
    <row r="10" spans="1:7" s="280" customFormat="1">
      <c r="A10" s="328"/>
      <c r="B10" s="328"/>
      <c r="C10" s="271">
        <v>1200</v>
      </c>
      <c r="D10" s="271">
        <v>1</v>
      </c>
      <c r="E10" s="271">
        <v>5</v>
      </c>
      <c r="F10" s="271">
        <f t="shared" si="0"/>
        <v>6000</v>
      </c>
      <c r="G10" s="281" t="s">
        <v>398</v>
      </c>
    </row>
    <row r="11" spans="1:7" s="280" customFormat="1">
      <c r="A11" s="328"/>
      <c r="B11" s="328"/>
      <c r="C11" s="271">
        <v>520</v>
      </c>
      <c r="D11" s="271">
        <v>1</v>
      </c>
      <c r="E11" s="271">
        <v>5</v>
      </c>
      <c r="F11" s="271">
        <f>C11*D11*E11</f>
        <v>2600</v>
      </c>
      <c r="G11" s="281" t="s">
        <v>397</v>
      </c>
    </row>
    <row r="12" spans="1:7" s="280" customFormat="1">
      <c r="A12" s="328"/>
      <c r="B12" s="328"/>
      <c r="C12" s="271">
        <v>300</v>
      </c>
      <c r="D12" s="271">
        <v>1</v>
      </c>
      <c r="E12" s="271">
        <v>1</v>
      </c>
      <c r="F12" s="271">
        <f t="shared" si="0"/>
        <v>300</v>
      </c>
      <c r="G12" s="281" t="s">
        <v>399</v>
      </c>
    </row>
    <row r="13" spans="1:7" s="280" customFormat="1">
      <c r="A13" s="328"/>
      <c r="B13" s="328"/>
      <c r="C13" s="271">
        <v>800</v>
      </c>
      <c r="D13" s="271">
        <v>1</v>
      </c>
      <c r="E13" s="271">
        <v>33</v>
      </c>
      <c r="F13" s="271">
        <f t="shared" si="0"/>
        <v>26400</v>
      </c>
      <c r="G13" s="281" t="s">
        <v>384</v>
      </c>
    </row>
    <row r="14" spans="1:7" s="280" customFormat="1">
      <c r="A14" s="328"/>
      <c r="B14" s="328"/>
      <c r="C14" s="271">
        <v>800</v>
      </c>
      <c r="D14" s="271">
        <v>1</v>
      </c>
      <c r="E14" s="271">
        <v>5</v>
      </c>
      <c r="F14" s="271">
        <f t="shared" si="0"/>
        <v>4000</v>
      </c>
      <c r="G14" s="281" t="s">
        <v>384</v>
      </c>
    </row>
    <row r="15" spans="1:7" s="280" customFormat="1">
      <c r="A15" s="328"/>
      <c r="B15" s="328"/>
      <c r="C15" s="271">
        <v>630</v>
      </c>
      <c r="D15" s="271">
        <v>1</v>
      </c>
      <c r="E15" s="271">
        <v>5</v>
      </c>
      <c r="F15" s="271">
        <f>C15*D15*E15</f>
        <v>3150</v>
      </c>
      <c r="G15" s="281" t="s">
        <v>385</v>
      </c>
    </row>
    <row r="16" spans="1:7" s="280" customFormat="1">
      <c r="A16" s="328"/>
      <c r="B16" s="328"/>
      <c r="C16" s="271">
        <v>258</v>
      </c>
      <c r="D16" s="271">
        <v>1</v>
      </c>
      <c r="E16" s="271">
        <v>1</v>
      </c>
      <c r="F16" s="271">
        <f t="shared" ref="F16" si="1">C16*D16*E16</f>
        <v>258</v>
      </c>
      <c r="G16" s="281" t="s">
        <v>386</v>
      </c>
    </row>
    <row r="17" spans="1:7" s="280" customFormat="1" ht="48.75" customHeight="1">
      <c r="A17" s="328"/>
      <c r="B17" s="328"/>
      <c r="C17" s="271">
        <v>500</v>
      </c>
      <c r="D17" s="271">
        <v>1</v>
      </c>
      <c r="E17" s="271">
        <v>21</v>
      </c>
      <c r="F17" s="271">
        <f t="shared" ref="F17:F18" si="2">C17*D17*E17</f>
        <v>10500</v>
      </c>
      <c r="G17" s="270" t="s">
        <v>383</v>
      </c>
    </row>
    <row r="18" spans="1:7" s="280" customFormat="1">
      <c r="A18" s="328"/>
      <c r="B18" s="328"/>
      <c r="C18" s="271">
        <v>500</v>
      </c>
      <c r="D18" s="271">
        <v>1</v>
      </c>
      <c r="E18" s="271">
        <v>5</v>
      </c>
      <c r="F18" s="271">
        <f t="shared" si="2"/>
        <v>2500</v>
      </c>
      <c r="G18" s="281" t="s">
        <v>368</v>
      </c>
    </row>
    <row r="19" spans="1:7" s="280" customFormat="1">
      <c r="A19" s="328"/>
      <c r="B19" s="328"/>
      <c r="C19" s="271">
        <v>948</v>
      </c>
      <c r="D19" s="271">
        <v>1</v>
      </c>
      <c r="E19" s="271">
        <v>5</v>
      </c>
      <c r="F19" s="271">
        <f>C19*D19*E19</f>
        <v>4740</v>
      </c>
      <c r="G19" s="281" t="s">
        <v>364</v>
      </c>
    </row>
    <row r="20" spans="1:7" s="280" customFormat="1">
      <c r="A20" s="328"/>
      <c r="B20" s="328"/>
      <c r="C20" s="271">
        <v>234</v>
      </c>
      <c r="D20" s="271">
        <v>1</v>
      </c>
      <c r="E20" s="271">
        <v>1</v>
      </c>
      <c r="F20" s="271">
        <f t="shared" ref="F20:F59" si="3">C20*D20*E20</f>
        <v>234</v>
      </c>
      <c r="G20" s="281" t="s">
        <v>365</v>
      </c>
    </row>
    <row r="21" spans="1:7" s="280" customFormat="1">
      <c r="A21" s="328"/>
      <c r="B21" s="328"/>
      <c r="C21" s="271">
        <v>850</v>
      </c>
      <c r="D21" s="271">
        <v>1</v>
      </c>
      <c r="E21" s="271">
        <v>2</v>
      </c>
      <c r="F21" s="271">
        <f t="shared" si="3"/>
        <v>1700</v>
      </c>
      <c r="G21" s="281" t="s">
        <v>366</v>
      </c>
    </row>
    <row r="22" spans="1:7" s="280" customFormat="1">
      <c r="A22" s="328"/>
      <c r="B22" s="328"/>
      <c r="C22" s="271">
        <v>436</v>
      </c>
      <c r="D22" s="271">
        <v>1</v>
      </c>
      <c r="E22" s="271">
        <v>1</v>
      </c>
      <c r="F22" s="271">
        <f t="shared" si="3"/>
        <v>436</v>
      </c>
      <c r="G22" s="281" t="s">
        <v>367</v>
      </c>
    </row>
    <row r="23" spans="1:7" s="280" customFormat="1" ht="48.75" customHeight="1">
      <c r="A23" s="328"/>
      <c r="B23" s="328"/>
      <c r="C23" s="271">
        <v>850</v>
      </c>
      <c r="D23" s="271">
        <v>1</v>
      </c>
      <c r="E23" s="271">
        <v>34</v>
      </c>
      <c r="F23" s="271">
        <f t="shared" si="3"/>
        <v>28900</v>
      </c>
      <c r="G23" s="281" t="s">
        <v>387</v>
      </c>
    </row>
    <row r="24" spans="1:7" s="280" customFormat="1">
      <c r="A24" s="328"/>
      <c r="B24" s="328"/>
      <c r="C24" s="271">
        <v>850</v>
      </c>
      <c r="D24" s="271">
        <v>1</v>
      </c>
      <c r="E24" s="271">
        <v>5</v>
      </c>
      <c r="F24" s="271">
        <f t="shared" si="3"/>
        <v>4250</v>
      </c>
      <c r="G24" s="281" t="s">
        <v>387</v>
      </c>
    </row>
    <row r="25" spans="1:7" s="280" customFormat="1">
      <c r="A25" s="328"/>
      <c r="B25" s="328"/>
      <c r="C25" s="271">
        <v>848</v>
      </c>
      <c r="D25" s="271">
        <v>1</v>
      </c>
      <c r="E25" s="271">
        <v>6</v>
      </c>
      <c r="F25" s="271">
        <f>C25*D25*E25</f>
        <v>5088</v>
      </c>
      <c r="G25" s="281" t="s">
        <v>388</v>
      </c>
    </row>
    <row r="26" spans="1:7" s="280" customFormat="1">
      <c r="A26" s="328"/>
      <c r="B26" s="328"/>
      <c r="C26" s="271">
        <v>323</v>
      </c>
      <c r="D26" s="271">
        <v>1</v>
      </c>
      <c r="E26" s="271">
        <v>1</v>
      </c>
      <c r="F26" s="271">
        <f t="shared" si="3"/>
        <v>323</v>
      </c>
      <c r="G26" s="281" t="s">
        <v>389</v>
      </c>
    </row>
    <row r="27" spans="1:7" s="280" customFormat="1">
      <c r="A27" s="328"/>
      <c r="B27" s="329"/>
      <c r="C27" s="271">
        <v>389</v>
      </c>
      <c r="D27" s="271">
        <v>1</v>
      </c>
      <c r="E27" s="271">
        <v>1</v>
      </c>
      <c r="F27" s="271">
        <f t="shared" si="3"/>
        <v>389</v>
      </c>
      <c r="G27" s="281" t="s">
        <v>390</v>
      </c>
    </row>
    <row r="28" spans="1:7" s="280" customFormat="1">
      <c r="A28" s="329"/>
      <c r="B28" s="272" t="s">
        <v>354</v>
      </c>
      <c r="C28" s="271">
        <v>600</v>
      </c>
      <c r="D28" s="271">
        <v>1</v>
      </c>
      <c r="E28" s="271">
        <v>7</v>
      </c>
      <c r="F28" s="271">
        <f>C28*D28*E28</f>
        <v>4200</v>
      </c>
      <c r="G28" s="281" t="s">
        <v>400</v>
      </c>
    </row>
    <row r="29" spans="1:7" s="280" customFormat="1">
      <c r="A29" s="269" t="s">
        <v>391</v>
      </c>
      <c r="B29" s="272"/>
      <c r="C29" s="271">
        <v>2931</v>
      </c>
      <c r="D29" s="271">
        <v>1</v>
      </c>
      <c r="E29" s="271">
        <v>1</v>
      </c>
      <c r="F29" s="271">
        <f t="shared" si="3"/>
        <v>2931</v>
      </c>
      <c r="G29" s="272" t="s">
        <v>392</v>
      </c>
    </row>
    <row r="30" spans="1:7" s="280" customFormat="1">
      <c r="A30" s="269" t="s">
        <v>391</v>
      </c>
      <c r="B30" s="272"/>
      <c r="C30" s="271">
        <v>440</v>
      </c>
      <c r="D30" s="271">
        <v>1</v>
      </c>
      <c r="E30" s="271">
        <v>1</v>
      </c>
      <c r="F30" s="271">
        <f t="shared" si="3"/>
        <v>440</v>
      </c>
      <c r="G30" s="272" t="s">
        <v>394</v>
      </c>
    </row>
    <row r="31" spans="1:7" s="280" customFormat="1">
      <c r="A31" s="269" t="s">
        <v>391</v>
      </c>
      <c r="B31" s="272"/>
      <c r="C31" s="271">
        <v>868</v>
      </c>
      <c r="D31" s="271">
        <v>1</v>
      </c>
      <c r="E31" s="271">
        <v>1</v>
      </c>
      <c r="F31" s="271">
        <f t="shared" si="3"/>
        <v>868</v>
      </c>
      <c r="G31" s="272" t="s">
        <v>393</v>
      </c>
    </row>
    <row r="32" spans="1:7" s="280" customFormat="1" ht="51" customHeight="1">
      <c r="A32" s="282" t="s">
        <v>117</v>
      </c>
      <c r="B32" s="282"/>
      <c r="C32" s="271">
        <v>150</v>
      </c>
      <c r="D32" s="271">
        <v>1</v>
      </c>
      <c r="E32" s="271">
        <v>155</v>
      </c>
      <c r="F32" s="271">
        <f t="shared" si="3"/>
        <v>23250</v>
      </c>
      <c r="G32" s="282" t="s">
        <v>363</v>
      </c>
    </row>
    <row r="33" spans="1:7" s="280" customFormat="1" ht="32.6">
      <c r="A33" s="327" t="s">
        <v>119</v>
      </c>
      <c r="B33" s="268" t="s">
        <v>396</v>
      </c>
      <c r="C33" s="271">
        <v>1800</v>
      </c>
      <c r="D33" s="271">
        <v>3</v>
      </c>
      <c r="E33" s="271">
        <v>5</v>
      </c>
      <c r="F33" s="271">
        <f t="shared" si="3"/>
        <v>27000</v>
      </c>
      <c r="G33" s="270"/>
    </row>
    <row r="34" spans="1:7" s="280" customFormat="1" ht="32.6">
      <c r="A34" s="328"/>
      <c r="B34" s="268" t="s">
        <v>396</v>
      </c>
      <c r="C34" s="271">
        <v>1300</v>
      </c>
      <c r="D34" s="271">
        <v>3</v>
      </c>
      <c r="E34" s="271">
        <v>5</v>
      </c>
      <c r="F34" s="271">
        <f t="shared" si="3"/>
        <v>19500</v>
      </c>
      <c r="G34" s="270"/>
    </row>
    <row r="35" spans="1:7" s="280" customFormat="1" ht="32.6">
      <c r="A35" s="328"/>
      <c r="B35" s="268" t="s">
        <v>396</v>
      </c>
      <c r="C35" s="271">
        <v>1300</v>
      </c>
      <c r="D35" s="271">
        <v>3</v>
      </c>
      <c r="E35" s="271">
        <v>5</v>
      </c>
      <c r="F35" s="271">
        <f t="shared" si="3"/>
        <v>19500</v>
      </c>
      <c r="G35" s="270"/>
    </row>
    <row r="36" spans="1:7" s="280" customFormat="1" ht="47.25" customHeight="1">
      <c r="A36" s="328"/>
      <c r="B36" s="268" t="s">
        <v>395</v>
      </c>
      <c r="C36" s="271">
        <v>1300</v>
      </c>
      <c r="D36" s="271">
        <v>3</v>
      </c>
      <c r="E36" s="271">
        <v>5</v>
      </c>
      <c r="F36" s="271">
        <f t="shared" si="3"/>
        <v>19500</v>
      </c>
      <c r="G36" s="272"/>
    </row>
    <row r="37" spans="1:7" s="280" customFormat="1" ht="47.25" customHeight="1">
      <c r="A37" s="328"/>
      <c r="B37" s="268" t="s">
        <v>342</v>
      </c>
      <c r="C37" s="271">
        <v>390</v>
      </c>
      <c r="D37" s="271">
        <v>1</v>
      </c>
      <c r="E37" s="271">
        <v>1</v>
      </c>
      <c r="F37" s="271">
        <f t="shared" si="3"/>
        <v>390</v>
      </c>
      <c r="G37" s="272"/>
    </row>
    <row r="38" spans="1:7" s="280" customFormat="1" ht="47.25" customHeight="1">
      <c r="A38" s="329"/>
      <c r="B38" s="268" t="s">
        <v>341</v>
      </c>
      <c r="C38" s="271">
        <v>200</v>
      </c>
      <c r="D38" s="271">
        <v>8</v>
      </c>
      <c r="E38" s="271">
        <v>4</v>
      </c>
      <c r="F38" s="271">
        <f t="shared" si="3"/>
        <v>6400</v>
      </c>
      <c r="G38" s="272"/>
    </row>
    <row r="39" spans="1:7" s="280" customFormat="1" ht="43.5" customHeight="1">
      <c r="A39" s="327" t="s">
        <v>17</v>
      </c>
      <c r="B39" s="268" t="s">
        <v>376</v>
      </c>
      <c r="C39" s="271">
        <v>200</v>
      </c>
      <c r="D39" s="271">
        <v>1</v>
      </c>
      <c r="E39" s="271">
        <v>95</v>
      </c>
      <c r="F39" s="271">
        <f t="shared" si="3"/>
        <v>19000</v>
      </c>
      <c r="G39" s="270" t="s">
        <v>382</v>
      </c>
    </row>
    <row r="40" spans="1:7" s="280" customFormat="1" ht="43.5" customHeight="1">
      <c r="A40" s="328"/>
      <c r="B40" s="268" t="s">
        <v>343</v>
      </c>
      <c r="C40" s="271">
        <v>250</v>
      </c>
      <c r="D40" s="271">
        <v>1</v>
      </c>
      <c r="E40" s="271">
        <v>154</v>
      </c>
      <c r="F40" s="271">
        <f t="shared" si="3"/>
        <v>38500</v>
      </c>
      <c r="G40" s="270" t="s">
        <v>340</v>
      </c>
    </row>
    <row r="41" spans="1:7" s="280" customFormat="1" ht="43.5" customHeight="1">
      <c r="A41" s="328"/>
      <c r="B41" s="268" t="s">
        <v>344</v>
      </c>
      <c r="C41" s="271">
        <v>200</v>
      </c>
      <c r="D41" s="271">
        <v>1</v>
      </c>
      <c r="E41" s="271">
        <v>145</v>
      </c>
      <c r="F41" s="271">
        <f t="shared" si="3"/>
        <v>29000</v>
      </c>
      <c r="G41" s="270" t="s">
        <v>340</v>
      </c>
    </row>
    <row r="42" spans="1:7" s="280" customFormat="1" ht="43.5" customHeight="1">
      <c r="A42" s="328"/>
      <c r="B42" s="268" t="s">
        <v>345</v>
      </c>
      <c r="C42" s="271">
        <v>0</v>
      </c>
      <c r="D42" s="271">
        <v>0</v>
      </c>
      <c r="E42" s="271">
        <v>0</v>
      </c>
      <c r="F42" s="271">
        <f t="shared" si="3"/>
        <v>0</v>
      </c>
      <c r="G42" s="270" t="s">
        <v>340</v>
      </c>
    </row>
    <row r="43" spans="1:7" s="280" customFormat="1" ht="32.6">
      <c r="A43" s="328"/>
      <c r="B43" s="268" t="s">
        <v>346</v>
      </c>
      <c r="C43" s="271">
        <v>100</v>
      </c>
      <c r="D43" s="271">
        <v>8</v>
      </c>
      <c r="E43" s="271">
        <v>1</v>
      </c>
      <c r="F43" s="271">
        <f t="shared" si="3"/>
        <v>800</v>
      </c>
      <c r="G43" s="270" t="s">
        <v>377</v>
      </c>
    </row>
    <row r="44" spans="1:7" s="280" customFormat="1" ht="32.6">
      <c r="A44" s="328"/>
      <c r="B44" s="268" t="s">
        <v>346</v>
      </c>
      <c r="C44" s="271">
        <v>100</v>
      </c>
      <c r="D44" s="271">
        <v>7</v>
      </c>
      <c r="E44" s="271">
        <v>1</v>
      </c>
      <c r="F44" s="271">
        <f t="shared" si="3"/>
        <v>700</v>
      </c>
      <c r="G44" s="270" t="s">
        <v>378</v>
      </c>
    </row>
    <row r="45" spans="1:7" s="280" customFormat="1" ht="32.6">
      <c r="A45" s="328"/>
      <c r="B45" s="268" t="s">
        <v>346</v>
      </c>
      <c r="C45" s="271">
        <v>100</v>
      </c>
      <c r="D45" s="271">
        <v>7</v>
      </c>
      <c r="E45" s="271">
        <v>1</v>
      </c>
      <c r="F45" s="271">
        <f t="shared" si="3"/>
        <v>700</v>
      </c>
      <c r="G45" s="270" t="s">
        <v>379</v>
      </c>
    </row>
    <row r="46" spans="1:7" s="280" customFormat="1" ht="32.6">
      <c r="A46" s="328"/>
      <c r="B46" s="268" t="s">
        <v>346</v>
      </c>
      <c r="C46" s="271">
        <v>100</v>
      </c>
      <c r="D46" s="271">
        <v>7</v>
      </c>
      <c r="E46" s="271">
        <v>1</v>
      </c>
      <c r="F46" s="271">
        <f t="shared" si="3"/>
        <v>700</v>
      </c>
      <c r="G46" s="270" t="s">
        <v>380</v>
      </c>
    </row>
    <row r="47" spans="1:7" s="280" customFormat="1" ht="43.5" customHeight="1">
      <c r="A47" s="328"/>
      <c r="B47" s="268" t="s">
        <v>347</v>
      </c>
      <c r="C47" s="271">
        <v>354</v>
      </c>
      <c r="D47" s="271">
        <v>1</v>
      </c>
      <c r="E47" s="271">
        <v>1</v>
      </c>
      <c r="F47" s="271">
        <f t="shared" si="3"/>
        <v>354</v>
      </c>
      <c r="G47" s="270" t="s">
        <v>381</v>
      </c>
    </row>
    <row r="48" spans="1:7" s="280" customFormat="1" ht="43.5" customHeight="1">
      <c r="A48" s="328"/>
      <c r="B48" s="268" t="s">
        <v>348</v>
      </c>
      <c r="C48" s="271">
        <v>0</v>
      </c>
      <c r="D48" s="271">
        <v>0</v>
      </c>
      <c r="E48" s="271">
        <v>0</v>
      </c>
      <c r="F48" s="271">
        <f t="shared" si="3"/>
        <v>0</v>
      </c>
      <c r="G48" s="270"/>
    </row>
    <row r="49" spans="1:7" s="280" customFormat="1" ht="32.6">
      <c r="A49" s="329"/>
      <c r="B49" s="268" t="s">
        <v>118</v>
      </c>
      <c r="C49" s="271">
        <v>0</v>
      </c>
      <c r="D49" s="271">
        <v>0</v>
      </c>
      <c r="E49" s="271">
        <v>0</v>
      </c>
      <c r="F49" s="271">
        <f t="shared" si="3"/>
        <v>0</v>
      </c>
      <c r="G49" s="270" t="s">
        <v>340</v>
      </c>
    </row>
    <row r="50" spans="1:7" s="280" customFormat="1" ht="40.5" customHeight="1">
      <c r="A50" s="283" t="s">
        <v>355</v>
      </c>
      <c r="B50" s="268" t="s">
        <v>18</v>
      </c>
      <c r="C50" s="271">
        <v>0</v>
      </c>
      <c r="D50" s="271">
        <v>1</v>
      </c>
      <c r="E50" s="271">
        <v>1</v>
      </c>
      <c r="F50" s="271">
        <v>0</v>
      </c>
      <c r="G50" s="284" t="s">
        <v>369</v>
      </c>
    </row>
    <row r="51" spans="1:7" s="280" customFormat="1" ht="40.5" customHeight="1">
      <c r="A51" s="283" t="s">
        <v>352</v>
      </c>
      <c r="B51" s="268" t="s">
        <v>18</v>
      </c>
      <c r="C51" s="271">
        <v>0</v>
      </c>
      <c r="D51" s="271">
        <v>1</v>
      </c>
      <c r="E51" s="271">
        <v>1</v>
      </c>
      <c r="F51" s="271">
        <f t="shared" si="3"/>
        <v>0</v>
      </c>
      <c r="G51" s="270" t="s">
        <v>370</v>
      </c>
    </row>
    <row r="52" spans="1:7" s="280" customFormat="1" ht="40.5" customHeight="1">
      <c r="A52" s="283" t="s">
        <v>352</v>
      </c>
      <c r="B52" s="268" t="s">
        <v>18</v>
      </c>
      <c r="C52" s="271">
        <v>0</v>
      </c>
      <c r="D52" s="271">
        <v>1</v>
      </c>
      <c r="E52" s="271">
        <v>1</v>
      </c>
      <c r="F52" s="271">
        <f t="shared" si="3"/>
        <v>0</v>
      </c>
      <c r="G52" s="270" t="s">
        <v>371</v>
      </c>
    </row>
    <row r="53" spans="1:7" s="280" customFormat="1" ht="40.5" customHeight="1">
      <c r="A53" s="283" t="s">
        <v>352</v>
      </c>
      <c r="B53" s="268" t="s">
        <v>18</v>
      </c>
      <c r="C53" s="271">
        <v>0</v>
      </c>
      <c r="D53" s="271">
        <v>1</v>
      </c>
      <c r="E53" s="271">
        <v>1</v>
      </c>
      <c r="F53" s="271">
        <f t="shared" si="3"/>
        <v>0</v>
      </c>
      <c r="G53" s="270" t="s">
        <v>372</v>
      </c>
    </row>
    <row r="54" spans="1:7" s="280" customFormat="1" ht="35.25" customHeight="1">
      <c r="A54" s="283" t="s">
        <v>353</v>
      </c>
      <c r="B54" s="268"/>
      <c r="C54" s="271">
        <v>0</v>
      </c>
      <c r="D54" s="271">
        <v>0</v>
      </c>
      <c r="E54" s="271">
        <v>0</v>
      </c>
      <c r="F54" s="271">
        <f t="shared" si="3"/>
        <v>0</v>
      </c>
      <c r="G54" s="270"/>
    </row>
    <row r="55" spans="1:7" s="280" customFormat="1" ht="35.25" customHeight="1">
      <c r="A55" s="285" t="s">
        <v>356</v>
      </c>
      <c r="B55" s="282" t="s">
        <v>361</v>
      </c>
      <c r="C55" s="271">
        <v>0</v>
      </c>
      <c r="D55" s="271">
        <v>0</v>
      </c>
      <c r="E55" s="271">
        <v>0</v>
      </c>
      <c r="F55" s="271">
        <f t="shared" si="3"/>
        <v>0</v>
      </c>
      <c r="G55" s="270"/>
    </row>
    <row r="56" spans="1:7" s="280" customFormat="1" ht="35.25" customHeight="1">
      <c r="A56" s="285" t="s">
        <v>357</v>
      </c>
      <c r="B56" s="282" t="s">
        <v>360</v>
      </c>
      <c r="C56" s="271">
        <v>0</v>
      </c>
      <c r="D56" s="271">
        <v>0</v>
      </c>
      <c r="E56" s="271">
        <v>0</v>
      </c>
      <c r="F56" s="271">
        <f t="shared" si="3"/>
        <v>0</v>
      </c>
      <c r="G56" s="270"/>
    </row>
    <row r="57" spans="1:7" s="280" customFormat="1" ht="35.25" customHeight="1">
      <c r="A57" s="285" t="s">
        <v>358</v>
      </c>
      <c r="B57" s="282" t="s">
        <v>361</v>
      </c>
      <c r="C57" s="271">
        <v>0</v>
      </c>
      <c r="D57" s="271">
        <v>0</v>
      </c>
      <c r="E57" s="271">
        <v>0</v>
      </c>
      <c r="F57" s="271">
        <f t="shared" si="3"/>
        <v>0</v>
      </c>
      <c r="G57" s="270"/>
    </row>
    <row r="58" spans="1:7" s="280" customFormat="1" ht="35.25" customHeight="1">
      <c r="A58" s="285" t="s">
        <v>359</v>
      </c>
      <c r="B58" s="282" t="s">
        <v>360</v>
      </c>
      <c r="C58" s="271">
        <v>0</v>
      </c>
      <c r="D58" s="271">
        <v>0</v>
      </c>
      <c r="E58" s="271">
        <v>0</v>
      </c>
      <c r="F58" s="271">
        <f t="shared" si="3"/>
        <v>0</v>
      </c>
      <c r="G58" s="282" t="s">
        <v>19</v>
      </c>
    </row>
    <row r="59" spans="1:7" s="280" customFormat="1" ht="35.25" customHeight="1">
      <c r="A59" s="286" t="s">
        <v>374</v>
      </c>
      <c r="B59" s="272" t="s">
        <v>374</v>
      </c>
      <c r="C59" s="271">
        <v>987</v>
      </c>
      <c r="D59" s="271">
        <v>1</v>
      </c>
      <c r="E59" s="271">
        <v>4</v>
      </c>
      <c r="F59" s="271">
        <f t="shared" si="3"/>
        <v>3948</v>
      </c>
      <c r="G59" s="272" t="s">
        <v>375</v>
      </c>
    </row>
    <row r="60" spans="1:7" s="280" customFormat="1" ht="15" customHeight="1">
      <c r="A60" s="287" t="s">
        <v>20</v>
      </c>
      <c r="B60" s="288"/>
      <c r="C60" s="288"/>
      <c r="D60" s="288"/>
      <c r="E60" s="288"/>
      <c r="F60" s="288"/>
      <c r="G60" s="289"/>
    </row>
    <row r="61" spans="1:7" s="280" customFormat="1" ht="43.5" customHeight="1">
      <c r="A61" s="285" t="s">
        <v>349</v>
      </c>
      <c r="B61" s="282"/>
      <c r="C61" s="271">
        <v>1800</v>
      </c>
      <c r="D61" s="271">
        <v>4</v>
      </c>
      <c r="E61" s="271">
        <v>2</v>
      </c>
      <c r="F61" s="271">
        <f>C61*D61*E61</f>
        <v>14400</v>
      </c>
      <c r="G61" s="334" t="s">
        <v>114</v>
      </c>
    </row>
    <row r="62" spans="1:7" s="280" customFormat="1" ht="23.25" customHeight="1">
      <c r="A62" s="290" t="s">
        <v>121</v>
      </c>
      <c r="B62" s="290"/>
      <c r="C62" s="271">
        <v>500</v>
      </c>
      <c r="D62" s="271">
        <v>4</v>
      </c>
      <c r="E62" s="271">
        <v>2</v>
      </c>
      <c r="F62" s="271">
        <f>C62*D62*E62</f>
        <v>4000</v>
      </c>
      <c r="G62" s="335"/>
    </row>
    <row r="63" spans="1:7" s="280" customFormat="1" ht="23.25" customHeight="1">
      <c r="A63" s="290" t="s">
        <v>403</v>
      </c>
      <c r="B63" s="290"/>
      <c r="C63" s="271">
        <v>2660</v>
      </c>
      <c r="D63" s="271">
        <v>1</v>
      </c>
      <c r="E63" s="271">
        <v>1</v>
      </c>
      <c r="F63" s="271">
        <f>C63*D63*E63</f>
        <v>2660</v>
      </c>
      <c r="G63" s="397"/>
    </row>
    <row r="64" spans="1:7" s="280" customFormat="1" ht="16.5" customHeight="1">
      <c r="A64" s="287" t="s">
        <v>21</v>
      </c>
      <c r="B64" s="288"/>
      <c r="C64" s="288"/>
      <c r="D64" s="288"/>
      <c r="E64" s="288"/>
      <c r="F64" s="288"/>
      <c r="G64" s="289"/>
    </row>
    <row r="65" spans="1:7" s="280" customFormat="1" ht="39" customHeight="1">
      <c r="A65" s="330" t="s">
        <v>22</v>
      </c>
      <c r="B65" s="331"/>
      <c r="C65" s="271">
        <v>71013</v>
      </c>
      <c r="D65" s="271">
        <v>1</v>
      </c>
      <c r="E65" s="271">
        <v>1</v>
      </c>
      <c r="F65" s="271">
        <f>C65*D65*E65</f>
        <v>71013</v>
      </c>
      <c r="G65" s="282" t="s">
        <v>373</v>
      </c>
    </row>
    <row r="66" spans="1:7" s="256" customFormat="1" ht="21.75" customHeight="1">
      <c r="A66" s="332" t="s">
        <v>123</v>
      </c>
      <c r="B66" s="333"/>
      <c r="C66" s="333"/>
      <c r="D66" s="333"/>
      <c r="E66" s="333"/>
      <c r="F66" s="333"/>
      <c r="G66" s="333"/>
    </row>
    <row r="67" spans="1:7" s="256" customFormat="1">
      <c r="A67" s="257" t="s">
        <v>350</v>
      </c>
      <c r="B67" s="258"/>
      <c r="C67" s="264">
        <v>5500</v>
      </c>
      <c r="D67" s="264">
        <v>1</v>
      </c>
      <c r="E67" s="264">
        <v>1</v>
      </c>
      <c r="F67" s="264">
        <f>C67</f>
        <v>5500</v>
      </c>
      <c r="G67" s="259" t="s">
        <v>402</v>
      </c>
    </row>
    <row r="68" spans="1:7" s="256" customFormat="1">
      <c r="A68" s="257"/>
      <c r="B68" s="258"/>
      <c r="C68" s="298"/>
      <c r="D68" s="298"/>
      <c r="E68" s="298"/>
      <c r="F68" s="298">
        <v>253000</v>
      </c>
      <c r="G68" s="299"/>
    </row>
    <row r="69" spans="1:7" ht="26.15" customHeight="1">
      <c r="A69" s="321" t="s">
        <v>362</v>
      </c>
      <c r="B69" s="321"/>
      <c r="C69" s="265"/>
      <c r="D69" s="265"/>
      <c r="E69" s="265"/>
      <c r="F69" s="265">
        <f>SUM(F9:F68)</f>
        <v>695222</v>
      </c>
      <c r="G69" s="322"/>
    </row>
    <row r="70" spans="1:7" ht="26.15" customHeight="1">
      <c r="A70" s="325" t="s">
        <v>122</v>
      </c>
      <c r="B70" s="325"/>
      <c r="C70" s="266"/>
      <c r="D70" s="266"/>
      <c r="E70" s="266"/>
      <c r="F70" s="266">
        <f>F69*0.1</f>
        <v>69522.2</v>
      </c>
      <c r="G70" s="323"/>
    </row>
    <row r="71" spans="1:7" s="260" customFormat="1" ht="26.15" customHeight="1">
      <c r="A71" s="326" t="s">
        <v>24</v>
      </c>
      <c r="B71" s="326"/>
      <c r="C71" s="267"/>
      <c r="D71" s="267"/>
      <c r="E71" s="267"/>
      <c r="F71" s="267">
        <f>F69+F70</f>
        <v>764744.2</v>
      </c>
      <c r="G71" s="324"/>
    </row>
  </sheetData>
  <mergeCells count="15">
    <mergeCell ref="C6:F6"/>
    <mergeCell ref="B1:G1"/>
    <mergeCell ref="A7:B7"/>
    <mergeCell ref="A8:G8"/>
    <mergeCell ref="A9:A28"/>
    <mergeCell ref="B9:B27"/>
    <mergeCell ref="A69:B69"/>
    <mergeCell ref="G69:G71"/>
    <mergeCell ref="A70:B70"/>
    <mergeCell ref="A71:B71"/>
    <mergeCell ref="A33:A38"/>
    <mergeCell ref="A39:A49"/>
    <mergeCell ref="A65:B65"/>
    <mergeCell ref="A66:G66"/>
    <mergeCell ref="G61:G62"/>
  </mergeCells>
  <phoneticPr fontId="9" type="noConversion"/>
  <pageMargins left="0.7" right="0.7" top="0.75" bottom="0.75" header="0.3" footer="0.3"/>
  <pageSetup paperSize="9" scale="36"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131"/>
  <sheetViews>
    <sheetView view="pageBreakPreview" topLeftCell="A69" zoomScale="80" zoomScaleNormal="80" zoomScaleSheetLayoutView="80" workbookViewId="0">
      <selection activeCell="C17" sqref="C17"/>
    </sheetView>
  </sheetViews>
  <sheetFormatPr defaultColWidth="8.7109375" defaultRowHeight="14.15"/>
  <cols>
    <col min="1" max="1" width="3" style="64" customWidth="1"/>
    <col min="2" max="2" width="4.0703125" style="64" customWidth="1"/>
    <col min="3" max="3" width="90.5703125" style="213" customWidth="1"/>
    <col min="4" max="4" width="20.5" style="64" bestFit="1" customWidth="1"/>
    <col min="5" max="5" width="7.7109375" style="64" customWidth="1"/>
    <col min="6" max="6" width="13.7109375" style="64" customWidth="1"/>
    <col min="7" max="7" width="14.7109375" style="64" customWidth="1"/>
    <col min="8" max="8" width="19" style="64" customWidth="1"/>
    <col min="9" max="9" width="81.0703125" style="213" customWidth="1"/>
    <col min="10" max="16384" width="8.7109375" style="64"/>
  </cols>
  <sheetData>
    <row r="1" spans="1:9" ht="64.2" customHeight="1">
      <c r="A1" s="63"/>
      <c r="B1" s="370" t="s">
        <v>333</v>
      </c>
      <c r="C1" s="371"/>
      <c r="D1" s="371"/>
      <c r="E1" s="371"/>
      <c r="F1" s="371"/>
      <c r="G1" s="371"/>
      <c r="H1" s="371"/>
      <c r="I1" s="371"/>
    </row>
    <row r="2" spans="1:9" ht="25.2" hidden="1" customHeight="1">
      <c r="A2" s="63"/>
      <c r="B2" s="353" t="s">
        <v>125</v>
      </c>
      <c r="C2" s="354"/>
      <c r="D2" s="354"/>
      <c r="E2" s="354"/>
      <c r="F2" s="354"/>
      <c r="G2" s="355"/>
      <c r="H2" s="353" t="s">
        <v>126</v>
      </c>
      <c r="I2" s="355"/>
    </row>
    <row r="3" spans="1:9" ht="25.2" hidden="1" customHeight="1">
      <c r="A3" s="63"/>
      <c r="B3" s="353" t="s">
        <v>127</v>
      </c>
      <c r="C3" s="354"/>
      <c r="D3" s="354"/>
      <c r="E3" s="354"/>
      <c r="F3" s="354"/>
      <c r="G3" s="355"/>
      <c r="H3" s="353" t="s">
        <v>128</v>
      </c>
      <c r="I3" s="355"/>
    </row>
    <row r="4" spans="1:9" ht="25.2" hidden="1" customHeight="1">
      <c r="A4" s="63"/>
      <c r="B4" s="353" t="s">
        <v>129</v>
      </c>
      <c r="C4" s="354"/>
      <c r="D4" s="354"/>
      <c r="E4" s="354"/>
      <c r="F4" s="354"/>
      <c r="G4" s="355"/>
      <c r="H4" s="353" t="s">
        <v>130</v>
      </c>
      <c r="I4" s="355"/>
    </row>
    <row r="5" spans="1:9" ht="25.2" hidden="1" customHeight="1">
      <c r="A5" s="63"/>
      <c r="B5" s="353" t="s">
        <v>131</v>
      </c>
      <c r="C5" s="354"/>
      <c r="D5" s="354"/>
      <c r="E5" s="354"/>
      <c r="F5" s="354"/>
      <c r="G5" s="355"/>
      <c r="H5" s="353" t="s">
        <v>132</v>
      </c>
      <c r="I5" s="355"/>
    </row>
    <row r="6" spans="1:9" ht="25.2" hidden="1" customHeight="1">
      <c r="A6" s="63"/>
      <c r="B6" s="353" t="s">
        <v>133</v>
      </c>
      <c r="C6" s="354"/>
      <c r="D6" s="354"/>
      <c r="E6" s="354"/>
      <c r="F6" s="354"/>
      <c r="G6" s="354"/>
      <c r="H6" s="354"/>
      <c r="I6" s="355"/>
    </row>
    <row r="7" spans="1:9" ht="25.2" hidden="1" customHeight="1">
      <c r="A7" s="65"/>
      <c r="B7" s="356" t="s">
        <v>134</v>
      </c>
      <c r="C7" s="357"/>
      <c r="D7" s="357"/>
      <c r="E7" s="357"/>
      <c r="F7" s="357"/>
      <c r="G7" s="357"/>
      <c r="H7" s="357"/>
      <c r="I7" s="358"/>
    </row>
    <row r="8" spans="1:9" ht="25.2" hidden="1" customHeight="1">
      <c r="A8" s="65"/>
      <c r="B8" s="359" t="s">
        <v>135</v>
      </c>
      <c r="C8" s="360"/>
      <c r="D8" s="360"/>
      <c r="E8" s="360"/>
      <c r="F8" s="360"/>
      <c r="G8" s="360"/>
      <c r="H8" s="360"/>
      <c r="I8" s="360"/>
    </row>
    <row r="9" spans="1:9" ht="21" customHeight="1">
      <c r="A9" s="67"/>
      <c r="B9" s="68"/>
      <c r="C9" s="69" t="s">
        <v>136</v>
      </c>
      <c r="D9" s="70" t="s">
        <v>137</v>
      </c>
      <c r="E9" s="70" t="s">
        <v>138</v>
      </c>
      <c r="F9" s="70" t="s">
        <v>139</v>
      </c>
      <c r="G9" s="71" t="s">
        <v>140</v>
      </c>
      <c r="H9" s="72" t="s">
        <v>141</v>
      </c>
      <c r="I9" s="73" t="s">
        <v>142</v>
      </c>
    </row>
    <row r="10" spans="1:9" ht="21" customHeight="1">
      <c r="A10" s="67"/>
      <c r="B10" s="244" t="s">
        <v>334</v>
      </c>
      <c r="C10" s="245"/>
      <c r="D10" s="246"/>
      <c r="E10" s="247"/>
      <c r="F10" s="247"/>
      <c r="G10" s="248"/>
      <c r="H10" s="249"/>
      <c r="I10" s="250"/>
    </row>
    <row r="11" spans="1:9" ht="21" customHeight="1">
      <c r="A11" s="67"/>
      <c r="B11" s="75"/>
      <c r="C11" s="76" t="s">
        <v>331</v>
      </c>
      <c r="D11" s="77" t="s">
        <v>144</v>
      </c>
      <c r="E11" s="78">
        <v>1</v>
      </c>
      <c r="F11" s="78">
        <v>1</v>
      </c>
      <c r="G11" s="79">
        <v>25000</v>
      </c>
      <c r="H11" s="80">
        <f>G11*F11*E11</f>
        <v>25000</v>
      </c>
      <c r="I11" s="81"/>
    </row>
    <row r="12" spans="1:9" ht="21" customHeight="1">
      <c r="A12" s="67"/>
      <c r="B12" s="75"/>
      <c r="C12" s="76" t="s">
        <v>330</v>
      </c>
      <c r="D12" s="77" t="s">
        <v>144</v>
      </c>
      <c r="E12" s="78">
        <v>8</v>
      </c>
      <c r="F12" s="78">
        <v>1</v>
      </c>
      <c r="G12" s="79">
        <v>2500</v>
      </c>
      <c r="H12" s="80">
        <f>G12*F12*E12</f>
        <v>20000</v>
      </c>
      <c r="I12" s="81"/>
    </row>
    <row r="13" spans="1:9" ht="21" customHeight="1">
      <c r="A13" s="67"/>
      <c r="B13" s="106"/>
      <c r="C13" s="162" t="s">
        <v>259</v>
      </c>
      <c r="D13" s="141" t="s">
        <v>260</v>
      </c>
      <c r="E13" s="141">
        <v>2</v>
      </c>
      <c r="F13" s="141">
        <v>12</v>
      </c>
      <c r="G13" s="142">
        <v>3000</v>
      </c>
      <c r="H13" s="222">
        <f t="shared" ref="H13" si="0">E13*F13*G13</f>
        <v>72000</v>
      </c>
      <c r="I13" s="215"/>
    </row>
    <row r="14" spans="1:9" ht="21" customHeight="1">
      <c r="A14" s="67"/>
      <c r="B14" s="251" t="s">
        <v>329</v>
      </c>
      <c r="C14" s="252"/>
      <c r="D14" s="246"/>
      <c r="E14" s="247"/>
      <c r="F14" s="247"/>
      <c r="G14" s="248"/>
      <c r="H14" s="249"/>
      <c r="I14" s="250"/>
    </row>
    <row r="15" spans="1:9" ht="22.95" customHeight="1">
      <c r="A15" s="74"/>
      <c r="B15" s="361" t="s">
        <v>326</v>
      </c>
      <c r="C15" s="362"/>
      <c r="D15" s="362"/>
      <c r="E15" s="362"/>
      <c r="F15" s="362"/>
      <c r="G15" s="362"/>
      <c r="H15" s="362"/>
      <c r="I15" s="363"/>
    </row>
    <row r="16" spans="1:9" ht="22.95" customHeight="1">
      <c r="A16" s="74"/>
      <c r="B16" s="75"/>
      <c r="C16" s="76" t="s">
        <v>143</v>
      </c>
      <c r="D16" s="77" t="s">
        <v>144</v>
      </c>
      <c r="E16" s="78">
        <v>1</v>
      </c>
      <c r="F16" s="78">
        <v>20</v>
      </c>
      <c r="G16" s="79">
        <v>220</v>
      </c>
      <c r="H16" s="80">
        <f>G16*F16*E16</f>
        <v>4400</v>
      </c>
      <c r="I16" s="81" t="s">
        <v>145</v>
      </c>
    </row>
    <row r="17" spans="1:9" ht="22.95" customHeight="1">
      <c r="A17" s="74"/>
      <c r="B17" s="75"/>
      <c r="C17" s="82" t="s">
        <v>146</v>
      </c>
      <c r="D17" s="77" t="s">
        <v>144</v>
      </c>
      <c r="E17" s="78">
        <v>1</v>
      </c>
      <c r="F17" s="83">
        <v>1</v>
      </c>
      <c r="G17" s="84">
        <v>160</v>
      </c>
      <c r="H17" s="80">
        <f t="shared" ref="H17:H54" si="1">G17*F17*E17</f>
        <v>160</v>
      </c>
      <c r="I17" s="85" t="s">
        <v>147</v>
      </c>
    </row>
    <row r="18" spans="1:9" ht="22.95" customHeight="1">
      <c r="A18" s="74"/>
      <c r="B18" s="75"/>
      <c r="C18" s="86" t="s">
        <v>148</v>
      </c>
      <c r="D18" s="77" t="s">
        <v>144</v>
      </c>
      <c r="E18" s="78">
        <v>1</v>
      </c>
      <c r="F18" s="83">
        <v>1</v>
      </c>
      <c r="G18" s="84">
        <v>160</v>
      </c>
      <c r="H18" s="80">
        <f t="shared" si="1"/>
        <v>160</v>
      </c>
      <c r="I18" s="87" t="s">
        <v>149</v>
      </c>
    </row>
    <row r="19" spans="1:9" ht="22.95" customHeight="1">
      <c r="A19" s="74"/>
      <c r="B19" s="75"/>
      <c r="C19" s="85" t="s">
        <v>150</v>
      </c>
      <c r="D19" s="88" t="s">
        <v>144</v>
      </c>
      <c r="E19" s="78">
        <v>1</v>
      </c>
      <c r="F19" s="89">
        <v>1</v>
      </c>
      <c r="G19" s="90">
        <v>50</v>
      </c>
      <c r="H19" s="80">
        <f t="shared" si="1"/>
        <v>50</v>
      </c>
      <c r="I19" s="91" t="s">
        <v>151</v>
      </c>
    </row>
    <row r="20" spans="1:9" ht="22.95" customHeight="1">
      <c r="A20" s="74"/>
      <c r="B20" s="75"/>
      <c r="C20" s="85" t="s">
        <v>152</v>
      </c>
      <c r="D20" s="88" t="s">
        <v>144</v>
      </c>
      <c r="E20" s="78">
        <v>1</v>
      </c>
      <c r="F20" s="92">
        <v>1</v>
      </c>
      <c r="G20" s="90">
        <v>100</v>
      </c>
      <c r="H20" s="80">
        <f t="shared" si="1"/>
        <v>100</v>
      </c>
      <c r="I20" s="85" t="s">
        <v>153</v>
      </c>
    </row>
    <row r="21" spans="1:9" ht="22.95" customHeight="1">
      <c r="A21" s="74"/>
      <c r="B21" s="75"/>
      <c r="C21" s="93" t="s">
        <v>154</v>
      </c>
      <c r="D21" s="88" t="s">
        <v>144</v>
      </c>
      <c r="E21" s="78">
        <v>1</v>
      </c>
      <c r="F21" s="89">
        <v>1</v>
      </c>
      <c r="G21" s="90">
        <v>65</v>
      </c>
      <c r="H21" s="80">
        <f t="shared" si="1"/>
        <v>65</v>
      </c>
      <c r="I21" s="91" t="s">
        <v>155</v>
      </c>
    </row>
    <row r="22" spans="1:9" ht="22.95" customHeight="1">
      <c r="A22" s="74"/>
      <c r="B22" s="75"/>
      <c r="C22" s="93" t="s">
        <v>156</v>
      </c>
      <c r="D22" s="88" t="s">
        <v>157</v>
      </c>
      <c r="E22" s="78">
        <v>1</v>
      </c>
      <c r="F22" s="89">
        <v>1</v>
      </c>
      <c r="G22" s="90">
        <v>120</v>
      </c>
      <c r="H22" s="80">
        <f t="shared" si="1"/>
        <v>120</v>
      </c>
      <c r="I22" s="91" t="s">
        <v>158</v>
      </c>
    </row>
    <row r="23" spans="1:9" ht="22.95" customHeight="1">
      <c r="A23" s="74"/>
      <c r="B23" s="75"/>
      <c r="C23" s="93" t="s">
        <v>159</v>
      </c>
      <c r="D23" s="88" t="s">
        <v>144</v>
      </c>
      <c r="E23" s="78">
        <v>1</v>
      </c>
      <c r="F23" s="89">
        <v>2</v>
      </c>
      <c r="G23" s="90">
        <v>50</v>
      </c>
      <c r="H23" s="80">
        <f t="shared" si="1"/>
        <v>100</v>
      </c>
      <c r="I23" s="91" t="s">
        <v>160</v>
      </c>
    </row>
    <row r="24" spans="1:9" ht="22.95" customHeight="1">
      <c r="A24" s="74"/>
      <c r="B24" s="75"/>
      <c r="C24" s="85" t="s">
        <v>161</v>
      </c>
      <c r="D24" s="88" t="s">
        <v>144</v>
      </c>
      <c r="E24" s="78">
        <v>1</v>
      </c>
      <c r="F24" s="89">
        <v>1</v>
      </c>
      <c r="G24" s="90">
        <v>150</v>
      </c>
      <c r="H24" s="80">
        <f t="shared" si="1"/>
        <v>150</v>
      </c>
      <c r="I24" s="91" t="s">
        <v>162</v>
      </c>
    </row>
    <row r="25" spans="1:9" ht="22.95" customHeight="1">
      <c r="A25" s="74"/>
      <c r="B25" s="75"/>
      <c r="C25" s="85" t="s">
        <v>163</v>
      </c>
      <c r="D25" s="88" t="s">
        <v>144</v>
      </c>
      <c r="E25" s="78">
        <v>1</v>
      </c>
      <c r="F25" s="89">
        <v>2</v>
      </c>
      <c r="G25" s="90">
        <v>80</v>
      </c>
      <c r="H25" s="80">
        <f t="shared" si="1"/>
        <v>160</v>
      </c>
      <c r="I25" s="91" t="s">
        <v>164</v>
      </c>
    </row>
    <row r="26" spans="1:9" ht="22.95" customHeight="1">
      <c r="A26" s="74"/>
      <c r="B26" s="75"/>
      <c r="C26" s="93" t="s">
        <v>165</v>
      </c>
      <c r="D26" s="88" t="s">
        <v>144</v>
      </c>
      <c r="E26" s="78">
        <v>1</v>
      </c>
      <c r="F26" s="89">
        <v>4</v>
      </c>
      <c r="G26" s="90">
        <v>180</v>
      </c>
      <c r="H26" s="80">
        <f t="shared" si="1"/>
        <v>720</v>
      </c>
      <c r="I26" s="85" t="s">
        <v>166</v>
      </c>
    </row>
    <row r="27" spans="1:9" ht="22.95" customHeight="1">
      <c r="A27" s="74"/>
      <c r="B27" s="75"/>
      <c r="C27" s="93" t="s">
        <v>167</v>
      </c>
      <c r="D27" s="88" t="s">
        <v>144</v>
      </c>
      <c r="E27" s="78">
        <v>1</v>
      </c>
      <c r="F27" s="89">
        <v>1</v>
      </c>
      <c r="G27" s="90">
        <v>325</v>
      </c>
      <c r="H27" s="80">
        <f t="shared" si="1"/>
        <v>325</v>
      </c>
      <c r="I27" s="94" t="s">
        <v>168</v>
      </c>
    </row>
    <row r="28" spans="1:9" ht="22.95" customHeight="1">
      <c r="A28" s="74"/>
      <c r="B28" s="75"/>
      <c r="C28" s="93" t="s">
        <v>169</v>
      </c>
      <c r="D28" s="88" t="s">
        <v>144</v>
      </c>
      <c r="E28" s="78">
        <v>1</v>
      </c>
      <c r="F28" s="89">
        <v>3</v>
      </c>
      <c r="G28" s="90">
        <v>90</v>
      </c>
      <c r="H28" s="80">
        <f t="shared" si="1"/>
        <v>270</v>
      </c>
      <c r="I28" s="85" t="s">
        <v>170</v>
      </c>
    </row>
    <row r="29" spans="1:9" ht="22.95" customHeight="1">
      <c r="A29" s="74"/>
      <c r="B29" s="75"/>
      <c r="C29" s="85" t="s">
        <v>171</v>
      </c>
      <c r="D29" s="88" t="s">
        <v>144</v>
      </c>
      <c r="E29" s="78">
        <v>1</v>
      </c>
      <c r="F29" s="89">
        <v>1</v>
      </c>
      <c r="G29" s="90">
        <v>40</v>
      </c>
      <c r="H29" s="80">
        <f t="shared" si="1"/>
        <v>40</v>
      </c>
      <c r="I29" s="85" t="s">
        <v>172</v>
      </c>
    </row>
    <row r="30" spans="1:9" ht="22.95" customHeight="1">
      <c r="A30" s="74"/>
      <c r="B30" s="75"/>
      <c r="C30" s="85" t="s">
        <v>173</v>
      </c>
      <c r="D30" s="88" t="s">
        <v>144</v>
      </c>
      <c r="E30" s="78">
        <v>1</v>
      </c>
      <c r="F30" s="89">
        <v>1</v>
      </c>
      <c r="G30" s="90">
        <v>40</v>
      </c>
      <c r="H30" s="80">
        <f t="shared" si="1"/>
        <v>40</v>
      </c>
      <c r="I30" s="85" t="s">
        <v>174</v>
      </c>
    </row>
    <row r="31" spans="1:9" ht="22.95" customHeight="1">
      <c r="A31" s="74"/>
      <c r="B31" s="75"/>
      <c r="C31" s="85" t="s">
        <v>175</v>
      </c>
      <c r="D31" s="88" t="s">
        <v>144</v>
      </c>
      <c r="E31" s="78">
        <v>1</v>
      </c>
      <c r="F31" s="89">
        <v>4</v>
      </c>
      <c r="G31" s="90">
        <v>50</v>
      </c>
      <c r="H31" s="80">
        <f t="shared" si="1"/>
        <v>200</v>
      </c>
      <c r="I31" s="85" t="s">
        <v>176</v>
      </c>
    </row>
    <row r="32" spans="1:9" ht="22.95" customHeight="1">
      <c r="A32" s="74"/>
      <c r="B32" s="75"/>
      <c r="C32" s="85" t="s">
        <v>177</v>
      </c>
      <c r="D32" s="88" t="s">
        <v>144</v>
      </c>
      <c r="E32" s="78">
        <v>1</v>
      </c>
      <c r="F32" s="89">
        <v>1</v>
      </c>
      <c r="G32" s="90">
        <v>50</v>
      </c>
      <c r="H32" s="80">
        <f t="shared" si="1"/>
        <v>50</v>
      </c>
      <c r="I32" s="85" t="s">
        <v>178</v>
      </c>
    </row>
    <row r="33" spans="1:9" ht="22.95" customHeight="1">
      <c r="A33" s="66"/>
      <c r="B33" s="75"/>
      <c r="C33" s="85" t="s">
        <v>179</v>
      </c>
      <c r="D33" s="88" t="s">
        <v>144</v>
      </c>
      <c r="E33" s="78">
        <v>1</v>
      </c>
      <c r="F33" s="89">
        <v>8</v>
      </c>
      <c r="G33" s="79">
        <v>40</v>
      </c>
      <c r="H33" s="80">
        <f t="shared" si="1"/>
        <v>320</v>
      </c>
      <c r="I33" s="85" t="s">
        <v>180</v>
      </c>
    </row>
    <row r="34" spans="1:9" ht="22.95" customHeight="1">
      <c r="A34" s="66"/>
      <c r="B34" s="75"/>
      <c r="C34" s="85" t="s">
        <v>181</v>
      </c>
      <c r="D34" s="88" t="s">
        <v>144</v>
      </c>
      <c r="E34" s="78">
        <v>1</v>
      </c>
      <c r="F34" s="89">
        <v>1</v>
      </c>
      <c r="G34" s="79">
        <v>30</v>
      </c>
      <c r="H34" s="80">
        <f t="shared" si="1"/>
        <v>30</v>
      </c>
      <c r="I34" s="94" t="s">
        <v>182</v>
      </c>
    </row>
    <row r="35" spans="1:9" ht="22.95" customHeight="1">
      <c r="A35" s="74"/>
      <c r="B35" s="75"/>
      <c r="C35" s="85" t="s">
        <v>183</v>
      </c>
      <c r="D35" s="88" t="s">
        <v>144</v>
      </c>
      <c r="E35" s="78">
        <v>1</v>
      </c>
      <c r="F35" s="89">
        <v>2</v>
      </c>
      <c r="G35" s="79">
        <v>250</v>
      </c>
      <c r="H35" s="80">
        <f t="shared" si="1"/>
        <v>500</v>
      </c>
      <c r="I35" s="85" t="s">
        <v>184</v>
      </c>
    </row>
    <row r="36" spans="1:9" ht="28.2" customHeight="1">
      <c r="A36" s="74"/>
      <c r="B36" s="75"/>
      <c r="C36" s="85" t="s">
        <v>185</v>
      </c>
      <c r="D36" s="88" t="s">
        <v>144</v>
      </c>
      <c r="E36" s="78">
        <v>1</v>
      </c>
      <c r="F36" s="89">
        <v>24</v>
      </c>
      <c r="G36" s="79">
        <v>25</v>
      </c>
      <c r="H36" s="80">
        <f t="shared" si="1"/>
        <v>600</v>
      </c>
      <c r="I36" s="85" t="s">
        <v>186</v>
      </c>
    </row>
    <row r="37" spans="1:9" ht="28.2" customHeight="1">
      <c r="A37" s="74"/>
      <c r="B37" s="75"/>
      <c r="C37" s="85" t="s">
        <v>187</v>
      </c>
      <c r="D37" s="88" t="s">
        <v>144</v>
      </c>
      <c r="E37" s="78">
        <v>1</v>
      </c>
      <c r="F37" s="89">
        <v>1</v>
      </c>
      <c r="G37" s="90">
        <v>40</v>
      </c>
      <c r="H37" s="80">
        <f t="shared" si="1"/>
        <v>40</v>
      </c>
      <c r="I37" s="85" t="s">
        <v>188</v>
      </c>
    </row>
    <row r="38" spans="1:9" ht="28.2" customHeight="1">
      <c r="A38" s="74"/>
      <c r="B38" s="95"/>
      <c r="C38" s="96" t="s">
        <v>189</v>
      </c>
      <c r="D38" s="88" t="s">
        <v>144</v>
      </c>
      <c r="E38" s="78">
        <v>1</v>
      </c>
      <c r="F38" s="97">
        <v>1</v>
      </c>
      <c r="G38" s="98">
        <v>60</v>
      </c>
      <c r="H38" s="80">
        <f t="shared" si="1"/>
        <v>60</v>
      </c>
      <c r="I38" s="99" t="s">
        <v>190</v>
      </c>
    </row>
    <row r="39" spans="1:9" ht="28.2" customHeight="1">
      <c r="A39" s="74"/>
      <c r="B39" s="75"/>
      <c r="C39" s="100" t="s">
        <v>191</v>
      </c>
      <c r="D39" s="101" t="s">
        <v>144</v>
      </c>
      <c r="E39" s="102">
        <v>2</v>
      </c>
      <c r="F39" s="103">
        <v>1600</v>
      </c>
      <c r="G39" s="104">
        <v>9</v>
      </c>
      <c r="H39" s="80">
        <f>G39*F39*E39</f>
        <v>28800</v>
      </c>
      <c r="I39" s="105"/>
    </row>
    <row r="40" spans="1:9" ht="28.2" customHeight="1">
      <c r="A40" s="74"/>
      <c r="B40" s="106"/>
      <c r="C40" s="100" t="s">
        <v>192</v>
      </c>
      <c r="D40" s="101" t="s">
        <v>144</v>
      </c>
      <c r="E40" s="102">
        <v>1</v>
      </c>
      <c r="F40" s="103">
        <v>16</v>
      </c>
      <c r="G40" s="104">
        <v>80</v>
      </c>
      <c r="H40" s="80">
        <f>G40*F40*E40</f>
        <v>1280</v>
      </c>
      <c r="I40" s="105"/>
    </row>
    <row r="41" spans="1:9" ht="28.2" customHeight="1">
      <c r="A41" s="74"/>
      <c r="B41" s="364" t="s">
        <v>193</v>
      </c>
      <c r="C41" s="365"/>
      <c r="D41" s="365"/>
      <c r="E41" s="365"/>
      <c r="F41" s="365"/>
      <c r="G41" s="365"/>
      <c r="H41" s="365"/>
      <c r="I41" s="366"/>
    </row>
    <row r="42" spans="1:9" ht="28.2" customHeight="1">
      <c r="A42" s="66"/>
      <c r="B42" s="95"/>
      <c r="C42" s="99" t="s">
        <v>194</v>
      </c>
      <c r="D42" s="88" t="s">
        <v>195</v>
      </c>
      <c r="E42" s="107">
        <v>1</v>
      </c>
      <c r="F42" s="88">
        <v>27</v>
      </c>
      <c r="G42" s="108">
        <v>165</v>
      </c>
      <c r="H42" s="80">
        <f t="shared" si="1"/>
        <v>4455</v>
      </c>
      <c r="I42" s="99" t="s">
        <v>196</v>
      </c>
    </row>
    <row r="43" spans="1:9" ht="28.2" customHeight="1">
      <c r="A43" s="66"/>
      <c r="B43" s="95"/>
      <c r="C43" s="99" t="s">
        <v>197</v>
      </c>
      <c r="D43" s="88" t="s">
        <v>195</v>
      </c>
      <c r="E43" s="107">
        <v>1</v>
      </c>
      <c r="F43" s="88">
        <v>27</v>
      </c>
      <c r="G43" s="108">
        <v>220</v>
      </c>
      <c r="H43" s="80">
        <f t="shared" si="1"/>
        <v>5940</v>
      </c>
      <c r="I43" s="99" t="s">
        <v>198</v>
      </c>
    </row>
    <row r="44" spans="1:9" ht="28.2" customHeight="1">
      <c r="A44" s="66"/>
      <c r="B44" s="95"/>
      <c r="C44" s="99" t="s">
        <v>199</v>
      </c>
      <c r="D44" s="88" t="s">
        <v>200</v>
      </c>
      <c r="E44" s="107">
        <v>1</v>
      </c>
      <c r="F44" s="88">
        <v>15</v>
      </c>
      <c r="G44" s="108">
        <v>160</v>
      </c>
      <c r="H44" s="80">
        <f t="shared" si="1"/>
        <v>2400</v>
      </c>
      <c r="I44" s="99" t="s">
        <v>201</v>
      </c>
    </row>
    <row r="45" spans="1:9" ht="28.2" customHeight="1">
      <c r="A45" s="66"/>
      <c r="B45" s="95"/>
      <c r="C45" s="367" t="s">
        <v>202</v>
      </c>
      <c r="D45" s="88" t="s">
        <v>203</v>
      </c>
      <c r="E45" s="107">
        <v>1</v>
      </c>
      <c r="F45" s="88">
        <f>1.5*4*2</f>
        <v>12</v>
      </c>
      <c r="G45" s="108">
        <v>280</v>
      </c>
      <c r="H45" s="80">
        <f t="shared" si="1"/>
        <v>3360</v>
      </c>
      <c r="I45" s="99" t="s">
        <v>204</v>
      </c>
    </row>
    <row r="46" spans="1:9" ht="28.2" customHeight="1">
      <c r="A46" s="66"/>
      <c r="B46" s="95"/>
      <c r="C46" s="367"/>
      <c r="D46" s="88" t="s">
        <v>144</v>
      </c>
      <c r="E46" s="107">
        <v>1</v>
      </c>
      <c r="F46" s="88">
        <v>1</v>
      </c>
      <c r="G46" s="108">
        <v>550</v>
      </c>
      <c r="H46" s="80">
        <f>G46*F46*E46</f>
        <v>550</v>
      </c>
      <c r="I46" s="99" t="s">
        <v>205</v>
      </c>
    </row>
    <row r="47" spans="1:9" ht="22.95" customHeight="1">
      <c r="A47" s="66"/>
      <c r="B47" s="95"/>
      <c r="C47" s="99" t="s">
        <v>206</v>
      </c>
      <c r="D47" s="88" t="s">
        <v>200</v>
      </c>
      <c r="E47" s="107">
        <v>1</v>
      </c>
      <c r="F47" s="88">
        <v>9</v>
      </c>
      <c r="G47" s="108">
        <v>600</v>
      </c>
      <c r="H47" s="80">
        <f t="shared" si="1"/>
        <v>5400</v>
      </c>
      <c r="I47" s="99" t="s">
        <v>207</v>
      </c>
    </row>
    <row r="48" spans="1:9" ht="22.95" customHeight="1">
      <c r="A48" s="66"/>
      <c r="B48" s="95"/>
      <c r="C48" s="367" t="s">
        <v>208</v>
      </c>
      <c r="D48" s="88" t="s">
        <v>203</v>
      </c>
      <c r="E48" s="107">
        <v>1</v>
      </c>
      <c r="F48" s="88">
        <v>30</v>
      </c>
      <c r="G48" s="108">
        <v>360</v>
      </c>
      <c r="H48" s="80">
        <f t="shared" si="1"/>
        <v>10800</v>
      </c>
      <c r="I48" s="99" t="s">
        <v>209</v>
      </c>
    </row>
    <row r="49" spans="1:9" ht="22.95" customHeight="1">
      <c r="A49" s="66"/>
      <c r="B49" s="95"/>
      <c r="C49" s="367"/>
      <c r="D49" s="88" t="s">
        <v>144</v>
      </c>
      <c r="E49" s="107">
        <v>1</v>
      </c>
      <c r="F49" s="88">
        <v>1</v>
      </c>
      <c r="G49" s="108">
        <v>4400</v>
      </c>
      <c r="H49" s="80">
        <f t="shared" si="1"/>
        <v>4400</v>
      </c>
      <c r="I49" s="99" t="s">
        <v>210</v>
      </c>
    </row>
    <row r="50" spans="1:9" ht="22.95" customHeight="1">
      <c r="A50" s="66"/>
      <c r="B50" s="95"/>
      <c r="C50" s="228" t="s">
        <v>211</v>
      </c>
      <c r="D50" s="229" t="s">
        <v>144</v>
      </c>
      <c r="E50" s="230">
        <v>1</v>
      </c>
      <c r="F50" s="229">
        <v>1</v>
      </c>
      <c r="G50" s="231">
        <v>9000</v>
      </c>
      <c r="H50" s="232">
        <f t="shared" si="1"/>
        <v>9000</v>
      </c>
      <c r="I50" s="99" t="s">
        <v>212</v>
      </c>
    </row>
    <row r="51" spans="1:9" ht="22.95" customHeight="1">
      <c r="A51" s="66"/>
      <c r="B51" s="75"/>
      <c r="C51" s="109" t="s">
        <v>213</v>
      </c>
      <c r="D51" s="110" t="s">
        <v>214</v>
      </c>
      <c r="E51" s="111">
        <v>1</v>
      </c>
      <c r="F51" s="110">
        <v>5</v>
      </c>
      <c r="G51" s="112">
        <v>600</v>
      </c>
      <c r="H51" s="80">
        <f t="shared" si="1"/>
        <v>3000</v>
      </c>
      <c r="I51" s="109" t="s">
        <v>215</v>
      </c>
    </row>
    <row r="52" spans="1:9" ht="15">
      <c r="A52" s="66"/>
      <c r="B52" s="75"/>
      <c r="C52" s="113" t="s">
        <v>216</v>
      </c>
      <c r="D52" s="110" t="s">
        <v>217</v>
      </c>
      <c r="E52" s="111">
        <v>1</v>
      </c>
      <c r="F52" s="110">
        <v>1</v>
      </c>
      <c r="G52" s="112">
        <v>0</v>
      </c>
      <c r="H52" s="80">
        <f t="shared" si="1"/>
        <v>0</v>
      </c>
      <c r="I52" s="109" t="s">
        <v>218</v>
      </c>
    </row>
    <row r="53" spans="1:9" ht="15">
      <c r="A53" s="74"/>
      <c r="B53" s="75"/>
      <c r="C53" s="114" t="s">
        <v>219</v>
      </c>
      <c r="D53" s="110" t="s">
        <v>144</v>
      </c>
      <c r="E53" s="111">
        <v>1</v>
      </c>
      <c r="F53" s="115">
        <v>6</v>
      </c>
      <c r="G53" s="116">
        <v>100</v>
      </c>
      <c r="H53" s="80">
        <f t="shared" si="1"/>
        <v>600</v>
      </c>
      <c r="I53" s="94" t="s">
        <v>220</v>
      </c>
    </row>
    <row r="54" spans="1:9" ht="21" customHeight="1">
      <c r="A54" s="67"/>
      <c r="B54" s="75"/>
      <c r="C54" s="114" t="s">
        <v>221</v>
      </c>
      <c r="D54" s="110" t="s">
        <v>144</v>
      </c>
      <c r="E54" s="111">
        <v>1</v>
      </c>
      <c r="F54" s="115">
        <v>4</v>
      </c>
      <c r="G54" s="116">
        <v>1000</v>
      </c>
      <c r="H54" s="80">
        <f t="shared" si="1"/>
        <v>4000</v>
      </c>
      <c r="I54" s="94" t="s">
        <v>222</v>
      </c>
    </row>
    <row r="55" spans="1:9" ht="43.2" customHeight="1">
      <c r="A55" s="129"/>
      <c r="B55" s="75"/>
      <c r="C55" s="117" t="s">
        <v>223</v>
      </c>
      <c r="D55" s="110" t="s">
        <v>144</v>
      </c>
      <c r="E55" s="111">
        <v>2</v>
      </c>
      <c r="F55" s="118">
        <v>1600</v>
      </c>
      <c r="G55" s="119">
        <v>9</v>
      </c>
      <c r="H55" s="80">
        <f>G55*F55*E55</f>
        <v>28800</v>
      </c>
      <c r="I55" s="87"/>
    </row>
    <row r="56" spans="1:9" ht="25.2" customHeight="1">
      <c r="A56" s="74"/>
      <c r="B56" s="75"/>
      <c r="C56" s="120" t="s">
        <v>224</v>
      </c>
      <c r="D56" s="101" t="s">
        <v>144</v>
      </c>
      <c r="E56" s="111">
        <v>2</v>
      </c>
      <c r="F56" s="118">
        <v>1</v>
      </c>
      <c r="G56" s="119">
        <v>3000</v>
      </c>
      <c r="H56" s="80">
        <f>G56*F56*E56</f>
        <v>6000</v>
      </c>
      <c r="I56" s="87"/>
    </row>
    <row r="57" spans="1:9" ht="25.2" customHeight="1">
      <c r="A57" s="74"/>
      <c r="B57" s="121"/>
      <c r="C57" s="122"/>
      <c r="D57" s="123"/>
      <c r="E57" s="124" t="s">
        <v>63</v>
      </c>
      <c r="F57" s="125" t="s">
        <v>225</v>
      </c>
      <c r="G57" s="126"/>
      <c r="H57" s="127">
        <f>SUM(H16:H56)</f>
        <v>127445</v>
      </c>
      <c r="I57" s="128"/>
    </row>
    <row r="58" spans="1:9" ht="25.2" customHeight="1">
      <c r="A58" s="66"/>
      <c r="B58" s="368" t="s">
        <v>226</v>
      </c>
      <c r="C58" s="369"/>
      <c r="D58" s="369"/>
      <c r="E58" s="369"/>
      <c r="F58" s="369"/>
      <c r="G58" s="369"/>
      <c r="H58" s="369"/>
      <c r="I58" s="369"/>
    </row>
    <row r="59" spans="1:9" ht="30.45" customHeight="1">
      <c r="A59" s="66"/>
      <c r="B59" s="68"/>
      <c r="C59" s="69" t="s">
        <v>136</v>
      </c>
      <c r="D59" s="70" t="s">
        <v>137</v>
      </c>
      <c r="E59" s="70" t="s">
        <v>138</v>
      </c>
      <c r="F59" s="70" t="s">
        <v>139</v>
      </c>
      <c r="G59" s="71" t="s">
        <v>140</v>
      </c>
      <c r="H59" s="72" t="s">
        <v>141</v>
      </c>
      <c r="I59" s="73" t="s">
        <v>142</v>
      </c>
    </row>
    <row r="60" spans="1:9" ht="25.2" customHeight="1">
      <c r="A60" s="66"/>
      <c r="B60" s="75"/>
      <c r="C60" s="94" t="s">
        <v>227</v>
      </c>
      <c r="D60" s="88" t="s">
        <v>144</v>
      </c>
      <c r="E60" s="78">
        <v>2</v>
      </c>
      <c r="F60" s="130">
        <v>1</v>
      </c>
      <c r="G60" s="116">
        <v>330</v>
      </c>
      <c r="H60" s="80">
        <f>E60*F60*G60</f>
        <v>660</v>
      </c>
      <c r="I60" s="94" t="s">
        <v>228</v>
      </c>
    </row>
    <row r="61" spans="1:9" ht="28.95" customHeight="1">
      <c r="A61" s="66"/>
      <c r="B61" s="75"/>
      <c r="C61" s="94" t="s">
        <v>229</v>
      </c>
      <c r="D61" s="88" t="s">
        <v>144</v>
      </c>
      <c r="E61" s="78">
        <v>2</v>
      </c>
      <c r="F61" s="130">
        <v>1</v>
      </c>
      <c r="G61" s="116">
        <v>300</v>
      </c>
      <c r="H61" s="80">
        <f t="shared" ref="H61:H72" si="2">G61*F61*E61</f>
        <v>600</v>
      </c>
      <c r="I61" s="94" t="s">
        <v>230</v>
      </c>
    </row>
    <row r="62" spans="1:9" ht="28.95" customHeight="1">
      <c r="A62" s="66"/>
      <c r="B62" s="75"/>
      <c r="C62" s="94" t="s">
        <v>231</v>
      </c>
      <c r="D62" s="88" t="s">
        <v>144</v>
      </c>
      <c r="E62" s="78">
        <v>2</v>
      </c>
      <c r="F62" s="89">
        <v>1</v>
      </c>
      <c r="G62" s="112">
        <v>300</v>
      </c>
      <c r="H62" s="80">
        <f t="shared" si="2"/>
        <v>600</v>
      </c>
      <c r="I62" s="94" t="s">
        <v>232</v>
      </c>
    </row>
    <row r="63" spans="1:9" ht="43.2" customHeight="1">
      <c r="A63" s="66"/>
      <c r="B63" s="131"/>
      <c r="C63" s="99" t="s">
        <v>233</v>
      </c>
      <c r="D63" s="88" t="s">
        <v>144</v>
      </c>
      <c r="E63" s="78">
        <v>2</v>
      </c>
      <c r="F63" s="97">
        <v>1</v>
      </c>
      <c r="G63" s="132">
        <v>500</v>
      </c>
      <c r="H63" s="80">
        <f t="shared" si="2"/>
        <v>1000</v>
      </c>
      <c r="I63" s="94" t="s">
        <v>230</v>
      </c>
    </row>
    <row r="64" spans="1:9" ht="51" customHeight="1">
      <c r="A64" s="66"/>
      <c r="B64" s="131"/>
      <c r="C64" s="133" t="s">
        <v>234</v>
      </c>
      <c r="D64" s="134" t="s">
        <v>144</v>
      </c>
      <c r="E64" s="78">
        <v>2</v>
      </c>
      <c r="F64" s="135">
        <v>4</v>
      </c>
      <c r="G64" s="136">
        <v>300</v>
      </c>
      <c r="H64" s="137">
        <f t="shared" si="2"/>
        <v>2400</v>
      </c>
      <c r="I64" s="138" t="s">
        <v>235</v>
      </c>
    </row>
    <row r="65" spans="1:9" ht="25.2" customHeight="1">
      <c r="A65" s="66"/>
      <c r="B65" s="75"/>
      <c r="C65" s="114" t="s">
        <v>236</v>
      </c>
      <c r="D65" s="110" t="s">
        <v>144</v>
      </c>
      <c r="E65" s="78">
        <v>2</v>
      </c>
      <c r="F65" s="115">
        <v>2</v>
      </c>
      <c r="G65" s="116">
        <v>300</v>
      </c>
      <c r="H65" s="80">
        <f t="shared" si="2"/>
        <v>1200</v>
      </c>
      <c r="I65" s="94" t="s">
        <v>237</v>
      </c>
    </row>
    <row r="66" spans="1:9" ht="46.2" customHeight="1">
      <c r="A66" s="66"/>
      <c r="B66" s="75"/>
      <c r="C66" s="117" t="s">
        <v>238</v>
      </c>
      <c r="D66" s="101" t="s">
        <v>144</v>
      </c>
      <c r="E66" s="78">
        <v>2</v>
      </c>
      <c r="F66" s="118">
        <v>4</v>
      </c>
      <c r="G66" s="116">
        <v>590</v>
      </c>
      <c r="H66" s="80">
        <f t="shared" si="2"/>
        <v>4720</v>
      </c>
      <c r="I66" s="94"/>
    </row>
    <row r="67" spans="1:9" ht="46.2" customHeight="1">
      <c r="A67" s="66"/>
      <c r="B67" s="75"/>
      <c r="C67" s="117" t="s">
        <v>239</v>
      </c>
      <c r="D67" s="101" t="s">
        <v>144</v>
      </c>
      <c r="E67" s="78">
        <v>2</v>
      </c>
      <c r="F67" s="118">
        <v>1</v>
      </c>
      <c r="G67" s="116">
        <v>500</v>
      </c>
      <c r="H67" s="80">
        <f t="shared" si="2"/>
        <v>1000</v>
      </c>
      <c r="I67" s="94" t="s">
        <v>240</v>
      </c>
    </row>
    <row r="68" spans="1:9" ht="46.95" customHeight="1">
      <c r="A68" s="74"/>
      <c r="B68" s="75"/>
      <c r="C68" s="117" t="s">
        <v>241</v>
      </c>
      <c r="D68" s="101" t="s">
        <v>144</v>
      </c>
      <c r="E68" s="78">
        <v>2</v>
      </c>
      <c r="F68" s="118">
        <v>3</v>
      </c>
      <c r="G68" s="119">
        <v>320</v>
      </c>
      <c r="H68" s="80">
        <f t="shared" si="2"/>
        <v>1920</v>
      </c>
      <c r="I68" s="94"/>
    </row>
    <row r="69" spans="1:9" ht="25.2" customHeight="1">
      <c r="A69" s="74"/>
      <c r="B69" s="75"/>
      <c r="C69" s="117" t="s">
        <v>242</v>
      </c>
      <c r="D69" s="101" t="s">
        <v>144</v>
      </c>
      <c r="E69" s="78">
        <v>2</v>
      </c>
      <c r="F69" s="118">
        <v>5</v>
      </c>
      <c r="G69" s="119">
        <v>320</v>
      </c>
      <c r="H69" s="80">
        <f>G69*F69*E69</f>
        <v>3200</v>
      </c>
      <c r="I69" s="87" t="s">
        <v>243</v>
      </c>
    </row>
    <row r="70" spans="1:9" ht="25.2" customHeight="1">
      <c r="A70" s="74"/>
      <c r="B70" s="75"/>
      <c r="C70" s="117" t="s">
        <v>244</v>
      </c>
      <c r="D70" s="101" t="s">
        <v>144</v>
      </c>
      <c r="E70" s="78">
        <v>2</v>
      </c>
      <c r="F70" s="118">
        <v>2</v>
      </c>
      <c r="G70" s="119">
        <v>300</v>
      </c>
      <c r="H70" s="80">
        <f t="shared" si="2"/>
        <v>1200</v>
      </c>
      <c r="I70" s="87" t="s">
        <v>245</v>
      </c>
    </row>
    <row r="71" spans="1:9" ht="25.2" customHeight="1">
      <c r="A71" s="66"/>
      <c r="B71" s="75"/>
      <c r="C71" s="117" t="s">
        <v>246</v>
      </c>
      <c r="D71" s="101" t="s">
        <v>144</v>
      </c>
      <c r="E71" s="78">
        <v>2</v>
      </c>
      <c r="F71" s="118">
        <v>3</v>
      </c>
      <c r="G71" s="119">
        <v>590</v>
      </c>
      <c r="H71" s="80">
        <f t="shared" si="2"/>
        <v>3540</v>
      </c>
      <c r="I71" s="94"/>
    </row>
    <row r="72" spans="1:9" ht="21" customHeight="1">
      <c r="A72" s="67"/>
      <c r="B72" s="75"/>
      <c r="C72" s="117" t="s">
        <v>247</v>
      </c>
      <c r="D72" s="101" t="s">
        <v>144</v>
      </c>
      <c r="E72" s="78">
        <v>2</v>
      </c>
      <c r="F72" s="118">
        <v>1</v>
      </c>
      <c r="G72" s="119">
        <v>1000</v>
      </c>
      <c r="H72" s="80">
        <f t="shared" si="2"/>
        <v>2000</v>
      </c>
      <c r="I72" s="87"/>
    </row>
    <row r="73" spans="1:9" ht="25.2" customHeight="1">
      <c r="A73" s="74"/>
      <c r="B73" s="75"/>
      <c r="C73" s="117" t="s">
        <v>327</v>
      </c>
      <c r="D73" s="101" t="s">
        <v>144</v>
      </c>
      <c r="E73" s="111">
        <v>1</v>
      </c>
      <c r="F73" s="118">
        <v>3</v>
      </c>
      <c r="G73" s="119">
        <v>5000</v>
      </c>
      <c r="H73" s="80">
        <f>G73*F73*E73</f>
        <v>15000</v>
      </c>
      <c r="I73" s="214"/>
    </row>
    <row r="74" spans="1:9" ht="25.2" customHeight="1">
      <c r="A74" s="74"/>
      <c r="B74" s="139"/>
      <c r="C74" s="140" t="s">
        <v>248</v>
      </c>
      <c r="D74" s="141" t="s">
        <v>249</v>
      </c>
      <c r="E74" s="141">
        <v>1</v>
      </c>
      <c r="F74" s="141">
        <v>1</v>
      </c>
      <c r="G74" s="142">
        <v>700</v>
      </c>
      <c r="H74" s="143">
        <f>E74*F74*G74</f>
        <v>700</v>
      </c>
      <c r="I74" s="144" t="s">
        <v>250</v>
      </c>
    </row>
    <row r="75" spans="1:9" ht="25.2" customHeight="1">
      <c r="A75" s="74"/>
      <c r="B75" s="145"/>
      <c r="C75" s="146"/>
      <c r="D75" s="147"/>
      <c r="E75" s="147"/>
      <c r="F75" s="147"/>
      <c r="G75" s="148"/>
      <c r="H75" s="149"/>
      <c r="I75" s="150"/>
    </row>
    <row r="76" spans="1:9" ht="25.2" customHeight="1">
      <c r="A76" s="74"/>
      <c r="B76" s="151"/>
      <c r="C76" s="152"/>
      <c r="D76" s="153"/>
      <c r="E76" s="153"/>
      <c r="F76" s="154" t="s">
        <v>13</v>
      </c>
      <c r="G76" s="155"/>
      <c r="H76" s="156">
        <f>SUM(H60:H74)</f>
        <v>39740</v>
      </c>
      <c r="I76" s="157">
        <v>60000</v>
      </c>
    </row>
    <row r="77" spans="1:9" ht="25.2" customHeight="1">
      <c r="A77" s="74"/>
      <c r="B77" s="351" t="s">
        <v>251</v>
      </c>
      <c r="C77" s="352"/>
      <c r="D77" s="352"/>
      <c r="E77" s="352"/>
      <c r="F77" s="352"/>
      <c r="G77" s="352"/>
      <c r="H77" s="352"/>
      <c r="I77" s="352"/>
    </row>
    <row r="78" spans="1:9" ht="25.2" customHeight="1">
      <c r="A78" s="74"/>
      <c r="B78" s="68"/>
      <c r="C78" s="69" t="s">
        <v>136</v>
      </c>
      <c r="D78" s="70" t="s">
        <v>137</v>
      </c>
      <c r="E78" s="70" t="s">
        <v>138</v>
      </c>
      <c r="F78" s="70" t="s">
        <v>139</v>
      </c>
      <c r="G78" s="71" t="s">
        <v>140</v>
      </c>
      <c r="H78" s="72" t="s">
        <v>141</v>
      </c>
      <c r="I78" s="73" t="s">
        <v>142</v>
      </c>
    </row>
    <row r="79" spans="1:9" ht="25.2" customHeight="1">
      <c r="A79" s="74"/>
      <c r="B79" s="139"/>
      <c r="C79" s="140" t="s">
        <v>252</v>
      </c>
      <c r="D79" s="141" t="s">
        <v>253</v>
      </c>
      <c r="E79" s="141">
        <v>1</v>
      </c>
      <c r="F79" s="141">
        <v>1</v>
      </c>
      <c r="G79" s="142">
        <v>450</v>
      </c>
      <c r="H79" s="143">
        <f>E79*F79*G79</f>
        <v>450</v>
      </c>
      <c r="I79" s="144" t="s">
        <v>254</v>
      </c>
    </row>
    <row r="80" spans="1:9" ht="25.2" customHeight="1">
      <c r="A80" s="74"/>
      <c r="B80" s="139"/>
      <c r="C80" s="140" t="s">
        <v>255</v>
      </c>
      <c r="D80" s="141" t="s">
        <v>144</v>
      </c>
      <c r="E80" s="141">
        <v>1</v>
      </c>
      <c r="F80" s="141">
        <v>12</v>
      </c>
      <c r="G80" s="142">
        <v>400</v>
      </c>
      <c r="H80" s="143">
        <f t="shared" ref="H80:H111" si="3">E80*F80*G80</f>
        <v>4800</v>
      </c>
      <c r="I80" s="144" t="s">
        <v>256</v>
      </c>
    </row>
    <row r="81" spans="1:9" ht="25.2" customHeight="1">
      <c r="A81" s="74"/>
      <c r="B81" s="139"/>
      <c r="C81" s="140" t="s">
        <v>257</v>
      </c>
      <c r="D81" s="141" t="s">
        <v>138</v>
      </c>
      <c r="E81" s="141">
        <v>1</v>
      </c>
      <c r="F81" s="141">
        <v>12</v>
      </c>
      <c r="G81" s="142">
        <v>80</v>
      </c>
      <c r="H81" s="143">
        <f t="shared" si="3"/>
        <v>960</v>
      </c>
      <c r="I81" s="144" t="s">
        <v>258</v>
      </c>
    </row>
    <row r="82" spans="1:9" ht="25.2" customHeight="1">
      <c r="A82" s="74"/>
      <c r="B82" s="139"/>
      <c r="C82" s="140" t="s">
        <v>261</v>
      </c>
      <c r="D82" s="141" t="s">
        <v>260</v>
      </c>
      <c r="E82" s="141">
        <v>1</v>
      </c>
      <c r="F82" s="141">
        <v>12</v>
      </c>
      <c r="G82" s="158">
        <v>100</v>
      </c>
      <c r="H82" s="143">
        <f t="shared" si="3"/>
        <v>1200</v>
      </c>
      <c r="I82" s="159" t="s">
        <v>262</v>
      </c>
    </row>
    <row r="83" spans="1:9" ht="25.2" customHeight="1">
      <c r="A83" s="74"/>
      <c r="B83" s="139"/>
      <c r="C83" s="140" t="s">
        <v>263</v>
      </c>
      <c r="D83" s="141" t="s">
        <v>138</v>
      </c>
      <c r="E83" s="141">
        <v>1</v>
      </c>
      <c r="F83" s="141">
        <v>15</v>
      </c>
      <c r="G83" s="158">
        <v>250</v>
      </c>
      <c r="H83" s="143">
        <f t="shared" si="3"/>
        <v>3750</v>
      </c>
      <c r="I83" s="159"/>
    </row>
    <row r="84" spans="1:9" ht="25.2" customHeight="1">
      <c r="A84" s="74"/>
      <c r="B84" s="139"/>
      <c r="C84" s="140" t="s">
        <v>264</v>
      </c>
      <c r="D84" s="141" t="s">
        <v>214</v>
      </c>
      <c r="E84" s="141">
        <v>1</v>
      </c>
      <c r="F84" s="141">
        <v>30</v>
      </c>
      <c r="G84" s="158">
        <v>0</v>
      </c>
      <c r="H84" s="143">
        <f t="shared" si="3"/>
        <v>0</v>
      </c>
      <c r="I84" s="144" t="s">
        <v>265</v>
      </c>
    </row>
    <row r="85" spans="1:9" ht="25.2" customHeight="1">
      <c r="A85" s="74"/>
      <c r="B85" s="139"/>
      <c r="C85" s="140" t="s">
        <v>266</v>
      </c>
      <c r="D85" s="141" t="s">
        <v>214</v>
      </c>
      <c r="E85" s="141">
        <v>1</v>
      </c>
      <c r="F85" s="141">
        <v>12</v>
      </c>
      <c r="G85" s="158">
        <v>10</v>
      </c>
      <c r="H85" s="143">
        <f t="shared" si="3"/>
        <v>120</v>
      </c>
      <c r="I85" s="160" t="s">
        <v>267</v>
      </c>
    </row>
    <row r="86" spans="1:9" ht="25.2" customHeight="1">
      <c r="A86" s="74"/>
      <c r="B86" s="139"/>
      <c r="C86" s="140" t="s">
        <v>268</v>
      </c>
      <c r="D86" s="161" t="s">
        <v>269</v>
      </c>
      <c r="E86" s="141">
        <v>1</v>
      </c>
      <c r="F86" s="141">
        <v>12</v>
      </c>
      <c r="G86" s="158">
        <v>5</v>
      </c>
      <c r="H86" s="143">
        <f t="shared" si="3"/>
        <v>60</v>
      </c>
      <c r="I86" s="160" t="s">
        <v>267</v>
      </c>
    </row>
    <row r="87" spans="1:9" ht="25.2" customHeight="1">
      <c r="A87" s="74"/>
      <c r="B87" s="139"/>
      <c r="C87" s="140" t="s">
        <v>270</v>
      </c>
      <c r="D87" s="161" t="s">
        <v>269</v>
      </c>
      <c r="E87" s="141">
        <v>1</v>
      </c>
      <c r="F87" s="141">
        <v>12</v>
      </c>
      <c r="G87" s="158">
        <v>3</v>
      </c>
      <c r="H87" s="143">
        <f t="shared" si="3"/>
        <v>36</v>
      </c>
      <c r="I87" s="160" t="s">
        <v>267</v>
      </c>
    </row>
    <row r="88" spans="1:9" ht="15.45">
      <c r="A88" s="74"/>
      <c r="B88" s="139"/>
      <c r="C88" s="140" t="s">
        <v>271</v>
      </c>
      <c r="D88" s="161" t="s">
        <v>214</v>
      </c>
      <c r="E88" s="141">
        <v>1</v>
      </c>
      <c r="F88" s="161">
        <v>12</v>
      </c>
      <c r="G88" s="158">
        <v>20</v>
      </c>
      <c r="H88" s="143">
        <f t="shared" si="3"/>
        <v>240</v>
      </c>
      <c r="I88" s="160" t="s">
        <v>272</v>
      </c>
    </row>
    <row r="89" spans="1:9" ht="25.2" customHeight="1">
      <c r="A89" s="74"/>
      <c r="B89" s="139"/>
      <c r="C89" s="140" t="s">
        <v>273</v>
      </c>
      <c r="D89" s="161" t="s">
        <v>274</v>
      </c>
      <c r="E89" s="141">
        <v>1</v>
      </c>
      <c r="F89" s="161">
        <v>12</v>
      </c>
      <c r="G89" s="158">
        <v>14</v>
      </c>
      <c r="H89" s="143">
        <f t="shared" si="3"/>
        <v>168</v>
      </c>
      <c r="I89" s="160" t="s">
        <v>267</v>
      </c>
    </row>
    <row r="90" spans="1:9" ht="25.2" customHeight="1">
      <c r="A90" s="74"/>
      <c r="B90" s="139"/>
      <c r="C90" s="140" t="s">
        <v>275</v>
      </c>
      <c r="D90" s="161" t="s">
        <v>269</v>
      </c>
      <c r="E90" s="161">
        <v>1</v>
      </c>
      <c r="F90" s="161">
        <v>12</v>
      </c>
      <c r="G90" s="158">
        <v>200</v>
      </c>
      <c r="H90" s="143">
        <f t="shared" si="3"/>
        <v>2400</v>
      </c>
      <c r="I90" s="160" t="s">
        <v>276</v>
      </c>
    </row>
    <row r="91" spans="1:9" ht="25.2" customHeight="1">
      <c r="A91" s="74"/>
      <c r="B91" s="139"/>
      <c r="C91" s="162" t="s">
        <v>277</v>
      </c>
      <c r="D91" s="161" t="s">
        <v>214</v>
      </c>
      <c r="E91" s="161">
        <v>1</v>
      </c>
      <c r="F91" s="161">
        <v>14</v>
      </c>
      <c r="G91" s="158">
        <v>5</v>
      </c>
      <c r="H91" s="143">
        <f t="shared" si="3"/>
        <v>70</v>
      </c>
      <c r="I91" s="160" t="s">
        <v>267</v>
      </c>
    </row>
    <row r="92" spans="1:9" ht="25.2" customHeight="1">
      <c r="A92" s="74"/>
      <c r="B92" s="139"/>
      <c r="C92" s="140" t="s">
        <v>278</v>
      </c>
      <c r="D92" s="141" t="s">
        <v>214</v>
      </c>
      <c r="E92" s="141">
        <v>1</v>
      </c>
      <c r="F92" s="141">
        <v>14</v>
      </c>
      <c r="G92" s="142">
        <v>5</v>
      </c>
      <c r="H92" s="143">
        <f t="shared" si="3"/>
        <v>70</v>
      </c>
      <c r="I92" s="160" t="s">
        <v>272</v>
      </c>
    </row>
    <row r="93" spans="1:9" ht="25.2" customHeight="1">
      <c r="A93" s="74"/>
      <c r="B93" s="139"/>
      <c r="C93" s="140" t="s">
        <v>279</v>
      </c>
      <c r="D93" s="141" t="s">
        <v>214</v>
      </c>
      <c r="E93" s="141">
        <v>1</v>
      </c>
      <c r="F93" s="141">
        <v>20</v>
      </c>
      <c r="G93" s="142">
        <v>50</v>
      </c>
      <c r="H93" s="143">
        <f t="shared" si="3"/>
        <v>1000</v>
      </c>
      <c r="I93" s="144" t="s">
        <v>280</v>
      </c>
    </row>
    <row r="94" spans="1:9" ht="50.25" customHeight="1">
      <c r="A94" s="74"/>
      <c r="B94" s="139"/>
      <c r="C94" s="140" t="s">
        <v>281</v>
      </c>
      <c r="D94" s="141" t="s">
        <v>214</v>
      </c>
      <c r="E94" s="141">
        <v>1</v>
      </c>
      <c r="F94" s="141">
        <v>15</v>
      </c>
      <c r="G94" s="142">
        <v>1</v>
      </c>
      <c r="H94" s="143">
        <f t="shared" si="3"/>
        <v>15</v>
      </c>
      <c r="I94" s="144" t="s">
        <v>282</v>
      </c>
    </row>
    <row r="95" spans="1:9" ht="40.5" customHeight="1">
      <c r="A95" s="74"/>
      <c r="B95" s="139"/>
      <c r="C95" s="140" t="s">
        <v>283</v>
      </c>
      <c r="D95" s="141" t="s">
        <v>214</v>
      </c>
      <c r="E95" s="141">
        <v>1</v>
      </c>
      <c r="F95" s="141">
        <v>5</v>
      </c>
      <c r="G95" s="142">
        <v>100</v>
      </c>
      <c r="H95" s="143">
        <f t="shared" si="3"/>
        <v>500</v>
      </c>
      <c r="I95" s="144" t="s">
        <v>284</v>
      </c>
    </row>
    <row r="96" spans="1:9" ht="33.75" customHeight="1">
      <c r="A96" s="74"/>
      <c r="B96" s="139"/>
      <c r="C96" s="140" t="s">
        <v>285</v>
      </c>
      <c r="D96" s="141" t="s">
        <v>214</v>
      </c>
      <c r="E96" s="141">
        <v>1</v>
      </c>
      <c r="F96" s="141">
        <v>50</v>
      </c>
      <c r="G96" s="142">
        <v>0.5</v>
      </c>
      <c r="H96" s="143">
        <f t="shared" si="3"/>
        <v>25</v>
      </c>
      <c r="I96" s="144" t="s">
        <v>286</v>
      </c>
    </row>
    <row r="97" spans="1:9" ht="31.95" customHeight="1">
      <c r="A97" s="74"/>
      <c r="B97" s="139"/>
      <c r="C97" s="223" t="s">
        <v>287</v>
      </c>
      <c r="D97" s="224" t="s">
        <v>214</v>
      </c>
      <c r="E97" s="224">
        <v>1</v>
      </c>
      <c r="F97" s="224">
        <v>12</v>
      </c>
      <c r="G97" s="225">
        <v>100</v>
      </c>
      <c r="H97" s="226">
        <f t="shared" si="3"/>
        <v>1200</v>
      </c>
      <c r="I97" s="227"/>
    </row>
    <row r="98" spans="1:9" ht="30.45" customHeight="1">
      <c r="A98" s="74"/>
      <c r="B98" s="139"/>
      <c r="C98" s="140" t="s">
        <v>288</v>
      </c>
      <c r="D98" s="141" t="s">
        <v>144</v>
      </c>
      <c r="E98" s="141">
        <v>1</v>
      </c>
      <c r="F98" s="141">
        <v>1</v>
      </c>
      <c r="G98" s="142">
        <v>500</v>
      </c>
      <c r="H98" s="143">
        <f t="shared" si="3"/>
        <v>500</v>
      </c>
      <c r="I98" s="144"/>
    </row>
    <row r="99" spans="1:9" ht="22.95" customHeight="1">
      <c r="A99" s="74"/>
      <c r="B99" s="139"/>
      <c r="C99" s="140" t="s">
        <v>289</v>
      </c>
      <c r="D99" s="141" t="s">
        <v>214</v>
      </c>
      <c r="E99" s="141">
        <v>1</v>
      </c>
      <c r="F99" s="141">
        <v>50</v>
      </c>
      <c r="G99" s="142">
        <v>10</v>
      </c>
      <c r="H99" s="143">
        <f t="shared" si="3"/>
        <v>500</v>
      </c>
      <c r="I99" s="144" t="s">
        <v>290</v>
      </c>
    </row>
    <row r="100" spans="1:9" ht="22.95" customHeight="1">
      <c r="A100" s="74"/>
      <c r="B100" s="139"/>
      <c r="C100" s="140" t="s">
        <v>291</v>
      </c>
      <c r="D100" s="141" t="s">
        <v>214</v>
      </c>
      <c r="E100" s="141">
        <v>1</v>
      </c>
      <c r="F100" s="141">
        <v>50</v>
      </c>
      <c r="G100" s="142">
        <v>4</v>
      </c>
      <c r="H100" s="143">
        <f t="shared" si="3"/>
        <v>200</v>
      </c>
      <c r="I100" s="144" t="s">
        <v>292</v>
      </c>
    </row>
    <row r="101" spans="1:9" ht="27.45">
      <c r="A101" s="74"/>
      <c r="B101" s="139"/>
      <c r="C101" s="140" t="s">
        <v>293</v>
      </c>
      <c r="D101" s="141" t="s">
        <v>214</v>
      </c>
      <c r="E101" s="141">
        <v>1</v>
      </c>
      <c r="F101" s="141">
        <v>50</v>
      </c>
      <c r="G101" s="142">
        <v>1</v>
      </c>
      <c r="H101" s="143">
        <f t="shared" si="3"/>
        <v>50</v>
      </c>
      <c r="I101" s="144" t="s">
        <v>294</v>
      </c>
    </row>
    <row r="102" spans="1:9" ht="22.95" customHeight="1">
      <c r="A102" s="74"/>
      <c r="B102" s="139"/>
      <c r="C102" s="140" t="s">
        <v>295</v>
      </c>
      <c r="D102" s="141" t="s">
        <v>214</v>
      </c>
      <c r="E102" s="141">
        <v>1</v>
      </c>
      <c r="F102" s="141">
        <v>4</v>
      </c>
      <c r="G102" s="142">
        <v>50</v>
      </c>
      <c r="H102" s="143">
        <f t="shared" si="3"/>
        <v>200</v>
      </c>
      <c r="I102" s="144" t="s">
        <v>296</v>
      </c>
    </row>
    <row r="103" spans="1:9" ht="22.95" customHeight="1">
      <c r="A103" s="74"/>
      <c r="B103" s="139"/>
      <c r="C103" s="140" t="s">
        <v>297</v>
      </c>
      <c r="D103" s="141" t="s">
        <v>260</v>
      </c>
      <c r="E103" s="141">
        <v>2</v>
      </c>
      <c r="F103" s="141">
        <v>3</v>
      </c>
      <c r="G103" s="142">
        <v>350</v>
      </c>
      <c r="H103" s="143">
        <f t="shared" si="3"/>
        <v>2100</v>
      </c>
      <c r="I103" s="144"/>
    </row>
    <row r="104" spans="1:9" ht="25.95" customHeight="1">
      <c r="A104" s="74"/>
      <c r="B104" s="139"/>
      <c r="C104" s="163" t="s">
        <v>298</v>
      </c>
      <c r="D104" s="141" t="s">
        <v>260</v>
      </c>
      <c r="E104" s="141">
        <v>2</v>
      </c>
      <c r="F104" s="141">
        <v>3</v>
      </c>
      <c r="G104" s="142">
        <v>300</v>
      </c>
      <c r="H104" s="143">
        <f>E104*F104*G104</f>
        <v>1800</v>
      </c>
      <c r="I104" s="141"/>
    </row>
    <row r="105" spans="1:9" ht="25.2" customHeight="1">
      <c r="A105" s="74"/>
      <c r="B105" s="139"/>
      <c r="C105" s="164" t="s">
        <v>299</v>
      </c>
      <c r="D105" s="161" t="s">
        <v>300</v>
      </c>
      <c r="E105" s="161">
        <v>1</v>
      </c>
      <c r="F105" s="161">
        <v>100</v>
      </c>
      <c r="G105" s="142">
        <v>2.5</v>
      </c>
      <c r="H105" s="143">
        <f t="shared" si="3"/>
        <v>250</v>
      </c>
      <c r="I105" s="163"/>
    </row>
    <row r="106" spans="1:9" ht="15.45">
      <c r="A106" s="74"/>
      <c r="B106" s="139"/>
      <c r="C106" s="164" t="s">
        <v>301</v>
      </c>
      <c r="D106" s="161" t="s">
        <v>144</v>
      </c>
      <c r="E106" s="161">
        <v>1</v>
      </c>
      <c r="F106" s="161">
        <v>1</v>
      </c>
      <c r="G106" s="158">
        <v>5000</v>
      </c>
      <c r="H106" s="143">
        <f t="shared" si="3"/>
        <v>5000</v>
      </c>
      <c r="I106" s="164" t="s">
        <v>302</v>
      </c>
    </row>
    <row r="107" spans="1:9" ht="21" customHeight="1">
      <c r="A107" s="65"/>
      <c r="B107" s="139"/>
      <c r="C107" s="140" t="s">
        <v>303</v>
      </c>
      <c r="D107" s="141" t="s">
        <v>214</v>
      </c>
      <c r="E107" s="141">
        <v>1</v>
      </c>
      <c r="F107" s="141">
        <v>40</v>
      </c>
      <c r="G107" s="142">
        <v>2</v>
      </c>
      <c r="H107" s="143">
        <f t="shared" si="3"/>
        <v>80</v>
      </c>
      <c r="I107" s="165" t="s">
        <v>304</v>
      </c>
    </row>
    <row r="108" spans="1:9" ht="21.45" customHeight="1">
      <c r="A108" s="168"/>
      <c r="B108" s="139"/>
      <c r="C108" s="140" t="s">
        <v>305</v>
      </c>
      <c r="D108" s="141" t="s">
        <v>306</v>
      </c>
      <c r="E108" s="141">
        <v>1</v>
      </c>
      <c r="F108" s="141">
        <v>40</v>
      </c>
      <c r="G108" s="142">
        <v>30</v>
      </c>
      <c r="H108" s="143">
        <f>E108*F108*G108</f>
        <v>1200</v>
      </c>
      <c r="I108" s="144"/>
    </row>
    <row r="109" spans="1:9" ht="21.45" customHeight="1">
      <c r="A109" s="168"/>
      <c r="B109" s="216"/>
      <c r="C109" s="217"/>
      <c r="D109" s="218"/>
      <c r="E109" s="218"/>
      <c r="F109" s="218"/>
      <c r="G109" s="219"/>
      <c r="H109" s="220">
        <f>SUM(H79:H108)</f>
        <v>28944</v>
      </c>
      <c r="I109" s="221"/>
    </row>
    <row r="110" spans="1:9" ht="22.95" customHeight="1">
      <c r="A110" s="174"/>
      <c r="B110" s="344" t="s">
        <v>307</v>
      </c>
      <c r="C110" s="345"/>
      <c r="D110" s="345"/>
      <c r="E110" s="345"/>
      <c r="F110" s="345"/>
      <c r="G110" s="345"/>
      <c r="H110" s="345"/>
      <c r="I110" s="345"/>
    </row>
    <row r="111" spans="1:9" ht="25.2" customHeight="1">
      <c r="A111" s="176"/>
      <c r="B111" s="139"/>
      <c r="C111" s="166" t="s">
        <v>328</v>
      </c>
      <c r="D111" s="161" t="s">
        <v>138</v>
      </c>
      <c r="E111" s="161">
        <v>2</v>
      </c>
      <c r="F111" s="161">
        <v>1</v>
      </c>
      <c r="G111" s="158">
        <v>10000</v>
      </c>
      <c r="H111" s="143">
        <f t="shared" si="3"/>
        <v>20000</v>
      </c>
      <c r="I111" s="166"/>
    </row>
    <row r="112" spans="1:9" ht="25.2" customHeight="1">
      <c r="A112" s="174"/>
      <c r="B112" s="346" t="s">
        <v>308</v>
      </c>
      <c r="C112" s="347"/>
      <c r="D112" s="347"/>
      <c r="E112" s="347"/>
      <c r="F112" s="347"/>
      <c r="G112" s="347"/>
      <c r="H112" s="347"/>
      <c r="I112" s="167"/>
    </row>
    <row r="113" spans="1:9" ht="22.95" customHeight="1">
      <c r="A113" s="174"/>
      <c r="B113" s="190">
        <v>1</v>
      </c>
      <c r="C113" s="169" t="s">
        <v>332</v>
      </c>
      <c r="D113" s="170"/>
      <c r="E113" s="170"/>
      <c r="F113" s="170"/>
      <c r="G113" s="171"/>
      <c r="H113" s="172"/>
      <c r="I113" s="173"/>
    </row>
    <row r="114" spans="1:9" ht="22.95" customHeight="1">
      <c r="A114" s="174"/>
      <c r="B114" s="191">
        <v>1</v>
      </c>
      <c r="C114" s="175" t="s">
        <v>309</v>
      </c>
      <c r="D114" s="348"/>
      <c r="E114" s="348"/>
      <c r="F114" s="348"/>
      <c r="G114" s="348"/>
      <c r="H114" s="348"/>
      <c r="I114" s="349"/>
    </row>
    <row r="115" spans="1:9" ht="25.2" customHeight="1">
      <c r="A115" s="174"/>
      <c r="B115" s="192"/>
      <c r="C115" s="178" t="s">
        <v>312</v>
      </c>
      <c r="D115" s="179" t="s">
        <v>137</v>
      </c>
      <c r="E115" s="180" t="s">
        <v>138</v>
      </c>
      <c r="F115" s="180" t="s">
        <v>139</v>
      </c>
      <c r="G115" s="193" t="s">
        <v>140</v>
      </c>
      <c r="H115" s="193" t="s">
        <v>141</v>
      </c>
      <c r="I115" s="181" t="s">
        <v>142</v>
      </c>
    </row>
    <row r="116" spans="1:9" ht="25.2" customHeight="1">
      <c r="A116" s="189"/>
      <c r="B116" s="194"/>
      <c r="C116" s="182" t="s">
        <v>310</v>
      </c>
      <c r="D116" s="183" t="s">
        <v>313</v>
      </c>
      <c r="E116" s="161">
        <v>2</v>
      </c>
      <c r="F116" s="195">
        <v>1</v>
      </c>
      <c r="G116" s="196">
        <v>3000</v>
      </c>
      <c r="H116" s="197">
        <f>G116*F116*E116</f>
        <v>6000</v>
      </c>
      <c r="I116" s="144"/>
    </row>
    <row r="117" spans="1:9" ht="25.2" customHeight="1">
      <c r="A117" s="174"/>
      <c r="B117" s="194"/>
      <c r="C117" s="182" t="s">
        <v>311</v>
      </c>
      <c r="D117" s="183" t="s">
        <v>313</v>
      </c>
      <c r="E117" s="161">
        <v>1</v>
      </c>
      <c r="F117" s="195">
        <v>2</v>
      </c>
      <c r="G117" s="196">
        <v>2500</v>
      </c>
      <c r="H117" s="197">
        <f>G117*F117*E117</f>
        <v>5000</v>
      </c>
      <c r="I117" s="144"/>
    </row>
    <row r="118" spans="1:9" ht="25.2" customHeight="1">
      <c r="A118" s="176"/>
      <c r="B118" s="194"/>
      <c r="C118" s="182" t="s">
        <v>314</v>
      </c>
      <c r="D118" s="183" t="s">
        <v>313</v>
      </c>
      <c r="E118" s="161">
        <v>1</v>
      </c>
      <c r="F118" s="195">
        <v>2</v>
      </c>
      <c r="G118" s="196">
        <v>2000</v>
      </c>
      <c r="H118" s="197">
        <f>G118*F118*E118</f>
        <v>4000</v>
      </c>
      <c r="I118" s="144"/>
    </row>
    <row r="119" spans="1:9" ht="25.2" customHeight="1">
      <c r="A119" s="74"/>
      <c r="B119" s="194"/>
      <c r="C119" s="182" t="s">
        <v>315</v>
      </c>
      <c r="D119" s="183" t="s">
        <v>313</v>
      </c>
      <c r="E119" s="161">
        <v>1</v>
      </c>
      <c r="F119" s="195">
        <v>3</v>
      </c>
      <c r="G119" s="196" t="s">
        <v>316</v>
      </c>
      <c r="H119" s="197">
        <v>0</v>
      </c>
      <c r="I119" s="144"/>
    </row>
    <row r="120" spans="1:9" ht="25.2" customHeight="1">
      <c r="A120" s="74"/>
      <c r="B120" s="190">
        <v>2</v>
      </c>
      <c r="C120" s="169" t="s">
        <v>317</v>
      </c>
      <c r="D120" s="170"/>
      <c r="E120" s="170"/>
      <c r="F120" s="170"/>
      <c r="G120" s="171"/>
      <c r="H120" s="172"/>
      <c r="I120" s="173"/>
    </row>
    <row r="121" spans="1:9" ht="25.2" customHeight="1">
      <c r="A121" s="74"/>
      <c r="B121" s="191">
        <v>1</v>
      </c>
      <c r="C121" s="175" t="s">
        <v>309</v>
      </c>
      <c r="D121" s="348"/>
      <c r="E121" s="348"/>
      <c r="F121" s="348"/>
      <c r="G121" s="348"/>
      <c r="H121" s="348"/>
      <c r="I121" s="349"/>
    </row>
    <row r="122" spans="1:9" ht="25.2" customHeight="1">
      <c r="A122" s="74"/>
      <c r="B122" s="177"/>
      <c r="C122" s="178" t="s">
        <v>136</v>
      </c>
      <c r="D122" s="179" t="s">
        <v>137</v>
      </c>
      <c r="E122" s="180" t="s">
        <v>138</v>
      </c>
      <c r="F122" s="180" t="s">
        <v>139</v>
      </c>
      <c r="G122" s="193" t="s">
        <v>140</v>
      </c>
      <c r="H122" s="193" t="s">
        <v>141</v>
      </c>
      <c r="I122" s="181" t="s">
        <v>142</v>
      </c>
    </row>
    <row r="123" spans="1:9" ht="25.2" customHeight="1">
      <c r="A123" s="74"/>
      <c r="B123" s="198"/>
      <c r="C123" s="199" t="s">
        <v>318</v>
      </c>
      <c r="D123" s="183"/>
      <c r="E123" s="200"/>
      <c r="F123" s="200"/>
      <c r="G123" s="201"/>
      <c r="H123" s="202"/>
      <c r="I123" s="203"/>
    </row>
    <row r="124" spans="1:9" ht="30" customHeight="1">
      <c r="A124" s="74"/>
      <c r="B124" s="198"/>
      <c r="C124" s="162" t="s">
        <v>319</v>
      </c>
      <c r="D124" s="183" t="s">
        <v>306</v>
      </c>
      <c r="E124" s="141">
        <v>2</v>
      </c>
      <c r="F124" s="141">
        <v>2</v>
      </c>
      <c r="G124" s="158">
        <f>2200</f>
        <v>2200</v>
      </c>
      <c r="H124" s="184">
        <f>G124*F124*E124</f>
        <v>8800</v>
      </c>
      <c r="I124" s="144"/>
    </row>
    <row r="125" spans="1:9" ht="25.2" customHeight="1">
      <c r="A125" s="74"/>
      <c r="B125" s="198"/>
      <c r="C125" s="162" t="s">
        <v>320</v>
      </c>
      <c r="D125" s="183" t="s">
        <v>306</v>
      </c>
      <c r="E125" s="161">
        <v>2</v>
      </c>
      <c r="F125" s="141">
        <v>1</v>
      </c>
      <c r="G125" s="142">
        <v>350</v>
      </c>
      <c r="H125" s="184">
        <f>G125*F125*E125</f>
        <v>700</v>
      </c>
      <c r="I125" s="144"/>
    </row>
    <row r="126" spans="1:9" ht="25.2" customHeight="1">
      <c r="A126" s="74"/>
      <c r="B126" s="198"/>
      <c r="C126" s="204" t="s">
        <v>321</v>
      </c>
      <c r="D126" s="183" t="s">
        <v>306</v>
      </c>
      <c r="E126" s="161">
        <v>2</v>
      </c>
      <c r="F126" s="141">
        <v>2</v>
      </c>
      <c r="G126" s="142">
        <v>200</v>
      </c>
      <c r="H126" s="184">
        <f>G126*F126*E126</f>
        <v>800</v>
      </c>
      <c r="I126" s="144"/>
    </row>
    <row r="127" spans="1:9" ht="25.2" customHeight="1">
      <c r="A127" s="74"/>
      <c r="B127" s="198"/>
      <c r="C127" s="204" t="s">
        <v>322</v>
      </c>
      <c r="D127" s="183" t="s">
        <v>306</v>
      </c>
      <c r="E127" s="161">
        <v>1</v>
      </c>
      <c r="F127" s="141">
        <v>2</v>
      </c>
      <c r="G127" s="142">
        <v>150</v>
      </c>
      <c r="H127" s="184">
        <f>G127*F127*E127</f>
        <v>300</v>
      </c>
      <c r="I127" s="144"/>
    </row>
    <row r="128" spans="1:9" ht="19.95" customHeight="1">
      <c r="A128" s="74"/>
      <c r="B128" s="205"/>
      <c r="C128" s="206" t="s">
        <v>323</v>
      </c>
      <c r="D128" s="207"/>
      <c r="E128" s="200"/>
      <c r="F128" s="200"/>
      <c r="G128" s="201"/>
      <c r="H128" s="202">
        <v>32000</v>
      </c>
      <c r="I128" s="208"/>
    </row>
    <row r="129" spans="1:9" ht="19.95" customHeight="1">
      <c r="A129" s="74"/>
      <c r="B129" s="233"/>
      <c r="C129" s="185" t="s">
        <v>335</v>
      </c>
      <c r="D129" s="234"/>
      <c r="E129" s="235"/>
      <c r="F129" s="235"/>
      <c r="G129" s="236"/>
      <c r="H129" s="237">
        <v>15000</v>
      </c>
      <c r="I129" s="238"/>
    </row>
    <row r="130" spans="1:9" ht="17.149999999999999">
      <c r="C130" s="185"/>
      <c r="D130" s="186"/>
      <c r="E130" s="187" t="s">
        <v>63</v>
      </c>
      <c r="F130" s="350" t="s">
        <v>225</v>
      </c>
      <c r="G130" s="350"/>
      <c r="H130" s="188">
        <f>SUM(H116:H128)</f>
        <v>57600</v>
      </c>
      <c r="I130" s="209"/>
    </row>
    <row r="131" spans="1:9" ht="17.149999999999999">
      <c r="C131" s="210"/>
      <c r="D131" s="211"/>
      <c r="E131" s="187" t="s">
        <v>336</v>
      </c>
      <c r="F131" s="343" t="s">
        <v>324</v>
      </c>
      <c r="G131" s="343"/>
      <c r="H131" s="188">
        <f>H130+H109+H76+H57+H111+H129</f>
        <v>288729</v>
      </c>
      <c r="I131" s="212" t="s">
        <v>325</v>
      </c>
    </row>
  </sheetData>
  <mergeCells count="24">
    <mergeCell ref="B4:G4"/>
    <mergeCell ref="H4:I4"/>
    <mergeCell ref="B1:I1"/>
    <mergeCell ref="B2:G2"/>
    <mergeCell ref="H2:I2"/>
    <mergeCell ref="B3:G3"/>
    <mergeCell ref="H3:I3"/>
    <mergeCell ref="B77:I77"/>
    <mergeCell ref="B5:G5"/>
    <mergeCell ref="H5:I5"/>
    <mergeCell ref="B6:I6"/>
    <mergeCell ref="B7:I7"/>
    <mergeCell ref="B8:I8"/>
    <mergeCell ref="B15:I15"/>
    <mergeCell ref="B41:I41"/>
    <mergeCell ref="C45:C46"/>
    <mergeCell ref="C48:C49"/>
    <mergeCell ref="B58:I58"/>
    <mergeCell ref="F131:G131"/>
    <mergeCell ref="B110:I110"/>
    <mergeCell ref="B112:H112"/>
    <mergeCell ref="D114:I114"/>
    <mergeCell ref="D121:I121"/>
    <mergeCell ref="F130:G130"/>
  </mergeCells>
  <phoneticPr fontId="9" type="noConversion"/>
  <pageMargins left="0.7" right="0.7" top="0.75" bottom="0.75" header="0.3" footer="0.3"/>
  <pageSetup paperSize="9" scale="33" orientation="portrait" r:id="rId1"/>
  <rowBreaks count="1" manualBreakCount="1">
    <brk id="72"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14"/>
  <sheetViews>
    <sheetView topLeftCell="A3" workbookViewId="0">
      <selection activeCell="I14" sqref="I14"/>
    </sheetView>
  </sheetViews>
  <sheetFormatPr defaultColWidth="7.92578125" defaultRowHeight="11.6"/>
  <cols>
    <col min="1" max="1" width="6.92578125" style="30" customWidth="1"/>
    <col min="2" max="2" width="28.5703125" style="30" customWidth="1"/>
    <col min="3" max="3" width="34.2109375" style="30" customWidth="1"/>
    <col min="4" max="4" width="23.0703125" style="30" customWidth="1"/>
    <col min="5" max="6" width="12.5703125" style="31" customWidth="1"/>
    <col min="7" max="7" width="5.5703125" style="30"/>
    <col min="8" max="8" width="7" style="32" customWidth="1"/>
    <col min="9" max="9" width="15.92578125" style="31"/>
    <col min="10" max="10" width="10.92578125" style="30" customWidth="1"/>
    <col min="11" max="16384" width="7.92578125" style="30"/>
  </cols>
  <sheetData>
    <row r="1" spans="1:11" s="28" customFormat="1">
      <c r="A1" s="33" t="s">
        <v>25</v>
      </c>
      <c r="B1" s="34" t="s">
        <v>26</v>
      </c>
      <c r="C1" s="34"/>
      <c r="D1" s="34"/>
      <c r="E1" s="372"/>
      <c r="F1" s="372"/>
      <c r="G1" s="372"/>
      <c r="H1" s="372"/>
      <c r="I1" s="51"/>
    </row>
    <row r="2" spans="1:11" s="28" customFormat="1">
      <c r="A2" s="33" t="s">
        <v>27</v>
      </c>
      <c r="B2" s="34"/>
      <c r="C2" s="35" t="s">
        <v>28</v>
      </c>
      <c r="D2" s="34"/>
      <c r="E2" s="372"/>
      <c r="F2" s="372"/>
      <c r="G2" s="372"/>
      <c r="H2" s="372"/>
      <c r="I2" s="51"/>
    </row>
    <row r="3" spans="1:11" s="28" customFormat="1">
      <c r="A3" s="33" t="s">
        <v>29</v>
      </c>
      <c r="B3" s="34"/>
      <c r="C3" s="34" t="s">
        <v>30</v>
      </c>
      <c r="D3" s="34"/>
      <c r="E3" s="372"/>
      <c r="F3" s="372"/>
      <c r="G3" s="372"/>
      <c r="H3" s="372"/>
      <c r="I3" s="51"/>
    </row>
    <row r="4" spans="1:11" s="28" customFormat="1" ht="14.25" customHeight="1">
      <c r="A4" s="36" t="s">
        <v>31</v>
      </c>
      <c r="B4" s="37" t="s">
        <v>32</v>
      </c>
      <c r="C4" s="34"/>
      <c r="D4" s="34"/>
      <c r="E4" s="34"/>
      <c r="F4" s="34"/>
      <c r="G4" s="34"/>
      <c r="H4" s="34"/>
      <c r="I4" s="52"/>
    </row>
    <row r="5" spans="1:11" s="29" customFormat="1" ht="21" customHeight="1">
      <c r="A5" s="38" t="s">
        <v>33</v>
      </c>
      <c r="B5" s="39" t="s">
        <v>34</v>
      </c>
      <c r="C5" s="39" t="s">
        <v>35</v>
      </c>
      <c r="D5" s="39" t="s">
        <v>36</v>
      </c>
      <c r="E5" s="40" t="s">
        <v>37</v>
      </c>
      <c r="F5" s="41" t="s">
        <v>38</v>
      </c>
      <c r="G5" s="373" t="s">
        <v>39</v>
      </c>
      <c r="H5" s="374"/>
      <c r="I5" s="53" t="s">
        <v>40</v>
      </c>
      <c r="J5" s="54"/>
    </row>
    <row r="6" spans="1:11" s="29" customFormat="1" ht="21" customHeight="1">
      <c r="A6" s="42">
        <v>1.1000000000000001</v>
      </c>
      <c r="B6" s="43" t="s">
        <v>41</v>
      </c>
      <c r="C6" s="43"/>
      <c r="D6" s="43"/>
      <c r="E6" s="43"/>
      <c r="F6" s="43"/>
      <c r="G6" s="43"/>
      <c r="H6" s="43"/>
      <c r="I6" s="55"/>
    </row>
    <row r="7" spans="1:11" ht="26.15" customHeight="1">
      <c r="A7" s="44">
        <v>1</v>
      </c>
      <c r="B7" s="45" t="s">
        <v>42</v>
      </c>
      <c r="C7" s="46" t="s">
        <v>43</v>
      </c>
      <c r="D7" s="45"/>
      <c r="E7" s="47">
        <v>2880</v>
      </c>
      <c r="F7" s="47">
        <v>0.6</v>
      </c>
      <c r="G7" s="48">
        <v>32</v>
      </c>
      <c r="H7" s="49" t="s">
        <v>44</v>
      </c>
      <c r="I7" s="56">
        <f t="shared" ref="I7:I13" si="0">E7*F7*G7</f>
        <v>55296</v>
      </c>
    </row>
    <row r="8" spans="1:11" ht="26.15" customHeight="1">
      <c r="A8" s="44">
        <v>2</v>
      </c>
      <c r="B8" s="50" t="s">
        <v>42</v>
      </c>
      <c r="C8" s="46" t="s">
        <v>45</v>
      </c>
      <c r="D8" s="45"/>
      <c r="E8" s="47">
        <v>3080</v>
      </c>
      <c r="F8" s="47">
        <v>0.6</v>
      </c>
      <c r="G8" s="48">
        <v>8</v>
      </c>
      <c r="H8" s="49" t="s">
        <v>44</v>
      </c>
      <c r="I8" s="56">
        <f t="shared" si="0"/>
        <v>14784</v>
      </c>
    </row>
    <row r="9" spans="1:11" ht="26.15" customHeight="1">
      <c r="A9" s="44">
        <v>3</v>
      </c>
      <c r="B9" s="50" t="s">
        <v>42</v>
      </c>
      <c r="C9" s="46" t="s">
        <v>46</v>
      </c>
      <c r="D9" s="45"/>
      <c r="E9" s="47">
        <v>3640</v>
      </c>
      <c r="F9" s="47">
        <v>0.6</v>
      </c>
      <c r="G9" s="48">
        <v>2</v>
      </c>
      <c r="H9" s="49" t="s">
        <v>44</v>
      </c>
      <c r="I9" s="56">
        <f t="shared" si="0"/>
        <v>4368</v>
      </c>
    </row>
    <row r="10" spans="1:11" ht="26.15" customHeight="1">
      <c r="A10" s="44">
        <v>4</v>
      </c>
      <c r="B10" s="50" t="s">
        <v>42</v>
      </c>
      <c r="C10" s="46" t="s">
        <v>47</v>
      </c>
      <c r="D10" s="45"/>
      <c r="E10" s="47">
        <v>3340</v>
      </c>
      <c r="F10" s="47">
        <v>0.6</v>
      </c>
      <c r="G10" s="48">
        <v>1</v>
      </c>
      <c r="H10" s="49" t="s">
        <v>44</v>
      </c>
      <c r="I10" s="56">
        <f t="shared" si="0"/>
        <v>2004</v>
      </c>
    </row>
    <row r="11" spans="1:11" ht="26.15" customHeight="1">
      <c r="A11" s="44">
        <v>5</v>
      </c>
      <c r="B11" s="50" t="s">
        <v>42</v>
      </c>
      <c r="C11" s="46" t="s">
        <v>48</v>
      </c>
      <c r="D11" s="45"/>
      <c r="E11" s="47">
        <v>3820</v>
      </c>
      <c r="F11" s="47">
        <v>0.6</v>
      </c>
      <c r="G11" s="48">
        <v>3</v>
      </c>
      <c r="H11" s="49" t="s">
        <v>44</v>
      </c>
      <c r="I11" s="56">
        <f t="shared" si="0"/>
        <v>6876</v>
      </c>
    </row>
    <row r="12" spans="1:11" ht="26.15" customHeight="1">
      <c r="A12" s="44">
        <v>6</v>
      </c>
      <c r="B12" s="50" t="s">
        <v>42</v>
      </c>
      <c r="C12" s="46" t="s">
        <v>49</v>
      </c>
      <c r="D12" s="45"/>
      <c r="E12" s="47">
        <v>2240</v>
      </c>
      <c r="F12" s="47">
        <v>0.6</v>
      </c>
      <c r="G12" s="48">
        <v>1</v>
      </c>
      <c r="H12" s="49" t="s">
        <v>44</v>
      </c>
      <c r="I12" s="56">
        <f t="shared" si="0"/>
        <v>1344</v>
      </c>
    </row>
    <row r="13" spans="1:11" ht="26.15" customHeight="1">
      <c r="A13" s="44">
        <v>7</v>
      </c>
      <c r="B13" s="45" t="s">
        <v>50</v>
      </c>
      <c r="C13" s="46" t="s">
        <v>51</v>
      </c>
      <c r="D13" s="45"/>
      <c r="E13" s="47">
        <v>2880</v>
      </c>
      <c r="F13" s="47">
        <v>0.6</v>
      </c>
      <c r="G13" s="48">
        <v>10</v>
      </c>
      <c r="H13" s="49" t="s">
        <v>44</v>
      </c>
      <c r="I13" s="56">
        <f t="shared" si="0"/>
        <v>17280</v>
      </c>
    </row>
    <row r="14" spans="1:11" s="29" customFormat="1" ht="26.25" customHeight="1">
      <c r="A14" s="375" t="s">
        <v>52</v>
      </c>
      <c r="B14" s="376"/>
      <c r="C14" s="376"/>
      <c r="D14" s="376"/>
      <c r="E14" s="376"/>
      <c r="F14" s="376"/>
      <c r="G14" s="376"/>
      <c r="H14" s="377"/>
      <c r="I14" s="57">
        <f>SUM(I7:I13)</f>
        <v>101952</v>
      </c>
      <c r="J14" s="30"/>
      <c r="K14" s="30"/>
    </row>
  </sheetData>
  <mergeCells count="5">
    <mergeCell ref="E1:H1"/>
    <mergeCell ref="E2:H2"/>
    <mergeCell ref="E3:H3"/>
    <mergeCell ref="G5:H5"/>
    <mergeCell ref="A14:H14"/>
  </mergeCells>
  <phoneticPr fontId="42"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49"/>
  <sheetViews>
    <sheetView topLeftCell="A13" workbookViewId="0">
      <selection activeCell="H10" sqref="H10"/>
    </sheetView>
  </sheetViews>
  <sheetFormatPr defaultColWidth="19.5703125" defaultRowHeight="12.9"/>
  <cols>
    <col min="1" max="1" width="30.0703125" style="4" customWidth="1" collapsed="1"/>
    <col min="2" max="2" width="17.5" style="5" customWidth="1" collapsed="1"/>
    <col min="3" max="3" width="31.5703125" style="5"/>
    <col min="4" max="7" width="12.0703125" style="6" customWidth="1"/>
    <col min="8" max="8" width="11.5" style="7" customWidth="1"/>
    <col min="9" max="16384" width="19.5703125" style="4"/>
  </cols>
  <sheetData>
    <row r="1" spans="1:8" ht="45.9" customHeight="1">
      <c r="A1" s="393"/>
      <c r="B1" s="393"/>
      <c r="C1" s="393"/>
    </row>
    <row r="2" spans="1:8" ht="32.15" customHeight="1">
      <c r="A2" s="5" t="s">
        <v>53</v>
      </c>
      <c r="B2" s="394" t="s">
        <v>54</v>
      </c>
      <c r="C2" s="394"/>
      <c r="D2" s="394"/>
      <c r="E2" s="394"/>
    </row>
    <row r="3" spans="1:8">
      <c r="A3" s="5" t="s">
        <v>55</v>
      </c>
      <c r="B3" s="8" t="s">
        <v>56</v>
      </c>
    </row>
    <row r="4" spans="1:8">
      <c r="A4" s="5" t="s">
        <v>57</v>
      </c>
    </row>
    <row r="5" spans="1:8" ht="9.75" hidden="1" customHeight="1">
      <c r="A5" s="5" t="s">
        <v>8</v>
      </c>
    </row>
    <row r="6" spans="1:8" hidden="1">
      <c r="A6" s="5" t="s">
        <v>9</v>
      </c>
    </row>
    <row r="7" spans="1:8" s="1" customFormat="1">
      <c r="A7" s="395" t="s">
        <v>58</v>
      </c>
      <c r="B7" s="395"/>
      <c r="C7" s="9" t="s">
        <v>59</v>
      </c>
      <c r="D7" s="10" t="s">
        <v>60</v>
      </c>
      <c r="E7" s="10" t="s">
        <v>61</v>
      </c>
      <c r="F7" s="10" t="s">
        <v>62</v>
      </c>
      <c r="G7" s="10" t="s">
        <v>63</v>
      </c>
      <c r="H7" s="11" t="s">
        <v>64</v>
      </c>
    </row>
    <row r="8" spans="1:8" s="1" customFormat="1" ht="15.45">
      <c r="A8" s="396" t="s">
        <v>65</v>
      </c>
      <c r="B8" s="396"/>
      <c r="C8" s="396"/>
      <c r="D8" s="396"/>
      <c r="E8" s="396"/>
      <c r="F8" s="396"/>
      <c r="G8" s="12"/>
      <c r="H8" s="13"/>
    </row>
    <row r="9" spans="1:8" s="2" customFormat="1" ht="43.4" customHeight="1">
      <c r="A9" s="380" t="s">
        <v>66</v>
      </c>
      <c r="B9" s="385" t="s">
        <v>15</v>
      </c>
      <c r="C9" s="14" t="s">
        <v>67</v>
      </c>
      <c r="D9" s="15">
        <v>1000</v>
      </c>
      <c r="E9" s="15">
        <v>1</v>
      </c>
      <c r="F9" s="15">
        <v>25</v>
      </c>
      <c r="G9" s="15">
        <f t="shared" ref="G9:G17" si="0">D9*E9*F9</f>
        <v>25000</v>
      </c>
      <c r="H9" s="16"/>
    </row>
    <row r="10" spans="1:8" s="2" customFormat="1" ht="43.4" customHeight="1">
      <c r="A10" s="381"/>
      <c r="B10" s="386"/>
      <c r="C10" s="14" t="s">
        <v>68</v>
      </c>
      <c r="D10" s="15">
        <v>1000</v>
      </c>
      <c r="E10" s="15">
        <v>1</v>
      </c>
      <c r="F10" s="15">
        <v>78</v>
      </c>
      <c r="G10" s="15">
        <f t="shared" si="0"/>
        <v>78000</v>
      </c>
      <c r="H10" s="16"/>
    </row>
    <row r="11" spans="1:8" s="2" customFormat="1" ht="42.65" customHeight="1">
      <c r="A11" s="381"/>
      <c r="B11" s="386"/>
      <c r="C11" s="14" t="s">
        <v>69</v>
      </c>
      <c r="D11" s="15">
        <v>1000</v>
      </c>
      <c r="E11" s="15">
        <v>1</v>
      </c>
      <c r="F11" s="15">
        <v>75</v>
      </c>
      <c r="G11" s="15">
        <f t="shared" si="0"/>
        <v>75000</v>
      </c>
      <c r="H11" s="16"/>
    </row>
    <row r="12" spans="1:8" s="2" customFormat="1" ht="42.65" customHeight="1">
      <c r="A12" s="381"/>
      <c r="B12" s="386"/>
      <c r="C12" s="14" t="s">
        <v>70</v>
      </c>
      <c r="D12" s="15">
        <v>1000</v>
      </c>
      <c r="E12" s="15">
        <v>1</v>
      </c>
      <c r="F12" s="15">
        <v>24</v>
      </c>
      <c r="G12" s="15">
        <f t="shared" si="0"/>
        <v>24000</v>
      </c>
      <c r="H12" s="16"/>
    </row>
    <row r="13" spans="1:8" s="2" customFormat="1" ht="42.65" customHeight="1">
      <c r="A13" s="381"/>
      <c r="B13" s="386"/>
      <c r="C13" s="14" t="s">
        <v>71</v>
      </c>
      <c r="D13" s="15">
        <v>1000</v>
      </c>
      <c r="E13" s="15">
        <v>5</v>
      </c>
      <c r="F13" s="15">
        <v>5</v>
      </c>
      <c r="G13" s="15">
        <f t="shared" si="0"/>
        <v>25000</v>
      </c>
      <c r="H13" s="16"/>
    </row>
    <row r="14" spans="1:8" s="2" customFormat="1" ht="42.65" customHeight="1">
      <c r="A14" s="382"/>
      <c r="B14" s="387"/>
      <c r="C14" s="14" t="s">
        <v>72</v>
      </c>
      <c r="D14" s="15">
        <v>1000</v>
      </c>
      <c r="E14" s="15">
        <v>2</v>
      </c>
      <c r="F14" s="15">
        <v>2</v>
      </c>
      <c r="G14" s="15">
        <f t="shared" si="0"/>
        <v>4000</v>
      </c>
      <c r="H14" s="16"/>
    </row>
    <row r="15" spans="1:8" s="2" customFormat="1" ht="30.65" customHeight="1">
      <c r="A15" s="380" t="s">
        <v>73</v>
      </c>
      <c r="B15" s="385"/>
      <c r="C15" s="14" t="s">
        <v>74</v>
      </c>
      <c r="D15" s="15">
        <v>30000</v>
      </c>
      <c r="E15" s="17">
        <v>1</v>
      </c>
      <c r="F15" s="17">
        <v>5</v>
      </c>
      <c r="G15" s="15">
        <f t="shared" si="0"/>
        <v>150000</v>
      </c>
      <c r="H15" s="16"/>
    </row>
    <row r="16" spans="1:8" s="2" customFormat="1" ht="27.9" customHeight="1">
      <c r="A16" s="382"/>
      <c r="B16" s="387"/>
      <c r="C16" s="14" t="s">
        <v>16</v>
      </c>
      <c r="D16" s="15">
        <v>150</v>
      </c>
      <c r="E16" s="17">
        <v>1</v>
      </c>
      <c r="F16" s="17">
        <v>102</v>
      </c>
      <c r="G16" s="15">
        <f t="shared" si="0"/>
        <v>15300</v>
      </c>
      <c r="H16" s="16"/>
    </row>
    <row r="17" spans="1:8" s="2" customFormat="1" ht="89.25" customHeight="1">
      <c r="A17" s="383" t="s">
        <v>75</v>
      </c>
      <c r="B17" s="18" t="s">
        <v>76</v>
      </c>
      <c r="C17" s="19" t="s">
        <v>77</v>
      </c>
      <c r="D17" s="15">
        <v>300</v>
      </c>
      <c r="E17" s="15">
        <v>1</v>
      </c>
      <c r="F17" s="17">
        <v>222</v>
      </c>
      <c r="G17" s="15">
        <f t="shared" si="0"/>
        <v>66600</v>
      </c>
      <c r="H17" s="16"/>
    </row>
    <row r="18" spans="1:8" s="2" customFormat="1" ht="33.65" customHeight="1">
      <c r="A18" s="384"/>
      <c r="B18" s="16"/>
      <c r="C18" s="20"/>
      <c r="D18" s="21"/>
      <c r="E18" s="15"/>
      <c r="F18" s="17"/>
      <c r="G18" s="15"/>
      <c r="H18" s="16"/>
    </row>
    <row r="19" spans="1:8" s="2" customFormat="1" ht="27.75" customHeight="1">
      <c r="A19" s="16" t="s">
        <v>78</v>
      </c>
      <c r="B19" s="16" t="s">
        <v>79</v>
      </c>
      <c r="C19" s="19"/>
      <c r="D19" s="15">
        <v>4000</v>
      </c>
      <c r="E19" s="15">
        <v>6</v>
      </c>
      <c r="F19" s="15">
        <v>1</v>
      </c>
      <c r="G19" s="15">
        <f>D19*E19*F19</f>
        <v>24000</v>
      </c>
      <c r="H19" s="16"/>
    </row>
    <row r="20" spans="1:8" s="1" customFormat="1" ht="15" customHeight="1">
      <c r="A20" s="391" t="s">
        <v>80</v>
      </c>
      <c r="B20" s="391"/>
      <c r="C20" s="391"/>
      <c r="D20" s="391"/>
      <c r="E20" s="391"/>
      <c r="F20" s="391"/>
      <c r="G20" s="22"/>
      <c r="H20" s="22"/>
    </row>
    <row r="21" spans="1:8" s="1" customFormat="1" ht="15" customHeight="1">
      <c r="A21" s="392" t="s">
        <v>81</v>
      </c>
      <c r="B21" s="392"/>
      <c r="C21" s="19" t="s">
        <v>82</v>
      </c>
      <c r="D21" s="15">
        <v>1500</v>
      </c>
      <c r="E21" s="15">
        <v>1</v>
      </c>
      <c r="F21" s="15">
        <v>1</v>
      </c>
      <c r="G21" s="15">
        <f>D21*E21*F21</f>
        <v>1500</v>
      </c>
      <c r="H21" s="19"/>
    </row>
    <row r="22" spans="1:8" s="2" customFormat="1" ht="14.25" customHeight="1">
      <c r="A22" s="388" t="s">
        <v>83</v>
      </c>
      <c r="B22" s="388"/>
      <c r="C22" s="19" t="s">
        <v>84</v>
      </c>
      <c r="D22" s="15">
        <v>600</v>
      </c>
      <c r="E22" s="15">
        <v>1</v>
      </c>
      <c r="F22" s="15">
        <v>3</v>
      </c>
      <c r="G22" s="15">
        <f>D22*E22*F22</f>
        <v>1800</v>
      </c>
      <c r="H22" s="19"/>
    </row>
    <row r="23" spans="1:8" s="2" customFormat="1" ht="14.25" customHeight="1">
      <c r="A23" s="388"/>
      <c r="B23" s="388"/>
      <c r="C23" s="19" t="s">
        <v>85</v>
      </c>
      <c r="D23" s="15">
        <v>1100</v>
      </c>
      <c r="E23" s="15">
        <v>1</v>
      </c>
      <c r="F23" s="15">
        <v>1</v>
      </c>
      <c r="G23" s="15">
        <f>D22*E23*F22</f>
        <v>1800</v>
      </c>
      <c r="H23" s="19"/>
    </row>
    <row r="24" spans="1:8" s="2" customFormat="1">
      <c r="A24" s="388" t="s">
        <v>86</v>
      </c>
      <c r="B24" s="388"/>
      <c r="C24" s="19" t="s">
        <v>87</v>
      </c>
      <c r="D24" s="15">
        <v>2800</v>
      </c>
      <c r="E24" s="17">
        <v>1</v>
      </c>
      <c r="F24" s="15">
        <v>2</v>
      </c>
      <c r="G24" s="17">
        <f>D23*E24*F23</f>
        <v>1100</v>
      </c>
      <c r="H24" s="19"/>
    </row>
    <row r="25" spans="1:8" s="2" customFormat="1" ht="14.25" customHeight="1">
      <c r="A25" s="388" t="s">
        <v>88</v>
      </c>
      <c r="B25" s="388"/>
      <c r="C25" s="19" t="s">
        <v>89</v>
      </c>
      <c r="D25" s="15">
        <v>1000</v>
      </c>
      <c r="E25" s="15">
        <v>1</v>
      </c>
      <c r="F25" s="15">
        <v>1</v>
      </c>
      <c r="G25" s="15">
        <f>D24*E25*F24</f>
        <v>5600</v>
      </c>
      <c r="H25" s="19"/>
    </row>
    <row r="26" spans="1:8" s="2" customFormat="1" ht="14.25" customHeight="1">
      <c r="A26" s="388"/>
      <c r="B26" s="388"/>
      <c r="C26" s="20" t="s">
        <v>90</v>
      </c>
      <c r="D26" s="15">
        <v>1500</v>
      </c>
      <c r="E26" s="15">
        <v>1</v>
      </c>
      <c r="F26" s="17">
        <v>1</v>
      </c>
      <c r="G26" s="15">
        <f>D25*E26*F25</f>
        <v>1000</v>
      </c>
      <c r="H26" s="19"/>
    </row>
    <row r="27" spans="1:8" s="2" customFormat="1">
      <c r="A27" s="388" t="s">
        <v>91</v>
      </c>
      <c r="B27" s="388"/>
      <c r="C27" s="19" t="s">
        <v>92</v>
      </c>
      <c r="D27" s="15">
        <v>1000</v>
      </c>
      <c r="E27" s="15">
        <v>1</v>
      </c>
      <c r="F27" s="15">
        <v>2</v>
      </c>
      <c r="G27" s="15">
        <f>D27*E27*F27</f>
        <v>2000</v>
      </c>
      <c r="H27" s="19"/>
    </row>
    <row r="28" spans="1:8" s="2" customFormat="1" ht="14.25" customHeight="1">
      <c r="A28" s="388"/>
      <c r="B28" s="388"/>
      <c r="C28" s="19" t="s">
        <v>85</v>
      </c>
      <c r="D28" s="15">
        <v>1100</v>
      </c>
      <c r="E28" s="15">
        <v>1</v>
      </c>
      <c r="F28" s="15">
        <v>1</v>
      </c>
      <c r="G28" s="15">
        <f>D28*E28*F28</f>
        <v>1100</v>
      </c>
      <c r="H28" s="19"/>
    </row>
    <row r="29" spans="1:8" s="2" customFormat="1" ht="14.25" customHeight="1">
      <c r="A29" s="388"/>
      <c r="B29" s="388"/>
      <c r="C29" s="20" t="s">
        <v>90</v>
      </c>
      <c r="D29" s="15">
        <v>1500</v>
      </c>
      <c r="E29" s="17">
        <v>1</v>
      </c>
      <c r="F29" s="17">
        <v>2</v>
      </c>
      <c r="G29" s="17">
        <f>D29*E29*F29</f>
        <v>3000</v>
      </c>
      <c r="H29" s="19"/>
    </row>
    <row r="30" spans="1:8" s="2" customFormat="1" ht="14.25" customHeight="1">
      <c r="A30" s="388" t="s">
        <v>93</v>
      </c>
      <c r="B30" s="388"/>
      <c r="C30" s="19" t="s">
        <v>94</v>
      </c>
      <c r="D30" s="15">
        <v>4500</v>
      </c>
      <c r="E30" s="15">
        <v>1</v>
      </c>
      <c r="F30" s="15">
        <v>2</v>
      </c>
      <c r="G30" s="15">
        <f t="shared" ref="G30:G38" si="1">D30*E30*F30</f>
        <v>9000</v>
      </c>
      <c r="H30" s="19"/>
    </row>
    <row r="31" spans="1:8" s="2" customFormat="1">
      <c r="A31" s="388" t="s">
        <v>95</v>
      </c>
      <c r="B31" s="388"/>
      <c r="C31" s="19" t="s">
        <v>89</v>
      </c>
      <c r="D31" s="15">
        <v>1000</v>
      </c>
      <c r="E31" s="15">
        <v>1</v>
      </c>
      <c r="F31" s="15">
        <v>3</v>
      </c>
      <c r="G31" s="15">
        <f t="shared" si="1"/>
        <v>3000</v>
      </c>
      <c r="H31" s="19"/>
    </row>
    <row r="32" spans="1:8" s="2" customFormat="1" ht="14.25" customHeight="1">
      <c r="A32" s="388"/>
      <c r="B32" s="388"/>
      <c r="C32" s="19" t="s">
        <v>85</v>
      </c>
      <c r="D32" s="15">
        <v>1100</v>
      </c>
      <c r="E32" s="15">
        <v>1</v>
      </c>
      <c r="F32" s="15">
        <v>1</v>
      </c>
      <c r="G32" s="15">
        <f t="shared" si="1"/>
        <v>1100</v>
      </c>
      <c r="H32" s="19"/>
    </row>
    <row r="33" spans="1:8" s="2" customFormat="1" ht="14.25" customHeight="1">
      <c r="A33" s="388" t="s">
        <v>96</v>
      </c>
      <c r="B33" s="388"/>
      <c r="C33" s="19" t="s">
        <v>84</v>
      </c>
      <c r="D33" s="15">
        <v>600</v>
      </c>
      <c r="E33" s="15">
        <v>1</v>
      </c>
      <c r="F33" s="15">
        <v>3</v>
      </c>
      <c r="G33" s="15">
        <f t="shared" si="1"/>
        <v>1800</v>
      </c>
      <c r="H33" s="19"/>
    </row>
    <row r="34" spans="1:8" s="2" customFormat="1" ht="14.25" customHeight="1">
      <c r="A34" s="388"/>
      <c r="B34" s="388"/>
      <c r="C34" s="19" t="s">
        <v>85</v>
      </c>
      <c r="D34" s="15">
        <v>1100</v>
      </c>
      <c r="E34" s="15">
        <v>1</v>
      </c>
      <c r="F34" s="15">
        <v>1</v>
      </c>
      <c r="G34" s="15">
        <f t="shared" si="1"/>
        <v>1100</v>
      </c>
      <c r="H34" s="19"/>
    </row>
    <row r="35" spans="1:8" s="2" customFormat="1" ht="14.25" customHeight="1">
      <c r="A35" s="388" t="s">
        <v>97</v>
      </c>
      <c r="B35" s="388"/>
      <c r="C35" s="19" t="s">
        <v>98</v>
      </c>
      <c r="D35" s="15">
        <v>600</v>
      </c>
      <c r="E35" s="15">
        <v>1</v>
      </c>
      <c r="F35" s="15">
        <v>3</v>
      </c>
      <c r="G35" s="15">
        <f t="shared" si="1"/>
        <v>1800</v>
      </c>
      <c r="H35" s="19"/>
    </row>
    <row r="36" spans="1:8" s="2" customFormat="1" ht="14.25" customHeight="1">
      <c r="A36" s="388"/>
      <c r="B36" s="388"/>
      <c r="C36" s="19" t="s">
        <v>85</v>
      </c>
      <c r="D36" s="15">
        <v>1100</v>
      </c>
      <c r="E36" s="15">
        <v>1</v>
      </c>
      <c r="F36" s="15">
        <v>1</v>
      </c>
      <c r="G36" s="15">
        <f t="shared" si="1"/>
        <v>1100</v>
      </c>
      <c r="H36" s="19"/>
    </row>
    <row r="37" spans="1:8" s="2" customFormat="1">
      <c r="A37" s="388" t="s">
        <v>99</v>
      </c>
      <c r="B37" s="388"/>
      <c r="C37" s="19" t="s">
        <v>89</v>
      </c>
      <c r="D37" s="15">
        <v>1000</v>
      </c>
      <c r="E37" s="15">
        <v>1</v>
      </c>
      <c r="F37" s="15">
        <v>3</v>
      </c>
      <c r="G37" s="15">
        <f t="shared" si="1"/>
        <v>3000</v>
      </c>
      <c r="H37" s="19"/>
    </row>
    <row r="38" spans="1:8" s="2" customFormat="1" ht="14.25" customHeight="1">
      <c r="A38" s="388"/>
      <c r="B38" s="388"/>
      <c r="C38" s="19" t="s">
        <v>85</v>
      </c>
      <c r="D38" s="15">
        <v>1100</v>
      </c>
      <c r="E38" s="15">
        <v>1</v>
      </c>
      <c r="F38" s="15">
        <v>1</v>
      </c>
      <c r="G38" s="15">
        <f t="shared" si="1"/>
        <v>1100</v>
      </c>
      <c r="H38" s="19"/>
    </row>
    <row r="39" spans="1:8" s="2" customFormat="1" ht="16.5" customHeight="1">
      <c r="A39" s="391" t="s">
        <v>100</v>
      </c>
      <c r="B39" s="391"/>
      <c r="C39" s="391"/>
      <c r="D39" s="391"/>
      <c r="E39" s="391"/>
      <c r="F39" s="391"/>
      <c r="G39" s="13"/>
      <c r="H39" s="13"/>
    </row>
    <row r="40" spans="1:8" s="2" customFormat="1" ht="30.75" customHeight="1">
      <c r="A40" s="389" t="s">
        <v>101</v>
      </c>
      <c r="B40" s="390"/>
      <c r="C40" s="23"/>
      <c r="D40" s="15">
        <v>800</v>
      </c>
      <c r="E40" s="15">
        <v>2</v>
      </c>
      <c r="F40" s="15">
        <v>12</v>
      </c>
      <c r="G40" s="15">
        <f>D40*E40*F40</f>
        <v>19200</v>
      </c>
      <c r="H40" s="16" t="s">
        <v>102</v>
      </c>
    </row>
    <row r="41" spans="1:8" s="2" customFormat="1" ht="30.75" customHeight="1">
      <c r="A41" s="389" t="s">
        <v>103</v>
      </c>
      <c r="B41" s="390"/>
      <c r="C41" s="23"/>
      <c r="D41" s="15">
        <v>100</v>
      </c>
      <c r="E41" s="15">
        <v>1</v>
      </c>
      <c r="F41" s="15">
        <v>12</v>
      </c>
      <c r="G41" s="15">
        <f>D41*E41*F41</f>
        <v>1200</v>
      </c>
      <c r="H41" s="16" t="s">
        <v>102</v>
      </c>
    </row>
    <row r="42" spans="1:8" s="2" customFormat="1" ht="16.5" customHeight="1">
      <c r="A42" s="391" t="s">
        <v>104</v>
      </c>
      <c r="B42" s="391"/>
      <c r="C42" s="391"/>
      <c r="D42" s="391"/>
      <c r="E42" s="391"/>
      <c r="F42" s="391"/>
      <c r="G42" s="13"/>
      <c r="H42" s="13"/>
    </row>
    <row r="43" spans="1:8" s="2" customFormat="1" ht="28.5" customHeight="1">
      <c r="A43" s="389" t="s">
        <v>105</v>
      </c>
      <c r="B43" s="390"/>
      <c r="C43" s="19"/>
      <c r="D43" s="24">
        <v>200</v>
      </c>
      <c r="E43" s="24">
        <v>3</v>
      </c>
      <c r="F43" s="15">
        <v>12</v>
      </c>
      <c r="G43" s="15">
        <f>D43*E43*F43</f>
        <v>7200</v>
      </c>
      <c r="H43" s="16" t="s">
        <v>102</v>
      </c>
    </row>
    <row r="44" spans="1:8" s="2" customFormat="1" ht="30.75" customHeight="1">
      <c r="A44" s="389" t="s">
        <v>106</v>
      </c>
      <c r="B44" s="390"/>
      <c r="C44" s="23" t="s">
        <v>107</v>
      </c>
      <c r="D44" s="15">
        <v>20000</v>
      </c>
      <c r="E44" s="15">
        <v>1</v>
      </c>
      <c r="F44" s="15">
        <v>1</v>
      </c>
      <c r="G44" s="15">
        <f>D44*E44*F44</f>
        <v>20000</v>
      </c>
      <c r="H44" s="16" t="s">
        <v>102</v>
      </c>
    </row>
    <row r="45" spans="1:8" s="2" customFormat="1" ht="30.75" customHeight="1">
      <c r="A45" s="389" t="s">
        <v>108</v>
      </c>
      <c r="B45" s="390"/>
      <c r="C45" s="23"/>
      <c r="D45" s="15">
        <v>500</v>
      </c>
      <c r="E45" s="15">
        <v>1</v>
      </c>
      <c r="F45" s="15">
        <v>94</v>
      </c>
      <c r="G45" s="15">
        <f>D45*E45*F45</f>
        <v>47000</v>
      </c>
      <c r="H45" s="16" t="s">
        <v>109</v>
      </c>
    </row>
    <row r="46" spans="1:8" s="3" customFormat="1" ht="15" customHeight="1">
      <c r="A46" s="378" t="s">
        <v>23</v>
      </c>
      <c r="B46" s="378"/>
      <c r="C46" s="378"/>
      <c r="D46" s="378"/>
      <c r="E46" s="378"/>
      <c r="F46" s="378"/>
      <c r="G46" s="26">
        <f>SUM(G9:G45)</f>
        <v>623400</v>
      </c>
    </row>
    <row r="47" spans="1:8" s="3" customFormat="1" ht="15" customHeight="1">
      <c r="A47" s="378" t="s">
        <v>110</v>
      </c>
      <c r="B47" s="378"/>
      <c r="C47" s="378"/>
      <c r="D47" s="378"/>
      <c r="E47" s="378"/>
      <c r="F47" s="378"/>
      <c r="G47" s="25">
        <f>G46*0.1</f>
        <v>62340</v>
      </c>
    </row>
    <row r="48" spans="1:8" s="3" customFormat="1" ht="15" customHeight="1">
      <c r="A48" s="378" t="s">
        <v>111</v>
      </c>
      <c r="B48" s="378"/>
      <c r="C48" s="378"/>
      <c r="D48" s="378"/>
      <c r="E48" s="378"/>
      <c r="F48" s="378"/>
      <c r="G48" s="25">
        <f>G47*0.055</f>
        <v>3428.7</v>
      </c>
    </row>
    <row r="49" spans="1:7" s="3" customFormat="1" ht="15" customHeight="1">
      <c r="A49" s="379" t="s">
        <v>112</v>
      </c>
      <c r="B49" s="379"/>
      <c r="C49" s="379"/>
      <c r="D49" s="379"/>
      <c r="E49" s="379"/>
      <c r="F49" s="379"/>
      <c r="G49" s="27">
        <f>SUM(G46:G48)</f>
        <v>689168.7</v>
      </c>
    </row>
  </sheetData>
  <mergeCells count="30">
    <mergeCell ref="A1:C1"/>
    <mergeCell ref="B2:E2"/>
    <mergeCell ref="A7:B7"/>
    <mergeCell ref="A8:F8"/>
    <mergeCell ref="A20:F20"/>
    <mergeCell ref="A42:F42"/>
    <mergeCell ref="A43:B43"/>
    <mergeCell ref="A44:B44"/>
    <mergeCell ref="A45:B45"/>
    <mergeCell ref="A21:B21"/>
    <mergeCell ref="A24:B24"/>
    <mergeCell ref="A30:B30"/>
    <mergeCell ref="A39:F39"/>
    <mergeCell ref="A40:B40"/>
    <mergeCell ref="A46:F46"/>
    <mergeCell ref="A47:F47"/>
    <mergeCell ref="A48:F48"/>
    <mergeCell ref="A49:F49"/>
    <mergeCell ref="A9:A14"/>
    <mergeCell ref="A17:A18"/>
    <mergeCell ref="B9:B14"/>
    <mergeCell ref="A33:B34"/>
    <mergeCell ref="A15:B16"/>
    <mergeCell ref="A22:B23"/>
    <mergeCell ref="A27:B29"/>
    <mergeCell ref="A31:B32"/>
    <mergeCell ref="A25:B26"/>
    <mergeCell ref="A35:B36"/>
    <mergeCell ref="A37:B38"/>
    <mergeCell ref="A41:B41"/>
  </mergeCells>
  <phoneticPr fontId="42"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工作表</vt:lpstr>
      </vt:variant>
      <vt:variant>
        <vt:i4>7</vt:i4>
      </vt:variant>
      <vt:variant>
        <vt:lpstr>命名范围</vt:lpstr>
      </vt:variant>
      <vt:variant>
        <vt:i4>1</vt:i4>
      </vt:variant>
    </vt:vector>
  </HeadingPairs>
  <TitlesOfParts>
    <vt:vector size="8" baseType="lpstr">
      <vt:lpstr>总计</vt:lpstr>
      <vt:lpstr>Sheet3</vt:lpstr>
      <vt:lpstr>SUMMARY</vt:lpstr>
      <vt:lpstr>旅行社 </vt:lpstr>
      <vt:lpstr>搭建执行</vt:lpstr>
      <vt:lpstr>机票-六折版 </vt:lpstr>
      <vt:lpstr>希尔顿</vt:lpstr>
      <vt:lpstr>搭建执行!Print_Area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Trustwin</dc:creator>
  <cp:lastModifiedBy>86139</cp:lastModifiedBy>
  <cp:revision>1</cp:revision>
  <cp:lastPrinted>2019-09-29T01:58:02Z</cp:lastPrinted>
  <dcterms:created xsi:type="dcterms:W3CDTF">1996-12-17T01:32:00Z</dcterms:created>
  <dcterms:modified xsi:type="dcterms:W3CDTF">2019-12-25T11:02:35Z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2052-11.1.0.8597</vt:lpwstr>
  </property>
  <property fmtid="{D5CDD505-2E9C-101B-9397-08002B2CF9AE}" pid="3" name="SV_QUERY_LIST_4F35BF76-6C0D-4D9B-82B2-816C12CF3733">
    <vt:lpwstr>empty_477D106A-C0D6-4607-AEBD-E2C9D60EA279</vt:lpwstr>
  </property>
  <property fmtid="{D5CDD505-2E9C-101B-9397-08002B2CF9AE}" pid="4" name="SV_HIDDEN_GRID_QUERY_LIST_4F35BF76-6C0D-4D9B-82B2-816C12CF3733">
    <vt:lpwstr>empty_477D106A-C0D6-4607-AEBD-E2C9D60EA279</vt:lpwstr>
  </property>
</Properties>
</file>