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jie/Desktop/5.25-5.31 亚马逊/报价&amp;PO&amp;结算/小PO/"/>
    </mc:Choice>
  </mc:AlternateContent>
  <xr:revisionPtr revIDLastSave="0" documentId="13_ncr:1_{C16D5FFF-08E7-314F-B2FD-96C6ADC8E80D}" xr6:coauthVersionLast="47" xr6:coauthVersionMax="47" xr10:uidLastSave="{00000000-0000-0000-0000-000000000000}"/>
  <bookViews>
    <workbookView xWindow="0" yWindow="720" windowWidth="29400" windowHeight="18400" activeTab="1" xr2:uid="{00000000-000D-0000-FFFF-FFFF00000000}"/>
  </bookViews>
  <sheets>
    <sheet name="Summary" sheetId="2" r:id="rId1"/>
    <sheet name="康辉集团北京国际会议展览有限公司" sheetId="1" r:id="rId2"/>
    <sheet name="备品明细" sheetId="3" r:id="rId3"/>
  </sheets>
  <definedNames>
    <definedName name="_xlnm._FilterDatabase" localSheetId="1" hidden="1">康辉集团北京国际会议展览有限公司!$A$1:$K$14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D7" i="2"/>
  <c r="D6" i="2"/>
  <c r="D5" i="2"/>
  <c r="D3" i="2"/>
  <c r="D4" i="2" s="1"/>
  <c r="D2" i="2"/>
  <c r="J16" i="1"/>
  <c r="J14" i="1"/>
  <c r="J15" i="1"/>
  <c r="J13" i="1"/>
  <c r="H13" i="1"/>
  <c r="E13" i="1"/>
  <c r="K15" i="3"/>
  <c r="K9" i="3"/>
  <c r="K4" i="3"/>
  <c r="K5" i="3"/>
  <c r="K6" i="3"/>
  <c r="K7" i="3"/>
  <c r="K8" i="3"/>
  <c r="K10" i="3"/>
  <c r="K11" i="3"/>
  <c r="K12" i="3"/>
  <c r="K13" i="3"/>
  <c r="K14" i="3"/>
  <c r="K3" i="3"/>
  <c r="J8" i="1"/>
  <c r="J9" i="1"/>
  <c r="J10" i="1"/>
  <c r="J7" i="1"/>
  <c r="J12" i="1"/>
  <c r="J11" i="1"/>
  <c r="G7" i="1"/>
  <c r="G9" i="1"/>
  <c r="G10" i="1"/>
  <c r="C3" i="2" s="1"/>
  <c r="C4" i="2" s="1"/>
  <c r="C6" i="2" s="1"/>
  <c r="G11" i="1"/>
  <c r="G12" i="1"/>
  <c r="F3" i="3"/>
  <c r="F15" i="3" s="1"/>
  <c r="F4" i="3"/>
  <c r="F5" i="3"/>
  <c r="F6" i="3"/>
  <c r="F7" i="3"/>
  <c r="F8" i="3"/>
  <c r="F9" i="3"/>
  <c r="F10" i="3"/>
  <c r="F11" i="3"/>
  <c r="F12" i="3"/>
  <c r="F13" i="3"/>
  <c r="F14" i="3"/>
  <c r="C2" i="2"/>
  <c r="C7" i="2" l="1"/>
  <c r="C8" i="2" s="1"/>
  <c r="G13" i="1"/>
  <c r="C5" i="2" s="1"/>
  <c r="G14" i="1"/>
  <c r="G15" i="1" l="1"/>
  <c r="G16" i="1" s="1"/>
</calcChain>
</file>

<file path=xl/sharedStrings.xml><?xml version="1.0" encoding="utf-8"?>
<sst xmlns="http://schemas.openxmlformats.org/spreadsheetml/2006/main" count="121" uniqueCount="90">
  <si>
    <t>单价(人民币)</t>
    <phoneticPr fontId="2" type="noConversion"/>
  </si>
  <si>
    <t>单位</t>
    <phoneticPr fontId="2" type="noConversion"/>
  </si>
  <si>
    <t>个</t>
    <phoneticPr fontId="2" type="noConversion"/>
  </si>
  <si>
    <t>包</t>
    <phoneticPr fontId="2" type="noConversion"/>
  </si>
  <si>
    <t>类别</t>
    <phoneticPr fontId="2" type="noConversion"/>
  </si>
  <si>
    <t>描述及规格、品牌</t>
    <phoneticPr fontId="2" type="noConversion"/>
  </si>
  <si>
    <t>数量</t>
    <phoneticPr fontId="2" type="noConversion"/>
  </si>
  <si>
    <t>合计</t>
    <phoneticPr fontId="2" type="noConversion"/>
  </si>
  <si>
    <t>增值税（6%）</t>
    <phoneticPr fontId="2" type="noConversion"/>
  </si>
  <si>
    <t>含税总计（人民币）</t>
    <phoneticPr fontId="2" type="noConversion"/>
  </si>
  <si>
    <t>不含税总计（人民币）</t>
    <phoneticPr fontId="2" type="noConversion"/>
  </si>
  <si>
    <t>*不适用的项目请在数量那列填写0，不要自行删除</t>
    <phoneticPr fontId="2" type="noConversion"/>
  </si>
  <si>
    <t>活动名称：</t>
    <phoneticPr fontId="2" type="noConversion"/>
  </si>
  <si>
    <t>亚马逊云科技报价模板—Event Logistics Quotation Template</t>
    <phoneticPr fontId="2" type="noConversion"/>
  </si>
  <si>
    <t>人</t>
    <phoneticPr fontId="2" type="noConversion"/>
  </si>
  <si>
    <t>其他</t>
    <phoneticPr fontId="2" type="noConversion"/>
  </si>
  <si>
    <t>备注（请填写酒店及第三方外包公司名称）</t>
    <phoneticPr fontId="2" type="noConversion"/>
  </si>
  <si>
    <t>如有，请标明内容及明细</t>
    <phoneticPr fontId="2" type="noConversion"/>
  </si>
  <si>
    <t>项</t>
    <phoneticPr fontId="2" type="noConversion"/>
  </si>
  <si>
    <t>服务费，请提供百分比</t>
    <phoneticPr fontId="2" type="noConversion"/>
  </si>
  <si>
    <t>*Proof of Execution，付款时提交的证明文件</t>
    <phoneticPr fontId="2" type="noConversion"/>
  </si>
  <si>
    <t>请填写黄色部分</t>
    <phoneticPr fontId="2" type="noConversion"/>
  </si>
  <si>
    <t>2024 China Summit SH</t>
    <phoneticPr fontId="2" type="noConversion"/>
  </si>
  <si>
    <t>Item</t>
    <phoneticPr fontId="2" type="noConversion"/>
  </si>
  <si>
    <t>小计</t>
    <phoneticPr fontId="2" type="noConversion"/>
  </si>
  <si>
    <t>服务费</t>
    <phoneticPr fontId="2" type="noConversion"/>
  </si>
  <si>
    <t>Total before tax</t>
    <phoneticPr fontId="2" type="noConversion"/>
  </si>
  <si>
    <t>Tax</t>
    <phoneticPr fontId="2" type="noConversion"/>
  </si>
  <si>
    <t>Total</t>
    <phoneticPr fontId="2" type="noConversion"/>
  </si>
  <si>
    <t>*如有未能含入已列出细项，请在表格最后39-41自行加行提供报价明细</t>
    <phoneticPr fontId="2" type="noConversion"/>
  </si>
  <si>
    <t>康辉集团北京国际会议展览有限公司</t>
    <phoneticPr fontId="2" type="noConversion"/>
  </si>
  <si>
    <t>房间备品</t>
    <phoneticPr fontId="2" type="noConversion"/>
  </si>
  <si>
    <t>物品</t>
    <phoneticPr fontId="19" type="noConversion"/>
  </si>
  <si>
    <t>单价</t>
    <phoneticPr fontId="19" type="noConversion"/>
  </si>
  <si>
    <t>数量</t>
    <phoneticPr fontId="19" type="noConversion"/>
  </si>
  <si>
    <t>总计</t>
    <phoneticPr fontId="19" type="noConversion"/>
  </si>
  <si>
    <t>备注</t>
    <phoneticPr fontId="19" type="noConversion"/>
  </si>
  <si>
    <t>龙角散</t>
    <phoneticPr fontId="19" type="noConversion"/>
  </si>
  <si>
    <t>80g*2盒</t>
    <phoneticPr fontId="19" type="noConversion"/>
  </si>
  <si>
    <t>念慈庵</t>
    <phoneticPr fontId="19" type="noConversion"/>
  </si>
  <si>
    <t>60g*2盒</t>
    <phoneticPr fontId="19" type="noConversion"/>
  </si>
  <si>
    <t>无糖可乐</t>
    <phoneticPr fontId="19" type="noConversion"/>
  </si>
  <si>
    <t>1箱（24罐*330ml）</t>
    <phoneticPr fontId="19" type="noConversion"/>
  </si>
  <si>
    <t>NFC橙汁</t>
  </si>
  <si>
    <t>1箱（10瓶*300ml）</t>
    <phoneticPr fontId="19" type="noConversion"/>
  </si>
  <si>
    <t>无糖酸奶</t>
  </si>
  <si>
    <t>1箱（10瓶*200g）</t>
    <phoneticPr fontId="19" type="noConversion"/>
  </si>
  <si>
    <t>菊花茶</t>
  </si>
  <si>
    <t>1箱（15瓶*600ml）</t>
    <phoneticPr fontId="19" type="noConversion"/>
  </si>
  <si>
    <t>蜂蜜勺子</t>
  </si>
  <si>
    <t>Godiva巧克力</t>
    <phoneticPr fontId="19" type="noConversion"/>
  </si>
  <si>
    <t>1盒*225g</t>
    <phoneticPr fontId="19" type="noConversion"/>
  </si>
  <si>
    <t>依云矿泉水</t>
    <phoneticPr fontId="19" type="noConversion"/>
  </si>
  <si>
    <t>3箱（24瓶*330ml）</t>
    <phoneticPr fontId="19" type="noConversion"/>
  </si>
  <si>
    <t>原味&amp;西柚味巴黎水</t>
  </si>
  <si>
    <t>2箱（24瓶*330ml）
原味、西柚味各1</t>
    <phoneticPr fontId="19" type="noConversion"/>
  </si>
  <si>
    <t>湿纸巾</t>
    <phoneticPr fontId="19" type="noConversion"/>
  </si>
  <si>
    <t>5包*10片</t>
    <phoneticPr fontId="19" type="noConversion"/>
  </si>
  <si>
    <t>充电宝</t>
    <phoneticPr fontId="19" type="noConversion"/>
  </si>
  <si>
    <t>盒</t>
    <phoneticPr fontId="2" type="noConversion"/>
  </si>
  <si>
    <t>箱</t>
    <phoneticPr fontId="2" type="noConversion"/>
  </si>
  <si>
    <t>1盒（12个*12g）</t>
    <phoneticPr fontId="19" type="noConversion"/>
  </si>
  <si>
    <t>车上备品</t>
    <phoneticPr fontId="2" type="noConversion"/>
  </si>
  <si>
    <t>详情请见备品明细</t>
    <phoneticPr fontId="2" type="noConversion"/>
  </si>
  <si>
    <t>高脚桌，白色桌布，三把高脚椅</t>
    <phoneticPr fontId="2" type="noConversion"/>
  </si>
  <si>
    <t>套</t>
    <phoneticPr fontId="2" type="noConversion"/>
  </si>
  <si>
    <t>丽屏展架</t>
    <phoneticPr fontId="2" type="noConversion"/>
  </si>
  <si>
    <t>摄影师</t>
    <phoneticPr fontId="2" type="noConversion"/>
  </si>
  <si>
    <t>云摄影</t>
    <phoneticPr fontId="2" type="noConversion"/>
  </si>
  <si>
    <t>报价日期：2024.05.25</t>
    <phoneticPr fontId="2" type="noConversion"/>
  </si>
  <si>
    <t>40cm*60cm KT板</t>
    <phoneticPr fontId="2" type="noConversion"/>
  </si>
  <si>
    <t>手举牌&amp;车头牌</t>
    <phoneticPr fontId="2" type="noConversion"/>
  </si>
  <si>
    <t>鲜花布置</t>
    <phoneticPr fontId="2" type="noConversion"/>
  </si>
  <si>
    <t>桌椅租赁</t>
    <phoneticPr fontId="2" type="noConversion"/>
  </si>
  <si>
    <t xml:space="preserve">场地指示 </t>
    <phoneticPr fontId="2" type="noConversion"/>
  </si>
  <si>
    <t>需求取消，无费用产生</t>
    <phoneticPr fontId="2" type="noConversion"/>
  </si>
  <si>
    <t>数量</t>
  </si>
  <si>
    <t>单位</t>
  </si>
  <si>
    <t>单价</t>
  </si>
  <si>
    <t>盒</t>
  </si>
  <si>
    <t>箱</t>
  </si>
  <si>
    <t>个</t>
  </si>
  <si>
    <t>包</t>
  </si>
  <si>
    <t>报价</t>
    <phoneticPr fontId="2" type="noConversion"/>
  </si>
  <si>
    <t>实际采买</t>
    <phoneticPr fontId="2" type="noConversion"/>
  </si>
  <si>
    <t>项目</t>
    <phoneticPr fontId="2" type="noConversion"/>
  </si>
  <si>
    <t>总计</t>
    <phoneticPr fontId="2" type="noConversion"/>
  </si>
  <si>
    <t>对比报价总金额减少</t>
    <phoneticPr fontId="2" type="noConversion"/>
  </si>
  <si>
    <t>结算</t>
    <phoneticPr fontId="2" type="noConversion"/>
  </si>
  <si>
    <t>详见备品明细，对比报价总金额减少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</si>
</sst>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* #,##0.00_ ;_ * \-#,##0.00_ ;_ * &quot;-&quot;??_ ;_ @_ "/>
    <numFmt numFmtId="177" formatCode="0.00_);[Red]\(0.00\)"/>
    <numFmt numFmtId="178" formatCode="_ * #,##0_ ;_ * \-#,##0_ ;_ * &quot;-&quot;??_ ;_ @_ "/>
  </numFmts>
  <fonts count="26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Calibri"/>
      <family val="2"/>
    </font>
    <font>
      <b/>
      <sz val="10"/>
      <color theme="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1"/>
      <name val="Calibri"/>
      <family val="2"/>
    </font>
    <font>
      <b/>
      <sz val="10"/>
      <color rgb="FF0070C0"/>
      <name val="微软雅黑"/>
      <family val="2"/>
      <charset val="134"/>
    </font>
    <font>
      <sz val="11"/>
      <name val="微软雅黑"/>
      <family val="2"/>
      <charset val="134"/>
    </font>
    <font>
      <b/>
      <sz val="14"/>
      <color rgb="FFFF0000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1"/>
      <color theme="1"/>
      <name val="等线"/>
      <family val="3"/>
      <charset val="134"/>
      <scheme val="minor"/>
    </font>
    <font>
      <b/>
      <sz val="11"/>
      <name val="等线"/>
      <family val="3"/>
      <charset val="134"/>
    </font>
    <font>
      <sz val="9"/>
      <name val="宋体"/>
      <family val="3"/>
      <charset val="134"/>
    </font>
    <font>
      <sz val="11"/>
      <name val="等线"/>
      <family val="3"/>
      <charset val="134"/>
    </font>
    <font>
      <sz val="12"/>
      <name val="等线"/>
      <family val="3"/>
      <charset val="134"/>
    </font>
    <font>
      <b/>
      <sz val="12"/>
      <color theme="1"/>
      <name val="思源黑体 CN Regular"/>
      <family val="3"/>
      <charset val="134"/>
    </font>
    <font>
      <b/>
      <sz val="11"/>
      <color rgb="FF000000"/>
      <name val="等线"/>
      <family val="4"/>
      <charset val="134"/>
      <scheme val="minor"/>
    </font>
    <font>
      <sz val="11"/>
      <color rgb="FF000000"/>
      <name val="等线"/>
      <family val="4"/>
      <charset val="134"/>
      <scheme val="minor"/>
    </font>
    <font>
      <sz val="12"/>
      <color rgb="FF000000"/>
      <name val="等线"/>
      <family val="4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1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3" borderId="1" xfId="0" applyFont="1" applyFill="1" applyBorder="1">
      <alignment vertical="center"/>
    </xf>
    <xf numFmtId="0" fontId="6" fillId="0" borderId="7" xfId="0" applyFont="1" applyBorder="1" applyAlignment="1">
      <alignment horizontal="center" vertical="center"/>
    </xf>
    <xf numFmtId="176" fontId="3" fillId="0" borderId="1" xfId="1" applyFont="1" applyFill="1" applyBorder="1">
      <alignment vertical="center"/>
    </xf>
    <xf numFmtId="0" fontId="4" fillId="0" borderId="1" xfId="0" applyFont="1" applyBorder="1">
      <alignment vertical="center"/>
    </xf>
    <xf numFmtId="176" fontId="5" fillId="2" borderId="4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176" fontId="12" fillId="0" borderId="1" xfId="1" applyFont="1" applyBorder="1">
      <alignment vertical="center"/>
    </xf>
    <xf numFmtId="177" fontId="13" fillId="0" borderId="1" xfId="1" applyNumberFormat="1" applyFont="1" applyBorder="1">
      <alignment vertical="center"/>
    </xf>
    <xf numFmtId="0" fontId="3" fillId="4" borderId="1" xfId="0" applyFont="1" applyFill="1" applyBorder="1">
      <alignment vertical="center"/>
    </xf>
    <xf numFmtId="176" fontId="3" fillId="4" borderId="1" xfId="1" applyFont="1" applyFill="1" applyBorder="1">
      <alignment vertical="center"/>
    </xf>
    <xf numFmtId="178" fontId="3" fillId="0" borderId="1" xfId="1" applyNumberFormat="1" applyFont="1" applyFill="1" applyBorder="1">
      <alignment vertical="center"/>
    </xf>
    <xf numFmtId="0" fontId="14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9" fontId="0" fillId="0" borderId="1" xfId="2" applyFont="1" applyBorder="1">
      <alignment vertical="center"/>
    </xf>
    <xf numFmtId="178" fontId="0" fillId="0" borderId="1" xfId="1" applyNumberFormat="1" applyFont="1" applyBorder="1" applyAlignment="1">
      <alignment horizontal="right" vertical="center"/>
    </xf>
    <xf numFmtId="176" fontId="0" fillId="0" borderId="1" xfId="0" applyNumberFormat="1" applyBorder="1">
      <alignment vertical="center"/>
    </xf>
    <xf numFmtId="0" fontId="3" fillId="3" borderId="1" xfId="0" applyFont="1" applyFill="1" applyBorder="1" applyAlignment="1">
      <alignment vertical="center" wrapText="1"/>
    </xf>
    <xf numFmtId="176" fontId="3" fillId="3" borderId="1" xfId="1" applyFont="1" applyFill="1" applyBorder="1">
      <alignment vertical="center"/>
    </xf>
    <xf numFmtId="0" fontId="4" fillId="3" borderId="0" xfId="0" applyFont="1" applyFill="1">
      <alignment vertical="center"/>
    </xf>
    <xf numFmtId="0" fontId="7" fillId="0" borderId="8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3" fillId="3" borderId="4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21" fillId="0" borderId="0" xfId="0" applyFont="1">
      <alignment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0" fillId="6" borderId="1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</cellXfs>
  <cellStyles count="3">
    <cellStyle name="百分比" xfId="2" builtinId="5"/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B3DE3-CC3B-4C09-8E34-35F12E1F957F}">
  <dimension ref="B1:D8"/>
  <sheetViews>
    <sheetView workbookViewId="0">
      <selection activeCell="D9" sqref="D9"/>
    </sheetView>
  </sheetViews>
  <sheetFormatPr baseColWidth="10" defaultColWidth="8.83203125" defaultRowHeight="15"/>
  <cols>
    <col min="2" max="2" width="13.83203125" bestFit="1" customWidth="1"/>
    <col min="3" max="3" width="31.33203125" customWidth="1"/>
    <col min="4" max="4" width="31.83203125" customWidth="1"/>
    <col min="8" max="8" width="12" bestFit="1" customWidth="1"/>
  </cols>
  <sheetData>
    <row r="1" spans="2:4">
      <c r="C1" s="44" t="s">
        <v>83</v>
      </c>
      <c r="D1" s="44" t="s">
        <v>88</v>
      </c>
    </row>
    <row r="2" spans="2:4">
      <c r="B2" s="22" t="s">
        <v>23</v>
      </c>
      <c r="C2" s="22" t="str">
        <f>康辉集团北京国际会议展览有限公司!E5</f>
        <v>康辉集团北京国际会议展览有限公司</v>
      </c>
      <c r="D2" s="22" t="str">
        <f>康辉集团北京国际会议展览有限公司!H5</f>
        <v>康辉集团北京国际会议展览有限公司</v>
      </c>
    </row>
    <row r="3" spans="2:4">
      <c r="B3" s="23" t="s">
        <v>15</v>
      </c>
      <c r="C3" s="27">
        <f>SUM(康辉集团北京国际会议展览有限公司!G7:'康辉集团北京国际会议展览有限公司'!G12)</f>
        <v>21207.5</v>
      </c>
      <c r="D3" s="27">
        <f>SUM(康辉集团北京国际会议展览有限公司!J7:J12)</f>
        <v>1728.72</v>
      </c>
    </row>
    <row r="4" spans="2:4">
      <c r="B4" s="24" t="s">
        <v>24</v>
      </c>
      <c r="C4" s="27">
        <f>SUM(C3:C3)</f>
        <v>21207.5</v>
      </c>
      <c r="D4" s="27">
        <f>SUM(D3:D3)</f>
        <v>1728.72</v>
      </c>
    </row>
    <row r="5" spans="2:4">
      <c r="B5" s="25" t="s">
        <v>25</v>
      </c>
      <c r="C5" s="27">
        <f>康辉集团北京国际会议展览有限公司!G13</f>
        <v>1110</v>
      </c>
      <c r="D5" s="27">
        <f>康辉集团北京国际会议展览有限公司!J13</f>
        <v>103.72319999999999</v>
      </c>
    </row>
    <row r="6" spans="2:4">
      <c r="B6" s="24" t="s">
        <v>26</v>
      </c>
      <c r="C6" s="27">
        <f>C4+C5</f>
        <v>22317.5</v>
      </c>
      <c r="D6" s="27">
        <f>D4+D5</f>
        <v>1832.4431999999999</v>
      </c>
    </row>
    <row r="7" spans="2:4">
      <c r="B7" s="26" t="s">
        <v>27</v>
      </c>
      <c r="C7" s="27">
        <f>C6*6%</f>
        <v>1339.05</v>
      </c>
      <c r="D7" s="27">
        <f>D6*6%</f>
        <v>109.946592</v>
      </c>
    </row>
    <row r="8" spans="2:4">
      <c r="B8" s="26" t="s">
        <v>28</v>
      </c>
      <c r="C8" s="27">
        <f>C6+C7</f>
        <v>23656.55</v>
      </c>
      <c r="D8" s="27">
        <f>D6+D7</f>
        <v>1942.3897919999999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21"/>
  <sheetViews>
    <sheetView tabSelected="1" zoomScale="110" zoomScaleNormal="110" workbookViewId="0">
      <pane xSplit="3" ySplit="6" topLeftCell="D7" activePane="bottomRight" state="frozen"/>
      <selection pane="topRight" activeCell="D1" sqref="D1"/>
      <selection pane="bottomLeft" activeCell="A3" sqref="A3"/>
      <selection pane="bottomRight" activeCell="C21" sqref="C21"/>
    </sheetView>
  </sheetViews>
  <sheetFormatPr baseColWidth="10" defaultColWidth="8.6640625" defaultRowHeight="14"/>
  <cols>
    <col min="1" max="1" width="20.5" style="1" customWidth="1"/>
    <col min="2" max="2" width="35.1640625" style="1" customWidth="1"/>
    <col min="3" max="3" width="31.5" style="1" customWidth="1"/>
    <col min="4" max="4" width="9.33203125" style="34" customWidth="1"/>
    <col min="5" max="5" width="14.33203125" style="2" customWidth="1"/>
    <col min="6" max="6" width="12.33203125" style="2" customWidth="1"/>
    <col min="7" max="7" width="14.83203125" style="2" customWidth="1"/>
    <col min="8" max="8" width="14.6640625" style="2" customWidth="1"/>
    <col min="9" max="9" width="12.33203125" style="2" customWidth="1"/>
    <col min="10" max="10" width="14.83203125" style="2" customWidth="1"/>
    <col min="11" max="11" width="58" style="1" bestFit="1" customWidth="1"/>
    <col min="12" max="16384" width="8.6640625" style="1"/>
  </cols>
  <sheetData>
    <row r="1" spans="1:11" ht="42" customHeight="1">
      <c r="A1" s="54" t="s">
        <v>13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20" customHeight="1">
      <c r="A2" s="59" t="s">
        <v>11</v>
      </c>
      <c r="B2" s="60"/>
      <c r="C2" s="60"/>
      <c r="D2" s="60"/>
      <c r="E2" s="60"/>
      <c r="F2" s="60"/>
      <c r="G2" s="60"/>
      <c r="H2" s="60"/>
      <c r="I2" s="60"/>
      <c r="J2" s="60"/>
      <c r="K2" s="61"/>
    </row>
    <row r="3" spans="1:11" ht="17.5" customHeight="1">
      <c r="A3" s="59" t="s">
        <v>29</v>
      </c>
      <c r="B3" s="60"/>
      <c r="C3" s="60"/>
      <c r="D3" s="60"/>
      <c r="E3" s="60"/>
      <c r="F3" s="60"/>
      <c r="G3" s="60"/>
      <c r="H3" s="60"/>
      <c r="I3" s="60"/>
      <c r="J3" s="60"/>
      <c r="K3" s="61"/>
    </row>
    <row r="4" spans="1:11" ht="17.5" customHeight="1">
      <c r="A4" s="21" t="s">
        <v>12</v>
      </c>
      <c r="B4" s="12" t="s">
        <v>22</v>
      </c>
      <c r="C4" s="12" t="s">
        <v>69</v>
      </c>
      <c r="D4" s="31"/>
      <c r="E4" s="13"/>
      <c r="F4" s="13"/>
      <c r="G4" s="13"/>
      <c r="H4" s="13"/>
      <c r="I4" s="13"/>
      <c r="J4" s="13"/>
      <c r="K4" s="14"/>
    </row>
    <row r="5" spans="1:11" ht="21">
      <c r="A5" s="20" t="s">
        <v>21</v>
      </c>
      <c r="B5" s="7"/>
      <c r="C5" s="7"/>
      <c r="D5" s="7"/>
      <c r="E5" s="57" t="s">
        <v>30</v>
      </c>
      <c r="F5" s="57"/>
      <c r="G5" s="58"/>
      <c r="H5" s="57" t="s">
        <v>30</v>
      </c>
      <c r="I5" s="57"/>
      <c r="J5" s="58"/>
      <c r="K5" s="11"/>
    </row>
    <row r="6" spans="1:11" ht="16">
      <c r="A6" s="55" t="s">
        <v>4</v>
      </c>
      <c r="B6" s="56"/>
      <c r="C6" s="3" t="s">
        <v>5</v>
      </c>
      <c r="D6" s="3" t="s">
        <v>1</v>
      </c>
      <c r="E6" s="10" t="s">
        <v>0</v>
      </c>
      <c r="F6" s="10" t="s">
        <v>6</v>
      </c>
      <c r="G6" s="10" t="s">
        <v>7</v>
      </c>
      <c r="H6" s="10" t="s">
        <v>0</v>
      </c>
      <c r="I6" s="10" t="s">
        <v>6</v>
      </c>
      <c r="J6" s="10" t="s">
        <v>7</v>
      </c>
      <c r="K6" s="3" t="s">
        <v>16</v>
      </c>
    </row>
    <row r="7" spans="1:11" s="30" customFormat="1" ht="29" customHeight="1">
      <c r="A7" s="51" t="s">
        <v>15</v>
      </c>
      <c r="B7" s="6" t="s">
        <v>73</v>
      </c>
      <c r="C7" s="28" t="s">
        <v>64</v>
      </c>
      <c r="D7" s="32" t="s">
        <v>65</v>
      </c>
      <c r="E7" s="8">
        <v>330</v>
      </c>
      <c r="F7" s="19">
        <v>20</v>
      </c>
      <c r="G7" s="8">
        <f t="shared" ref="G7" si="0">E7*F7</f>
        <v>6600</v>
      </c>
      <c r="H7" s="8"/>
      <c r="I7" s="19"/>
      <c r="J7" s="8">
        <f>H7*I7</f>
        <v>0</v>
      </c>
      <c r="K7" s="28" t="s">
        <v>75</v>
      </c>
    </row>
    <row r="8" spans="1:11" s="30" customFormat="1" ht="29" customHeight="1">
      <c r="A8" s="52"/>
      <c r="B8" s="6" t="s">
        <v>72</v>
      </c>
      <c r="C8" s="28"/>
      <c r="D8" s="32" t="s">
        <v>2</v>
      </c>
      <c r="E8" s="8">
        <v>300</v>
      </c>
      <c r="F8" s="19">
        <v>10</v>
      </c>
      <c r="G8" s="8">
        <v>8100</v>
      </c>
      <c r="H8" s="8"/>
      <c r="I8" s="19"/>
      <c r="J8" s="8">
        <f t="shared" ref="J8:J10" si="1">H8*I8</f>
        <v>0</v>
      </c>
      <c r="K8" s="28" t="s">
        <v>75</v>
      </c>
    </row>
    <row r="9" spans="1:11" ht="26" customHeight="1">
      <c r="A9" s="52"/>
      <c r="B9" s="6" t="s">
        <v>66</v>
      </c>
      <c r="C9" s="4" t="s">
        <v>74</v>
      </c>
      <c r="D9" s="32" t="s">
        <v>2</v>
      </c>
      <c r="E9" s="8">
        <v>400</v>
      </c>
      <c r="F9" s="19">
        <v>2</v>
      </c>
      <c r="G9" s="8">
        <f t="shared" ref="G9" si="2">E9*F9</f>
        <v>800</v>
      </c>
      <c r="H9" s="8"/>
      <c r="I9" s="19"/>
      <c r="J9" s="8">
        <f t="shared" si="1"/>
        <v>0</v>
      </c>
      <c r="K9" s="28" t="s">
        <v>75</v>
      </c>
    </row>
    <row r="10" spans="1:11" ht="30" customHeight="1">
      <c r="A10" s="52"/>
      <c r="B10" s="43" t="s">
        <v>67</v>
      </c>
      <c r="C10" s="28" t="s">
        <v>68</v>
      </c>
      <c r="D10" s="32" t="s">
        <v>14</v>
      </c>
      <c r="E10" s="29">
        <v>3000</v>
      </c>
      <c r="F10" s="19">
        <v>1</v>
      </c>
      <c r="G10" s="8">
        <f t="shared" ref="G10" si="3">E10*F10</f>
        <v>3000</v>
      </c>
      <c r="H10" s="29"/>
      <c r="I10" s="19"/>
      <c r="J10" s="8">
        <f t="shared" si="1"/>
        <v>0</v>
      </c>
      <c r="K10" s="28" t="s">
        <v>75</v>
      </c>
    </row>
    <row r="11" spans="1:11" s="30" customFormat="1" ht="29" customHeight="1">
      <c r="A11" s="52"/>
      <c r="B11" s="6" t="s">
        <v>31</v>
      </c>
      <c r="C11" s="28" t="s">
        <v>63</v>
      </c>
      <c r="D11" s="32" t="s">
        <v>18</v>
      </c>
      <c r="E11" s="8">
        <v>1907.5</v>
      </c>
      <c r="F11" s="19">
        <v>1</v>
      </c>
      <c r="G11" s="8">
        <f>E11*F11</f>
        <v>1907.5</v>
      </c>
      <c r="H11" s="8">
        <v>1328.72</v>
      </c>
      <c r="I11" s="19">
        <v>1</v>
      </c>
      <c r="J11" s="8">
        <f>H11*I11</f>
        <v>1328.72</v>
      </c>
      <c r="K11" s="28" t="s">
        <v>89</v>
      </c>
    </row>
    <row r="12" spans="1:11" ht="30" customHeight="1">
      <c r="A12" s="53"/>
      <c r="B12" s="6" t="s">
        <v>71</v>
      </c>
      <c r="C12" s="28" t="s">
        <v>70</v>
      </c>
      <c r="D12" s="32" t="s">
        <v>2</v>
      </c>
      <c r="E12" s="29">
        <v>40</v>
      </c>
      <c r="F12" s="19">
        <v>20</v>
      </c>
      <c r="G12" s="8">
        <f t="shared" ref="G12" si="4">E12*F12</f>
        <v>800</v>
      </c>
      <c r="H12" s="29">
        <v>40</v>
      </c>
      <c r="I12" s="19">
        <v>10</v>
      </c>
      <c r="J12" s="8">
        <f t="shared" ref="J12" si="5">H12*I12</f>
        <v>400</v>
      </c>
      <c r="K12" s="4" t="s">
        <v>87</v>
      </c>
    </row>
    <row r="13" spans="1:11" ht="25" customHeight="1">
      <c r="A13" s="35" t="s">
        <v>25</v>
      </c>
      <c r="B13" s="4" t="s">
        <v>17</v>
      </c>
      <c r="C13" s="17" t="s">
        <v>19</v>
      </c>
      <c r="D13" s="33" t="s">
        <v>18</v>
      </c>
      <c r="E13" s="18">
        <f>SUM(G7:G10)</f>
        <v>18500</v>
      </c>
      <c r="F13" s="18">
        <v>0.06</v>
      </c>
      <c r="G13" s="8">
        <f>E13*F13</f>
        <v>1110</v>
      </c>
      <c r="H13" s="18">
        <f>SUM(J7:J12)</f>
        <v>1728.72</v>
      </c>
      <c r="I13" s="18">
        <v>0.06</v>
      </c>
      <c r="J13" s="8">
        <f>H13*I13</f>
        <v>103.72319999999999</v>
      </c>
      <c r="K13" s="4"/>
    </row>
    <row r="14" spans="1:11" ht="25.5" customHeight="1">
      <c r="A14" s="49" t="s">
        <v>10</v>
      </c>
      <c r="B14" s="49"/>
      <c r="C14" s="49"/>
      <c r="D14" s="49"/>
      <c r="E14" s="49"/>
      <c r="F14" s="49"/>
      <c r="G14" s="15">
        <f>SUM(G7:G13)</f>
        <v>22317.5</v>
      </c>
      <c r="H14" s="15"/>
      <c r="I14" s="15"/>
      <c r="J14" s="15">
        <f>SUM(J7:J13)</f>
        <v>1832.4431999999999</v>
      </c>
      <c r="K14" s="9"/>
    </row>
    <row r="15" spans="1:11" ht="29" customHeight="1">
      <c r="A15" s="49" t="s">
        <v>8</v>
      </c>
      <c r="B15" s="50"/>
      <c r="C15" s="50"/>
      <c r="D15" s="50"/>
      <c r="E15" s="50"/>
      <c r="F15" s="50"/>
      <c r="G15" s="16">
        <f>G14*0.06</f>
        <v>1339.05</v>
      </c>
      <c r="H15" s="16"/>
      <c r="I15" s="16"/>
      <c r="J15" s="16">
        <f>J14*0.06</f>
        <v>109.946592</v>
      </c>
      <c r="K15" s="9"/>
    </row>
    <row r="16" spans="1:11" ht="28.5" customHeight="1">
      <c r="A16" s="49" t="s">
        <v>9</v>
      </c>
      <c r="B16" s="49"/>
      <c r="C16" s="49"/>
      <c r="D16" s="49"/>
      <c r="E16" s="49"/>
      <c r="F16" s="49"/>
      <c r="G16" s="16">
        <f>G14+G15</f>
        <v>23656.55</v>
      </c>
      <c r="H16" s="16"/>
      <c r="I16" s="16"/>
      <c r="J16" s="16">
        <f>J14+J15</f>
        <v>1942.3897919999999</v>
      </c>
      <c r="K16" s="9"/>
    </row>
    <row r="17" spans="1:3" ht="16">
      <c r="A17" s="5" t="s">
        <v>20</v>
      </c>
    </row>
    <row r="18" spans="1:3" ht="16">
      <c r="A18" s="5"/>
      <c r="B18" s="5"/>
    </row>
    <row r="19" spans="1:3" ht="16">
      <c r="A19" s="5"/>
    </row>
    <row r="20" spans="1:3" ht="16">
      <c r="B20" s="5"/>
    </row>
    <row r="21" spans="1:3" ht="16">
      <c r="A21" s="5"/>
      <c r="C21" s="5"/>
    </row>
  </sheetData>
  <mergeCells count="10">
    <mergeCell ref="A15:F15"/>
    <mergeCell ref="A16:F16"/>
    <mergeCell ref="A14:F14"/>
    <mergeCell ref="A7:A12"/>
    <mergeCell ref="A1:K1"/>
    <mergeCell ref="A6:B6"/>
    <mergeCell ref="E5:G5"/>
    <mergeCell ref="A2:K2"/>
    <mergeCell ref="A3:K3"/>
    <mergeCell ref="H5:J5"/>
  </mergeCells>
  <phoneticPr fontId="2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80D3A-19DE-4721-B97B-29550C403399}">
  <sheetPr>
    <tabColor rgb="FFFFFF00"/>
  </sheetPr>
  <dimension ref="A1:K33"/>
  <sheetViews>
    <sheetView zoomScale="112" workbookViewId="0">
      <selection activeCell="C15" sqref="C15"/>
    </sheetView>
  </sheetViews>
  <sheetFormatPr baseColWidth="10" defaultColWidth="8.83203125" defaultRowHeight="15"/>
  <cols>
    <col min="1" max="1" width="17.6640625" style="44" customWidth="1"/>
    <col min="2" max="2" width="17.6640625" style="44" bestFit="1" customWidth="1"/>
    <col min="3" max="6" width="10.83203125" style="44" customWidth="1"/>
    <col min="7" max="7" width="32.6640625" style="44" customWidth="1"/>
    <col min="8" max="10" width="8.83203125" style="44"/>
    <col min="11" max="11" width="12" style="44" customWidth="1"/>
  </cols>
  <sheetData>
    <row r="1" spans="1:11" ht="30" customHeight="1">
      <c r="A1" s="62" t="s">
        <v>85</v>
      </c>
      <c r="B1" s="62"/>
      <c r="C1" s="62" t="s">
        <v>83</v>
      </c>
      <c r="D1" s="62"/>
      <c r="E1" s="62"/>
      <c r="F1" s="62"/>
      <c r="G1" s="62"/>
      <c r="H1" s="63" t="s">
        <v>84</v>
      </c>
      <c r="I1" s="64"/>
      <c r="J1" s="64"/>
      <c r="K1" s="65"/>
    </row>
    <row r="2" spans="1:11" s="39" customFormat="1" ht="36" customHeight="1">
      <c r="A2" s="36"/>
      <c r="B2" s="36" t="s">
        <v>32</v>
      </c>
      <c r="C2" s="36" t="s">
        <v>34</v>
      </c>
      <c r="D2" s="36" t="s">
        <v>1</v>
      </c>
      <c r="E2" s="36" t="s">
        <v>33</v>
      </c>
      <c r="F2" s="36" t="s">
        <v>35</v>
      </c>
      <c r="G2" s="36" t="s">
        <v>36</v>
      </c>
      <c r="H2" s="48" t="s">
        <v>76</v>
      </c>
      <c r="I2" s="48" t="s">
        <v>77</v>
      </c>
      <c r="J2" s="48" t="s">
        <v>78</v>
      </c>
      <c r="K2" s="48" t="s">
        <v>86</v>
      </c>
    </row>
    <row r="3" spans="1:11" s="39" customFormat="1" ht="49" customHeight="1">
      <c r="A3" s="37">
        <v>1</v>
      </c>
      <c r="B3" s="37" t="s">
        <v>37</v>
      </c>
      <c r="C3" s="37">
        <v>2</v>
      </c>
      <c r="D3" s="37" t="s">
        <v>59</v>
      </c>
      <c r="E3" s="37">
        <v>25</v>
      </c>
      <c r="F3" s="37">
        <f>C3*E3</f>
        <v>50</v>
      </c>
      <c r="G3" s="37" t="s">
        <v>38</v>
      </c>
      <c r="H3" s="46">
        <v>2</v>
      </c>
      <c r="I3" s="46" t="s">
        <v>79</v>
      </c>
      <c r="J3" s="46">
        <v>23.91</v>
      </c>
      <c r="K3" s="46">
        <f>H3*J3</f>
        <v>47.82</v>
      </c>
    </row>
    <row r="4" spans="1:11" s="39" customFormat="1" ht="49" customHeight="1">
      <c r="A4" s="37">
        <v>2</v>
      </c>
      <c r="B4" s="37" t="s">
        <v>39</v>
      </c>
      <c r="C4" s="37">
        <v>2</v>
      </c>
      <c r="D4" s="37" t="s">
        <v>59</v>
      </c>
      <c r="E4" s="37">
        <v>20</v>
      </c>
      <c r="F4" s="37">
        <f>C4*E4</f>
        <v>40</v>
      </c>
      <c r="G4" s="37" t="s">
        <v>40</v>
      </c>
      <c r="H4" s="46">
        <v>2</v>
      </c>
      <c r="I4" s="46" t="s">
        <v>79</v>
      </c>
      <c r="J4" s="46">
        <v>17.62</v>
      </c>
      <c r="K4" s="46">
        <f t="shared" ref="K4:K14" si="0">H4*J4</f>
        <v>35.24</v>
      </c>
    </row>
    <row r="5" spans="1:11" s="39" customFormat="1" ht="49" customHeight="1">
      <c r="A5" s="37">
        <v>3</v>
      </c>
      <c r="B5" s="37" t="s">
        <v>41</v>
      </c>
      <c r="C5" s="37">
        <v>1</v>
      </c>
      <c r="D5" s="37" t="s">
        <v>60</v>
      </c>
      <c r="E5" s="37">
        <v>46</v>
      </c>
      <c r="F5" s="37">
        <f t="shared" ref="F5:F14" si="1">C5*E5</f>
        <v>46</v>
      </c>
      <c r="G5" s="37" t="s">
        <v>42</v>
      </c>
      <c r="H5" s="46">
        <v>1</v>
      </c>
      <c r="I5" s="46" t="s">
        <v>80</v>
      </c>
      <c r="J5" s="46">
        <v>45.74</v>
      </c>
      <c r="K5" s="46">
        <f t="shared" si="0"/>
        <v>45.74</v>
      </c>
    </row>
    <row r="6" spans="1:11" s="39" customFormat="1" ht="49" customHeight="1">
      <c r="A6" s="37">
        <v>4</v>
      </c>
      <c r="B6" s="37" t="s">
        <v>43</v>
      </c>
      <c r="C6" s="37">
        <v>1</v>
      </c>
      <c r="D6" s="37" t="s">
        <v>60</v>
      </c>
      <c r="E6" s="37">
        <v>64</v>
      </c>
      <c r="F6" s="37">
        <f t="shared" si="1"/>
        <v>64</v>
      </c>
      <c r="G6" s="37" t="s">
        <v>44</v>
      </c>
      <c r="H6" s="46">
        <v>1</v>
      </c>
      <c r="I6" s="46" t="s">
        <v>80</v>
      </c>
      <c r="J6" s="46">
        <v>63.6</v>
      </c>
      <c r="K6" s="46">
        <f t="shared" si="0"/>
        <v>63.6</v>
      </c>
    </row>
    <row r="7" spans="1:11" s="39" customFormat="1" ht="49" customHeight="1">
      <c r="A7" s="37">
        <v>5</v>
      </c>
      <c r="B7" s="37" t="s">
        <v>45</v>
      </c>
      <c r="C7" s="37">
        <v>1</v>
      </c>
      <c r="D7" s="37" t="s">
        <v>60</v>
      </c>
      <c r="E7" s="37">
        <v>68.5</v>
      </c>
      <c r="F7" s="37">
        <f t="shared" si="1"/>
        <v>68.5</v>
      </c>
      <c r="G7" s="37" t="s">
        <v>46</v>
      </c>
      <c r="H7" s="46">
        <v>1</v>
      </c>
      <c r="I7" s="46" t="s">
        <v>80</v>
      </c>
      <c r="J7" s="46">
        <v>68.5</v>
      </c>
      <c r="K7" s="46">
        <f t="shared" si="0"/>
        <v>68.5</v>
      </c>
    </row>
    <row r="8" spans="1:11" s="39" customFormat="1" ht="49" customHeight="1">
      <c r="A8" s="37">
        <v>6</v>
      </c>
      <c r="B8" s="37" t="s">
        <v>47</v>
      </c>
      <c r="C8" s="37">
        <v>1</v>
      </c>
      <c r="D8" s="37" t="s">
        <v>59</v>
      </c>
      <c r="E8" s="37">
        <v>87</v>
      </c>
      <c r="F8" s="37">
        <f t="shared" si="1"/>
        <v>87</v>
      </c>
      <c r="G8" s="37" t="s">
        <v>48</v>
      </c>
      <c r="H8" s="46">
        <v>1</v>
      </c>
      <c r="I8" s="46" t="s">
        <v>79</v>
      </c>
      <c r="J8" s="46">
        <v>81.400000000000006</v>
      </c>
      <c r="K8" s="46">
        <f t="shared" si="0"/>
        <v>81.400000000000006</v>
      </c>
    </row>
    <row r="9" spans="1:11" s="39" customFormat="1" ht="49" customHeight="1">
      <c r="A9" s="37">
        <v>7</v>
      </c>
      <c r="B9" s="37" t="s">
        <v>49</v>
      </c>
      <c r="C9" s="37">
        <v>1</v>
      </c>
      <c r="D9" s="37" t="s">
        <v>59</v>
      </c>
      <c r="E9" s="37">
        <v>119</v>
      </c>
      <c r="F9" s="37">
        <f t="shared" si="1"/>
        <v>119</v>
      </c>
      <c r="G9" s="37" t="s">
        <v>61</v>
      </c>
      <c r="H9" s="46">
        <v>1</v>
      </c>
      <c r="I9" s="46" t="s">
        <v>79</v>
      </c>
      <c r="J9" s="46">
        <v>96</v>
      </c>
      <c r="K9" s="46">
        <f t="shared" si="0"/>
        <v>96</v>
      </c>
    </row>
    <row r="10" spans="1:11" s="40" customFormat="1" ht="49" customHeight="1">
      <c r="A10" s="37">
        <v>8</v>
      </c>
      <c r="B10" s="38" t="s">
        <v>50</v>
      </c>
      <c r="C10" s="38">
        <v>2</v>
      </c>
      <c r="D10" s="38" t="s">
        <v>59</v>
      </c>
      <c r="E10" s="38">
        <v>85</v>
      </c>
      <c r="F10" s="37">
        <f t="shared" si="1"/>
        <v>170</v>
      </c>
      <c r="G10" s="37" t="s">
        <v>51</v>
      </c>
      <c r="H10" s="47">
        <v>2</v>
      </c>
      <c r="I10" s="47" t="s">
        <v>79</v>
      </c>
      <c r="J10" s="47">
        <v>70.400000000000006</v>
      </c>
      <c r="K10" s="46">
        <f t="shared" si="0"/>
        <v>140.80000000000001</v>
      </c>
    </row>
    <row r="11" spans="1:11" s="39" customFormat="1" ht="49" customHeight="1">
      <c r="A11" s="37">
        <v>9</v>
      </c>
      <c r="B11" s="37" t="s">
        <v>52</v>
      </c>
      <c r="C11" s="37">
        <v>3</v>
      </c>
      <c r="D11" s="37" t="s">
        <v>60</v>
      </c>
      <c r="E11" s="37">
        <v>90</v>
      </c>
      <c r="F11" s="37">
        <f t="shared" si="1"/>
        <v>270</v>
      </c>
      <c r="G11" s="37" t="s">
        <v>53</v>
      </c>
      <c r="H11" s="46">
        <v>3</v>
      </c>
      <c r="I11" s="46" t="s">
        <v>80</v>
      </c>
      <c r="J11" s="46">
        <v>87.22</v>
      </c>
      <c r="K11" s="46">
        <f t="shared" si="0"/>
        <v>261.65999999999997</v>
      </c>
    </row>
    <row r="12" spans="1:11" s="39" customFormat="1" ht="49" customHeight="1">
      <c r="A12" s="37">
        <v>10</v>
      </c>
      <c r="B12" s="37" t="s">
        <v>54</v>
      </c>
      <c r="C12" s="37">
        <v>2</v>
      </c>
      <c r="D12" s="37" t="s">
        <v>60</v>
      </c>
      <c r="E12" s="37">
        <v>150</v>
      </c>
      <c r="F12" s="37">
        <f t="shared" si="1"/>
        <v>300</v>
      </c>
      <c r="G12" s="41" t="s">
        <v>55</v>
      </c>
      <c r="H12" s="46">
        <v>2</v>
      </c>
      <c r="I12" s="46" t="s">
        <v>80</v>
      </c>
      <c r="J12" s="46">
        <v>133.67500000000001</v>
      </c>
      <c r="K12" s="46">
        <f t="shared" si="0"/>
        <v>267.35000000000002</v>
      </c>
    </row>
    <row r="13" spans="1:11" s="40" customFormat="1" ht="49" customHeight="1">
      <c r="A13" s="37">
        <v>11</v>
      </c>
      <c r="B13" s="38" t="s">
        <v>56</v>
      </c>
      <c r="C13" s="38">
        <v>1</v>
      </c>
      <c r="D13" s="38" t="s">
        <v>3</v>
      </c>
      <c r="E13" s="38">
        <v>23</v>
      </c>
      <c r="F13" s="38">
        <f t="shared" si="1"/>
        <v>23</v>
      </c>
      <c r="G13" s="38" t="s">
        <v>57</v>
      </c>
      <c r="H13" s="47">
        <v>1</v>
      </c>
      <c r="I13" s="47" t="s">
        <v>82</v>
      </c>
      <c r="J13" s="47">
        <v>22.31</v>
      </c>
      <c r="K13" s="46">
        <f t="shared" si="0"/>
        <v>22.31</v>
      </c>
    </row>
    <row r="14" spans="1:11" s="40" customFormat="1" ht="49" customHeight="1">
      <c r="A14" s="37">
        <v>12</v>
      </c>
      <c r="B14" s="38" t="s">
        <v>58</v>
      </c>
      <c r="C14" s="38">
        <v>2</v>
      </c>
      <c r="D14" s="38" t="s">
        <v>2</v>
      </c>
      <c r="E14" s="38">
        <v>110</v>
      </c>
      <c r="F14" s="38">
        <f t="shared" si="1"/>
        <v>220</v>
      </c>
      <c r="G14" s="38" t="s">
        <v>62</v>
      </c>
      <c r="H14" s="47">
        <v>2</v>
      </c>
      <c r="I14" s="47" t="s">
        <v>81</v>
      </c>
      <c r="J14" s="47">
        <v>99.15</v>
      </c>
      <c r="K14" s="46">
        <f t="shared" si="0"/>
        <v>198.3</v>
      </c>
    </row>
    <row r="15" spans="1:11" s="40" customFormat="1" ht="36" customHeight="1">
      <c r="A15" s="38"/>
      <c r="B15" s="38"/>
      <c r="C15" s="38"/>
      <c r="D15" s="38"/>
      <c r="E15" s="38"/>
      <c r="F15" s="42">
        <f>SUM(F3:F14)</f>
        <v>1457.5</v>
      </c>
      <c r="G15" s="38"/>
      <c r="H15" s="38"/>
      <c r="I15" s="38"/>
      <c r="J15" s="38"/>
      <c r="K15" s="42">
        <f>SUM(K3:K14)</f>
        <v>1328.7199999999998</v>
      </c>
    </row>
    <row r="16" spans="1:11" s="40" customFormat="1" ht="16"/>
    <row r="17" spans="1:11" s="40" customFormat="1" ht="16"/>
    <row r="18" spans="1:11" s="40" customFormat="1" ht="16"/>
    <row r="19" spans="1:11" s="40" customFormat="1" ht="16"/>
    <row r="20" spans="1:11" s="40" customFormat="1" ht="16"/>
    <row r="21" spans="1:11" s="40" customFormat="1" ht="16"/>
    <row r="22" spans="1:11" s="40" customFormat="1" ht="16"/>
    <row r="23" spans="1:11" s="45" customFormat="1" ht="16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</row>
    <row r="24" spans="1:11" s="45" customFormat="1" ht="16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</row>
    <row r="25" spans="1:11" s="45" customFormat="1" ht="16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</row>
    <row r="26" spans="1:11" s="45" customFormat="1" ht="16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</row>
    <row r="27" spans="1:11" s="45" customFormat="1" ht="16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spans="1:11" s="45" customFormat="1" ht="16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</row>
    <row r="29" spans="1:11" s="45" customFormat="1" ht="16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</row>
    <row r="30" spans="1:11" s="45" customFormat="1" ht="16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</row>
    <row r="31" spans="1:11" s="45" customFormat="1" ht="16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</row>
    <row r="32" spans="1:11" s="45" customFormat="1" ht="16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</row>
    <row r="33" spans="1:11" s="45" customFormat="1" ht="16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</row>
  </sheetData>
  <mergeCells count="3">
    <mergeCell ref="C1:G1"/>
    <mergeCell ref="A1:B1"/>
    <mergeCell ref="H1:K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康辉集团北京国际会议展览有限公司</vt:lpstr>
      <vt:lpstr>备品明细</vt:lpstr>
    </vt:vector>
  </TitlesOfParts>
  <Company>Amazon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Zheng, Jialing</dc:creator>
  <cp:lastModifiedBy>Jie Ma</cp:lastModifiedBy>
  <dcterms:created xsi:type="dcterms:W3CDTF">2022-03-17T11:45:04Z</dcterms:created>
  <dcterms:modified xsi:type="dcterms:W3CDTF">2024-07-15T03:42:08Z</dcterms:modified>
</cp:coreProperties>
</file>