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  <sheet name="Sheet1" sheetId="4" r:id="rId3"/>
    <sheet name="双鹤员工差旅报销" sheetId="5" r:id="rId4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<sst xmlns="http://schemas.openxmlformats.org/spreadsheetml/2006/main" count="297" uniqueCount="196">
  <si>
    <t>【借款报销单】</t>
  </si>
  <si>
    <t>团号：HMJB-231023-SKS480</t>
  </si>
  <si>
    <t>会议日期：20231026-20231029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</si>
  <si>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</si>
  <si>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</si>
  <si>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</si>
  <si>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</si>
  <si>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</si>
  <si>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</si>
  <si>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</si>
  <si>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</si>
  <si>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</si>
  <si>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</si>
  <si>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</si>
  <si>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</si>
  <si>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</si>
  <si>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当地接送商务车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</si>
  <si>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</si>
  <si>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</si>
  <si>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</si>
  <si>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</si>
  <si>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</si>
  <si>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</si>
  <si>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客户返程交通用餐报销</t>
  </si>
  <si>
    <t>需有客户邮件确认，并抄送合规部。</t>
  </si>
  <si>
    <t>客户使用费用合计</t>
  </si>
  <si>
    <t>活动餐费</t>
  </si>
  <si>
    <t>26日晚餐（渝乡）</t>
  </si>
  <si>
    <t>需提供刷卡联、菜单（小票）</t>
  </si>
  <si>
    <t>27日晚餐（龙泉）</t>
  </si>
  <si>
    <t>特产（龙泉）</t>
  </si>
  <si>
    <t>白酒</t>
  </si>
  <si>
    <t>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</si>
  <si>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</si>
  <si>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</si>
  <si>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</si>
  <si>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</si>
  <si>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</si>
  <si>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</si>
  <si>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</si>
  <si>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</si>
  <si>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</si>
  <si>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</si>
  <si>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</si>
  <si>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</si>
  <si>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</si>
  <si>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</si>
  <si>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</si>
  <si>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</si>
  <si>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雨衣</t>
  </si>
  <si>
    <t>山姆酸奶</t>
  </si>
  <si>
    <t>山姆零食</t>
  </si>
  <si>
    <t>牛肉干</t>
  </si>
  <si>
    <t>纸巾</t>
  </si>
  <si>
    <t>塑料袋</t>
  </si>
  <si>
    <t>美团买药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</si>
  <si>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</si>
  <si>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</si>
  <si>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</si>
  <si>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</si>
  <si>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</si>
  <si>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</si>
  <si>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</si>
  <si>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</si>
  <si>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</si>
  <si>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</si>
  <si>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</si>
  <si>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</si>
  <si>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</si>
  <si>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</si>
  <si>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</si>
  <si>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助理</t>
  </si>
  <si>
    <t>发生地:</t>
  </si>
  <si>
    <t>巴中</t>
  </si>
  <si>
    <t>部门:</t>
  </si>
  <si>
    <t>医药</t>
  </si>
  <si>
    <t>发生日期:</t>
  </si>
  <si>
    <t>2023/10/27-29</t>
  </si>
  <si>
    <t>报销日期:</t>
  </si>
  <si>
    <t>团号:</t>
  </si>
  <si>
    <t>HMJB-231023-SKS480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</si>
  <si>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</si>
  <si>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</si>
  <si>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</si>
  <si>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</si>
  <si>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</si>
  <si>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</si>
  <si>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</si>
  <si>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</si>
  <si>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</si>
  <si>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</si>
  <si>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</si>
  <si>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</si>
  <si>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</si>
  <si>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</si>
  <si>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</si>
  <si>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</si>
  <si>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</si>
  <si>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</si>
  <si>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</si>
  <si>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</si>
  <si>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</si>
  <si>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</si>
  <si>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10.28-10.29</t>
  </si>
  <si>
    <t>联系人</t>
  </si>
  <si>
    <t>电话</t>
  </si>
  <si>
    <t>三方</t>
  </si>
  <si>
    <t>机票930</t>
  </si>
  <si>
    <t>机票</t>
  </si>
  <si>
    <t>保险</t>
  </si>
  <si>
    <t>26日住宿</t>
  </si>
  <si>
    <t>维也纳酒店大床房</t>
  </si>
  <si>
    <t>程经理</t>
  </si>
  <si>
    <t>已付2000、预授权4810</t>
  </si>
  <si>
    <t>维也纳酒店标间</t>
  </si>
  <si>
    <t>27日用车</t>
  </si>
  <si>
    <t>四川颠行汽车服务有限公司渝AL4002唐继林19934000078</t>
  </si>
  <si>
    <t>王经理</t>
  </si>
  <si>
    <t>摄影</t>
  </si>
  <si>
    <t>成都领品文化传媒有限公司巴中分公司</t>
  </si>
  <si>
    <t>唐飞</t>
  </si>
  <si>
    <t>27日住宿</t>
  </si>
  <si>
    <t>米兰花酒店标间</t>
  </si>
  <si>
    <t>马经理</t>
  </si>
  <si>
    <t>米兰花酒店大床房</t>
  </si>
  <si>
    <t>27日会场</t>
  </si>
  <si>
    <t>米兰花酒店</t>
  </si>
  <si>
    <t>26日晚餐</t>
  </si>
  <si>
    <t>渝香海棠火锅（仁安N+店）</t>
  </si>
  <si>
    <t xml:space="preserve">扶万春 </t>
  </si>
  <si>
    <t>27日午餐</t>
  </si>
  <si>
    <t>27日晚餐</t>
  </si>
  <si>
    <t>龙泉味道</t>
  </si>
  <si>
    <t>小何</t>
  </si>
  <si>
    <t xml:space="preserve">龙泉味道菜单
10月27日
凉菜：卤水牛腱子      香  肠    
红油耳片        脱骨凤瓜  
青瓜桃仁    
汤菜：滋补黄羊汤
笋子炖牛腩
腊肉丝菜豆腐汤
养生乳鸽煲
龙泉土鸭蛋（位上）
热菜：花 椒 鸡        跳 水 兔
泡 椒 鱼        黄焖甲鱼
现炸酥肉        南 瓜 丝
小吃：长赤空壳麻饼
小菜：农家豆瓣  农家泡菜
</t>
  </si>
  <si>
    <t>28日晚餐</t>
  </si>
  <si>
    <t>28日午餐</t>
  </si>
  <si>
    <t>十八月潭大酒店（导游）
姓名:周继荣
手机:13419476788</t>
  </si>
  <si>
    <t>吴志强</t>
  </si>
  <si>
    <t>500元标准餐
炖鸡
凉拌牛肉
尖椒猪头肉
烧白
品碗
粉蒸排骨
腊五花肉
炒郡肝
烂肉豇豆
红烧茄子
炝炒包菜</t>
  </si>
  <si>
    <t>28日导游</t>
  </si>
  <si>
    <t>导游信息</t>
  </si>
  <si>
    <t>28日门票</t>
  </si>
  <si>
    <t>28日景点摆渡车</t>
  </si>
  <si>
    <t>29日商务车</t>
  </si>
  <si>
    <t>徐敏</t>
  </si>
  <si>
    <t>高铁</t>
  </si>
  <si>
    <t>特产</t>
  </si>
  <si>
    <t>茶歇</t>
  </si>
  <si>
    <t>邮寄</t>
  </si>
  <si>
    <t>美团纸巾</t>
  </si>
  <si>
    <t>山姆</t>
  </si>
  <si>
    <t>便利袋</t>
  </si>
  <si>
    <t>淘宝牛肉干</t>
  </si>
  <si>
    <t>7：30-8：00 早餐
8：00-11：00 前往十八月潭景区餐厅
11：00-12：00 午餐
12：00-15：30十八月潭景区观光
15：30-18：00 返回酒店
18：00酒店烧烤自助晚餐</t>
  </si>
  <si>
    <t>陪同</t>
  </si>
  <si>
    <t>日期</t>
  </si>
  <si>
    <t>类目</t>
  </si>
  <si>
    <t>费用明细</t>
  </si>
  <si>
    <t>修改</t>
  </si>
  <si>
    <t>报销金额</t>
  </si>
  <si>
    <t>郑志涵
01</t>
  </si>
  <si>
    <t>市内交通</t>
  </si>
  <si>
    <t>家-机场</t>
  </si>
  <si>
    <t>机场-酒店</t>
  </si>
  <si>
    <t>机场-家</t>
  </si>
  <si>
    <t>午餐</t>
  </si>
  <si>
    <t>晚餐</t>
  </si>
  <si>
    <t>杨仙
02</t>
  </si>
  <si>
    <t>天津机场早餐</t>
  </si>
  <si>
    <t>重庆机场午餐</t>
  </si>
  <si>
    <t>重庆机场-酒店</t>
  </si>
  <si>
    <t>正定机场午餐</t>
  </si>
  <si>
    <t>石家庄市区</t>
  </si>
  <si>
    <t>火车票</t>
  </si>
  <si>
    <t>邯郸东-石家庄正定机场</t>
  </si>
  <si>
    <t>正定机场-石家庄/石家庄-邯郸东</t>
  </si>
  <si>
    <t>家-邯郸高铁站</t>
  </si>
  <si>
    <t>邯郸高铁站-家</t>
  </si>
  <si>
    <t>邯郸高铁站晚餐</t>
  </si>
  <si>
    <t>朱宝仓
03</t>
  </si>
  <si>
    <t>重庆北-郑州</t>
  </si>
  <si>
    <t>郑州-洛阳</t>
  </si>
  <si>
    <t>吴立中
04</t>
  </si>
  <si>
    <t>机场午餐</t>
  </si>
  <si>
    <t>胡文洋
05</t>
  </si>
  <si>
    <t>咸宁-武汉</t>
  </si>
  <si>
    <t>巴中-重庆北</t>
  </si>
  <si>
    <t>重庆北-汉口</t>
  </si>
  <si>
    <t>武汉午餐</t>
  </si>
  <si>
    <t>武汉站-天河机场</t>
  </si>
  <si>
    <t>重庆机场-重庆酒店</t>
  </si>
  <si>
    <t>王荀
06</t>
  </si>
  <si>
    <t>重庆午餐</t>
  </si>
  <si>
    <t>汉中-重庆北</t>
  </si>
  <si>
    <t>重庆北-汉中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</si>
</sst>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  <numFmt numFmtId="179" formatCode="#,##0.00;[Red]#,##0.00"/>
    <numFmt numFmtId="180" formatCode="#,##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0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20" fillId="19" borderId="20" applyNumberFormat="0" applyAlignment="0" applyProtection="0">
      <alignment vertical="center"/>
    </xf>
    <xf numFmtId="0" fontId="21" fillId="19" borderId="19" applyNumberFormat="0" applyAlignment="0" applyProtection="0">
      <alignment vertical="center"/>
    </xf>
    <xf numFmtId="0" fontId="22" fillId="20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50">
      <alignment vertical="center"/>
    </xf>
    <xf numFmtId="0" fontId="3" fillId="0" borderId="0" xfId="50" applyFont="1" applyAlignment="1">
      <alignment horizontal="center" vertical="center"/>
    </xf>
    <xf numFmtId="0" fontId="4" fillId="0" borderId="0" xfId="50" applyFont="1">
      <alignment vertical="center"/>
    </xf>
    <xf numFmtId="0" fontId="5" fillId="0" borderId="5" xfId="50" applyFont="1" applyBorder="1">
      <alignment vertical="center"/>
    </xf>
    <xf numFmtId="0" fontId="5" fillId="0" borderId="6" xfId="50" applyFont="1" applyBorder="1">
      <alignment vertical="center"/>
    </xf>
    <xf numFmtId="0" fontId="5" fillId="0" borderId="6" xfId="50" applyFont="1" applyBorder="1" applyAlignment="1">
      <alignment horizontal="right" vertical="center"/>
    </xf>
    <xf numFmtId="0" fontId="5" fillId="13" borderId="6" xfId="50" applyFont="1" applyFill="1" applyBorder="1" applyAlignment="1">
      <alignment horizontal="center" vertical="center"/>
    </xf>
    <xf numFmtId="0" fontId="5" fillId="0" borderId="7" xfId="50" applyFont="1" applyBorder="1">
      <alignment vertical="center"/>
    </xf>
    <xf numFmtId="0" fontId="5" fillId="0" borderId="0" xfId="50" applyFont="1" applyBorder="1">
      <alignment vertical="center"/>
    </xf>
    <xf numFmtId="0" fontId="5" fillId="0" borderId="0" xfId="50" applyFont="1" applyBorder="1" applyAlignment="1">
      <alignment horizontal="right" vertical="center"/>
    </xf>
    <xf numFmtId="0" fontId="5" fillId="13" borderId="0" xfId="50" applyFont="1" applyFill="1" applyBorder="1" applyAlignment="1">
      <alignment horizontal="center" vertical="center"/>
    </xf>
    <xf numFmtId="58" fontId="5" fillId="13" borderId="0" xfId="50" applyNumberFormat="1" applyFont="1" applyFill="1" applyBorder="1" applyAlignment="1">
      <alignment horizontal="center" vertical="center"/>
    </xf>
    <xf numFmtId="0" fontId="5" fillId="0" borderId="8" xfId="50" applyFont="1" applyBorder="1">
      <alignment vertical="center"/>
    </xf>
    <xf numFmtId="0" fontId="5" fillId="0" borderId="9" xfId="50" applyFont="1" applyBorder="1">
      <alignment vertical="center"/>
    </xf>
    <xf numFmtId="0" fontId="5" fillId="0" borderId="9" xfId="50" applyFont="1" applyBorder="1" applyAlignment="1">
      <alignment horizontal="right" vertical="center"/>
    </xf>
    <xf numFmtId="0" fontId="5" fillId="13" borderId="9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6" fillId="0" borderId="10" xfId="50" applyFont="1" applyFill="1" applyBorder="1" applyAlignment="1">
      <alignment horizontal="center" vertical="center"/>
    </xf>
    <xf numFmtId="0" fontId="6" fillId="0" borderId="11" xfId="50" applyFont="1" applyFill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5" fillId="14" borderId="10" xfId="50" applyFont="1" applyFill="1" applyBorder="1" applyAlignment="1">
      <alignment horizontal="center" vertical="center"/>
    </xf>
    <xf numFmtId="0" fontId="5" fillId="14" borderId="11" xfId="50" applyFont="1" applyFill="1" applyBorder="1" applyAlignment="1">
      <alignment horizontal="center" vertical="center"/>
    </xf>
    <xf numFmtId="0" fontId="5" fillId="14" borderId="2" xfId="50" applyFont="1" applyFill="1" applyBorder="1" applyAlignment="1">
      <alignment horizontal="center" vertical="center"/>
    </xf>
    <xf numFmtId="178" fontId="5" fillId="14" borderId="1" xfId="50" applyNumberFormat="1" applyFont="1" applyFill="1" applyBorder="1" applyAlignment="1">
      <alignment horizontal="center" vertical="center"/>
    </xf>
    <xf numFmtId="0" fontId="5" fillId="14" borderId="3" xfId="50" applyFont="1" applyFill="1" applyBorder="1" applyAlignment="1">
      <alignment horizontal="center" vertical="center"/>
    </xf>
    <xf numFmtId="0" fontId="5" fillId="14" borderId="1" xfId="50" applyFont="1" applyFill="1" applyBorder="1" applyAlignment="1">
      <alignment horizontal="center" vertical="center"/>
    </xf>
    <xf numFmtId="0" fontId="5" fillId="14" borderId="4" xfId="50" applyFont="1" applyFill="1" applyBorder="1" applyAlignment="1">
      <alignment horizontal="center" vertical="center"/>
    </xf>
    <xf numFmtId="0" fontId="6" fillId="0" borderId="12" xfId="50" applyFont="1" applyBorder="1" applyAlignment="1">
      <alignment horizontal="center" vertical="center"/>
    </xf>
    <xf numFmtId="179" fontId="6" fillId="0" borderId="1" xfId="50" applyNumberFormat="1" applyFont="1" applyBorder="1" applyAlignment="1">
      <alignment horizontal="center" vertical="center"/>
    </xf>
    <xf numFmtId="180" fontId="6" fillId="14" borderId="1" xfId="5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50" applyFont="1" applyAlignment="1">
      <alignment horizontal="right" vertical="center"/>
    </xf>
    <xf numFmtId="0" fontId="5" fillId="13" borderId="13" xfId="50" applyFont="1" applyFill="1" applyBorder="1" applyAlignment="1">
      <alignment horizontal="center" vertical="center"/>
    </xf>
    <xf numFmtId="0" fontId="5" fillId="13" borderId="14" xfId="50" applyFont="1" applyFill="1" applyBorder="1" applyAlignment="1">
      <alignment horizontal="center" vertical="center"/>
    </xf>
    <xf numFmtId="0" fontId="5" fillId="0" borderId="0" xfId="50" applyFont="1" applyFill="1" applyBorder="1">
      <alignment vertical="center"/>
    </xf>
    <xf numFmtId="0" fontId="5" fillId="0" borderId="9" xfId="50" applyFont="1" applyFill="1" applyBorder="1">
      <alignment vertical="center"/>
    </xf>
    <xf numFmtId="0" fontId="5" fillId="13" borderId="15" xfId="50" applyFont="1" applyFill="1" applyBorder="1" applyAlignment="1">
      <alignment horizontal="center" vertical="center"/>
    </xf>
    <xf numFmtId="178" fontId="5" fillId="14" borderId="10" xfId="50" applyNumberFormat="1" applyFont="1" applyFill="1" applyBorder="1" applyAlignment="1">
      <alignment horizontal="center" vertical="center"/>
    </xf>
    <xf numFmtId="178" fontId="5" fillId="14" borderId="11" xfId="50" applyNumberFormat="1" applyFont="1" applyFill="1" applyBorder="1" applyAlignment="1">
      <alignment horizontal="center" vertical="center"/>
    </xf>
    <xf numFmtId="0" fontId="5" fillId="14" borderId="1" xfId="50" applyFont="1" applyFill="1" applyBorder="1" applyAlignment="1">
      <alignment vertical="center"/>
    </xf>
    <xf numFmtId="179" fontId="6" fillId="0" borderId="10" xfId="50" applyNumberFormat="1" applyFont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vertical="center"/>
    </xf>
    <xf numFmtId="180" fontId="5" fillId="0" borderId="0" xfId="50" applyNumberFormat="1" applyFont="1" applyBorder="1" applyAlignment="1">
      <alignment horizontal="left" vertical="center"/>
    </xf>
    <xf numFmtId="176" fontId="6" fillId="0" borderId="1" xfId="50" applyNumberFormat="1" applyFont="1" applyBorder="1" applyAlignment="1">
      <alignment horizontal="center" vertical="center"/>
    </xf>
    <xf numFmtId="0" fontId="5" fillId="14" borderId="1" xfId="50" applyFont="1" applyFill="1" applyBorder="1" applyAlignment="1">
      <alignment horizontal="center" vertical="center" wrapText="1"/>
    </xf>
    <xf numFmtId="0" fontId="5" fillId="14" borderId="1" xfId="5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8" fillId="15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177" fontId="8" fillId="15" borderId="1" xfId="0" applyNumberFormat="1" applyFont="1" applyFill="1" applyBorder="1" applyAlignment="1">
      <alignment horizontal="center" vertical="center"/>
    </xf>
    <xf numFmtId="177" fontId="8" fillId="15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7" fillId="14" borderId="1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180" fontId="9" fillId="14" borderId="10" xfId="0" applyNumberFormat="1" applyFont="1" applyFill="1" applyBorder="1" applyAlignment="1">
      <alignment horizontal="center" vertical="center"/>
    </xf>
    <xf numFmtId="180" fontId="9" fillId="14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3" fillId="0" borderId="0" xfId="50" applyFont="1" applyAlignment="1">
      <alignment vertical="center"/>
    </xf>
    <xf numFmtId="176" fontId="2" fillId="7" borderId="10" xfId="0" applyNumberFormat="1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8" fillId="15" borderId="10" xfId="0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0" xfId="0" applyFont="1" applyBorder="1">
      <alignment vertical="center"/>
    </xf>
    <xf numFmtId="0" fontId="0" fillId="0" borderId="10" xfId="0" applyFont="1" applyBorder="1" applyAlignment="1">
      <alignment vertical="center" wrapText="1"/>
    </xf>
    <xf numFmtId="0" fontId="2" fillId="16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N62"/>
  <sheetViews>
    <sheetView tabSelected="1" view="pageBreakPreview" zoomScaleNormal="100" topLeftCell="B37" workbookViewId="0">
      <selection activeCell="E17" sqref="E17"/>
    </sheetView>
  </sheetViews>
  <sheetFormatPr defaultColWidth="9" defaultRowHeight="21" customHeight="1"/>
  <cols>
    <col min="1" max="1" width="9" style="85"/>
    <col min="2" max="2" width="16.7314814814815" customWidth="1"/>
    <col min="3" max="3" width="13" style="86" customWidth="1"/>
    <col min="4" max="4" width="9" style="85"/>
    <col min="5" max="5" width="13" style="85" customWidth="1"/>
    <col min="6" max="6" width="13" customWidth="1"/>
    <col min="7" max="7" width="10.4537037037037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6"/>
      <c r="J2" s="116"/>
      <c r="K2" s="116"/>
      <c r="L2" s="116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18" t="s">
        <v>3</v>
      </c>
      <c r="B6" s="19" t="s">
        <v>4</v>
      </c>
      <c r="C6" s="20" t="s">
        <v>5</v>
      </c>
      <c r="D6" s="20"/>
      <c r="E6" s="20"/>
      <c r="F6" s="21" t="s">
        <v>6</v>
      </c>
      <c r="G6" s="21"/>
      <c r="H6" s="21"/>
      <c r="I6" s="117"/>
      <c r="J6" s="19" t="s">
        <v>7</v>
      </c>
    </row>
    <row r="7" customHeight="1" spans="1:10">
      <c r="A7" s="18"/>
      <c r="B7" s="19"/>
      <c r="C7" s="22" t="s">
        <v>8</v>
      </c>
      <c r="D7" s="23" t="s">
        <v>9</v>
      </c>
      <c r="E7" s="20" t="s">
        <v>10</v>
      </c>
      <c r="F7" s="21" t="s">
        <v>11</v>
      </c>
      <c r="G7" s="21" t="s">
        <v>12</v>
      </c>
      <c r="H7" s="21" t="s">
        <v>13</v>
      </c>
      <c r="I7" s="117" t="s">
        <v>14</v>
      </c>
      <c r="J7" s="19"/>
    </row>
    <row r="8" customHeight="1" spans="1:10">
      <c r="A8" s="89">
        <v>1</v>
      </c>
      <c r="B8" s="90" t="s">
        <v>15</v>
      </c>
      <c r="C8" s="91">
        <v>4000</v>
      </c>
      <c r="D8" s="89">
        <v>1</v>
      </c>
      <c r="E8" s="91">
        <f>C8*D8</f>
        <v>4000</v>
      </c>
      <c r="F8" s="92">
        <v>1300</v>
      </c>
      <c r="G8" s="92">
        <v>0</v>
      </c>
      <c r="H8" s="92">
        <f>F8+G8</f>
        <v>1300</v>
      </c>
      <c r="I8" s="118" t="s">
        <v>16</v>
      </c>
      <c r="J8" s="119" t="s">
        <v>17</v>
      </c>
    </row>
    <row r="9" customHeight="1" spans="1:10">
      <c r="A9" s="89"/>
      <c r="B9" s="90"/>
      <c r="C9" s="91"/>
      <c r="D9" s="89"/>
      <c r="E9" s="91"/>
      <c r="F9" s="92">
        <v>0</v>
      </c>
      <c r="G9" s="92">
        <v>0</v>
      </c>
      <c r="H9" s="92">
        <f>F9+G9</f>
        <v>0</v>
      </c>
      <c r="I9" s="118"/>
      <c r="J9" s="119"/>
    </row>
    <row r="10" customHeight="1" spans="1:10">
      <c r="A10" s="89"/>
      <c r="B10" s="90"/>
      <c r="C10" s="91"/>
      <c r="D10" s="89"/>
      <c r="E10" s="91"/>
      <c r="F10" s="92">
        <v>0</v>
      </c>
      <c r="G10" s="92">
        <v>0</v>
      </c>
      <c r="H10" s="92">
        <f>F10+G10</f>
        <v>0</v>
      </c>
      <c r="I10" s="118"/>
      <c r="J10" s="119"/>
    </row>
    <row r="11" customHeight="1" spans="1:10">
      <c r="A11" s="89"/>
      <c r="B11" s="90"/>
      <c r="C11" s="91"/>
      <c r="D11" s="89"/>
      <c r="E11" s="91"/>
      <c r="F11" s="92">
        <v>0</v>
      </c>
      <c r="G11" s="92">
        <v>0</v>
      </c>
      <c r="H11" s="92">
        <f>F11+G11</f>
        <v>0</v>
      </c>
      <c r="I11" s="118"/>
      <c r="J11" s="119"/>
    </row>
    <row r="12" customHeight="1" spans="1:10">
      <c r="A12" s="89"/>
      <c r="B12" s="90"/>
      <c r="C12" s="91"/>
      <c r="D12" s="89"/>
      <c r="E12" s="91"/>
      <c r="F12" s="92">
        <v>0</v>
      </c>
      <c r="G12" s="92">
        <v>0</v>
      </c>
      <c r="H12" s="92">
        <f>F12+G12</f>
        <v>0</v>
      </c>
      <c r="I12" s="118"/>
      <c r="J12" s="119"/>
    </row>
    <row r="13" s="84" customFormat="1" customHeight="1" spans="1:10">
      <c r="A13" s="93"/>
      <c r="B13" s="94" t="s">
        <v>18</v>
      </c>
      <c r="C13" s="95">
        <f>SUM(C8)</f>
        <v>4000</v>
      </c>
      <c r="D13" s="95">
        <f>SUM(D8)</f>
        <v>1</v>
      </c>
      <c r="E13" s="95">
        <f>SUM(E8)</f>
        <v>4000</v>
      </c>
      <c r="F13" s="96">
        <f>SUM(F8:F12)</f>
        <v>1300</v>
      </c>
      <c r="G13" s="96">
        <f t="shared" ref="G13:H13" si="0">SUM(G8:G12)</f>
        <v>0</v>
      </c>
      <c r="H13" s="96">
        <f t="shared" si="0"/>
        <v>1300</v>
      </c>
      <c r="I13" s="120"/>
      <c r="J13" s="119"/>
    </row>
    <row r="14" customHeight="1" spans="1:10">
      <c r="A14" s="97">
        <v>2</v>
      </c>
      <c r="B14" s="98" t="s">
        <v>19</v>
      </c>
      <c r="C14" s="99">
        <v>0</v>
      </c>
      <c r="D14" s="97">
        <v>1</v>
      </c>
      <c r="E14" s="99">
        <f>C14*D14</f>
        <v>0</v>
      </c>
      <c r="F14" s="92">
        <v>0</v>
      </c>
      <c r="G14" s="92">
        <v>0</v>
      </c>
      <c r="H14" s="92">
        <f>F14+G14</f>
        <v>0</v>
      </c>
      <c r="I14" s="118"/>
      <c r="J14" s="119" t="s">
        <v>20</v>
      </c>
    </row>
    <row r="15" customHeight="1" spans="1:10">
      <c r="A15" s="100"/>
      <c r="B15" s="101"/>
      <c r="C15" s="102"/>
      <c r="D15" s="100"/>
      <c r="E15" s="102"/>
      <c r="F15" s="92">
        <v>0</v>
      </c>
      <c r="G15" s="92">
        <v>0</v>
      </c>
      <c r="H15" s="92">
        <f t="shared" ref="H15" si="1">F15+G15</f>
        <v>0</v>
      </c>
      <c r="I15" s="118"/>
      <c r="J15" s="119"/>
    </row>
    <row r="16" s="84" customFormat="1" customHeight="1" spans="1:10">
      <c r="A16" s="93"/>
      <c r="B16" s="94" t="s">
        <v>21</v>
      </c>
      <c r="C16" s="95">
        <f>SUM(C14)</f>
        <v>0</v>
      </c>
      <c r="D16" s="95">
        <f>SUM(D14)</f>
        <v>1</v>
      </c>
      <c r="E16" s="95">
        <f>SUM(E14)</f>
        <v>0</v>
      </c>
      <c r="F16" s="96">
        <f>SUM(F14:F15)</f>
        <v>0</v>
      </c>
      <c r="G16" s="96">
        <f>SUM(G14:G15)</f>
        <v>0</v>
      </c>
      <c r="H16" s="96">
        <f>SUM(H14:H15)</f>
        <v>0</v>
      </c>
      <c r="I16" s="120"/>
      <c r="J16" s="119"/>
    </row>
    <row r="17" customHeight="1" spans="1:10">
      <c r="A17" s="89">
        <v>3</v>
      </c>
      <c r="B17" s="103" t="s">
        <v>22</v>
      </c>
      <c r="C17" s="91">
        <v>10000</v>
      </c>
      <c r="D17" s="89">
        <v>1</v>
      </c>
      <c r="E17" s="91">
        <f>C17*D17</f>
        <v>10000</v>
      </c>
      <c r="F17" s="92">
        <v>8403.17</v>
      </c>
      <c r="G17" s="92">
        <v>0</v>
      </c>
      <c r="H17" s="92">
        <f>F17+G17</f>
        <v>8403.17</v>
      </c>
      <c r="I17" s="118" t="s">
        <v>23</v>
      </c>
      <c r="J17" s="121" t="s">
        <v>24</v>
      </c>
    </row>
    <row r="18" s="84" customFormat="1" customHeight="1" spans="1:14">
      <c r="A18" s="93"/>
      <c r="B18" s="94" t="s">
        <v>25</v>
      </c>
      <c r="C18" s="95">
        <f>SUM(C17)</f>
        <v>10000</v>
      </c>
      <c r="D18" s="95">
        <f t="shared" ref="D18:E18" si="2">SUM(D17)</f>
        <v>1</v>
      </c>
      <c r="E18" s="95">
        <f t="shared" si="2"/>
        <v>10000</v>
      </c>
      <c r="F18" s="96">
        <f>SUM(F17:F17)</f>
        <v>8403.17</v>
      </c>
      <c r="G18" s="96">
        <f>SUM(G17:G17)</f>
        <v>0</v>
      </c>
      <c r="H18" s="96">
        <f>SUM(H17:H17)</f>
        <v>8403.17</v>
      </c>
      <c r="I18" s="120"/>
      <c r="J18" s="122"/>
      <c r="K18"/>
      <c r="L18"/>
      <c r="M18"/>
      <c r="N18"/>
    </row>
    <row r="19" customFormat="1" customHeight="1" spans="1:10">
      <c r="A19" s="97">
        <v>4</v>
      </c>
      <c r="B19" s="98" t="s">
        <v>26</v>
      </c>
      <c r="C19" s="99">
        <v>25000</v>
      </c>
      <c r="D19" s="97">
        <v>1</v>
      </c>
      <c r="E19" s="99">
        <f>C19*D19</f>
        <v>25000</v>
      </c>
      <c r="F19" s="92">
        <v>5325</v>
      </c>
      <c r="G19" s="92">
        <v>0</v>
      </c>
      <c r="H19" s="92">
        <f t="shared" ref="H19:H24" si="3">F19+G19</f>
        <v>5325</v>
      </c>
      <c r="I19" s="118" t="s">
        <v>27</v>
      </c>
      <c r="J19" s="123" t="s">
        <v>28</v>
      </c>
    </row>
    <row r="20" customFormat="1" customHeight="1" spans="1:10">
      <c r="A20" s="104"/>
      <c r="B20" s="105"/>
      <c r="C20" s="106"/>
      <c r="D20" s="104"/>
      <c r="E20" s="106"/>
      <c r="F20" s="92">
        <v>7946</v>
      </c>
      <c r="G20" s="92">
        <v>0</v>
      </c>
      <c r="H20" s="92">
        <f t="shared" si="3"/>
        <v>7946</v>
      </c>
      <c r="I20" s="118" t="s">
        <v>29</v>
      </c>
      <c r="J20" s="123"/>
    </row>
    <row r="21" customFormat="1" customHeight="1" spans="1:10">
      <c r="A21" s="104"/>
      <c r="B21" s="105"/>
      <c r="C21" s="106"/>
      <c r="D21" s="104"/>
      <c r="E21" s="106"/>
      <c r="F21" s="92">
        <v>1402</v>
      </c>
      <c r="G21" s="92">
        <v>0</v>
      </c>
      <c r="H21" s="92">
        <f t="shared" si="3"/>
        <v>1402</v>
      </c>
      <c r="I21" s="118" t="s">
        <v>30</v>
      </c>
      <c r="J21" s="123"/>
    </row>
    <row r="22" customFormat="1" customHeight="1" spans="1:10">
      <c r="A22" s="104"/>
      <c r="B22" s="105"/>
      <c r="C22" s="106"/>
      <c r="D22" s="104"/>
      <c r="E22" s="106"/>
      <c r="F22" s="107">
        <v>1848</v>
      </c>
      <c r="G22" s="107">
        <v>0</v>
      </c>
      <c r="H22" s="107">
        <f t="shared" si="3"/>
        <v>1848</v>
      </c>
      <c r="I22" s="124" t="s">
        <v>31</v>
      </c>
      <c r="J22" s="123"/>
    </row>
    <row r="23" customFormat="1" customHeight="1" spans="1:10">
      <c r="A23" s="104"/>
      <c r="B23" s="105"/>
      <c r="C23" s="106"/>
      <c r="D23" s="104"/>
      <c r="E23" s="106"/>
      <c r="F23" s="107">
        <v>1848</v>
      </c>
      <c r="G23" s="107">
        <v>0</v>
      </c>
      <c r="H23" s="107">
        <f t="shared" si="3"/>
        <v>1848</v>
      </c>
      <c r="I23" s="124" t="s">
        <v>31</v>
      </c>
      <c r="J23" s="123"/>
    </row>
    <row r="24" customFormat="1" customHeight="1" spans="1:10">
      <c r="A24" s="104"/>
      <c r="B24" s="105"/>
      <c r="C24" s="106"/>
      <c r="D24" s="104"/>
      <c r="E24" s="106"/>
      <c r="F24" s="107">
        <v>1848</v>
      </c>
      <c r="G24" s="107">
        <v>0</v>
      </c>
      <c r="H24" s="107">
        <f t="shared" si="3"/>
        <v>1848</v>
      </c>
      <c r="I24" s="124" t="s">
        <v>31</v>
      </c>
      <c r="J24" s="123"/>
    </row>
    <row r="25" customHeight="1" spans="1:10">
      <c r="A25" s="104"/>
      <c r="B25" s="105"/>
      <c r="C25" s="106"/>
      <c r="D25" s="104"/>
      <c r="E25" s="106"/>
      <c r="F25" s="107">
        <v>0</v>
      </c>
      <c r="G25" s="107">
        <v>1820</v>
      </c>
      <c r="H25" s="107">
        <f>F25+G25</f>
        <v>1820</v>
      </c>
      <c r="I25" s="124" t="s">
        <v>32</v>
      </c>
      <c r="J25" s="123"/>
    </row>
    <row r="26" s="84" customFormat="1" customHeight="1" spans="1:10">
      <c r="A26" s="93"/>
      <c r="B26" s="94" t="s">
        <v>33</v>
      </c>
      <c r="C26" s="95">
        <f>SUM(C19)</f>
        <v>25000</v>
      </c>
      <c r="D26" s="95">
        <f t="shared" ref="D26:E26" si="4">SUM(D25)</f>
        <v>0</v>
      </c>
      <c r="E26" s="95">
        <f>SUM(E19)</f>
        <v>25000</v>
      </c>
      <c r="F26" s="96">
        <f>SUM(F19:F25)</f>
        <v>20217</v>
      </c>
      <c r="G26" s="96">
        <f>SUM(G25:G25)</f>
        <v>1820</v>
      </c>
      <c r="H26" s="96">
        <f>SUM(H19:H25)</f>
        <v>22037</v>
      </c>
      <c r="I26" s="120"/>
      <c r="J26" s="123"/>
    </row>
    <row r="27" customHeight="1" spans="1:10">
      <c r="A27" s="97">
        <v>5</v>
      </c>
      <c r="B27" s="98" t="s">
        <v>34</v>
      </c>
      <c r="C27" s="99">
        <v>0</v>
      </c>
      <c r="D27" s="97">
        <v>1</v>
      </c>
      <c r="E27" s="99">
        <f>C27*D27</f>
        <v>0</v>
      </c>
      <c r="F27" s="92">
        <v>0</v>
      </c>
      <c r="G27" s="92">
        <v>0</v>
      </c>
      <c r="H27" s="92">
        <f t="shared" ref="H26:H45" si="5">F27+G27</f>
        <v>0</v>
      </c>
      <c r="I27" s="125"/>
      <c r="J27" s="119" t="s">
        <v>35</v>
      </c>
    </row>
    <row r="28" customHeight="1" spans="1:10">
      <c r="A28" s="100"/>
      <c r="B28" s="101"/>
      <c r="C28" s="102"/>
      <c r="D28" s="100"/>
      <c r="E28" s="102"/>
      <c r="F28" s="92">
        <v>0</v>
      </c>
      <c r="G28" s="92">
        <v>0</v>
      </c>
      <c r="H28" s="92">
        <f t="shared" ref="H28" si="6">F28+G28</f>
        <v>0</v>
      </c>
      <c r="I28" s="118"/>
      <c r="J28" s="119"/>
    </row>
    <row r="29" s="84" customFormat="1" customHeight="1" spans="1:10">
      <c r="A29" s="93"/>
      <c r="B29" s="94" t="s">
        <v>36</v>
      </c>
      <c r="C29" s="95">
        <f>SUM(C27)</f>
        <v>0</v>
      </c>
      <c r="D29" s="95">
        <f t="shared" ref="D29:E29" si="7">SUM(D27)</f>
        <v>1</v>
      </c>
      <c r="E29" s="95">
        <f t="shared" si="7"/>
        <v>0</v>
      </c>
      <c r="F29" s="96">
        <f>SUM(F27:F28)</f>
        <v>0</v>
      </c>
      <c r="G29" s="96">
        <f>SUM(G27:G28)</f>
        <v>0</v>
      </c>
      <c r="H29" s="96">
        <f t="shared" ref="H29" si="8">SUM(H27:H28)</f>
        <v>0</v>
      </c>
      <c r="I29" s="120"/>
      <c r="J29" s="119"/>
    </row>
    <row r="30" customHeight="1" spans="1:10">
      <c r="A30" s="89">
        <v>6</v>
      </c>
      <c r="B30" s="90" t="s">
        <v>37</v>
      </c>
      <c r="C30" s="91">
        <v>1000</v>
      </c>
      <c r="D30" s="89">
        <v>1</v>
      </c>
      <c r="E30" s="91">
        <f>C30*D30</f>
        <v>1000</v>
      </c>
      <c r="F30" s="92">
        <v>0</v>
      </c>
      <c r="G30" s="92">
        <v>0</v>
      </c>
      <c r="H30" s="92">
        <f t="shared" si="5"/>
        <v>0</v>
      </c>
      <c r="I30" s="118"/>
      <c r="J30" s="119" t="s">
        <v>38</v>
      </c>
    </row>
    <row r="31" customHeight="1" spans="1:10">
      <c r="A31" s="89"/>
      <c r="B31" s="90"/>
      <c r="C31" s="91"/>
      <c r="D31" s="89"/>
      <c r="E31" s="91"/>
      <c r="F31" s="92">
        <v>0</v>
      </c>
      <c r="G31" s="92">
        <v>0</v>
      </c>
      <c r="H31" s="92">
        <f t="shared" si="5"/>
        <v>0</v>
      </c>
      <c r="I31" s="118"/>
      <c r="J31" s="119"/>
    </row>
    <row r="32" customHeight="1" spans="1:10">
      <c r="A32" s="89"/>
      <c r="B32" s="90"/>
      <c r="C32" s="91"/>
      <c r="D32" s="89"/>
      <c r="E32" s="91"/>
      <c r="F32" s="92">
        <v>0</v>
      </c>
      <c r="G32" s="92">
        <v>0</v>
      </c>
      <c r="H32" s="92">
        <f t="shared" si="5"/>
        <v>0</v>
      </c>
      <c r="I32" s="118"/>
      <c r="J32" s="119"/>
    </row>
    <row r="33" customHeight="1" spans="1:10">
      <c r="A33" s="89"/>
      <c r="B33" s="90"/>
      <c r="C33" s="91"/>
      <c r="D33" s="89"/>
      <c r="E33" s="91"/>
      <c r="F33" s="92">
        <v>0</v>
      </c>
      <c r="G33" s="92">
        <v>0</v>
      </c>
      <c r="H33" s="92">
        <f t="shared" si="5"/>
        <v>0</v>
      </c>
      <c r="I33" s="118"/>
      <c r="J33" s="119"/>
    </row>
    <row r="34" s="84" customFormat="1" customHeight="1" spans="1:10">
      <c r="A34" s="93"/>
      <c r="B34" s="94" t="s">
        <v>39</v>
      </c>
      <c r="C34" s="95">
        <f>SUM(C30)</f>
        <v>1000</v>
      </c>
      <c r="D34" s="95">
        <f t="shared" ref="D34:E34" si="9">SUM(D30)</f>
        <v>1</v>
      </c>
      <c r="E34" s="95">
        <f t="shared" si="9"/>
        <v>1000</v>
      </c>
      <c r="F34" s="96">
        <f>SUM(F30:F33)</f>
        <v>0</v>
      </c>
      <c r="G34" s="96">
        <f t="shared" ref="G34:H34" si="10">SUM(G30:G33)</f>
        <v>0</v>
      </c>
      <c r="H34" s="96">
        <f t="shared" si="10"/>
        <v>0</v>
      </c>
      <c r="I34" s="120"/>
      <c r="J34" s="119"/>
    </row>
    <row r="35" customHeight="1" spans="1:10">
      <c r="A35" s="89">
        <v>7</v>
      </c>
      <c r="B35" s="90" t="s">
        <v>40</v>
      </c>
      <c r="C35" s="91">
        <v>0</v>
      </c>
      <c r="D35" s="89">
        <v>1</v>
      </c>
      <c r="E35" s="91">
        <f>C35*D35</f>
        <v>0</v>
      </c>
      <c r="F35" s="92">
        <v>0</v>
      </c>
      <c r="G35" s="92">
        <v>0</v>
      </c>
      <c r="H35" s="92">
        <f t="shared" si="5"/>
        <v>0</v>
      </c>
      <c r="I35" s="118"/>
      <c r="J35" s="123"/>
    </row>
    <row r="36" customHeight="1" spans="1:10">
      <c r="A36" s="89"/>
      <c r="B36" s="90"/>
      <c r="C36" s="91"/>
      <c r="D36" s="89"/>
      <c r="E36" s="91"/>
      <c r="F36" s="92">
        <v>0</v>
      </c>
      <c r="G36" s="92">
        <v>0</v>
      </c>
      <c r="H36" s="92">
        <f t="shared" si="5"/>
        <v>0</v>
      </c>
      <c r="I36" s="118"/>
      <c r="J36" s="123"/>
    </row>
    <row r="37" customHeight="1" spans="1:10">
      <c r="A37" s="89"/>
      <c r="B37" s="90"/>
      <c r="C37" s="91"/>
      <c r="D37" s="89"/>
      <c r="E37" s="91"/>
      <c r="F37" s="92">
        <v>0</v>
      </c>
      <c r="G37" s="92">
        <v>0</v>
      </c>
      <c r="H37" s="92">
        <f t="shared" si="5"/>
        <v>0</v>
      </c>
      <c r="I37" s="118"/>
      <c r="J37" s="123"/>
    </row>
    <row r="38" customHeight="1" spans="1:10">
      <c r="A38" s="89"/>
      <c r="B38" s="90"/>
      <c r="C38" s="91"/>
      <c r="D38" s="89"/>
      <c r="E38" s="91"/>
      <c r="F38" s="92">
        <v>0</v>
      </c>
      <c r="G38" s="92">
        <v>0</v>
      </c>
      <c r="H38" s="92">
        <f t="shared" si="5"/>
        <v>0</v>
      </c>
      <c r="I38" s="118"/>
      <c r="J38" s="123"/>
    </row>
    <row r="39" s="84" customFormat="1" customHeight="1" spans="1:10">
      <c r="A39" s="93"/>
      <c r="B39" s="94" t="s">
        <v>41</v>
      </c>
      <c r="C39" s="95">
        <f>SUM(C35)</f>
        <v>0</v>
      </c>
      <c r="D39" s="95">
        <f t="shared" ref="D39:E39" si="11">SUM(D35)</f>
        <v>1</v>
      </c>
      <c r="E39" s="95">
        <f t="shared" si="11"/>
        <v>0</v>
      </c>
      <c r="F39" s="96">
        <f>SUM(F35:F38)</f>
        <v>0</v>
      </c>
      <c r="G39" s="96">
        <f t="shared" ref="G39:H39" si="12">SUM(G35:G38)</f>
        <v>0</v>
      </c>
      <c r="H39" s="96">
        <f t="shared" si="12"/>
        <v>0</v>
      </c>
      <c r="I39" s="120"/>
      <c r="J39" s="123"/>
    </row>
    <row r="40" customHeight="1" spans="1:10">
      <c r="A40" s="89">
        <v>8</v>
      </c>
      <c r="B40" s="90" t="s">
        <v>42</v>
      </c>
      <c r="C40" s="91">
        <v>0</v>
      </c>
      <c r="D40" s="89">
        <v>1</v>
      </c>
      <c r="E40" s="91">
        <f>C40*D40</f>
        <v>0</v>
      </c>
      <c r="F40" s="92">
        <v>0</v>
      </c>
      <c r="G40" s="92">
        <v>0</v>
      </c>
      <c r="H40" s="92">
        <f t="shared" si="5"/>
        <v>0</v>
      </c>
      <c r="I40" s="118"/>
      <c r="J40" s="123" t="s">
        <v>43</v>
      </c>
    </row>
    <row r="41" customHeight="1" spans="1:10">
      <c r="A41" s="89"/>
      <c r="B41" s="90"/>
      <c r="C41" s="91"/>
      <c r="D41" s="89"/>
      <c r="E41" s="91"/>
      <c r="F41" s="92">
        <v>0</v>
      </c>
      <c r="G41" s="92">
        <v>0</v>
      </c>
      <c r="H41" s="92">
        <f t="shared" si="5"/>
        <v>0</v>
      </c>
      <c r="I41" s="118"/>
      <c r="J41" s="123"/>
    </row>
    <row r="42" s="84" customFormat="1" customHeight="1" spans="1:10">
      <c r="A42" s="93"/>
      <c r="B42" s="94" t="s">
        <v>44</v>
      </c>
      <c r="C42" s="95">
        <f>SUM(C40)</f>
        <v>0</v>
      </c>
      <c r="D42" s="95">
        <f t="shared" ref="D42:E42" si="13">SUM(D40)</f>
        <v>1</v>
      </c>
      <c r="E42" s="95">
        <f t="shared" si="13"/>
        <v>0</v>
      </c>
      <c r="F42" s="96">
        <f>SUM(F40:F41)</f>
        <v>0</v>
      </c>
      <c r="G42" s="96">
        <f t="shared" ref="G42:H42" si="14">SUM(G40:G41)</f>
        <v>0</v>
      </c>
      <c r="H42" s="96">
        <f t="shared" si="14"/>
        <v>0</v>
      </c>
      <c r="I42" s="120"/>
      <c r="J42" s="123"/>
    </row>
    <row r="43" customHeight="1" spans="1:10">
      <c r="A43" s="89">
        <v>9</v>
      </c>
      <c r="B43" s="90" t="s">
        <v>45</v>
      </c>
      <c r="C43" s="91">
        <v>0</v>
      </c>
      <c r="D43" s="89">
        <v>1</v>
      </c>
      <c r="E43" s="91">
        <f>C43*D43</f>
        <v>0</v>
      </c>
      <c r="F43" s="92">
        <v>0</v>
      </c>
      <c r="G43" s="92">
        <v>0</v>
      </c>
      <c r="H43" s="92">
        <f t="shared" si="5"/>
        <v>0</v>
      </c>
      <c r="I43" s="118"/>
      <c r="J43" s="119" t="s">
        <v>46</v>
      </c>
    </row>
    <row r="44" customHeight="1" spans="1:10">
      <c r="A44" s="89"/>
      <c r="B44" s="90"/>
      <c r="C44" s="91"/>
      <c r="D44" s="89"/>
      <c r="E44" s="91"/>
      <c r="F44" s="92">
        <v>0</v>
      </c>
      <c r="G44" s="92">
        <v>0</v>
      </c>
      <c r="H44" s="92">
        <f t="shared" si="5"/>
        <v>0</v>
      </c>
      <c r="I44" s="118"/>
      <c r="J44" s="119"/>
    </row>
    <row r="45" customHeight="1" spans="1:10">
      <c r="A45" s="89"/>
      <c r="B45" s="90"/>
      <c r="C45" s="91"/>
      <c r="D45" s="89"/>
      <c r="E45" s="91"/>
      <c r="F45" s="92">
        <v>0</v>
      </c>
      <c r="G45" s="92">
        <v>0</v>
      </c>
      <c r="H45" s="92">
        <f t="shared" si="5"/>
        <v>0</v>
      </c>
      <c r="I45" s="118"/>
      <c r="J45" s="119"/>
    </row>
    <row r="46" s="84" customFormat="1" customHeight="1" spans="1:14">
      <c r="A46" s="93"/>
      <c r="B46" s="94" t="s">
        <v>47</v>
      </c>
      <c r="C46" s="95">
        <f>SUM(C43)</f>
        <v>0</v>
      </c>
      <c r="D46" s="95">
        <f t="shared" ref="D46:E46" si="15">SUM(D43)</f>
        <v>1</v>
      </c>
      <c r="E46" s="95">
        <f t="shared" si="15"/>
        <v>0</v>
      </c>
      <c r="F46" s="96">
        <f>SUM(F43:F45)</f>
        <v>0</v>
      </c>
      <c r="G46" s="96">
        <f t="shared" ref="G46:H46" si="16">SUM(G43:G45)</f>
        <v>0</v>
      </c>
      <c r="H46" s="96">
        <f t="shared" si="16"/>
        <v>0</v>
      </c>
      <c r="I46" s="120"/>
      <c r="J46" s="119"/>
      <c r="K46"/>
      <c r="L46"/>
      <c r="M46"/>
      <c r="N46"/>
    </row>
    <row r="47" ht="22" customHeight="1" spans="1:10">
      <c r="A47" s="97">
        <v>10</v>
      </c>
      <c r="B47" s="98" t="s">
        <v>48</v>
      </c>
      <c r="C47" s="99">
        <v>0</v>
      </c>
      <c r="D47" s="97">
        <v>1</v>
      </c>
      <c r="E47" s="99">
        <f>C47*D47</f>
        <v>0</v>
      </c>
      <c r="F47" s="92">
        <v>495</v>
      </c>
      <c r="G47" s="92">
        <v>0</v>
      </c>
      <c r="H47" s="92">
        <f>F47+G47</f>
        <v>495</v>
      </c>
      <c r="I47" s="126" t="s">
        <v>49</v>
      </c>
      <c r="J47" s="123"/>
    </row>
    <row r="48" customHeight="1" spans="1:10">
      <c r="A48" s="104"/>
      <c r="B48" s="105"/>
      <c r="C48" s="106"/>
      <c r="D48" s="104"/>
      <c r="E48" s="106"/>
      <c r="F48" s="92">
        <v>301.5</v>
      </c>
      <c r="G48" s="92">
        <v>0</v>
      </c>
      <c r="H48" s="92">
        <f>F48+G48</f>
        <v>301.5</v>
      </c>
      <c r="I48" s="118" t="s">
        <v>50</v>
      </c>
      <c r="J48" s="123"/>
    </row>
    <row r="49" customHeight="1" spans="1:10">
      <c r="A49" s="104"/>
      <c r="B49" s="105"/>
      <c r="C49" s="106"/>
      <c r="D49" s="104"/>
      <c r="E49" s="106"/>
      <c r="F49" s="92">
        <v>671.6</v>
      </c>
      <c r="G49" s="92">
        <v>0</v>
      </c>
      <c r="H49" s="92">
        <f>F49+G49</f>
        <v>671.6</v>
      </c>
      <c r="I49" s="118" t="s">
        <v>51</v>
      </c>
      <c r="J49" s="123"/>
    </row>
    <row r="50" customHeight="1" spans="1:10">
      <c r="A50" s="100"/>
      <c r="B50" s="105"/>
      <c r="C50" s="106"/>
      <c r="D50" s="104"/>
      <c r="E50" s="106"/>
      <c r="F50" s="92">
        <v>284</v>
      </c>
      <c r="G50" s="92">
        <v>0</v>
      </c>
      <c r="H50" s="92">
        <f>F50+G50</f>
        <v>284</v>
      </c>
      <c r="I50" s="118" t="s">
        <v>52</v>
      </c>
      <c r="J50" s="123"/>
    </row>
    <row r="51" customFormat="1" ht="14.4" spans="1:10">
      <c r="A51" s="104"/>
      <c r="B51" s="105"/>
      <c r="C51" s="106"/>
      <c r="D51" s="104"/>
      <c r="E51" s="106"/>
      <c r="F51" s="92">
        <v>0</v>
      </c>
      <c r="G51" s="92">
        <v>60</v>
      </c>
      <c r="H51" s="92">
        <f>F51+G51</f>
        <v>60</v>
      </c>
      <c r="I51" s="118" t="s">
        <v>53</v>
      </c>
      <c r="J51" s="123"/>
    </row>
    <row r="52" customFormat="1" ht="14.4" spans="1:10">
      <c r="A52" s="104"/>
      <c r="B52" s="105"/>
      <c r="C52" s="106"/>
      <c r="D52" s="104"/>
      <c r="E52" s="106"/>
      <c r="F52" s="92">
        <v>0</v>
      </c>
      <c r="G52" s="92">
        <v>19</v>
      </c>
      <c r="H52" s="92">
        <f>F52+G52</f>
        <v>19</v>
      </c>
      <c r="I52" s="118" t="s">
        <v>54</v>
      </c>
      <c r="J52" s="123"/>
    </row>
    <row r="53" customFormat="1" customHeight="1" spans="1:10">
      <c r="A53" s="104"/>
      <c r="B53" s="101"/>
      <c r="C53" s="102"/>
      <c r="D53" s="100"/>
      <c r="E53" s="102"/>
      <c r="F53" s="92">
        <v>0</v>
      </c>
      <c r="G53" s="92">
        <v>177.75</v>
      </c>
      <c r="H53" s="92">
        <f>F53+G53</f>
        <v>177.75</v>
      </c>
      <c r="I53" s="118" t="s">
        <v>55</v>
      </c>
      <c r="J53" s="123"/>
    </row>
    <row r="54" s="84" customFormat="1" customHeight="1" spans="1:10">
      <c r="A54" s="93"/>
      <c r="B54" s="94" t="s">
        <v>56</v>
      </c>
      <c r="C54" s="95">
        <f>SUM(C47)</f>
        <v>0</v>
      </c>
      <c r="D54" s="95">
        <f t="shared" ref="D54:E54" si="17">SUM(D47)</f>
        <v>1</v>
      </c>
      <c r="E54" s="95">
        <f t="shared" si="17"/>
        <v>0</v>
      </c>
      <c r="F54" s="96">
        <f>SUM(F47:F50)</f>
        <v>1752.1</v>
      </c>
      <c r="G54" s="96">
        <f>SUM(G47:G53)</f>
        <v>256.75</v>
      </c>
      <c r="H54" s="96">
        <f>SUM(H47:H53)</f>
        <v>2008.85</v>
      </c>
      <c r="I54" s="120"/>
      <c r="J54" s="123"/>
    </row>
    <row r="55" customHeight="1" spans="1:10">
      <c r="A55" s="93"/>
      <c r="B55" s="94" t="s">
        <v>57</v>
      </c>
      <c r="C55" s="95">
        <f>SUM(C54,C46,C42,C39,C34,C29,C26,C18,C16,C13)</f>
        <v>40000</v>
      </c>
      <c r="D55" s="95">
        <f t="shared" ref="D55:H55" si="18">SUM(D54,D46,D42,D39,D34,D29,D26,D18,D16,D13)</f>
        <v>9</v>
      </c>
      <c r="E55" s="95">
        <f t="shared" si="18"/>
        <v>40000</v>
      </c>
      <c r="F55" s="96">
        <f t="shared" si="18"/>
        <v>31672.27</v>
      </c>
      <c r="G55" s="96">
        <f t="shared" si="18"/>
        <v>2076.75</v>
      </c>
      <c r="H55" s="96">
        <f t="shared" si="18"/>
        <v>33749.02</v>
      </c>
      <c r="I55" s="120"/>
      <c r="J55" s="24"/>
    </row>
    <row r="59" customHeight="1" spans="1:9">
      <c r="A59" s="108" t="s">
        <v>58</v>
      </c>
      <c r="B59" s="109"/>
      <c r="C59" s="110" t="s">
        <v>59</v>
      </c>
      <c r="D59" s="110"/>
      <c r="E59" s="110" t="s">
        <v>60</v>
      </c>
      <c r="F59" s="110"/>
      <c r="G59" s="110" t="s">
        <v>61</v>
      </c>
      <c r="H59" s="110"/>
      <c r="I59" s="127" t="s">
        <v>62</v>
      </c>
    </row>
    <row r="60" customHeight="1" spans="1:9">
      <c r="A60" s="111">
        <f>E55</f>
        <v>40000</v>
      </c>
      <c r="B60" s="112"/>
      <c r="C60" s="112">
        <f>H55</f>
        <v>33749.02</v>
      </c>
      <c r="D60" s="112"/>
      <c r="E60" s="112">
        <f>F55</f>
        <v>31672.27</v>
      </c>
      <c r="F60" s="112"/>
      <c r="G60" s="112">
        <f>G55</f>
        <v>2076.75</v>
      </c>
      <c r="H60" s="112"/>
      <c r="I60" s="128">
        <f>A60-C60</f>
        <v>6250.98</v>
      </c>
    </row>
    <row r="62" customHeight="1" spans="1:9">
      <c r="A62" s="113" t="s">
        <v>63</v>
      </c>
      <c r="B62" s="114"/>
      <c r="C62" s="115" t="s">
        <v>64</v>
      </c>
      <c r="D62" s="113"/>
      <c r="E62" s="113" t="s">
        <v>65</v>
      </c>
      <c r="F62" s="113"/>
      <c r="G62" s="113" t="s">
        <v>66</v>
      </c>
      <c r="H62" s="113"/>
      <c r="I62" s="114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9:A25"/>
    <mergeCell ref="A27:A28"/>
    <mergeCell ref="A30:A33"/>
    <mergeCell ref="A35:A38"/>
    <mergeCell ref="A40:A41"/>
    <mergeCell ref="A43:A45"/>
    <mergeCell ref="A47:A50"/>
    <mergeCell ref="B6:B7"/>
    <mergeCell ref="B8:B12"/>
    <mergeCell ref="B14:B15"/>
    <mergeCell ref="B19:B25"/>
    <mergeCell ref="B27:B28"/>
    <mergeCell ref="B30:B33"/>
    <mergeCell ref="B35:B38"/>
    <mergeCell ref="B40:B41"/>
    <mergeCell ref="B43:B45"/>
    <mergeCell ref="B47:B53"/>
    <mergeCell ref="C8:C12"/>
    <mergeCell ref="C14:C15"/>
    <mergeCell ref="C19:C25"/>
    <mergeCell ref="C27:C28"/>
    <mergeCell ref="C30:C33"/>
    <mergeCell ref="C35:C38"/>
    <mergeCell ref="C40:C41"/>
    <mergeCell ref="C43:C45"/>
    <mergeCell ref="C47:C53"/>
    <mergeCell ref="D8:D12"/>
    <mergeCell ref="D14:D15"/>
    <mergeCell ref="D19:D25"/>
    <mergeCell ref="D27:D28"/>
    <mergeCell ref="D30:D33"/>
    <mergeCell ref="D35:D38"/>
    <mergeCell ref="D40:D41"/>
    <mergeCell ref="D43:D45"/>
    <mergeCell ref="D47:D53"/>
    <mergeCell ref="E8:E12"/>
    <mergeCell ref="E14:E15"/>
    <mergeCell ref="E19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18"/>
    <mergeCell ref="J19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view="pageBreakPreview" zoomScaleNormal="100" topLeftCell="A10" workbookViewId="0">
      <selection activeCell="G13" sqref="G13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67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8"/>
    </row>
    <row r="5" ht="20.1" customHeight="1" spans="2:11">
      <c r="B5" s="37"/>
      <c r="C5" s="38"/>
      <c r="D5" s="39" t="s">
        <v>68</v>
      </c>
      <c r="E5" s="39"/>
      <c r="F5" s="40" t="s">
        <v>69</v>
      </c>
      <c r="G5" s="40"/>
      <c r="H5" s="39" t="s">
        <v>70</v>
      </c>
      <c r="I5" s="38"/>
      <c r="J5" s="40" t="s">
        <v>71</v>
      </c>
      <c r="K5" s="69"/>
    </row>
    <row r="6" ht="20.1" customHeight="1" spans="2:11">
      <c r="B6" s="41"/>
      <c r="C6" s="42"/>
      <c r="D6" s="43" t="s">
        <v>72</v>
      </c>
      <c r="E6" s="43"/>
      <c r="F6" s="44" t="s">
        <v>73</v>
      </c>
      <c r="G6" s="44"/>
      <c r="H6" s="43" t="s">
        <v>74</v>
      </c>
      <c r="I6" s="42"/>
      <c r="J6" s="44" t="s">
        <v>75</v>
      </c>
      <c r="K6" s="70"/>
    </row>
    <row r="7" ht="20.1" customHeight="1" spans="2:11">
      <c r="B7" s="41"/>
      <c r="C7" s="42"/>
      <c r="D7" s="43" t="s">
        <v>76</v>
      </c>
      <c r="E7" s="43"/>
      <c r="F7" s="45" t="s">
        <v>77</v>
      </c>
      <c r="G7" s="44"/>
      <c r="H7" s="43" t="s">
        <v>78</v>
      </c>
      <c r="I7" s="71"/>
      <c r="J7" s="44">
        <v>10.22</v>
      </c>
      <c r="K7" s="70"/>
    </row>
    <row r="8" ht="20.1" customHeight="1" spans="2:11">
      <c r="B8" s="46"/>
      <c r="C8" s="47"/>
      <c r="D8" s="48"/>
      <c r="E8" s="48"/>
      <c r="F8" s="49"/>
      <c r="G8" s="49"/>
      <c r="H8" s="48" t="s">
        <v>79</v>
      </c>
      <c r="I8" s="72"/>
      <c r="J8" s="49" t="s">
        <v>80</v>
      </c>
      <c r="K8" s="73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81</v>
      </c>
      <c r="E10" s="53" t="s">
        <v>82</v>
      </c>
      <c r="F10" s="54"/>
      <c r="G10" s="55" t="s">
        <v>83</v>
      </c>
      <c r="H10" s="54" t="s">
        <v>84</v>
      </c>
      <c r="I10" s="53" t="s">
        <v>85</v>
      </c>
      <c r="J10" s="54"/>
      <c r="K10" s="55" t="s">
        <v>86</v>
      </c>
    </row>
    <row r="11" ht="20.1" customHeight="1" spans="2:11">
      <c r="B11" s="56">
        <v>1</v>
      </c>
      <c r="C11" s="57"/>
      <c r="D11" s="58" t="s">
        <v>87</v>
      </c>
      <c r="E11" s="56" t="s">
        <v>88</v>
      </c>
      <c r="F11" s="57"/>
      <c r="G11" s="59">
        <v>0</v>
      </c>
      <c r="H11" s="59"/>
      <c r="I11" s="74"/>
      <c r="J11" s="75"/>
      <c r="K11" s="76" t="s">
        <v>89</v>
      </c>
    </row>
    <row r="12" ht="23" customHeight="1" spans="2:11">
      <c r="B12" s="56">
        <v>2</v>
      </c>
      <c r="C12" s="57"/>
      <c r="D12" s="60"/>
      <c r="E12" s="61" t="s">
        <v>90</v>
      </c>
      <c r="F12" s="61"/>
      <c r="G12" s="59">
        <f>302.33+249+98+8.8</f>
        <v>658.13</v>
      </c>
      <c r="H12" s="59"/>
      <c r="I12" s="74"/>
      <c r="J12" s="75"/>
      <c r="K12" s="76" t="s">
        <v>89</v>
      </c>
    </row>
    <row r="13" ht="20.1" customHeight="1" spans="2:11">
      <c r="B13" s="56">
        <v>3</v>
      </c>
      <c r="C13" s="57"/>
      <c r="D13" s="60"/>
      <c r="E13" s="56" t="s">
        <v>91</v>
      </c>
      <c r="F13" s="57"/>
      <c r="G13" s="59">
        <v>0</v>
      </c>
      <c r="H13" s="59"/>
      <c r="I13" s="74"/>
      <c r="J13" s="75"/>
      <c r="K13" s="76" t="s">
        <v>89</v>
      </c>
    </row>
    <row r="14" ht="20.1" customHeight="1" spans="2:11">
      <c r="B14" s="56">
        <v>4</v>
      </c>
      <c r="C14" s="57"/>
      <c r="D14" s="60"/>
      <c r="E14" s="56" t="s">
        <v>32</v>
      </c>
      <c r="F14" s="57"/>
      <c r="G14" s="59">
        <f>36+56</f>
        <v>92</v>
      </c>
      <c r="H14" s="59"/>
      <c r="I14" s="74"/>
      <c r="J14" s="75"/>
      <c r="K14" s="76" t="s">
        <v>92</v>
      </c>
    </row>
    <row r="15" ht="20.1" customHeight="1" spans="2:11">
      <c r="B15" s="56">
        <v>5</v>
      </c>
      <c r="C15" s="57"/>
      <c r="D15" s="58" t="s">
        <v>48</v>
      </c>
      <c r="E15" s="61" t="s">
        <v>93</v>
      </c>
      <c r="F15" s="61"/>
      <c r="G15" s="59">
        <v>0</v>
      </c>
      <c r="H15" s="59"/>
      <c r="I15" s="74"/>
      <c r="J15" s="75"/>
      <c r="K15" s="76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/>
      <c r="I16" s="74"/>
      <c r="J16" s="75"/>
      <c r="K16" s="76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4"/>
      <c r="J17" s="75"/>
      <c r="K17" s="76"/>
    </row>
    <row r="18" ht="20.1" customHeight="1" spans="2:11">
      <c r="B18" s="53" t="s">
        <v>57</v>
      </c>
      <c r="C18" s="63"/>
      <c r="D18" s="63"/>
      <c r="E18" s="63"/>
      <c r="F18" s="54"/>
      <c r="G18" s="64">
        <f>SUM(G11:G17)</f>
        <v>750.13</v>
      </c>
      <c r="H18" s="64">
        <f>SUM(H11:H17)</f>
        <v>0</v>
      </c>
      <c r="I18" s="77">
        <f>SUM(I11:J17)</f>
        <v>0</v>
      </c>
      <c r="J18" s="78"/>
      <c r="K18" s="79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0"/>
      <c r="K19" s="50"/>
    </row>
    <row r="20" ht="20.1" customHeight="1" spans="2:11">
      <c r="B20" s="55" t="s">
        <v>84</v>
      </c>
      <c r="C20" s="55"/>
      <c r="D20" s="55"/>
      <c r="E20" s="55"/>
      <c r="F20" s="55"/>
      <c r="G20" s="55" t="s">
        <v>94</v>
      </c>
      <c r="H20" s="55"/>
      <c r="I20" s="55"/>
      <c r="J20" s="55"/>
      <c r="K20" s="55" t="s">
        <v>95</v>
      </c>
    </row>
    <row r="21" ht="20.1" customHeight="1" spans="2:11">
      <c r="B21" s="65">
        <f>H18</f>
        <v>0</v>
      </c>
      <c r="C21" s="65"/>
      <c r="D21" s="65"/>
      <c r="E21" s="65"/>
      <c r="F21" s="65"/>
      <c r="G21" s="65">
        <f>I18</f>
        <v>0</v>
      </c>
      <c r="H21" s="65"/>
      <c r="I21" s="65"/>
      <c r="J21" s="65"/>
      <c r="K21" s="81">
        <f>SUM(B21:J21)</f>
        <v>0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96</v>
      </c>
      <c r="C23" s="50"/>
      <c r="D23" s="50"/>
      <c r="E23" s="50"/>
      <c r="F23" s="50" t="s">
        <v>64</v>
      </c>
      <c r="G23" s="50" t="s">
        <v>97</v>
      </c>
      <c r="H23" s="50"/>
      <c r="I23" s="50"/>
      <c r="J23" s="50" t="s">
        <v>66</v>
      </c>
      <c r="K23" s="50"/>
    </row>
    <row r="26" ht="17.4" spans="1:11">
      <c r="A26" s="35" t="s">
        <v>98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68</v>
      </c>
      <c r="E28" s="39"/>
      <c r="F28" s="40" t="str">
        <f>F5</f>
        <v>高博</v>
      </c>
      <c r="G28" s="40"/>
      <c r="H28" s="39" t="s">
        <v>70</v>
      </c>
      <c r="I28" s="38"/>
      <c r="J28" s="40" t="str">
        <f>J5</f>
        <v>助理</v>
      </c>
      <c r="K28" s="69"/>
    </row>
    <row r="29" ht="20.1" customHeight="1" spans="2:11">
      <c r="B29" s="41"/>
      <c r="C29" s="42"/>
      <c r="D29" s="43" t="s">
        <v>72</v>
      </c>
      <c r="E29" s="43"/>
      <c r="F29" s="44" t="str">
        <f>F6</f>
        <v>巴中</v>
      </c>
      <c r="G29" s="44"/>
      <c r="H29" s="43" t="s">
        <v>74</v>
      </c>
      <c r="I29" s="42"/>
      <c r="J29" s="44" t="str">
        <f>J6</f>
        <v>医药</v>
      </c>
      <c r="K29" s="70"/>
    </row>
    <row r="30" ht="20.1" customHeight="1" spans="2:11">
      <c r="B30" s="41"/>
      <c r="C30" s="42"/>
      <c r="D30" s="43" t="s">
        <v>76</v>
      </c>
      <c r="E30" s="43"/>
      <c r="F30" s="45" t="str">
        <f>F7</f>
        <v>2023/10/27-29</v>
      </c>
      <c r="G30" s="44"/>
      <c r="H30" s="43" t="s">
        <v>78</v>
      </c>
      <c r="I30" s="71"/>
      <c r="J30" s="44">
        <f>J7</f>
        <v>10.22</v>
      </c>
      <c r="K30" s="70"/>
    </row>
    <row r="31" ht="20.1" customHeight="1" spans="2:11">
      <c r="B31" s="46"/>
      <c r="C31" s="47"/>
      <c r="D31" s="48"/>
      <c r="E31" s="48"/>
      <c r="F31" s="49"/>
      <c r="G31" s="49"/>
      <c r="H31" s="48" t="s">
        <v>79</v>
      </c>
      <c r="I31" s="72"/>
      <c r="J31" s="49" t="str">
        <f>J8</f>
        <v>HMJB-231023-SKS480</v>
      </c>
      <c r="K31" s="73"/>
    </row>
    <row r="32" ht="20.1" customHeight="1"/>
    <row r="33" ht="20.1" customHeight="1" spans="2:11">
      <c r="B33" s="61"/>
      <c r="C33" s="61"/>
      <c r="D33" s="66" t="s">
        <v>99</v>
      </c>
      <c r="E33" s="61" t="s">
        <v>100</v>
      </c>
      <c r="F33" s="61"/>
      <c r="G33" s="59" t="s">
        <v>101</v>
      </c>
      <c r="H33" s="59" t="s">
        <v>102</v>
      </c>
      <c r="I33" s="59" t="s">
        <v>57</v>
      </c>
      <c r="J33" s="59"/>
      <c r="K33" s="82" t="s">
        <v>86</v>
      </c>
    </row>
    <row r="34" ht="20.1" customHeight="1" spans="2:11">
      <c r="B34" s="61">
        <v>1</v>
      </c>
      <c r="C34" s="61"/>
      <c r="D34" s="67" t="s">
        <v>73</v>
      </c>
      <c r="E34" s="61">
        <v>10.27</v>
      </c>
      <c r="F34" s="61"/>
      <c r="G34" s="59">
        <v>100</v>
      </c>
      <c r="H34" s="59">
        <v>1</v>
      </c>
      <c r="I34" s="74">
        <f>G34*H34</f>
        <v>100</v>
      </c>
      <c r="J34" s="75"/>
      <c r="K34" s="83"/>
    </row>
    <row r="35" ht="20.1" customHeight="1" spans="2:11">
      <c r="B35" s="61">
        <v>2</v>
      </c>
      <c r="C35" s="61"/>
      <c r="D35" s="67" t="s">
        <v>73</v>
      </c>
      <c r="E35" s="61" t="s">
        <v>103</v>
      </c>
      <c r="F35" s="61"/>
      <c r="G35" s="59">
        <v>200</v>
      </c>
      <c r="H35" s="59">
        <v>2</v>
      </c>
      <c r="I35" s="74">
        <f t="shared" ref="I35:I36" si="0">G35*H35</f>
        <v>400</v>
      </c>
      <c r="J35" s="75"/>
      <c r="K35" s="83"/>
    </row>
    <row r="36" ht="20.1" customHeight="1" spans="2:11">
      <c r="B36" s="61">
        <v>3</v>
      </c>
      <c r="C36" s="61"/>
      <c r="D36" s="67"/>
      <c r="E36" s="61"/>
      <c r="F36" s="61"/>
      <c r="G36" s="59">
        <v>0</v>
      </c>
      <c r="H36" s="59">
        <v>0</v>
      </c>
      <c r="I36" s="74">
        <f t="shared" si="0"/>
        <v>0</v>
      </c>
      <c r="J36" s="75"/>
      <c r="K36" s="83"/>
    </row>
    <row r="37" ht="20.1" customHeight="1" spans="2:11">
      <c r="B37" s="53" t="s">
        <v>57</v>
      </c>
      <c r="C37" s="63"/>
      <c r="D37" s="63"/>
      <c r="E37" s="63"/>
      <c r="F37" s="54"/>
      <c r="G37" s="64"/>
      <c r="H37" s="64">
        <f>SUM(H19:H36)</f>
        <v>3</v>
      </c>
      <c r="I37" s="77">
        <f>SUM(I34:J36)</f>
        <v>500</v>
      </c>
      <c r="J37" s="78"/>
      <c r="K37" s="79"/>
    </row>
    <row r="38" ht="20.1" customHeight="1" spans="2:11">
      <c r="B38" s="50" t="s">
        <v>96</v>
      </c>
      <c r="C38" s="50"/>
      <c r="D38" s="50"/>
      <c r="E38" s="50"/>
      <c r="F38" s="50" t="s">
        <v>64</v>
      </c>
      <c r="G38" s="50" t="s">
        <v>97</v>
      </c>
      <c r="H38" s="50"/>
      <c r="I38" s="50"/>
      <c r="J38" s="50" t="s">
        <v>66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opLeftCell="A17" workbookViewId="0">
      <selection activeCell="L24" sqref="L24"/>
    </sheetView>
  </sheetViews>
  <sheetFormatPr defaultColWidth="8.73148148148148" defaultRowHeight="14.4"/>
  <cols>
    <col min="2" max="2" width="11.3611111111111" customWidth="1"/>
    <col min="5" max="5" width="11.9074074074074" customWidth="1"/>
    <col min="9" max="9" width="50.8148148148148" customWidth="1"/>
    <col min="10" max="10" width="11.6388888888889" customWidth="1"/>
    <col min="11" max="11" width="11.9074074074074" customWidth="1"/>
    <col min="12" max="12" width="41.8148148148148" customWidth="1"/>
  </cols>
  <sheetData>
    <row r="1" ht="15.6" spans="1:10">
      <c r="A1" s="18" t="s">
        <v>3</v>
      </c>
      <c r="B1" s="19" t="s">
        <v>4</v>
      </c>
      <c r="C1" s="20" t="s">
        <v>5</v>
      </c>
      <c r="D1" s="20"/>
      <c r="E1" s="20"/>
      <c r="F1" s="21" t="s">
        <v>6</v>
      </c>
      <c r="G1" s="21"/>
      <c r="H1" s="21"/>
      <c r="I1" s="21"/>
      <c r="J1" s="19" t="s">
        <v>104</v>
      </c>
    </row>
    <row r="2" ht="15.6" spans="1:11">
      <c r="A2" s="18"/>
      <c r="B2" s="19"/>
      <c r="C2" s="22" t="s">
        <v>8</v>
      </c>
      <c r="D2" s="23" t="s">
        <v>9</v>
      </c>
      <c r="E2" s="20" t="s">
        <v>10</v>
      </c>
      <c r="F2" s="21" t="s">
        <v>8</v>
      </c>
      <c r="G2" s="21" t="s">
        <v>9</v>
      </c>
      <c r="H2" s="21" t="s">
        <v>13</v>
      </c>
      <c r="I2" s="21" t="s">
        <v>14</v>
      </c>
      <c r="J2" s="19"/>
      <c r="K2" t="s">
        <v>105</v>
      </c>
    </row>
    <row r="3" spans="1:10">
      <c r="A3" s="24"/>
      <c r="B3" s="25" t="s">
        <v>106</v>
      </c>
      <c r="C3" s="24"/>
      <c r="D3" s="24"/>
      <c r="E3" s="24">
        <f t="shared" ref="E3:E27" si="0">C3*D3</f>
        <v>0</v>
      </c>
      <c r="F3" s="24"/>
      <c r="G3" s="24"/>
      <c r="H3" s="24">
        <f t="shared" ref="H3:H26" si="1">F3*G3</f>
        <v>0</v>
      </c>
      <c r="I3" s="24" t="s">
        <v>107</v>
      </c>
      <c r="J3" s="24"/>
    </row>
    <row r="4" spans="1:10">
      <c r="A4" s="24"/>
      <c r="B4" s="25" t="s">
        <v>108</v>
      </c>
      <c r="C4" s="24"/>
      <c r="D4" s="24"/>
      <c r="E4" s="24">
        <f t="shared" si="0"/>
        <v>0</v>
      </c>
      <c r="F4" s="24">
        <v>52320</v>
      </c>
      <c r="G4" s="24"/>
      <c r="H4" s="24">
        <f t="shared" si="1"/>
        <v>0</v>
      </c>
      <c r="I4" s="24"/>
      <c r="J4" s="24"/>
    </row>
    <row r="5" spans="1:10">
      <c r="A5" s="24"/>
      <c r="B5" s="25" t="s">
        <v>109</v>
      </c>
      <c r="C5" s="24"/>
      <c r="D5" s="24"/>
      <c r="E5" s="24">
        <f t="shared" si="0"/>
        <v>0</v>
      </c>
      <c r="F5" s="24">
        <f>30*37</f>
        <v>1110</v>
      </c>
      <c r="G5" s="24"/>
      <c r="H5" s="24">
        <f t="shared" si="1"/>
        <v>0</v>
      </c>
      <c r="I5" s="24"/>
      <c r="J5" s="24"/>
    </row>
    <row r="6" spans="1:12">
      <c r="A6" s="24"/>
      <c r="B6" s="24" t="s">
        <v>110</v>
      </c>
      <c r="C6" s="24"/>
      <c r="D6" s="24"/>
      <c r="E6" s="24">
        <f t="shared" si="0"/>
        <v>0</v>
      </c>
      <c r="F6" s="24">
        <v>368</v>
      </c>
      <c r="G6" s="24">
        <v>9</v>
      </c>
      <c r="H6" s="24">
        <f t="shared" si="1"/>
        <v>3312</v>
      </c>
      <c r="I6" s="29" t="s">
        <v>111</v>
      </c>
      <c r="J6" s="24" t="s">
        <v>112</v>
      </c>
      <c r="K6">
        <v>13251417701</v>
      </c>
      <c r="L6" t="s">
        <v>113</v>
      </c>
    </row>
    <row r="7" spans="1:10">
      <c r="A7" s="24"/>
      <c r="B7" s="24" t="s">
        <v>110</v>
      </c>
      <c r="C7" s="24"/>
      <c r="D7" s="24"/>
      <c r="E7" s="24">
        <f t="shared" si="0"/>
        <v>0</v>
      </c>
      <c r="F7" s="24">
        <v>318</v>
      </c>
      <c r="G7" s="24">
        <v>11</v>
      </c>
      <c r="H7" s="24">
        <f t="shared" si="1"/>
        <v>3498</v>
      </c>
      <c r="I7" s="29" t="s">
        <v>114</v>
      </c>
      <c r="J7" s="24"/>
    </row>
    <row r="8" spans="1:11">
      <c r="A8" s="24"/>
      <c r="B8" s="24" t="s">
        <v>115</v>
      </c>
      <c r="C8" s="24"/>
      <c r="D8" s="24"/>
      <c r="E8" s="24">
        <f t="shared" si="0"/>
        <v>0</v>
      </c>
      <c r="F8" s="24">
        <v>8500</v>
      </c>
      <c r="G8" s="24">
        <v>1</v>
      </c>
      <c r="H8" s="24">
        <f t="shared" si="1"/>
        <v>8500</v>
      </c>
      <c r="I8" s="30" t="s">
        <v>116</v>
      </c>
      <c r="J8" s="24" t="s">
        <v>117</v>
      </c>
      <c r="K8">
        <v>15982694660</v>
      </c>
    </row>
    <row r="9" spans="1:11">
      <c r="A9" s="24"/>
      <c r="B9" s="24" t="s">
        <v>118</v>
      </c>
      <c r="C9" s="24"/>
      <c r="D9" s="24"/>
      <c r="E9" s="24">
        <f t="shared" si="0"/>
        <v>0</v>
      </c>
      <c r="F9" s="24">
        <v>5000</v>
      </c>
      <c r="G9" s="24">
        <v>1</v>
      </c>
      <c r="H9" s="24">
        <f t="shared" si="1"/>
        <v>5000</v>
      </c>
      <c r="I9" s="31" t="s">
        <v>119</v>
      </c>
      <c r="J9" s="24" t="s">
        <v>120</v>
      </c>
      <c r="K9">
        <v>13882409002</v>
      </c>
    </row>
    <row r="10" spans="1:11">
      <c r="A10" s="24"/>
      <c r="B10" s="24" t="s">
        <v>121</v>
      </c>
      <c r="C10" s="24"/>
      <c r="D10" s="24"/>
      <c r="E10" s="24">
        <f t="shared" si="0"/>
        <v>0</v>
      </c>
      <c r="F10" s="24">
        <v>399</v>
      </c>
      <c r="G10" s="24">
        <v>11</v>
      </c>
      <c r="H10" s="24">
        <f t="shared" si="1"/>
        <v>4389</v>
      </c>
      <c r="I10" s="26" t="s">
        <v>122</v>
      </c>
      <c r="J10" s="24" t="s">
        <v>123</v>
      </c>
      <c r="K10">
        <v>18821639906</v>
      </c>
    </row>
    <row r="11" spans="1:10">
      <c r="A11" s="24"/>
      <c r="B11" s="24" t="s">
        <v>121</v>
      </c>
      <c r="C11" s="24"/>
      <c r="D11" s="24"/>
      <c r="E11" s="24">
        <f t="shared" si="0"/>
        <v>0</v>
      </c>
      <c r="F11" s="24">
        <v>429</v>
      </c>
      <c r="G11" s="24">
        <v>11</v>
      </c>
      <c r="H11" s="24">
        <f t="shared" si="1"/>
        <v>4719</v>
      </c>
      <c r="I11" s="26" t="s">
        <v>124</v>
      </c>
      <c r="J11" s="24"/>
    </row>
    <row r="12" spans="1:10">
      <c r="A12" s="24"/>
      <c r="B12" s="24" t="s">
        <v>125</v>
      </c>
      <c r="C12" s="24"/>
      <c r="D12" s="24"/>
      <c r="E12" s="24">
        <f t="shared" si="0"/>
        <v>0</v>
      </c>
      <c r="F12" s="24">
        <v>1500</v>
      </c>
      <c r="G12" s="24">
        <v>1</v>
      </c>
      <c r="H12" s="24">
        <f t="shared" si="1"/>
        <v>1500</v>
      </c>
      <c r="I12" s="26" t="s">
        <v>126</v>
      </c>
      <c r="J12" s="24"/>
    </row>
    <row r="13" spans="1:11">
      <c r="A13" s="24"/>
      <c r="B13" s="24" t="s">
        <v>127</v>
      </c>
      <c r="C13" s="24">
        <v>1000</v>
      </c>
      <c r="D13" s="24">
        <v>4</v>
      </c>
      <c r="E13" s="24">
        <f t="shared" si="0"/>
        <v>4000</v>
      </c>
      <c r="F13" s="25">
        <v>5325</v>
      </c>
      <c r="G13" s="24"/>
      <c r="H13" s="24">
        <f t="shared" si="1"/>
        <v>0</v>
      </c>
      <c r="I13" s="24" t="s">
        <v>128</v>
      </c>
      <c r="J13" s="24" t="s">
        <v>129</v>
      </c>
      <c r="K13">
        <v>18696807090</v>
      </c>
    </row>
    <row r="14" spans="1:10">
      <c r="A14" s="24"/>
      <c r="B14" s="24" t="s">
        <v>130</v>
      </c>
      <c r="C14" s="24">
        <v>1000</v>
      </c>
      <c r="D14" s="24">
        <v>4</v>
      </c>
      <c r="E14" s="24">
        <f t="shared" si="0"/>
        <v>4000</v>
      </c>
      <c r="F14" s="24"/>
      <c r="G14" s="24"/>
      <c r="H14" s="24">
        <f t="shared" si="1"/>
        <v>0</v>
      </c>
      <c r="I14" s="24" t="s">
        <v>126</v>
      </c>
      <c r="J14" s="24"/>
    </row>
    <row r="15" ht="244.8" spans="1:12">
      <c r="A15" s="24"/>
      <c r="B15" s="24" t="s">
        <v>131</v>
      </c>
      <c r="C15" s="24">
        <v>1000</v>
      </c>
      <c r="D15" s="24">
        <v>4</v>
      </c>
      <c r="E15" s="24">
        <f t="shared" si="0"/>
        <v>4000</v>
      </c>
      <c r="F15" s="24"/>
      <c r="G15" s="24"/>
      <c r="H15" s="24">
        <f t="shared" si="1"/>
        <v>0</v>
      </c>
      <c r="I15" s="27" t="s">
        <v>132</v>
      </c>
      <c r="J15" s="24" t="s">
        <v>133</v>
      </c>
      <c r="K15">
        <v>15378254007</v>
      </c>
      <c r="L15" s="32" t="s">
        <v>134</v>
      </c>
    </row>
    <row r="16" spans="1:10">
      <c r="A16" s="24"/>
      <c r="B16" s="24" t="s">
        <v>135</v>
      </c>
      <c r="C16" s="24">
        <v>2000</v>
      </c>
      <c r="D16" s="24">
        <v>4</v>
      </c>
      <c r="E16" s="24">
        <f t="shared" si="0"/>
        <v>8000</v>
      </c>
      <c r="F16" s="24"/>
      <c r="G16" s="24"/>
      <c r="H16" s="24">
        <f t="shared" si="1"/>
        <v>0</v>
      </c>
      <c r="I16" s="24" t="s">
        <v>126</v>
      </c>
      <c r="J16" s="24"/>
    </row>
    <row r="17" ht="172.8" spans="1:12">
      <c r="A17" s="24"/>
      <c r="B17" s="24" t="s">
        <v>136</v>
      </c>
      <c r="C17" s="24">
        <v>500</v>
      </c>
      <c r="D17" s="24">
        <v>4</v>
      </c>
      <c r="E17" s="26">
        <f t="shared" si="0"/>
        <v>2000</v>
      </c>
      <c r="F17" s="24"/>
      <c r="G17" s="24"/>
      <c r="H17" s="24">
        <f t="shared" si="1"/>
        <v>0</v>
      </c>
      <c r="I17" s="33" t="s">
        <v>137</v>
      </c>
      <c r="J17" s="24" t="s">
        <v>138</v>
      </c>
      <c r="K17">
        <v>18215541402</v>
      </c>
      <c r="L17" s="32" t="s">
        <v>139</v>
      </c>
    </row>
    <row r="18" spans="1:10">
      <c r="A18" s="24"/>
      <c r="B18" s="24" t="s">
        <v>140</v>
      </c>
      <c r="C18" s="24">
        <v>500</v>
      </c>
      <c r="D18" s="24">
        <v>1</v>
      </c>
      <c r="E18" s="26">
        <f t="shared" si="0"/>
        <v>500</v>
      </c>
      <c r="F18" s="24"/>
      <c r="G18" s="24"/>
      <c r="H18" s="24">
        <f t="shared" si="1"/>
        <v>0</v>
      </c>
      <c r="I18" s="24"/>
      <c r="J18" s="24" t="s">
        <v>141</v>
      </c>
    </row>
    <row r="19" spans="1:10">
      <c r="A19" s="24"/>
      <c r="B19" s="24" t="s">
        <v>142</v>
      </c>
      <c r="C19" s="24">
        <v>55</v>
      </c>
      <c r="D19" s="24">
        <v>40</v>
      </c>
      <c r="E19" s="26">
        <f t="shared" si="0"/>
        <v>2200</v>
      </c>
      <c r="F19" s="24"/>
      <c r="G19" s="24"/>
      <c r="H19" s="24">
        <f t="shared" si="1"/>
        <v>0</v>
      </c>
      <c r="I19" s="24"/>
      <c r="J19" s="24"/>
    </row>
    <row r="20" spans="1:10">
      <c r="A20" s="24"/>
      <c r="B20" s="24" t="s">
        <v>143</v>
      </c>
      <c r="C20" s="24">
        <v>10</v>
      </c>
      <c r="D20" s="24">
        <v>40</v>
      </c>
      <c r="E20" s="26">
        <f t="shared" si="0"/>
        <v>400</v>
      </c>
      <c r="F20" s="24"/>
      <c r="G20" s="24"/>
      <c r="H20" s="24">
        <f t="shared" si="1"/>
        <v>0</v>
      </c>
      <c r="I20" s="24"/>
      <c r="J20" s="24"/>
    </row>
    <row r="21" spans="1:11">
      <c r="A21" s="24"/>
      <c r="B21" s="24" t="s">
        <v>144</v>
      </c>
      <c r="C21" s="24">
        <v>600</v>
      </c>
      <c r="D21" s="24">
        <v>1</v>
      </c>
      <c r="E21" s="27">
        <f t="shared" si="0"/>
        <v>600</v>
      </c>
      <c r="F21" s="24"/>
      <c r="G21" s="24"/>
      <c r="H21" s="24">
        <f t="shared" si="1"/>
        <v>0</v>
      </c>
      <c r="I21" s="24"/>
      <c r="J21" s="24" t="s">
        <v>145</v>
      </c>
      <c r="K21">
        <v>18282775868</v>
      </c>
    </row>
    <row r="22" spans="1:10">
      <c r="A22" s="24"/>
      <c r="B22" s="24" t="s">
        <v>144</v>
      </c>
      <c r="C22" s="24">
        <v>700</v>
      </c>
      <c r="D22" s="24">
        <v>1</v>
      </c>
      <c r="E22" s="27">
        <f t="shared" si="0"/>
        <v>700</v>
      </c>
      <c r="F22" s="24"/>
      <c r="G22" s="24"/>
      <c r="H22" s="24">
        <f t="shared" si="1"/>
        <v>0</v>
      </c>
      <c r="I22" s="24"/>
      <c r="J22" s="24"/>
    </row>
    <row r="23" spans="1:10">
      <c r="A23" s="24"/>
      <c r="B23" s="24" t="s">
        <v>146</v>
      </c>
      <c r="C23" s="24">
        <v>2500</v>
      </c>
      <c r="D23" s="24">
        <v>1</v>
      </c>
      <c r="E23" s="24">
        <f t="shared" si="0"/>
        <v>2500</v>
      </c>
      <c r="F23" s="24"/>
      <c r="G23" s="24"/>
      <c r="H23" s="24">
        <f t="shared" si="1"/>
        <v>0</v>
      </c>
      <c r="I23" s="24"/>
      <c r="J23" s="24"/>
    </row>
    <row r="24" spans="1:10">
      <c r="A24" s="24"/>
      <c r="B24" s="24" t="s">
        <v>147</v>
      </c>
      <c r="C24" s="24">
        <v>150</v>
      </c>
      <c r="D24" s="24">
        <v>28</v>
      </c>
      <c r="E24" s="26">
        <f t="shared" si="0"/>
        <v>4200</v>
      </c>
      <c r="F24" s="24"/>
      <c r="G24" s="24"/>
      <c r="H24" s="24">
        <f t="shared" si="1"/>
        <v>0</v>
      </c>
      <c r="I24" s="24"/>
      <c r="J24" s="24"/>
    </row>
    <row r="25" spans="1:10">
      <c r="A25" s="24"/>
      <c r="B25" s="24" t="s">
        <v>148</v>
      </c>
      <c r="C25" s="24">
        <v>200</v>
      </c>
      <c r="D25" s="24">
        <v>28</v>
      </c>
      <c r="E25" s="26">
        <f t="shared" si="0"/>
        <v>5600</v>
      </c>
      <c r="F25" s="24"/>
      <c r="G25" s="24"/>
      <c r="H25" s="24">
        <f t="shared" si="1"/>
        <v>0</v>
      </c>
      <c r="I25" s="24"/>
      <c r="J25" s="24"/>
    </row>
    <row r="26" spans="1:10">
      <c r="A26" s="24"/>
      <c r="B26" s="24" t="s">
        <v>149</v>
      </c>
      <c r="C26" s="24">
        <v>1000</v>
      </c>
      <c r="D26" s="24">
        <v>1</v>
      </c>
      <c r="E26" s="26">
        <f t="shared" si="0"/>
        <v>1000</v>
      </c>
      <c r="F26" s="24"/>
      <c r="G26" s="24"/>
      <c r="H26" s="24">
        <f t="shared" si="1"/>
        <v>0</v>
      </c>
      <c r="I26" s="24"/>
      <c r="J26" s="24"/>
    </row>
    <row r="27" spans="1:10">
      <c r="A27" s="24"/>
      <c r="B27" s="24" t="s">
        <v>49</v>
      </c>
      <c r="C27" s="24">
        <v>9.9</v>
      </c>
      <c r="D27" s="24">
        <v>50</v>
      </c>
      <c r="E27" s="28">
        <f t="shared" si="0"/>
        <v>495</v>
      </c>
      <c r="F27" s="25">
        <v>495</v>
      </c>
      <c r="G27" s="24"/>
      <c r="H27" s="24">
        <f t="shared" ref="H27:H37" si="2">F27*G27</f>
        <v>0</v>
      </c>
      <c r="I27" s="24"/>
      <c r="J27" s="24"/>
    </row>
    <row r="28" spans="1:10">
      <c r="A28">
        <v>10.25</v>
      </c>
      <c r="B28" s="24" t="s">
        <v>55</v>
      </c>
      <c r="C28" s="24">
        <v>177.75</v>
      </c>
      <c r="D28" s="24">
        <v>1</v>
      </c>
      <c r="E28" s="26">
        <f t="shared" ref="E28:E37" si="3">C28*D28</f>
        <v>177.75</v>
      </c>
      <c r="F28" s="25">
        <v>177.75</v>
      </c>
      <c r="G28" s="24"/>
      <c r="H28" s="24">
        <f t="shared" si="2"/>
        <v>0</v>
      </c>
      <c r="I28" s="24"/>
      <c r="J28" s="24"/>
    </row>
    <row r="29" spans="1:8">
      <c r="A29">
        <v>10.25</v>
      </c>
      <c r="B29" t="s">
        <v>150</v>
      </c>
      <c r="C29">
        <v>60</v>
      </c>
      <c r="D29">
        <v>1</v>
      </c>
      <c r="E29" s="26">
        <f t="shared" si="3"/>
        <v>60</v>
      </c>
      <c r="F29" s="25">
        <v>60</v>
      </c>
      <c r="H29" s="24">
        <f t="shared" si="2"/>
        <v>0</v>
      </c>
    </row>
    <row r="30" spans="1:8">
      <c r="A30">
        <v>10.25</v>
      </c>
      <c r="B30" t="s">
        <v>151</v>
      </c>
      <c r="C30">
        <f>301.5+671.6</f>
        <v>973.1</v>
      </c>
      <c r="D30">
        <v>1</v>
      </c>
      <c r="E30" s="26">
        <f t="shared" si="3"/>
        <v>973.1</v>
      </c>
      <c r="F30" s="25">
        <v>973.1</v>
      </c>
      <c r="H30" s="24">
        <f t="shared" si="2"/>
        <v>0</v>
      </c>
    </row>
    <row r="31" spans="1:8">
      <c r="A31">
        <v>10.16</v>
      </c>
      <c r="B31" t="s">
        <v>152</v>
      </c>
      <c r="C31">
        <v>19</v>
      </c>
      <c r="D31">
        <v>1</v>
      </c>
      <c r="E31" s="26">
        <f t="shared" si="3"/>
        <v>19</v>
      </c>
      <c r="F31" s="25">
        <v>19</v>
      </c>
      <c r="H31" s="24">
        <f t="shared" si="2"/>
        <v>0</v>
      </c>
    </row>
    <row r="32" ht="86.4" spans="2:9">
      <c r="B32" t="s">
        <v>153</v>
      </c>
      <c r="E32" s="26">
        <f t="shared" si="3"/>
        <v>0</v>
      </c>
      <c r="H32" s="24">
        <f t="shared" si="2"/>
        <v>0</v>
      </c>
      <c r="I32" s="32" t="s">
        <v>154</v>
      </c>
    </row>
    <row r="33" spans="5:8">
      <c r="E33" s="26">
        <f t="shared" si="3"/>
        <v>0</v>
      </c>
      <c r="H33" s="24">
        <f t="shared" si="2"/>
        <v>0</v>
      </c>
    </row>
    <row r="34" spans="5:8">
      <c r="E34" s="26">
        <f t="shared" si="3"/>
        <v>0</v>
      </c>
      <c r="H34" s="24">
        <f t="shared" si="2"/>
        <v>0</v>
      </c>
    </row>
    <row r="35" spans="5:9">
      <c r="E35" s="26">
        <f t="shared" si="3"/>
        <v>0</v>
      </c>
      <c r="H35" s="24">
        <f t="shared" si="2"/>
        <v>0</v>
      </c>
      <c r="I35" s="32"/>
    </row>
    <row r="36" spans="5:8">
      <c r="E36" s="26">
        <f t="shared" si="3"/>
        <v>0</v>
      </c>
      <c r="H36" s="24">
        <f t="shared" si="2"/>
        <v>0</v>
      </c>
    </row>
    <row r="37" spans="5:8">
      <c r="E37" s="26">
        <f t="shared" si="3"/>
        <v>0</v>
      </c>
      <c r="H37" s="24">
        <f t="shared" si="2"/>
        <v>0</v>
      </c>
    </row>
    <row r="38" customFormat="1" spans="1:10">
      <c r="A38" s="24"/>
      <c r="B38" s="24"/>
      <c r="C38" s="24"/>
      <c r="D38" s="24"/>
      <c r="E38" s="24">
        <f>SUM(E13:E37)</f>
        <v>41424.85</v>
      </c>
      <c r="F38" s="24"/>
      <c r="G38" s="24"/>
      <c r="H38" s="24">
        <f>SUM(H13:H36)</f>
        <v>0</v>
      </c>
      <c r="I38" s="24"/>
      <c r="J38" s="24"/>
    </row>
  </sheetData>
  <mergeCells count="5">
    <mergeCell ref="C1:E1"/>
    <mergeCell ref="F1:I1"/>
    <mergeCell ref="A1:A2"/>
    <mergeCell ref="B1:B2"/>
    <mergeCell ref="J1:J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A34" workbookViewId="0">
      <selection activeCell="L9" sqref="L9"/>
    </sheetView>
  </sheetViews>
  <sheetFormatPr defaultColWidth="9.81481481481481" defaultRowHeight="15.6" outlineLevelCol="6"/>
  <cols>
    <col min="1" max="1" width="7.5" style="1" customWidth="1"/>
    <col min="2" max="3" width="9.5462962962963" style="1" customWidth="1"/>
    <col min="4" max="4" width="57.3611111111111" style="1" customWidth="1"/>
    <col min="5" max="6" width="9.81481481481481" style="1"/>
    <col min="7" max="7" width="17.0462962962963" style="1" customWidth="1"/>
    <col min="8" max="16384" width="9.81481481481481" style="1"/>
  </cols>
  <sheetData>
    <row r="1" s="1" customFormat="1" spans="1:7">
      <c r="A1" s="2" t="s">
        <v>155</v>
      </c>
      <c r="B1" s="3" t="s">
        <v>156</v>
      </c>
      <c r="C1" s="3" t="s">
        <v>157</v>
      </c>
      <c r="D1" s="3" t="s">
        <v>158</v>
      </c>
      <c r="E1" s="3" t="s">
        <v>8</v>
      </c>
      <c r="F1" s="3" t="s">
        <v>159</v>
      </c>
      <c r="G1" s="4" t="s">
        <v>160</v>
      </c>
    </row>
    <row r="2" s="1" customFormat="1" spans="1:7">
      <c r="A2" s="5" t="s">
        <v>161</v>
      </c>
      <c r="B2" s="6">
        <v>45225</v>
      </c>
      <c r="C2" s="6" t="s">
        <v>162</v>
      </c>
      <c r="D2" s="3" t="s">
        <v>163</v>
      </c>
      <c r="E2" s="7">
        <v>203.6</v>
      </c>
      <c r="F2" s="8">
        <v>300</v>
      </c>
      <c r="G2" s="9">
        <f>SUM(F2:F7)</f>
        <v>869</v>
      </c>
    </row>
    <row r="3" s="1" customFormat="1" spans="1:7">
      <c r="A3" s="10"/>
      <c r="B3" s="6">
        <v>45225</v>
      </c>
      <c r="C3" s="6" t="s">
        <v>162</v>
      </c>
      <c r="D3" s="3" t="s">
        <v>164</v>
      </c>
      <c r="E3" s="7">
        <v>46</v>
      </c>
      <c r="F3" s="11"/>
      <c r="G3" s="12"/>
    </row>
    <row r="4" s="1" customFormat="1" spans="1:7">
      <c r="A4" s="10"/>
      <c r="B4" s="6">
        <v>45228</v>
      </c>
      <c r="C4" s="6" t="s">
        <v>162</v>
      </c>
      <c r="D4" s="3" t="s">
        <v>165</v>
      </c>
      <c r="E4" s="7">
        <v>206.2</v>
      </c>
      <c r="F4" s="13"/>
      <c r="G4" s="12"/>
    </row>
    <row r="5" s="1" customFormat="1" spans="1:7">
      <c r="A5" s="10"/>
      <c r="B5" s="6">
        <v>45225</v>
      </c>
      <c r="C5" s="6" t="s">
        <v>32</v>
      </c>
      <c r="D5" s="3" t="s">
        <v>166</v>
      </c>
      <c r="E5" s="14">
        <v>114</v>
      </c>
      <c r="F5" s="3">
        <v>114</v>
      </c>
      <c r="G5" s="12"/>
    </row>
    <row r="6" s="1" customFormat="1" spans="1:7">
      <c r="A6" s="10"/>
      <c r="B6" s="6">
        <v>45228</v>
      </c>
      <c r="C6" s="6" t="s">
        <v>32</v>
      </c>
      <c r="D6" s="3" t="s">
        <v>166</v>
      </c>
      <c r="E6" s="14">
        <v>164</v>
      </c>
      <c r="F6" s="3">
        <v>164</v>
      </c>
      <c r="G6" s="12"/>
    </row>
    <row r="7" s="1" customFormat="1" spans="1:7">
      <c r="A7" s="15"/>
      <c r="B7" s="6">
        <v>45228</v>
      </c>
      <c r="C7" s="6" t="s">
        <v>32</v>
      </c>
      <c r="D7" s="3" t="s">
        <v>167</v>
      </c>
      <c r="E7" s="14">
        <v>291</v>
      </c>
      <c r="F7" s="3">
        <v>291</v>
      </c>
      <c r="G7" s="16"/>
    </row>
    <row r="8" s="1" customFormat="1" spans="1:7">
      <c r="A8" s="5" t="s">
        <v>168</v>
      </c>
      <c r="B8" s="6">
        <v>45225</v>
      </c>
      <c r="C8" s="6" t="s">
        <v>32</v>
      </c>
      <c r="D8" s="3" t="s">
        <v>169</v>
      </c>
      <c r="E8" s="14">
        <v>47</v>
      </c>
      <c r="F8" s="3">
        <v>47</v>
      </c>
      <c r="G8" s="9">
        <f>SUM(F8:F19)</f>
        <v>2226.4</v>
      </c>
    </row>
    <row r="9" s="1" customFormat="1" spans="1:7">
      <c r="A9" s="11"/>
      <c r="B9" s="6">
        <v>45225</v>
      </c>
      <c r="C9" s="6" t="s">
        <v>32</v>
      </c>
      <c r="D9" s="3" t="s">
        <v>170</v>
      </c>
      <c r="E9" s="14">
        <v>145</v>
      </c>
      <c r="F9" s="3">
        <v>145</v>
      </c>
      <c r="G9" s="12"/>
    </row>
    <row r="10" s="1" customFormat="1" spans="1:7">
      <c r="A10" s="11"/>
      <c r="B10" s="6">
        <v>45228</v>
      </c>
      <c r="C10" s="6" t="s">
        <v>162</v>
      </c>
      <c r="D10" s="3" t="s">
        <v>171</v>
      </c>
      <c r="E10" s="14">
        <v>44</v>
      </c>
      <c r="F10" s="3">
        <v>44</v>
      </c>
      <c r="G10" s="12"/>
    </row>
    <row r="11" s="1" customFormat="1" spans="1:7">
      <c r="A11" s="11"/>
      <c r="B11" s="6">
        <v>45225</v>
      </c>
      <c r="C11" s="6" t="s">
        <v>32</v>
      </c>
      <c r="D11" s="3" t="s">
        <v>172</v>
      </c>
      <c r="E11" s="14">
        <v>373.5</v>
      </c>
      <c r="F11" s="3">
        <v>373.5</v>
      </c>
      <c r="G11" s="12"/>
    </row>
    <row r="12" s="1" customFormat="1" spans="1:7">
      <c r="A12" s="11"/>
      <c r="B12" s="6">
        <v>45228</v>
      </c>
      <c r="C12" s="6" t="s">
        <v>32</v>
      </c>
      <c r="D12" s="3" t="s">
        <v>170</v>
      </c>
      <c r="E12" s="14">
        <v>562</v>
      </c>
      <c r="F12" s="3">
        <v>562</v>
      </c>
      <c r="G12" s="12"/>
    </row>
    <row r="13" s="1" customFormat="1" spans="1:7">
      <c r="A13" s="11"/>
      <c r="B13" s="6">
        <v>45228</v>
      </c>
      <c r="C13" s="6" t="s">
        <v>162</v>
      </c>
      <c r="D13" s="3" t="s">
        <v>173</v>
      </c>
      <c r="E13" s="14">
        <v>389.9</v>
      </c>
      <c r="F13" s="3">
        <v>389.9</v>
      </c>
      <c r="G13" s="12"/>
    </row>
    <row r="14" s="1" customFormat="1" spans="1:7">
      <c r="A14" s="11"/>
      <c r="B14" s="6">
        <v>45225</v>
      </c>
      <c r="C14" s="6" t="s">
        <v>32</v>
      </c>
      <c r="D14" s="3" t="s">
        <v>172</v>
      </c>
      <c r="E14" s="14">
        <v>116</v>
      </c>
      <c r="F14" s="3">
        <v>116</v>
      </c>
      <c r="G14" s="12"/>
    </row>
    <row r="15" s="1" customFormat="1" spans="1:7">
      <c r="A15" s="11"/>
      <c r="B15" s="6">
        <v>45225</v>
      </c>
      <c r="C15" s="6" t="s">
        <v>174</v>
      </c>
      <c r="D15" s="3" t="s">
        <v>175</v>
      </c>
      <c r="E15" s="14">
        <v>196</v>
      </c>
      <c r="F15" s="3">
        <v>196</v>
      </c>
      <c r="G15" s="12"/>
    </row>
    <row r="16" s="1" customFormat="1" spans="1:7">
      <c r="A16" s="11"/>
      <c r="B16" s="6">
        <v>45228</v>
      </c>
      <c r="C16" s="6" t="s">
        <v>174</v>
      </c>
      <c r="D16" s="3" t="s">
        <v>176</v>
      </c>
      <c r="E16" s="14">
        <v>194</v>
      </c>
      <c r="F16" s="3">
        <v>194</v>
      </c>
      <c r="G16" s="12"/>
    </row>
    <row r="17" s="1" customFormat="1" spans="1:7">
      <c r="A17" s="11"/>
      <c r="B17" s="6">
        <v>45225</v>
      </c>
      <c r="C17" s="6" t="s">
        <v>162</v>
      </c>
      <c r="D17" s="3" t="s">
        <v>177</v>
      </c>
      <c r="E17" s="14">
        <v>24.4</v>
      </c>
      <c r="F17" s="3">
        <v>24.4</v>
      </c>
      <c r="G17" s="12"/>
    </row>
    <row r="18" s="1" customFormat="1" spans="1:7">
      <c r="A18" s="11"/>
      <c r="B18" s="6">
        <v>45228</v>
      </c>
      <c r="C18" s="6" t="s">
        <v>162</v>
      </c>
      <c r="D18" s="3" t="s">
        <v>178</v>
      </c>
      <c r="E18" s="14">
        <v>31.6</v>
      </c>
      <c r="F18" s="3">
        <v>31.6</v>
      </c>
      <c r="G18" s="12"/>
    </row>
    <row r="19" s="1" customFormat="1" spans="1:7">
      <c r="A19" s="13"/>
      <c r="B19" s="6">
        <v>45228</v>
      </c>
      <c r="C19" s="6" t="s">
        <v>32</v>
      </c>
      <c r="D19" s="3" t="s">
        <v>179</v>
      </c>
      <c r="E19" s="14">
        <v>103</v>
      </c>
      <c r="F19" s="3">
        <v>103</v>
      </c>
      <c r="G19" s="16"/>
    </row>
    <row r="20" s="1" customFormat="1" spans="1:7">
      <c r="A20" s="5" t="s">
        <v>180</v>
      </c>
      <c r="B20" s="6">
        <v>45228</v>
      </c>
      <c r="C20" s="6" t="s">
        <v>174</v>
      </c>
      <c r="D20" s="3" t="s">
        <v>181</v>
      </c>
      <c r="E20" s="14">
        <v>530</v>
      </c>
      <c r="F20" s="3">
        <v>530</v>
      </c>
      <c r="G20" s="9">
        <f>SUM(F20:F23)</f>
        <v>1191</v>
      </c>
    </row>
    <row r="21" s="1" customFormat="1" spans="1:7">
      <c r="A21" s="11"/>
      <c r="B21" s="6">
        <v>45228</v>
      </c>
      <c r="C21" s="6" t="s">
        <v>174</v>
      </c>
      <c r="D21" s="3" t="s">
        <v>182</v>
      </c>
      <c r="E21" s="14">
        <v>65.5</v>
      </c>
      <c r="F21" s="3">
        <v>65.5</v>
      </c>
      <c r="G21" s="12"/>
    </row>
    <row r="22" s="1" customFormat="1" spans="1:7">
      <c r="A22" s="11"/>
      <c r="B22" s="6">
        <v>45225</v>
      </c>
      <c r="C22" s="6" t="s">
        <v>174</v>
      </c>
      <c r="D22" s="3" t="s">
        <v>181</v>
      </c>
      <c r="E22" s="14">
        <v>530</v>
      </c>
      <c r="F22" s="3">
        <v>530</v>
      </c>
      <c r="G22" s="12"/>
    </row>
    <row r="23" s="1" customFormat="1" spans="1:7">
      <c r="A23" s="13"/>
      <c r="B23" s="6">
        <v>45228</v>
      </c>
      <c r="C23" s="6" t="s">
        <v>174</v>
      </c>
      <c r="D23" s="3" t="s">
        <v>182</v>
      </c>
      <c r="E23" s="14">
        <v>65.5</v>
      </c>
      <c r="F23" s="3">
        <v>65.5</v>
      </c>
      <c r="G23" s="16"/>
    </row>
    <row r="24" s="1" customFormat="1" spans="1:7">
      <c r="A24" s="5" t="s">
        <v>183</v>
      </c>
      <c r="B24" s="6">
        <v>45225</v>
      </c>
      <c r="C24" s="6" t="s">
        <v>162</v>
      </c>
      <c r="D24" s="3" t="s">
        <v>163</v>
      </c>
      <c r="E24" s="14">
        <v>126.41</v>
      </c>
      <c r="F24" s="3">
        <v>126.41</v>
      </c>
      <c r="G24" s="9">
        <f>SUM(F24:F28)</f>
        <v>796.49</v>
      </c>
    </row>
    <row r="25" s="1" customFormat="1" spans="1:7">
      <c r="A25" s="11"/>
      <c r="B25" s="6">
        <v>45228</v>
      </c>
      <c r="C25" s="6" t="s">
        <v>162</v>
      </c>
      <c r="D25" s="3" t="s">
        <v>165</v>
      </c>
      <c r="E25" s="14">
        <v>89.08</v>
      </c>
      <c r="F25" s="3">
        <v>89.08</v>
      </c>
      <c r="G25" s="12"/>
    </row>
    <row r="26" s="1" customFormat="1" spans="1:7">
      <c r="A26" s="11"/>
      <c r="B26" s="6">
        <v>45225</v>
      </c>
      <c r="C26" s="6" t="s">
        <v>162</v>
      </c>
      <c r="D26" s="3" t="s">
        <v>163</v>
      </c>
      <c r="E26" s="14">
        <v>228</v>
      </c>
      <c r="F26" s="3">
        <v>228</v>
      </c>
      <c r="G26" s="12"/>
    </row>
    <row r="27" s="1" customFormat="1" spans="1:7">
      <c r="A27" s="11"/>
      <c r="B27" s="6">
        <v>45228</v>
      </c>
      <c r="C27" s="6" t="s">
        <v>162</v>
      </c>
      <c r="D27" s="3" t="s">
        <v>165</v>
      </c>
      <c r="E27" s="14">
        <v>217</v>
      </c>
      <c r="F27" s="3">
        <v>217</v>
      </c>
      <c r="G27" s="12"/>
    </row>
    <row r="28" s="1" customFormat="1" spans="1:7">
      <c r="A28" s="13"/>
      <c r="B28" s="6">
        <v>45228</v>
      </c>
      <c r="C28" s="6" t="s">
        <v>32</v>
      </c>
      <c r="D28" s="3" t="s">
        <v>184</v>
      </c>
      <c r="E28" s="14">
        <v>136</v>
      </c>
      <c r="F28" s="3">
        <v>136</v>
      </c>
      <c r="G28" s="16"/>
    </row>
    <row r="29" s="1" customFormat="1" spans="1:7">
      <c r="A29" s="2" t="s">
        <v>185</v>
      </c>
      <c r="B29" s="6">
        <v>45225</v>
      </c>
      <c r="C29" s="6" t="s">
        <v>174</v>
      </c>
      <c r="D29" s="3" t="s">
        <v>186</v>
      </c>
      <c r="E29" s="14">
        <v>39.5</v>
      </c>
      <c r="F29" s="3">
        <v>39.5</v>
      </c>
      <c r="G29" s="12">
        <v>1644.28</v>
      </c>
    </row>
    <row r="30" s="1" customFormat="1" spans="1:7">
      <c r="A30" s="3"/>
      <c r="B30" s="6">
        <v>45228</v>
      </c>
      <c r="C30" s="6" t="s">
        <v>174</v>
      </c>
      <c r="D30" s="3" t="s">
        <v>187</v>
      </c>
      <c r="E30" s="14">
        <v>85</v>
      </c>
      <c r="F30" s="3">
        <v>85</v>
      </c>
      <c r="G30" s="12"/>
    </row>
    <row r="31" s="1" customFormat="1" spans="1:7">
      <c r="A31" s="3"/>
      <c r="B31" s="6">
        <v>45228</v>
      </c>
      <c r="C31" s="6" t="s">
        <v>174</v>
      </c>
      <c r="D31" s="3" t="s">
        <v>188</v>
      </c>
      <c r="E31" s="14">
        <v>482</v>
      </c>
      <c r="F31" s="3">
        <v>482</v>
      </c>
      <c r="G31" s="12"/>
    </row>
    <row r="32" s="1" customFormat="1" spans="1:7">
      <c r="A32" s="3"/>
      <c r="B32" s="6">
        <v>45225</v>
      </c>
      <c r="C32" s="6" t="s">
        <v>174</v>
      </c>
      <c r="D32" s="3" t="s">
        <v>186</v>
      </c>
      <c r="E32" s="14">
        <v>39.5</v>
      </c>
      <c r="F32" s="3">
        <v>39.5</v>
      </c>
      <c r="G32" s="12"/>
    </row>
    <row r="33" s="1" customFormat="1" spans="1:7">
      <c r="A33" s="3"/>
      <c r="B33" s="6">
        <v>45228</v>
      </c>
      <c r="C33" s="6" t="s">
        <v>174</v>
      </c>
      <c r="D33" s="3" t="s">
        <v>187</v>
      </c>
      <c r="E33" s="14">
        <v>85</v>
      </c>
      <c r="F33" s="3">
        <v>85</v>
      </c>
      <c r="G33" s="12"/>
    </row>
    <row r="34" s="1" customFormat="1" spans="1:7">
      <c r="A34" s="3"/>
      <c r="B34" s="6">
        <v>45228</v>
      </c>
      <c r="C34" s="6" t="s">
        <v>174</v>
      </c>
      <c r="D34" s="3" t="s">
        <v>188</v>
      </c>
      <c r="E34" s="14">
        <v>482</v>
      </c>
      <c r="F34" s="3">
        <v>482</v>
      </c>
      <c r="G34" s="12"/>
    </row>
    <row r="35" s="1" customFormat="1" spans="1:7">
      <c r="A35" s="3"/>
      <c r="B35" s="6">
        <v>45225</v>
      </c>
      <c r="C35" s="6" t="s">
        <v>32</v>
      </c>
      <c r="D35" s="3" t="s">
        <v>189</v>
      </c>
      <c r="E35" s="14">
        <v>153</v>
      </c>
      <c r="F35" s="3">
        <v>153</v>
      </c>
      <c r="G35" s="12"/>
    </row>
    <row r="36" s="1" customFormat="1" spans="1:7">
      <c r="A36" s="3"/>
      <c r="B36" s="6">
        <v>45225</v>
      </c>
      <c r="C36" s="6" t="s">
        <v>162</v>
      </c>
      <c r="D36" s="3" t="s">
        <v>190</v>
      </c>
      <c r="E36" s="14">
        <v>91.85</v>
      </c>
      <c r="F36" s="3">
        <v>91.85</v>
      </c>
      <c r="G36" s="12"/>
    </row>
    <row r="37" s="1" customFormat="1" spans="1:7">
      <c r="A37" s="3"/>
      <c r="B37" s="6">
        <v>45225</v>
      </c>
      <c r="C37" s="6" t="s">
        <v>162</v>
      </c>
      <c r="D37" s="3" t="s">
        <v>191</v>
      </c>
      <c r="E37" s="14">
        <v>36.43</v>
      </c>
      <c r="F37" s="3">
        <v>36.43</v>
      </c>
      <c r="G37" s="12"/>
    </row>
    <row r="38" s="1" customFormat="1" spans="1:7">
      <c r="A38" s="3"/>
      <c r="B38" s="6">
        <v>45228</v>
      </c>
      <c r="C38" s="6" t="s">
        <v>32</v>
      </c>
      <c r="D38" s="3" t="s">
        <v>170</v>
      </c>
      <c r="E38" s="14">
        <v>150</v>
      </c>
      <c r="F38" s="3">
        <v>150</v>
      </c>
      <c r="G38" s="16"/>
    </row>
    <row r="39" s="1" customFormat="1" ht="20" customHeight="1" spans="1:7">
      <c r="A39" s="2" t="s">
        <v>192</v>
      </c>
      <c r="B39" s="6">
        <v>45228</v>
      </c>
      <c r="C39" s="6" t="s">
        <v>32</v>
      </c>
      <c r="D39" s="3" t="s">
        <v>193</v>
      </c>
      <c r="E39" s="14">
        <v>946</v>
      </c>
      <c r="F39" s="3">
        <v>946</v>
      </c>
      <c r="G39" s="9">
        <v>1676</v>
      </c>
    </row>
    <row r="40" s="1" customFormat="1" spans="1:7">
      <c r="A40" s="2"/>
      <c r="B40" s="6">
        <v>45225</v>
      </c>
      <c r="C40" s="6" t="s">
        <v>174</v>
      </c>
      <c r="D40" s="3" t="s">
        <v>194</v>
      </c>
      <c r="E40" s="14">
        <v>182.5</v>
      </c>
      <c r="F40" s="3">
        <v>182.5</v>
      </c>
      <c r="G40" s="12"/>
    </row>
    <row r="41" s="1" customFormat="1" spans="1:7">
      <c r="A41" s="2"/>
      <c r="B41" s="6">
        <v>45228</v>
      </c>
      <c r="C41" s="6" t="s">
        <v>174</v>
      </c>
      <c r="D41" s="3" t="s">
        <v>195</v>
      </c>
      <c r="E41" s="14">
        <v>182.5</v>
      </c>
      <c r="F41" s="3">
        <v>182.5</v>
      </c>
      <c r="G41" s="12"/>
    </row>
    <row r="42" s="1" customFormat="1" spans="1:7">
      <c r="A42" s="2"/>
      <c r="B42" s="6">
        <v>45225</v>
      </c>
      <c r="C42" s="6" t="s">
        <v>174</v>
      </c>
      <c r="D42" s="3" t="s">
        <v>194</v>
      </c>
      <c r="E42" s="14">
        <v>182.5</v>
      </c>
      <c r="F42" s="3">
        <v>182.5</v>
      </c>
      <c r="G42" s="12"/>
    </row>
    <row r="43" s="1" customFormat="1" spans="1:7">
      <c r="A43" s="2"/>
      <c r="B43" s="6">
        <v>45228</v>
      </c>
      <c r="C43" s="6" t="s">
        <v>174</v>
      </c>
      <c r="D43" s="3" t="s">
        <v>195</v>
      </c>
      <c r="E43" s="14">
        <v>182.5</v>
      </c>
      <c r="F43" s="3">
        <v>182.5</v>
      </c>
      <c r="G43" s="16"/>
    </row>
    <row r="44" s="1" customFormat="1" spans="1:7">
      <c r="A44" s="2"/>
      <c r="B44" s="3"/>
      <c r="C44" s="3"/>
      <c r="D44" s="3"/>
      <c r="E44" s="3">
        <f>SUM(E2:E43)</f>
        <v>8558.97</v>
      </c>
      <c r="F44" s="17">
        <v>8403.17</v>
      </c>
      <c r="G44" s="4">
        <v>8403.17</v>
      </c>
    </row>
  </sheetData>
  <mergeCells count="14">
    <mergeCell ref="A44:D44"/>
    <mergeCell ref="A2:A7"/>
    <mergeCell ref="A8:A19"/>
    <mergeCell ref="A20:A23"/>
    <mergeCell ref="A24:A28"/>
    <mergeCell ref="A29:A38"/>
    <mergeCell ref="A39:A43"/>
    <mergeCell ref="F2:F4"/>
    <mergeCell ref="G2:G7"/>
    <mergeCell ref="G8:G19"/>
    <mergeCell ref="G20:G23"/>
    <mergeCell ref="G24:G28"/>
    <mergeCell ref="G29:G38"/>
    <mergeCell ref="G39:G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双鹤员工差旅报销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2023-12-13T06:27:29Z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21D37F31BECF44CAA414AD0052A88822_12</vt:lpwstr>
  </property>
</Properties>
</file>