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codeName="ThisWorkbook"/>
  <bookViews>
    <workbookView xWindow="0" yWindow="0" windowWidth="19440" windowHeight="7620"/>
  </bookViews>
  <sheets>
    <sheet name="旅行社" sheetId="17" r:id="rId1"/>
    <sheet name="希尔顿" sheetId="8" state="hidden" r:id="rId2"/>
    <sheet name="Airfare" sheetId="9" state="hidden" r:id="rId3"/>
    <sheet name="杂费" sheetId="21" r:id="rId4"/>
  </sheets>
  <definedNames>
    <definedName name="CLIENTMEDIA">#REF!</definedName>
  </definedNames>
  <calcPr calcId="125725"/>
</workbook>
</file>

<file path=xl/calcChain.xml><?xml version="1.0" encoding="utf-8"?>
<calcChain xmlns="http://schemas.openxmlformats.org/spreadsheetml/2006/main">
  <c r="G32" i="17"/>
  <c r="G24"/>
  <c r="G15"/>
  <c r="G16"/>
  <c r="G17"/>
  <c r="G18"/>
  <c r="G19"/>
  <c r="G20"/>
  <c r="G21"/>
  <c r="G22"/>
  <c r="G23"/>
  <c r="G25"/>
  <c r="G26"/>
  <c r="B6" i="21" l="1"/>
  <c r="D31" i="17" s="1"/>
  <c r="G31" s="1"/>
  <c r="G9"/>
  <c r="D28"/>
  <c r="G33"/>
  <c r="G34"/>
  <c r="G14"/>
  <c r="G8"/>
  <c r="G10"/>
  <c r="G11"/>
  <c r="G12"/>
  <c r="G9" i="8"/>
  <c r="G10"/>
  <c r="G11"/>
  <c r="G12"/>
  <c r="G13"/>
  <c r="G14"/>
  <c r="G15"/>
  <c r="G16"/>
  <c r="G17"/>
  <c r="G19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40"/>
  <c r="G41"/>
  <c r="G43"/>
  <c r="G44"/>
  <c r="G45"/>
  <c r="G46"/>
  <c r="H7" i="9"/>
  <c r="H8"/>
  <c r="H9"/>
  <c r="H10"/>
  <c r="H13" s="1"/>
  <c r="H11"/>
  <c r="H12"/>
  <c r="G47" i="8"/>
  <c r="G48" s="1"/>
  <c r="G49" l="1"/>
  <c r="G35" i="17"/>
  <c r="G36" s="1"/>
  <c r="G37" s="1"/>
</calcChain>
</file>

<file path=xl/sharedStrings.xml><?xml version="1.0" encoding="utf-8"?>
<sst xmlns="http://schemas.openxmlformats.org/spreadsheetml/2006/main" count="183" uniqueCount="157">
  <si>
    <t>Client:</t>
  </si>
  <si>
    <r>
      <rPr>
        <sz val="9"/>
        <rFont val="hyjh35j Regular"/>
        <family val="2"/>
      </rPr>
      <t>凯迪拉克</t>
    </r>
  </si>
  <si>
    <t>To:</t>
  </si>
  <si>
    <t>Fax:</t>
  </si>
  <si>
    <t>From:</t>
  </si>
  <si>
    <t>Date:2017/12/6</t>
  </si>
  <si>
    <t>Project:</t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</si>
  <si>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</si>
  <si>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</si>
  <si>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</si>
  <si>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</si>
  <si>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</si>
  <si>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</si>
  <si>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</si>
  <si>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</si>
  <si>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</si>
  <si>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</si>
  <si>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</si>
  <si>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 xml:space="preserve">项目 Item </t>
  </si>
  <si>
    <t>明细 Description</t>
  </si>
  <si>
    <t>次数 Time</t>
  </si>
  <si>
    <t>数量 Qty.</t>
  </si>
  <si>
    <t>合计 Total</t>
  </si>
  <si>
    <t>备注 Remark</t>
  </si>
  <si>
    <t>公付房费</t>
  </si>
  <si>
    <t>Transportation/大巴需求（根据媒体具体航班调整需求）</t>
  </si>
  <si>
    <t>About Media/媒体相关</t>
  </si>
  <si>
    <t>实报实销</t>
  </si>
  <si>
    <t>Others/其他</t>
  </si>
  <si>
    <t>Final Image</t>
  </si>
  <si>
    <t>固定费用</t>
  </si>
  <si>
    <t>SGM2017成都车展&amp;凯迪拉克XT5试驾</t>
  </si>
  <si>
    <t>8月23日-27日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</si>
  <si>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</si>
  <si>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</si>
  <si>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</si>
  <si>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</si>
  <si>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</si>
  <si>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</si>
  <si>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</si>
  <si>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</si>
  <si>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</si>
  <si>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</si>
  <si>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</si>
  <si>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</si>
  <si>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</si>
  <si>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</si>
  <si>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</si>
  <si>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</si>
  <si>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</si>
  <si>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房内welcome package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</si>
  <si>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</si>
  <si>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</si>
  <si>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</si>
  <si>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</si>
  <si>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</si>
  <si>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</si>
  <si>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</si>
  <si>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</si>
  <si>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</si>
  <si>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</si>
  <si>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</si>
  <si>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</si>
  <si>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</si>
  <si>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</si>
  <si>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</si>
  <si>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</si>
  <si>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</si>
  <si>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</si>
  <si>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</si>
  <si>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</si>
  <si>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</si>
  <si>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</si>
  <si>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</si>
  <si>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</si>
  <si>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</si>
  <si>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</si>
  <si>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</si>
  <si>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第二批试驾媒体过路过桥费用报销（以实际支出报销）（以车为单位）</t>
  </si>
  <si>
    <t>其他</t>
  </si>
  <si>
    <t>车内备品</t>
  </si>
  <si>
    <t>摄像费</t>
  </si>
  <si>
    <t>媒体交通费用报销</t>
  </si>
  <si>
    <r>
      <rPr>
        <sz val="9"/>
        <rFont val="微软雅黑"/>
        <family val="2"/>
        <charset val="134"/>
      </rPr>
      <t>总计（Net）</t>
    </r>
  </si>
  <si>
    <t>服务费</t>
  </si>
  <si>
    <t>税金</t>
  </si>
  <si>
    <r>
      <rPr>
        <b/>
        <sz val="9"/>
        <rFont val="宋体"/>
        <family val="3"/>
        <charset val="134"/>
      </rPr>
      <t>总计</t>
    </r>
  </si>
  <si>
    <t>凯迪拉克业务沟通会＋新年音乐会</t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</si>
  <si>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</si>
  <si>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</si>
  <si>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</si>
  <si>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</si>
  <si>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BJ-SH-BJ) Economy </t>
    </r>
  </si>
  <si>
    <r>
      <rPr>
        <sz val="9"/>
        <rFont val="hyjh35j Regular"/>
        <family val="2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</si>
  <si>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GZ-SH-GZ)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</si>
  <si>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CD-SH-CD) Economy </t>
    </r>
  </si>
  <si>
    <r>
      <rPr>
        <sz val="9"/>
        <rFont val="宋体"/>
        <family val="3"/>
        <charset val="134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</si>
  <si>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CQ-SH-CQ) Economy </t>
    </r>
  </si>
  <si>
    <r>
      <rPr>
        <sz val="9"/>
        <rFont val="宋体"/>
        <family val="3"/>
        <charset val="134"/>
      </rPr>
      <t xml:space="preserve">媒体机票
</t>
    </r>
    <r>
      <rPr>
        <sz val="9"/>
        <rFont val="Arial"/>
        <family val="2"/>
      </rPr>
      <t xml:space="preserve">Media airfare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</si>
  <si>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CS-SH-CS) Economy </t>
    </r>
  </si>
  <si>
    <t>人次</t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</si>
  <si>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</si>
  <si>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往返机票
（</t>
    </r>
    <r>
      <rPr>
        <sz val="9"/>
        <rFont val="Arial"/>
        <family val="2"/>
      </rPr>
      <t xml:space="preserve">BJ-SH-BJ) Economy </t>
    </r>
  </si>
  <si>
    <t>媒体交通费用报销 Transportation Reimbursement</t>
    <phoneticPr fontId="34" type="noConversion"/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</si>
  <si>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 xml:space="preserve"> Unit Cost</t>
    </r>
    <phoneticPr fontId="34" type="noConversion"/>
  </si>
  <si>
    <t>Hotel</t>
    <phoneticPr fontId="34" type="noConversion"/>
  </si>
  <si>
    <t>Event:                 旅行社相关费用（Travel Agency)</t>
    <phoneticPr fontId="34" type="noConversion"/>
  </si>
  <si>
    <t>摄像费 Pickup fee</t>
    <phoneticPr fontId="34" type="noConversion"/>
  </si>
  <si>
    <t>工作人员用车
The staff check</t>
    <phoneticPr fontId="34" type="noConversion"/>
  </si>
  <si>
    <t>考斯特（全天）/Koste</t>
    <phoneticPr fontId="34" type="noConversion"/>
  </si>
  <si>
    <t>媒体班车
Media connection (Airport - Hotel)</t>
    <phoneticPr fontId="34" type="noConversion"/>
  </si>
  <si>
    <t>考斯特（仅接送机）/Koste</t>
    <phoneticPr fontId="34" type="noConversion"/>
  </si>
  <si>
    <t>含公关公司工作人员</t>
    <phoneticPr fontId="34" type="noConversion"/>
  </si>
  <si>
    <t>活动中餐</t>
    <phoneticPr fontId="34" type="noConversion"/>
  </si>
  <si>
    <t>活动晚餐</t>
    <phoneticPr fontId="34" type="noConversion"/>
  </si>
  <si>
    <r>
      <t>客房要求/Room request：
1、电话：开通国内长途、关闭国际长途
2、网络：可宽带上网
3、关闭MINI BAR、洗衣服务、签单权以及房间内可能有的收费项目（如收费电视等）
4、早餐：均含一早
5、环境：干净、舒适、相对安静（尤其针是媒体）。媒体房间尽量保证大床房，房间朝向相对采光好，空气流通，无异味，房型尽量规整宽阔统一
6、客房数量：确定好数量后允许再上下浮动15％
7、酒店电梯间、走廊显示屏及房间开机画面，要播放SGM的主KV
8、酒店大堂门口媒体签到台，允许背板搭建，酒店提供签到桌、桌布座椅、鲜花，</t>
    </r>
    <r>
      <rPr>
        <sz val="9"/>
        <color rgb="FFFF0000"/>
        <rFont val="微软雅黑"/>
        <family val="2"/>
        <charset val="134"/>
      </rPr>
      <t>酒店大堂不允许有其他品牌的相关签到物品</t>
    </r>
    <r>
      <rPr>
        <sz val="9"/>
        <rFont val="微软雅黑"/>
        <family val="2"/>
        <charset val="134"/>
      </rPr>
      <t xml:space="preserve">
</t>
    </r>
    <phoneticPr fontId="34" type="noConversion"/>
  </si>
  <si>
    <t>1.迎宾小食。由酒店设计、制作、采买。
2.需含有凯迪拉克元素之设计；
3.包含甜点3份、时令水果5种以上；
4.小食样式需客户确认后再行制作；</t>
    <phoneticPr fontId="34" type="noConversion"/>
  </si>
  <si>
    <t>1.媒体中餐，在活动场地附近找寻餐厅，餐厅需客户确认；
2.餐厅需要给到独立区域供SGM使用，并允许摆放立牌、桌卡l</t>
    <phoneticPr fontId="34" type="noConversion"/>
  </si>
  <si>
    <t xml:space="preserve">媒体自助餐
需均含软饮畅饮
</t>
    <phoneticPr fontId="34" type="noConversion"/>
  </si>
  <si>
    <t>含软饮畅饮</t>
    <phoneticPr fontId="34" type="noConversion"/>
  </si>
  <si>
    <t>考斯特（全天）/Koste</t>
    <phoneticPr fontId="34" type="noConversion"/>
  </si>
  <si>
    <t>房内小食</t>
    <phoneticPr fontId="34" type="noConversion"/>
  </si>
  <si>
    <t>机场接机工作人员</t>
    <phoneticPr fontId="34" type="noConversion"/>
  </si>
  <si>
    <t xml:space="preserve">
1.酒店需事先准备自助晚餐券。酒店在媒体用餐后根据收集到的实际餐券与SGM结算费用
</t>
    <phoneticPr fontId="34" type="noConversion"/>
  </si>
  <si>
    <t>旅行社工作人员费用</t>
    <phoneticPr fontId="6" type="noConversion"/>
  </si>
  <si>
    <t>总计（不含增值税6%)</t>
    <phoneticPr fontId="6" type="noConversion"/>
  </si>
  <si>
    <t>康辉集团北京国际会议展览有限公司</t>
    <phoneticPr fontId="34" type="noConversion"/>
  </si>
  <si>
    <t>2018.7.18</t>
    <phoneticPr fontId="34" type="noConversion"/>
  </si>
  <si>
    <t>凯迪拉克XT4设计品鉴会</t>
    <phoneticPr fontId="34" type="noConversion"/>
  </si>
  <si>
    <t>君信报销</t>
    <phoneticPr fontId="34" type="noConversion"/>
  </si>
  <si>
    <t>专车</t>
    <phoneticPr fontId="34" type="noConversion"/>
  </si>
  <si>
    <t>大床房 
one-bed room</t>
    <phoneticPr fontId="34" type="noConversion"/>
  </si>
  <si>
    <t>8.15中餐厅晚餐</t>
    <phoneticPr fontId="6" type="noConversion"/>
  </si>
  <si>
    <t>8.14安德琳午餐</t>
    <phoneticPr fontId="6" type="noConversion"/>
  </si>
  <si>
    <r>
      <t>8.</t>
    </r>
    <r>
      <rPr>
        <sz val="12"/>
        <rFont val="宋体"/>
        <family val="3"/>
        <charset val="134"/>
      </rPr>
      <t>15工程师午餐</t>
    </r>
    <phoneticPr fontId="6" type="noConversion"/>
  </si>
  <si>
    <t>杂费</t>
    <phoneticPr fontId="34" type="noConversion"/>
  </si>
  <si>
    <t>双床房</t>
    <phoneticPr fontId="34" type="noConversion"/>
  </si>
  <si>
    <t>8月13日工程师接机</t>
    <phoneticPr fontId="34" type="noConversion"/>
  </si>
  <si>
    <t>gl8 酒店-机场-酒店</t>
    <phoneticPr fontId="34" type="noConversion"/>
  </si>
  <si>
    <t>8月14日工程师全天</t>
    <phoneticPr fontId="34" type="noConversion"/>
  </si>
  <si>
    <t>8月15日媒体接机</t>
    <phoneticPr fontId="34" type="noConversion"/>
  </si>
  <si>
    <t>gl8接机</t>
    <phoneticPr fontId="34" type="noConversion"/>
  </si>
  <si>
    <t>8月15日媒体</t>
    <phoneticPr fontId="34" type="noConversion"/>
  </si>
  <si>
    <t>8月15日媒体送机</t>
    <phoneticPr fontId="34" type="noConversion"/>
  </si>
  <si>
    <t>gl8 酒店-美术馆</t>
    <phoneticPr fontId="34" type="noConversion"/>
  </si>
  <si>
    <t>8月16日媒体送机</t>
    <phoneticPr fontId="34" type="noConversion"/>
  </si>
  <si>
    <t>gl8美术馆-机场</t>
    <phoneticPr fontId="34" type="noConversion"/>
  </si>
  <si>
    <t>gl8酒店-机场</t>
    <phoneticPr fontId="34" type="noConversion"/>
  </si>
  <si>
    <t>8月17日媒体送机</t>
    <phoneticPr fontId="34" type="noConversion"/>
  </si>
  <si>
    <t>媒体接送机9趟</t>
    <phoneticPr fontId="34" type="noConversion"/>
  </si>
  <si>
    <t>合同金额</t>
    <phoneticPr fontId="34" type="noConversion"/>
  </si>
  <si>
    <t xml:space="preserve">媒体相关
Media Related
实报实销
Not more than 500 yuan ,Invoice reimbursement </t>
    <phoneticPr fontId="34" type="noConversion"/>
  </si>
  <si>
    <t>7月23-25日媒体拜访用车</t>
    <phoneticPr fontId="34" type="noConversion"/>
  </si>
  <si>
    <t>gl8全天</t>
  </si>
  <si>
    <t>gl8全天</t>
    <phoneticPr fontId="34" type="noConversion"/>
  </si>
  <si>
    <t>沈凌云15000，FI8000</t>
    <phoneticPr fontId="34" type="noConversion"/>
  </si>
  <si>
    <t>工作人员报销</t>
    <phoneticPr fontId="34" type="noConversion"/>
  </si>
</sst>
</file>

<file path=xl/styles.xml><?xml version="1.0" encoding="utf-8"?>
<styleSheet xmlns="http://schemas.openxmlformats.org/spreadsheetml/2006/main">
  <numFmts count="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#,##0_ "/>
    <numFmt numFmtId="178" formatCode="[$¥-804]#,##0;[Red][$¥-804]#,##0"/>
    <numFmt numFmtId="179" formatCode="#,##0;[Red]#,##0"/>
  </numFmts>
  <fonts count="38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9"/>
      <name val="微软雅黑"/>
      <family val="2"/>
      <charset val="134"/>
    </font>
    <font>
      <b/>
      <sz val="9"/>
      <color indexed="9"/>
      <name val="Arial"/>
      <family val="2"/>
    </font>
    <font>
      <sz val="12"/>
      <name val="Arial"/>
      <family val="2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0"/>
      <name val="Verdana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hyjh35j Regular"/>
      <family val="2"/>
    </font>
    <font>
      <b/>
      <sz val="9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color rgb="FFFF0000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1" fillId="0" borderId="0"/>
    <xf numFmtId="0" fontId="33" fillId="0" borderId="0"/>
    <xf numFmtId="0" fontId="24" fillId="0" borderId="0" applyNumberFormat="0" applyBorder="0" applyAlignment="0" applyProtection="0">
      <alignment vertical="center"/>
    </xf>
    <xf numFmtId="0" fontId="12" fillId="2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11" fillId="16" borderId="0" applyNumberFormat="0" applyBorder="0" applyProtection="0">
      <alignment vertical="center"/>
    </xf>
    <xf numFmtId="0" fontId="11" fillId="17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9" borderId="0" applyNumberFormat="0" applyBorder="0" applyProtection="0">
      <alignment vertical="center"/>
    </xf>
    <xf numFmtId="0" fontId="19" fillId="3" borderId="0" applyNumberFormat="0" applyBorder="0" applyProtection="0">
      <alignment vertical="center"/>
    </xf>
    <xf numFmtId="0" fontId="27" fillId="20" borderId="1" applyNumberFormat="0" applyProtection="0">
      <alignment vertical="center"/>
    </xf>
    <xf numFmtId="0" fontId="15" fillId="21" borderId="2" applyNumberForma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0" fontId="28" fillId="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29" fillId="0" borderId="3" applyNumberFormat="0" applyProtection="0">
      <alignment vertical="center"/>
    </xf>
    <xf numFmtId="0" fontId="30" fillId="0" borderId="4" applyNumberFormat="0" applyProtection="0">
      <alignment vertical="center"/>
    </xf>
    <xf numFmtId="0" fontId="18" fillId="0" borderId="5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23" fillId="0" borderId="6" applyNumberFormat="0" applyProtection="0">
      <alignment vertical="center"/>
    </xf>
    <xf numFmtId="0" fontId="20" fillId="22" borderId="0" applyNumberFormat="0" applyBorder="0" applyProtection="0">
      <alignment vertical="center"/>
    </xf>
    <xf numFmtId="0" fontId="25" fillId="0" borderId="0"/>
    <xf numFmtId="0" fontId="33" fillId="23" borderId="7" applyNumberFormat="0" applyProtection="0">
      <alignment vertical="center"/>
    </xf>
    <xf numFmtId="0" fontId="16" fillId="20" borderId="8" applyNumberFormat="0" applyProtection="0">
      <alignment vertical="center"/>
    </xf>
    <xf numFmtId="0" fontId="17" fillId="0" borderId="0"/>
    <xf numFmtId="0" fontId="21" fillId="0" borderId="0" applyNumberFormat="0" applyBorder="0" applyProtection="0">
      <alignment vertical="center"/>
    </xf>
    <xf numFmtId="0" fontId="13" fillId="0" borderId="9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4" fillId="0" borderId="0"/>
    <xf numFmtId="0" fontId="17" fillId="0" borderId="0" applyNumberFormat="0" applyBorder="0" applyAlignment="0" applyProtection="0">
      <alignment vertical="center"/>
    </xf>
    <xf numFmtId="0" fontId="33" fillId="0" borderId="0">
      <alignment vertical="center"/>
    </xf>
    <xf numFmtId="178" fontId="36" fillId="0" borderId="0"/>
  </cellStyleXfs>
  <cellXfs count="155">
    <xf numFmtId="0" fontId="0" fillId="0" borderId="0" xfId="0">
      <alignment vertical="center"/>
    </xf>
    <xf numFmtId="0" fontId="1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0" xfId="2" applyFont="1" applyAlignment="1">
      <alignment vertical="center"/>
    </xf>
    <xf numFmtId="40" fontId="1" fillId="0" borderId="0" xfId="2" applyNumberFormat="1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40" fontId="1" fillId="0" borderId="0" xfId="2" applyNumberFormat="1" applyFont="1" applyBorder="1" applyAlignment="1">
      <alignment horizontal="right" vertical="center"/>
    </xf>
    <xf numFmtId="49" fontId="1" fillId="0" borderId="10" xfId="2" applyNumberFormat="1" applyFont="1" applyFill="1" applyBorder="1" applyAlignment="1">
      <alignment horizontal="left" vertical="top"/>
    </xf>
    <xf numFmtId="0" fontId="1" fillId="24" borderId="10" xfId="2" applyFont="1" applyFill="1" applyBorder="1" applyAlignment="1">
      <alignment horizontal="left" vertical="top"/>
    </xf>
    <xf numFmtId="40" fontId="1" fillId="24" borderId="10" xfId="2" applyNumberFormat="1" applyFont="1" applyFill="1" applyBorder="1" applyAlignment="1">
      <alignment horizontal="right"/>
    </xf>
    <xf numFmtId="0" fontId="1" fillId="24" borderId="10" xfId="2" applyFont="1" applyFill="1" applyBorder="1" applyAlignment="1">
      <alignment horizontal="left" vertical="top" wrapText="1"/>
    </xf>
    <xf numFmtId="49" fontId="1" fillId="0" borderId="11" xfId="2" applyNumberFormat="1" applyFont="1" applyFill="1" applyBorder="1" applyAlignment="1">
      <alignment horizontal="left" vertical="top"/>
    </xf>
    <xf numFmtId="0" fontId="3" fillId="24" borderId="10" xfId="2" applyFont="1" applyFill="1" applyBorder="1" applyAlignment="1">
      <alignment horizontal="left" vertical="top"/>
    </xf>
    <xf numFmtId="40" fontId="1" fillId="24" borderId="11" xfId="2" applyNumberFormat="1" applyFont="1" applyFill="1" applyBorder="1" applyAlignment="1">
      <alignment horizontal="right"/>
    </xf>
    <xf numFmtId="0" fontId="4" fillId="25" borderId="12" xfId="0" applyFont="1" applyFill="1" applyBorder="1" applyAlignment="1">
      <alignment vertical="center"/>
    </xf>
    <xf numFmtId="0" fontId="4" fillId="25" borderId="13" xfId="0" applyFont="1" applyFill="1" applyBorder="1" applyAlignment="1">
      <alignment vertical="center"/>
    </xf>
    <xf numFmtId="40" fontId="4" fillId="25" borderId="13" xfId="32" applyNumberFormat="1" applyFont="1" applyFill="1" applyBorder="1" applyAlignment="1">
      <alignment horizontal="right" vertical="center"/>
    </xf>
    <xf numFmtId="40" fontId="4" fillId="25" borderId="14" xfId="32" applyNumberFormat="1" applyFont="1" applyFill="1" applyBorder="1" applyAlignment="1">
      <alignment horizontal="right" vertical="center"/>
    </xf>
    <xf numFmtId="0" fontId="2" fillId="21" borderId="15" xfId="0" applyFont="1" applyFill="1" applyBorder="1" applyAlignment="1">
      <alignment horizontal="left" vertical="center"/>
    </xf>
    <xf numFmtId="0" fontId="2" fillId="21" borderId="10" xfId="0" applyFont="1" applyFill="1" applyBorder="1" applyAlignment="1">
      <alignment vertical="center"/>
    </xf>
    <xf numFmtId="40" fontId="2" fillId="21" borderId="16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left" vertical="center" wrapText="1"/>
      <protection hidden="1"/>
    </xf>
    <xf numFmtId="0" fontId="1" fillId="0" borderId="17" xfId="53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hidden="1"/>
    </xf>
    <xf numFmtId="40" fontId="1" fillId="0" borderId="17" xfId="32" applyNumberFormat="1" applyFont="1" applyFill="1" applyBorder="1" applyAlignment="1">
      <alignment horizontal="right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40" fontId="1" fillId="0" borderId="16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left" vertical="center"/>
    </xf>
    <xf numFmtId="40" fontId="2" fillId="26" borderId="16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40" fontId="5" fillId="0" borderId="10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40" fontId="5" fillId="0" borderId="16" xfId="0" applyNumberFormat="1" applyFont="1" applyFill="1" applyBorder="1" applyAlignment="1">
      <alignment vertical="center"/>
    </xf>
    <xf numFmtId="40" fontId="4" fillId="27" borderId="16" xfId="3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4" borderId="0" xfId="0" applyNumberFormat="1" applyFont="1" applyFill="1" applyBorder="1" applyAlignment="1">
      <alignment vertical="center"/>
    </xf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177" fontId="3" fillId="24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vertical="center" wrapText="1"/>
    </xf>
    <xf numFmtId="0" fontId="3" fillId="24" borderId="0" xfId="0" applyFont="1" applyFill="1">
      <alignment vertical="center"/>
    </xf>
    <xf numFmtId="57" fontId="3" fillId="24" borderId="0" xfId="0" applyNumberFormat="1" applyFont="1" applyFill="1" applyAlignment="1">
      <alignment horizontal="left" vertical="center"/>
    </xf>
    <xf numFmtId="0" fontId="7" fillId="24" borderId="20" xfId="0" applyFont="1" applyFill="1" applyBorder="1" applyAlignment="1">
      <alignment horizontal="center" vertical="center" wrapText="1"/>
    </xf>
    <xf numFmtId="177" fontId="7" fillId="24" borderId="20" xfId="0" applyNumberFormat="1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3" fillId="21" borderId="20" xfId="0" applyFont="1" applyFill="1" applyBorder="1" applyAlignment="1">
      <alignment horizontal="center" vertical="center" wrapText="1"/>
    </xf>
    <xf numFmtId="58" fontId="3" fillId="0" borderId="20" xfId="0" applyNumberFormat="1" applyFont="1" applyFill="1" applyBorder="1" applyAlignment="1">
      <alignment horizontal="left" vertical="center" wrapText="1"/>
    </xf>
    <xf numFmtId="177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/>
    </xf>
    <xf numFmtId="177" fontId="9" fillId="0" borderId="20" xfId="0" applyNumberFormat="1" applyFont="1" applyFill="1" applyBorder="1" applyAlignment="1">
      <alignment horizontal="center" vertical="center"/>
    </xf>
    <xf numFmtId="0" fontId="3" fillId="21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 readingOrder="1"/>
    </xf>
    <xf numFmtId="177" fontId="3" fillId="0" borderId="22" xfId="0" applyNumberFormat="1" applyFont="1" applyFill="1" applyBorder="1" applyAlignment="1">
      <alignment horizontal="center" vertical="center"/>
    </xf>
    <xf numFmtId="0" fontId="10" fillId="7" borderId="20" xfId="0" applyNumberFormat="1" applyFont="1" applyFill="1" applyBorder="1" applyAlignment="1">
      <alignment horizontal="center" vertical="center"/>
    </xf>
    <xf numFmtId="177" fontId="10" fillId="7" borderId="20" xfId="0" applyNumberFormat="1" applyFont="1" applyFill="1" applyBorder="1" applyAlignment="1">
      <alignment horizontal="center" vertical="center"/>
    </xf>
    <xf numFmtId="177" fontId="2" fillId="17" borderId="20" xfId="0" applyNumberFormat="1" applyFont="1" applyFill="1" applyBorder="1" applyAlignment="1">
      <alignment horizontal="center" vertical="center"/>
    </xf>
    <xf numFmtId="0" fontId="3" fillId="24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3" fillId="24" borderId="0" xfId="52" applyFont="1" applyFill="1" applyAlignment="1">
      <alignment vertical="center"/>
    </xf>
    <xf numFmtId="0" fontId="3" fillId="24" borderId="0" xfId="52" applyFont="1" applyFill="1" applyAlignment="1">
      <alignment horizontal="left" vertical="center"/>
    </xf>
    <xf numFmtId="177" fontId="3" fillId="24" borderId="0" xfId="52" applyNumberFormat="1" applyFont="1" applyFill="1" applyAlignment="1">
      <alignment horizontal="center" vertical="center"/>
    </xf>
    <xf numFmtId="0" fontId="3" fillId="24" borderId="0" xfId="52" applyFont="1" applyFill="1" applyAlignment="1">
      <alignment vertical="center" wrapText="1"/>
    </xf>
    <xf numFmtId="0" fontId="3" fillId="24" borderId="0" xfId="52" applyFont="1" applyFill="1">
      <alignment vertical="center"/>
    </xf>
    <xf numFmtId="0" fontId="3" fillId="21" borderId="20" xfId="52" applyFont="1" applyFill="1" applyBorder="1" applyAlignment="1">
      <alignment horizontal="center" vertical="center" wrapText="1"/>
    </xf>
    <xf numFmtId="177" fontId="3" fillId="0" borderId="20" xfId="52" applyNumberFormat="1" applyFont="1" applyFill="1" applyBorder="1" applyAlignment="1">
      <alignment horizontal="center" vertical="center"/>
    </xf>
    <xf numFmtId="0" fontId="3" fillId="21" borderId="20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left" vertical="center" wrapText="1" readingOrder="1"/>
    </xf>
    <xf numFmtId="49" fontId="3" fillId="0" borderId="10" xfId="2" applyNumberFormat="1" applyFont="1" applyFill="1" applyBorder="1" applyAlignment="1">
      <alignment horizontal="left" vertical="center"/>
    </xf>
    <xf numFmtId="0" fontId="3" fillId="24" borderId="10" xfId="2" applyFont="1" applyFill="1" applyBorder="1" applyAlignment="1">
      <alignment horizontal="left" vertical="center"/>
    </xf>
    <xf numFmtId="40" fontId="3" fillId="24" borderId="10" xfId="2" applyNumberFormat="1" applyFont="1" applyFill="1" applyBorder="1" applyAlignment="1">
      <alignment horizontal="right" vertical="center"/>
    </xf>
    <xf numFmtId="0" fontId="4" fillId="25" borderId="13" xfId="52" applyFont="1" applyFill="1" applyBorder="1" applyAlignment="1">
      <alignment horizontal="center" vertical="center"/>
    </xf>
    <xf numFmtId="0" fontId="3" fillId="24" borderId="10" xfId="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vertical="center" wrapText="1"/>
    </xf>
    <xf numFmtId="0" fontId="3" fillId="0" borderId="20" xfId="52" applyFont="1" applyFill="1" applyBorder="1" applyAlignment="1">
      <alignment horizontal="center" vertical="center" wrapText="1"/>
    </xf>
    <xf numFmtId="0" fontId="3" fillId="0" borderId="21" xfId="52" applyFont="1" applyFill="1" applyBorder="1" applyAlignment="1">
      <alignment horizontal="center" vertical="center" wrapText="1"/>
    </xf>
    <xf numFmtId="0" fontId="3" fillId="0" borderId="21" xfId="52" applyFont="1" applyFill="1" applyBorder="1" applyAlignment="1">
      <alignment horizontal="left" vertical="center" wrapText="1"/>
    </xf>
    <xf numFmtId="0" fontId="3" fillId="24" borderId="0" xfId="0" applyNumberFormat="1" applyFont="1" applyFill="1" applyBorder="1" applyAlignment="1">
      <alignment vertical="center"/>
    </xf>
    <xf numFmtId="179" fontId="10" fillId="7" borderId="20" xfId="0" applyNumberFormat="1" applyFont="1" applyFill="1" applyBorder="1" applyAlignment="1">
      <alignment horizontal="center" vertical="center"/>
    </xf>
    <xf numFmtId="177" fontId="7" fillId="17" borderId="20" xfId="0" applyNumberFormat="1" applyFont="1" applyFill="1" applyBorder="1" applyAlignment="1">
      <alignment horizontal="center" vertical="center"/>
    </xf>
    <xf numFmtId="58" fontId="3" fillId="0" borderId="23" xfId="52" applyNumberFormat="1" applyFont="1" applyFill="1" applyBorder="1" applyAlignment="1">
      <alignment horizontal="left" vertical="center" wrapText="1"/>
    </xf>
    <xf numFmtId="58" fontId="3" fillId="0" borderId="30" xfId="52" applyNumberFormat="1" applyFont="1" applyFill="1" applyBorder="1" applyAlignment="1">
      <alignment horizontal="left" vertical="center" wrapText="1"/>
    </xf>
    <xf numFmtId="0" fontId="3" fillId="0" borderId="24" xfId="52" applyFont="1" applyFill="1" applyBorder="1" applyAlignment="1">
      <alignment horizontal="left" vertical="center" wrapText="1"/>
    </xf>
    <xf numFmtId="0" fontId="3" fillId="0" borderId="25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52" applyFont="1" applyFill="1" applyBorder="1" applyAlignment="1">
      <alignment horizontal="left" vertical="center" wrapText="1"/>
    </xf>
    <xf numFmtId="58" fontId="3" fillId="0" borderId="23" xfId="52" applyNumberFormat="1" applyFont="1" applyFill="1" applyBorder="1" applyAlignment="1">
      <alignment horizontal="left" vertical="center" wrapText="1"/>
    </xf>
    <xf numFmtId="58" fontId="3" fillId="0" borderId="30" xfId="52" applyNumberFormat="1" applyFont="1" applyFill="1" applyBorder="1" applyAlignment="1">
      <alignment horizontal="left" vertical="center" wrapText="1"/>
    </xf>
    <xf numFmtId="0" fontId="33" fillId="0" borderId="0" xfId="0" applyFont="1">
      <alignment vertical="center"/>
    </xf>
    <xf numFmtId="0" fontId="3" fillId="0" borderId="26" xfId="52" applyFont="1" applyFill="1" applyBorder="1" applyAlignment="1">
      <alignment horizontal="left" vertical="center" wrapText="1"/>
    </xf>
    <xf numFmtId="0" fontId="3" fillId="0" borderId="28" xfId="52" applyFont="1" applyFill="1" applyBorder="1" applyAlignment="1">
      <alignment horizontal="left" vertical="center" wrapText="1"/>
    </xf>
    <xf numFmtId="0" fontId="3" fillId="0" borderId="21" xfId="52" applyFont="1" applyFill="1" applyBorder="1" applyAlignment="1">
      <alignment vertical="center" wrapText="1"/>
    </xf>
    <xf numFmtId="58" fontId="3" fillId="0" borderId="20" xfId="52" applyNumberFormat="1" applyFont="1" applyFill="1" applyBorder="1" applyAlignment="1">
      <alignment horizontal="center" vertical="center" wrapText="1"/>
    </xf>
    <xf numFmtId="0" fontId="3" fillId="0" borderId="22" xfId="52" applyFont="1" applyFill="1" applyBorder="1" applyAlignment="1">
      <alignment vertical="center" wrapText="1"/>
    </xf>
    <xf numFmtId="58" fontId="3" fillId="0" borderId="21" xfId="52" applyNumberFormat="1" applyFont="1" applyFill="1" applyBorder="1" applyAlignment="1">
      <alignment horizontal="center" vertical="center" wrapText="1"/>
    </xf>
    <xf numFmtId="0" fontId="3" fillId="0" borderId="20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left" vertical="center" wrapText="1"/>
    </xf>
    <xf numFmtId="0" fontId="3" fillId="29" borderId="20" xfId="52" applyFont="1" applyFill="1" applyBorder="1" applyAlignment="1">
      <alignment horizontal="center" vertical="center" wrapText="1"/>
    </xf>
    <xf numFmtId="0" fontId="3" fillId="0" borderId="24" xfId="52" applyFont="1" applyFill="1" applyBorder="1" applyAlignment="1">
      <alignment horizontal="left" vertical="center" wrapText="1"/>
    </xf>
    <xf numFmtId="0" fontId="3" fillId="0" borderId="25" xfId="52" applyFont="1" applyFill="1" applyBorder="1" applyAlignment="1">
      <alignment horizontal="left" vertical="center" wrapText="1"/>
    </xf>
    <xf numFmtId="0" fontId="10" fillId="7" borderId="20" xfId="0" applyNumberFormat="1" applyFont="1" applyFill="1" applyBorder="1" applyAlignment="1">
      <alignment horizontal="center" vertical="center"/>
    </xf>
    <xf numFmtId="0" fontId="3" fillId="24" borderId="21" xfId="0" applyNumberFormat="1" applyFont="1" applyFill="1" applyBorder="1" applyAlignment="1">
      <alignment horizontal="center" vertical="center"/>
    </xf>
    <xf numFmtId="0" fontId="3" fillId="24" borderId="32" xfId="0" applyNumberFormat="1" applyFont="1" applyFill="1" applyBorder="1" applyAlignment="1">
      <alignment horizontal="center" vertical="center"/>
    </xf>
    <xf numFmtId="0" fontId="3" fillId="24" borderId="22" xfId="0" applyNumberFormat="1" applyFont="1" applyFill="1" applyBorder="1" applyAlignment="1">
      <alignment horizontal="center" vertical="center"/>
    </xf>
    <xf numFmtId="0" fontId="7" fillId="17" borderId="20" xfId="0" applyNumberFormat="1" applyFont="1" applyFill="1" applyBorder="1" applyAlignment="1">
      <alignment horizontal="center" vertical="center"/>
    </xf>
    <xf numFmtId="58" fontId="3" fillId="0" borderId="26" xfId="52" applyNumberFormat="1" applyFont="1" applyFill="1" applyBorder="1" applyAlignment="1">
      <alignment horizontal="left" vertical="center" wrapText="1"/>
    </xf>
    <xf numFmtId="58" fontId="3" fillId="0" borderId="28" xfId="52" applyNumberFormat="1" applyFont="1" applyFill="1" applyBorder="1" applyAlignment="1">
      <alignment horizontal="left" vertical="center" wrapText="1"/>
    </xf>
    <xf numFmtId="58" fontId="3" fillId="0" borderId="23" xfId="52" applyNumberFormat="1" applyFont="1" applyFill="1" applyBorder="1" applyAlignment="1">
      <alignment horizontal="left" vertical="center" wrapText="1"/>
    </xf>
    <xf numFmtId="58" fontId="3" fillId="0" borderId="30" xfId="52" applyNumberFormat="1" applyFont="1" applyFill="1" applyBorder="1" applyAlignment="1">
      <alignment horizontal="left" vertical="center" wrapText="1"/>
    </xf>
    <xf numFmtId="58" fontId="3" fillId="0" borderId="31" xfId="52" applyNumberFormat="1" applyFont="1" applyFill="1" applyBorder="1" applyAlignment="1">
      <alignment horizontal="left" vertical="center" wrapText="1"/>
    </xf>
    <xf numFmtId="58" fontId="3" fillId="0" borderId="25" xfId="52" applyNumberFormat="1" applyFont="1" applyFill="1" applyBorder="1" applyAlignment="1">
      <alignment horizontal="left" vertical="center" wrapText="1"/>
    </xf>
    <xf numFmtId="0" fontId="8" fillId="21" borderId="20" xfId="52" applyFont="1" applyFill="1" applyBorder="1" applyAlignment="1">
      <alignment horizontal="left" vertical="center" wrapText="1"/>
    </xf>
    <xf numFmtId="0" fontId="3" fillId="0" borderId="24" xfId="52" applyFont="1" applyFill="1" applyBorder="1" applyAlignment="1">
      <alignment horizontal="left" vertical="center" wrapText="1"/>
    </xf>
    <xf numFmtId="0" fontId="3" fillId="0" borderId="25" xfId="52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left" vertical="center" wrapText="1"/>
    </xf>
    <xf numFmtId="0" fontId="3" fillId="24" borderId="10" xfId="2" applyFont="1" applyFill="1" applyBorder="1" applyAlignment="1">
      <alignment horizontal="center" vertical="center"/>
    </xf>
    <xf numFmtId="0" fontId="3" fillId="28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left" vertical="center" wrapText="1"/>
    </xf>
    <xf numFmtId="0" fontId="7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8" fillId="21" borderId="20" xfId="0" applyFont="1" applyFill="1" applyBorder="1" applyAlignment="1">
      <alignment horizontal="left" vertical="center" wrapText="1"/>
    </xf>
    <xf numFmtId="58" fontId="3" fillId="0" borderId="20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17" borderId="20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4" fillId="27" borderId="15" xfId="0" applyFont="1" applyFill="1" applyBorder="1" applyAlignment="1">
      <alignment horizontal="right" vertical="center" wrapText="1"/>
    </xf>
    <xf numFmtId="0" fontId="4" fillId="27" borderId="17" xfId="0" applyFont="1" applyFill="1" applyBorder="1" applyAlignment="1">
      <alignment horizontal="right" vertical="center"/>
    </xf>
    <xf numFmtId="0" fontId="1" fillId="24" borderId="10" xfId="2" applyFont="1" applyFill="1" applyBorder="1" applyAlignment="1">
      <alignment horizontal="center" vertical="top"/>
    </xf>
    <xf numFmtId="176" fontId="4" fillId="25" borderId="13" xfId="0" applyNumberFormat="1" applyFont="1" applyFill="1" applyBorder="1" applyAlignment="1">
      <alignment vertical="center"/>
    </xf>
    <xf numFmtId="0" fontId="4" fillId="25" borderId="13" xfId="0" applyFont="1" applyFill="1" applyBorder="1" applyAlignment="1">
      <alignment vertical="center"/>
    </xf>
    <xf numFmtId="0" fontId="2" fillId="26" borderId="17" xfId="0" applyFont="1" applyFill="1" applyBorder="1" applyAlignment="1">
      <alignment horizontal="right" vertical="center"/>
    </xf>
  </cellXfs>
  <cellStyles count="61">
    <cellStyle name="_ET_STYLE_NoName_00_" xfId="1"/>
    <cellStyle name="0,0_x000a__x000a_NA_x000a__x000a_" xfId="2"/>
    <cellStyle name="0,0_x000d__x000a_NA_x000d__x000a_ 2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urrency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rmal 3" xfId="59"/>
    <cellStyle name="Normal 4" xfId="60"/>
    <cellStyle name="Note" xfId="44"/>
    <cellStyle name="Output" xfId="45"/>
    <cellStyle name="Standard_budget BMW Deal…ng 20070530.xls" xfId="46"/>
    <cellStyle name="Title" xfId="47"/>
    <cellStyle name="Total" xfId="48"/>
    <cellStyle name="Warning Text" xfId="49"/>
    <cellStyle name="差_ATSL试驾活动" xfId="50"/>
    <cellStyle name="差_Copy of Copy of ATSL上市发布会+试驾 旅行社SOW (第三轮）" xfId="51"/>
    <cellStyle name="常规" xfId="0" builtinId="0"/>
    <cellStyle name="常规 2" xfId="52"/>
    <cellStyle name="常规_Sheet1" xfId="53"/>
    <cellStyle name="好_ATSL试驾活动" xfId="54"/>
    <cellStyle name="好_Copy of Copy of ATSL上市发布会+试驾 旅行社SOW (第三轮）" xfId="55"/>
    <cellStyle name="千位分隔" xfId="32" builtinId="3"/>
    <cellStyle name="样式 1" xfId="56"/>
    <cellStyle name="样式 1 2" xfId="57"/>
    <cellStyle name="一般_Sheet1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H38"/>
  <sheetViews>
    <sheetView tabSelected="1" topLeftCell="A19" zoomScaleNormal="100" workbookViewId="0">
      <selection activeCell="F32" sqref="F32"/>
    </sheetView>
  </sheetViews>
  <sheetFormatPr defaultColWidth="19.75" defaultRowHeight="14.25"/>
  <cols>
    <col min="1" max="1" width="55.25" style="71" bestFit="1" customWidth="1"/>
    <col min="2" max="2" width="7.5" style="72" bestFit="1" customWidth="1"/>
    <col min="3" max="3" width="20.75" style="72" bestFit="1" customWidth="1"/>
    <col min="4" max="4" width="11.625" style="73" bestFit="1" customWidth="1"/>
    <col min="5" max="5" width="8.625" style="73" bestFit="1" customWidth="1"/>
    <col min="6" max="6" width="7.875" style="73" bestFit="1" customWidth="1"/>
    <col min="7" max="7" width="8.625" style="73" bestFit="1" customWidth="1"/>
    <col min="8" max="8" width="39.625" style="74" bestFit="1" customWidth="1"/>
    <col min="9" max="16384" width="19.75" style="75"/>
  </cols>
  <sheetData>
    <row r="1" spans="1:8" ht="32.1" customHeight="1">
      <c r="A1" s="80" t="s">
        <v>106</v>
      </c>
      <c r="B1" s="81"/>
      <c r="C1" s="81"/>
      <c r="D1" s="84"/>
      <c r="E1" s="130"/>
      <c r="F1" s="130"/>
      <c r="G1" s="130"/>
      <c r="H1" s="82"/>
    </row>
    <row r="2" spans="1:8">
      <c r="A2" s="80"/>
      <c r="B2" s="81"/>
      <c r="C2" s="81"/>
      <c r="D2" s="84"/>
      <c r="E2" s="130"/>
      <c r="F2" s="130"/>
      <c r="G2" s="130"/>
      <c r="H2" s="82" t="s">
        <v>126</v>
      </c>
    </row>
    <row r="3" spans="1:8">
      <c r="A3" s="80" t="s">
        <v>15</v>
      </c>
      <c r="B3" s="81"/>
      <c r="C3" s="81"/>
      <c r="D3" s="84"/>
      <c r="E3" s="130"/>
      <c r="F3" s="130"/>
      <c r="G3" s="130"/>
      <c r="H3" s="82" t="s">
        <v>127</v>
      </c>
    </row>
    <row r="4" spans="1:8" ht="9.75" customHeight="1">
      <c r="A4" s="80" t="s">
        <v>16</v>
      </c>
      <c r="B4" s="81"/>
      <c r="C4" s="81"/>
      <c r="D4" s="84"/>
      <c r="E4" s="130"/>
      <c r="F4" s="130"/>
      <c r="G4" s="130"/>
      <c r="H4" s="82" t="s">
        <v>128</v>
      </c>
    </row>
    <row r="5" spans="1:8">
      <c r="A5" s="80"/>
      <c r="B5" s="81"/>
      <c r="C5" s="81"/>
      <c r="D5" s="84"/>
      <c r="E5" s="130"/>
      <c r="F5" s="130"/>
      <c r="G5" s="130"/>
      <c r="H5" s="82"/>
    </row>
    <row r="6" spans="1:8" s="41" customFormat="1">
      <c r="A6" s="83" t="s">
        <v>18</v>
      </c>
      <c r="B6" s="83"/>
      <c r="C6" s="83" t="s">
        <v>19</v>
      </c>
      <c r="D6" s="83" t="s">
        <v>104</v>
      </c>
      <c r="E6" s="83" t="s">
        <v>20</v>
      </c>
      <c r="F6" s="83" t="s">
        <v>21</v>
      </c>
      <c r="G6" s="83" t="s">
        <v>22</v>
      </c>
      <c r="H6" s="83" t="s">
        <v>23</v>
      </c>
    </row>
    <row r="7" spans="1:8" s="69" customFormat="1" ht="14.25" customHeight="1">
      <c r="A7" s="124" t="s">
        <v>105</v>
      </c>
      <c r="B7" s="124"/>
      <c r="C7" s="124"/>
      <c r="D7" s="124"/>
      <c r="E7" s="124"/>
      <c r="F7" s="124"/>
      <c r="G7" s="76"/>
      <c r="H7" s="78"/>
    </row>
    <row r="8" spans="1:8" s="70" customFormat="1" ht="185.25">
      <c r="A8" s="104" t="s">
        <v>115</v>
      </c>
      <c r="B8" s="104" t="s">
        <v>24</v>
      </c>
      <c r="C8" s="105" t="s">
        <v>131</v>
      </c>
      <c r="D8" s="77">
        <v>1000</v>
      </c>
      <c r="E8" s="77">
        <v>1</v>
      </c>
      <c r="F8" s="77">
        <v>30</v>
      </c>
      <c r="G8" s="77">
        <f t="shared" ref="G8:G26" si="0">D8*E8*F8</f>
        <v>30000</v>
      </c>
      <c r="H8" s="86"/>
    </row>
    <row r="9" spans="1:8" s="70" customFormat="1">
      <c r="A9" s="106"/>
      <c r="B9" s="106"/>
      <c r="C9" s="107" t="s">
        <v>136</v>
      </c>
      <c r="D9" s="77">
        <v>1100</v>
      </c>
      <c r="E9" s="77">
        <v>1</v>
      </c>
      <c r="F9" s="77">
        <v>2</v>
      </c>
      <c r="G9" s="77">
        <f t="shared" si="0"/>
        <v>2200</v>
      </c>
      <c r="H9" s="86"/>
    </row>
    <row r="10" spans="1:8" s="70" customFormat="1" ht="57">
      <c r="A10" s="88" t="s">
        <v>116</v>
      </c>
      <c r="B10" s="107" t="s">
        <v>121</v>
      </c>
      <c r="C10" s="107" t="s">
        <v>121</v>
      </c>
      <c r="D10" s="77">
        <v>150</v>
      </c>
      <c r="E10" s="77">
        <v>1</v>
      </c>
      <c r="F10" s="77">
        <v>45</v>
      </c>
      <c r="G10" s="77">
        <f t="shared" si="0"/>
        <v>6750</v>
      </c>
      <c r="H10" s="86"/>
    </row>
    <row r="11" spans="1:8" s="70" customFormat="1" ht="28.5">
      <c r="A11" s="88" t="s">
        <v>117</v>
      </c>
      <c r="B11" s="107" t="s">
        <v>113</v>
      </c>
      <c r="C11" s="107" t="s">
        <v>119</v>
      </c>
      <c r="D11" s="77">
        <v>228</v>
      </c>
      <c r="E11" s="77">
        <v>2</v>
      </c>
      <c r="F11" s="77">
        <v>55</v>
      </c>
      <c r="G11" s="77">
        <f t="shared" si="0"/>
        <v>25080</v>
      </c>
      <c r="H11" s="86" t="s">
        <v>112</v>
      </c>
    </row>
    <row r="12" spans="1:8" s="70" customFormat="1" ht="57">
      <c r="A12" s="88" t="s">
        <v>123</v>
      </c>
      <c r="B12" s="87" t="s">
        <v>114</v>
      </c>
      <c r="C12" s="87" t="s">
        <v>118</v>
      </c>
      <c r="D12" s="77">
        <v>400</v>
      </c>
      <c r="E12" s="108">
        <v>2</v>
      </c>
      <c r="F12" s="108">
        <v>23</v>
      </c>
      <c r="G12" s="77">
        <f t="shared" si="0"/>
        <v>18400</v>
      </c>
      <c r="H12" s="86" t="s">
        <v>112</v>
      </c>
    </row>
    <row r="13" spans="1:8" s="69" customFormat="1" ht="15">
      <c r="A13" s="124" t="s">
        <v>25</v>
      </c>
      <c r="B13" s="124"/>
      <c r="C13" s="124"/>
      <c r="D13" s="124"/>
      <c r="E13" s="124"/>
      <c r="F13" s="124"/>
      <c r="G13" s="78"/>
      <c r="H13" s="78"/>
    </row>
    <row r="14" spans="1:8" s="70" customFormat="1">
      <c r="A14" s="129" t="s">
        <v>108</v>
      </c>
      <c r="B14" s="129"/>
      <c r="C14" s="96" t="s">
        <v>120</v>
      </c>
      <c r="D14" s="77">
        <v>1500</v>
      </c>
      <c r="E14" s="77">
        <v>1</v>
      </c>
      <c r="F14" s="77">
        <v>1</v>
      </c>
      <c r="G14" s="77">
        <f t="shared" si="0"/>
        <v>1500</v>
      </c>
      <c r="H14" s="96"/>
    </row>
    <row r="15" spans="1:8" s="70" customFormat="1">
      <c r="A15" s="102" t="s">
        <v>137</v>
      </c>
      <c r="B15" s="103"/>
      <c r="C15" s="96" t="s">
        <v>138</v>
      </c>
      <c r="D15" s="77">
        <v>700</v>
      </c>
      <c r="E15" s="77">
        <v>1</v>
      </c>
      <c r="F15" s="77">
        <v>1</v>
      </c>
      <c r="G15" s="77">
        <f t="shared" si="0"/>
        <v>700</v>
      </c>
      <c r="H15" s="96"/>
    </row>
    <row r="16" spans="1:8" s="70" customFormat="1">
      <c r="A16" s="102" t="s">
        <v>139</v>
      </c>
      <c r="B16" s="103"/>
      <c r="C16" s="98" t="s">
        <v>154</v>
      </c>
      <c r="D16" s="77">
        <v>1400</v>
      </c>
      <c r="E16" s="77">
        <v>1</v>
      </c>
      <c r="F16" s="77">
        <v>3</v>
      </c>
      <c r="G16" s="77">
        <f t="shared" si="0"/>
        <v>4200</v>
      </c>
      <c r="H16" s="96"/>
    </row>
    <row r="17" spans="1:8" s="70" customFormat="1">
      <c r="A17" s="102" t="s">
        <v>140</v>
      </c>
      <c r="B17" s="103"/>
      <c r="C17" s="96" t="s">
        <v>141</v>
      </c>
      <c r="D17" s="77">
        <v>500</v>
      </c>
      <c r="E17" s="77">
        <v>1</v>
      </c>
      <c r="F17" s="77">
        <v>2</v>
      </c>
      <c r="G17" s="77">
        <f t="shared" si="0"/>
        <v>1000</v>
      </c>
      <c r="H17" s="96"/>
    </row>
    <row r="18" spans="1:8" s="70" customFormat="1">
      <c r="A18" s="102" t="s">
        <v>142</v>
      </c>
      <c r="B18" s="103"/>
      <c r="C18" s="96" t="s">
        <v>144</v>
      </c>
      <c r="D18" s="77">
        <v>500</v>
      </c>
      <c r="E18" s="77">
        <v>1</v>
      </c>
      <c r="F18" s="77">
        <v>1</v>
      </c>
      <c r="G18" s="77">
        <f t="shared" si="0"/>
        <v>500</v>
      </c>
      <c r="H18" s="96"/>
    </row>
    <row r="19" spans="1:8" s="70" customFormat="1">
      <c r="A19" s="102" t="s">
        <v>143</v>
      </c>
      <c r="B19" s="103"/>
      <c r="C19" s="96" t="s">
        <v>146</v>
      </c>
      <c r="D19" s="77">
        <v>500</v>
      </c>
      <c r="E19" s="77">
        <v>1</v>
      </c>
      <c r="F19" s="77">
        <v>1</v>
      </c>
      <c r="G19" s="77">
        <f t="shared" si="0"/>
        <v>500</v>
      </c>
      <c r="H19" s="96"/>
    </row>
    <row r="20" spans="1:8" s="70" customFormat="1">
      <c r="A20" s="102" t="s">
        <v>145</v>
      </c>
      <c r="B20" s="103"/>
      <c r="C20" s="96" t="s">
        <v>147</v>
      </c>
      <c r="D20" s="77">
        <v>500</v>
      </c>
      <c r="E20" s="77">
        <v>1</v>
      </c>
      <c r="F20" s="77">
        <v>1</v>
      </c>
      <c r="G20" s="77">
        <f t="shared" si="0"/>
        <v>500</v>
      </c>
      <c r="H20" s="96"/>
    </row>
    <row r="21" spans="1:8" s="70" customFormat="1">
      <c r="A21" s="102" t="s">
        <v>148</v>
      </c>
      <c r="B21" s="103"/>
      <c r="C21" s="96" t="s">
        <v>147</v>
      </c>
      <c r="D21" s="77">
        <v>500</v>
      </c>
      <c r="E21" s="77">
        <v>1</v>
      </c>
      <c r="F21" s="77">
        <v>2</v>
      </c>
      <c r="G21" s="77">
        <f t="shared" si="0"/>
        <v>1000</v>
      </c>
      <c r="H21" s="96"/>
    </row>
    <row r="22" spans="1:8" s="70" customFormat="1">
      <c r="A22" s="118" t="s">
        <v>110</v>
      </c>
      <c r="B22" s="119"/>
      <c r="C22" s="96" t="s">
        <v>111</v>
      </c>
      <c r="D22" s="77">
        <v>600</v>
      </c>
      <c r="E22" s="77">
        <v>1</v>
      </c>
      <c r="F22" s="77">
        <v>5</v>
      </c>
      <c r="G22" s="77">
        <f t="shared" si="0"/>
        <v>3000</v>
      </c>
      <c r="H22" s="85"/>
    </row>
    <row r="23" spans="1:8" s="70" customFormat="1">
      <c r="A23" s="120"/>
      <c r="B23" s="121"/>
      <c r="C23" s="96" t="s">
        <v>109</v>
      </c>
      <c r="D23" s="77">
        <v>1800</v>
      </c>
      <c r="E23" s="77">
        <v>1</v>
      </c>
      <c r="F23" s="77">
        <v>6</v>
      </c>
      <c r="G23" s="77">
        <f t="shared" si="0"/>
        <v>10800</v>
      </c>
      <c r="H23" s="85"/>
    </row>
    <row r="24" spans="1:8" s="70" customFormat="1">
      <c r="A24" s="99" t="s">
        <v>152</v>
      </c>
      <c r="B24" s="100"/>
      <c r="C24" s="109" t="s">
        <v>153</v>
      </c>
      <c r="D24" s="77">
        <v>1200</v>
      </c>
      <c r="E24" s="77">
        <v>1</v>
      </c>
      <c r="F24" s="77">
        <v>3</v>
      </c>
      <c r="G24" s="77">
        <f t="shared" si="0"/>
        <v>3600</v>
      </c>
      <c r="H24" s="85"/>
    </row>
    <row r="25" spans="1:8" s="70" customFormat="1">
      <c r="A25" s="92" t="s">
        <v>130</v>
      </c>
      <c r="B25" s="93"/>
      <c r="C25" s="109"/>
      <c r="D25" s="77">
        <v>158</v>
      </c>
      <c r="E25" s="77">
        <v>1</v>
      </c>
      <c r="F25" s="77">
        <v>9</v>
      </c>
      <c r="G25" s="77">
        <f t="shared" si="0"/>
        <v>1422</v>
      </c>
      <c r="H25" s="85" t="s">
        <v>149</v>
      </c>
    </row>
    <row r="26" spans="1:8" s="70" customFormat="1">
      <c r="A26" s="122" t="s">
        <v>122</v>
      </c>
      <c r="B26" s="123"/>
      <c r="C26" s="96"/>
      <c r="D26" s="77">
        <v>500</v>
      </c>
      <c r="E26" s="77">
        <v>1</v>
      </c>
      <c r="F26" s="77">
        <v>3</v>
      </c>
      <c r="G26" s="77">
        <f t="shared" si="0"/>
        <v>1500</v>
      </c>
      <c r="H26" s="96"/>
    </row>
    <row r="27" spans="1:8" s="70" customFormat="1" ht="15">
      <c r="A27" s="124" t="s">
        <v>26</v>
      </c>
      <c r="B27" s="124"/>
      <c r="C27" s="124"/>
      <c r="D27" s="124"/>
      <c r="E27" s="124"/>
      <c r="F27" s="124"/>
      <c r="G27" s="76"/>
      <c r="H27" s="76"/>
    </row>
    <row r="28" spans="1:8" s="70" customFormat="1" ht="57">
      <c r="A28" s="125" t="s">
        <v>103</v>
      </c>
      <c r="B28" s="126"/>
      <c r="C28" s="79"/>
      <c r="D28" s="77">
        <f>G28</f>
        <v>27920.09</v>
      </c>
      <c r="E28" s="77">
        <v>1</v>
      </c>
      <c r="F28" s="77">
        <v>1</v>
      </c>
      <c r="G28" s="77">
        <v>27920.09</v>
      </c>
      <c r="H28" s="86" t="s">
        <v>151</v>
      </c>
    </row>
    <row r="29" spans="1:8" s="70" customFormat="1" ht="16.5" customHeight="1">
      <c r="A29" s="124" t="s">
        <v>28</v>
      </c>
      <c r="B29" s="124"/>
      <c r="C29" s="124"/>
      <c r="D29" s="124"/>
      <c r="E29" s="124"/>
      <c r="F29" s="124"/>
      <c r="G29" s="76"/>
      <c r="H29" s="76"/>
    </row>
    <row r="30" spans="1:8" s="70" customFormat="1">
      <c r="A30" s="125" t="s">
        <v>107</v>
      </c>
      <c r="B30" s="126"/>
      <c r="C30" s="79"/>
      <c r="D30" s="77">
        <v>25000</v>
      </c>
      <c r="E30" s="77">
        <v>1</v>
      </c>
      <c r="F30" s="77">
        <v>1</v>
      </c>
      <c r="G30" s="77">
        <v>25000</v>
      </c>
      <c r="H30" s="110" t="s">
        <v>155</v>
      </c>
    </row>
    <row r="31" spans="1:8" s="70" customFormat="1">
      <c r="A31" s="94" t="s">
        <v>135</v>
      </c>
      <c r="B31" s="95"/>
      <c r="C31" s="79"/>
      <c r="D31" s="77">
        <f>杂费!B6</f>
        <v>10048</v>
      </c>
      <c r="E31" s="77">
        <v>1</v>
      </c>
      <c r="F31" s="77">
        <v>1</v>
      </c>
      <c r="G31" s="77">
        <f>D31*E31*F31</f>
        <v>10048</v>
      </c>
      <c r="H31" s="87"/>
    </row>
    <row r="32" spans="1:8" s="70" customFormat="1">
      <c r="A32" s="111" t="s">
        <v>156</v>
      </c>
      <c r="B32" s="112"/>
      <c r="C32" s="79"/>
      <c r="D32" s="77">
        <v>2000</v>
      </c>
      <c r="E32" s="77">
        <v>1</v>
      </c>
      <c r="F32" s="77">
        <v>1</v>
      </c>
      <c r="G32" s="77">
        <f>D32*E32*F32</f>
        <v>2000</v>
      </c>
      <c r="H32" s="87"/>
    </row>
    <row r="33" spans="1:8" s="70" customFormat="1">
      <c r="A33" s="94" t="s">
        <v>129</v>
      </c>
      <c r="B33" s="95"/>
      <c r="C33" s="79"/>
      <c r="D33" s="77">
        <v>1959.28</v>
      </c>
      <c r="E33" s="77">
        <v>1</v>
      </c>
      <c r="F33" s="77">
        <v>1</v>
      </c>
      <c r="G33" s="77">
        <f>D33*E33*F33</f>
        <v>1959.28</v>
      </c>
      <c r="H33" s="87"/>
    </row>
    <row r="34" spans="1:8" s="42" customFormat="1">
      <c r="A34" s="127" t="s">
        <v>124</v>
      </c>
      <c r="B34" s="128"/>
      <c r="C34" s="64"/>
      <c r="D34" s="56">
        <v>600</v>
      </c>
      <c r="E34" s="56">
        <v>2</v>
      </c>
      <c r="F34" s="56">
        <v>4</v>
      </c>
      <c r="G34" s="56">
        <f>D34*E34*F34</f>
        <v>4800</v>
      </c>
      <c r="H34" s="97"/>
    </row>
    <row r="35" spans="1:8" s="89" customFormat="1" ht="15" customHeight="1">
      <c r="A35" s="113" t="s">
        <v>83</v>
      </c>
      <c r="B35" s="113"/>
      <c r="C35" s="113"/>
      <c r="D35" s="113"/>
      <c r="E35" s="113"/>
      <c r="F35" s="113"/>
      <c r="G35" s="67">
        <f>SUM(G2:G34)</f>
        <v>184379.37</v>
      </c>
      <c r="H35" s="114"/>
    </row>
    <row r="36" spans="1:8" s="89" customFormat="1" ht="15" customHeight="1">
      <c r="A36" s="113" t="s">
        <v>84</v>
      </c>
      <c r="B36" s="113"/>
      <c r="C36" s="113"/>
      <c r="D36" s="113"/>
      <c r="E36" s="113"/>
      <c r="F36" s="113"/>
      <c r="G36" s="90">
        <f>G35*0.1</f>
        <v>18437.937000000002</v>
      </c>
      <c r="H36" s="115"/>
    </row>
    <row r="37" spans="1:8" s="89" customFormat="1" ht="15" customHeight="1">
      <c r="A37" s="117" t="s">
        <v>125</v>
      </c>
      <c r="B37" s="117"/>
      <c r="C37" s="117"/>
      <c r="D37" s="117"/>
      <c r="E37" s="117"/>
      <c r="F37" s="117"/>
      <c r="G37" s="91">
        <f>SUM(G35:G36)</f>
        <v>202817.307</v>
      </c>
      <c r="H37" s="116"/>
    </row>
    <row r="38" spans="1:8">
      <c r="G38" s="73">
        <v>202895</v>
      </c>
      <c r="H38" s="74" t="s">
        <v>150</v>
      </c>
    </row>
  </sheetData>
  <mergeCells count="19">
    <mergeCell ref="A7:F7"/>
    <mergeCell ref="A13:F13"/>
    <mergeCell ref="A14:B14"/>
    <mergeCell ref="E1:G1"/>
    <mergeCell ref="E2:G2"/>
    <mergeCell ref="E3:G3"/>
    <mergeCell ref="E4:G4"/>
    <mergeCell ref="E5:G5"/>
    <mergeCell ref="A35:F35"/>
    <mergeCell ref="H35:H37"/>
    <mergeCell ref="A36:F36"/>
    <mergeCell ref="A37:F37"/>
    <mergeCell ref="A22:B23"/>
    <mergeCell ref="A26:B26"/>
    <mergeCell ref="A29:F29"/>
    <mergeCell ref="A30:B30"/>
    <mergeCell ref="A27:F27"/>
    <mergeCell ref="A28:B28"/>
    <mergeCell ref="A34:B34"/>
  </mergeCells>
  <phoneticPr fontId="34" type="noConversion"/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H49"/>
  <sheetViews>
    <sheetView topLeftCell="A13" workbookViewId="0">
      <selection activeCell="H10" sqref="H10"/>
    </sheetView>
  </sheetViews>
  <sheetFormatPr defaultColWidth="19.75" defaultRowHeight="14.25"/>
  <cols>
    <col min="1" max="1" width="30.125" style="44" customWidth="1" collapsed="1"/>
    <col min="2" max="2" width="17.5" style="45" customWidth="1" collapsed="1"/>
    <col min="3" max="3" width="31.75" style="45" bestFit="1" customWidth="1"/>
    <col min="4" max="7" width="12.125" style="46" customWidth="1"/>
    <col min="8" max="8" width="11.5" style="47" customWidth="1"/>
    <col min="9" max="16384" width="19.75" style="48"/>
  </cols>
  <sheetData>
    <row r="1" spans="1:8" ht="45.95" customHeight="1">
      <c r="A1" s="131"/>
      <c r="B1" s="131"/>
      <c r="C1" s="131"/>
    </row>
    <row r="2" spans="1:8" ht="32.1" customHeight="1">
      <c r="A2" s="45" t="s">
        <v>13</v>
      </c>
      <c r="B2" s="132" t="s">
        <v>31</v>
      </c>
      <c r="C2" s="132"/>
      <c r="D2" s="132"/>
      <c r="E2" s="132"/>
    </row>
    <row r="3" spans="1:8">
      <c r="A3" s="45" t="s">
        <v>14</v>
      </c>
      <c r="B3" s="49" t="s">
        <v>32</v>
      </c>
    </row>
    <row r="4" spans="1:8">
      <c r="A4" s="45" t="s">
        <v>15</v>
      </c>
    </row>
    <row r="5" spans="1:8" ht="9.75" hidden="1" customHeight="1">
      <c r="A5" s="45" t="s">
        <v>16</v>
      </c>
    </row>
    <row r="6" spans="1:8" hidden="1">
      <c r="A6" s="45" t="s">
        <v>17</v>
      </c>
    </row>
    <row r="7" spans="1:8" s="41" customFormat="1">
      <c r="A7" s="133" t="s">
        <v>33</v>
      </c>
      <c r="B7" s="133"/>
      <c r="C7" s="50" t="s">
        <v>34</v>
      </c>
      <c r="D7" s="51" t="s">
        <v>35</v>
      </c>
      <c r="E7" s="51" t="s">
        <v>36</v>
      </c>
      <c r="F7" s="51" t="s">
        <v>37</v>
      </c>
      <c r="G7" s="51" t="s">
        <v>38</v>
      </c>
      <c r="H7" s="52" t="s">
        <v>39</v>
      </c>
    </row>
    <row r="8" spans="1:8" s="41" customFormat="1" ht="15">
      <c r="A8" s="134" t="s">
        <v>40</v>
      </c>
      <c r="B8" s="134"/>
      <c r="C8" s="134"/>
      <c r="D8" s="134"/>
      <c r="E8" s="134"/>
      <c r="F8" s="134"/>
      <c r="G8" s="53"/>
      <c r="H8" s="54"/>
    </row>
    <row r="9" spans="1:8" s="42" customFormat="1" ht="43.15" customHeight="1">
      <c r="A9" s="141" t="s">
        <v>41</v>
      </c>
      <c r="B9" s="146" t="s">
        <v>24</v>
      </c>
      <c r="C9" s="55" t="s">
        <v>42</v>
      </c>
      <c r="D9" s="56">
        <v>1000</v>
      </c>
      <c r="E9" s="56">
        <v>1</v>
      </c>
      <c r="F9" s="56">
        <v>25</v>
      </c>
      <c r="G9" s="56">
        <f t="shared" ref="G9:G17" si="0">D9*E9*F9</f>
        <v>25000</v>
      </c>
      <c r="H9" s="57"/>
    </row>
    <row r="10" spans="1:8" s="42" customFormat="1" ht="43.15" customHeight="1">
      <c r="A10" s="142"/>
      <c r="B10" s="147"/>
      <c r="C10" s="55" t="s">
        <v>43</v>
      </c>
      <c r="D10" s="56">
        <v>1000</v>
      </c>
      <c r="E10" s="56">
        <v>1</v>
      </c>
      <c r="F10" s="56">
        <v>78</v>
      </c>
      <c r="G10" s="56">
        <f t="shared" si="0"/>
        <v>78000</v>
      </c>
      <c r="H10" s="57"/>
    </row>
    <row r="11" spans="1:8" s="42" customFormat="1" ht="42.6" customHeight="1">
      <c r="A11" s="142"/>
      <c r="B11" s="147"/>
      <c r="C11" s="55" t="s">
        <v>44</v>
      </c>
      <c r="D11" s="56">
        <v>1000</v>
      </c>
      <c r="E11" s="56">
        <v>1</v>
      </c>
      <c r="F11" s="56">
        <v>75</v>
      </c>
      <c r="G11" s="56">
        <f t="shared" si="0"/>
        <v>75000</v>
      </c>
      <c r="H11" s="57"/>
    </row>
    <row r="12" spans="1:8" s="42" customFormat="1" ht="42.6" customHeight="1">
      <c r="A12" s="142"/>
      <c r="B12" s="147"/>
      <c r="C12" s="55" t="s">
        <v>45</v>
      </c>
      <c r="D12" s="56">
        <v>1000</v>
      </c>
      <c r="E12" s="56">
        <v>1</v>
      </c>
      <c r="F12" s="56">
        <v>24</v>
      </c>
      <c r="G12" s="56">
        <f t="shared" si="0"/>
        <v>24000</v>
      </c>
      <c r="H12" s="57"/>
    </row>
    <row r="13" spans="1:8" s="42" customFormat="1" ht="42.6" customHeight="1">
      <c r="A13" s="142"/>
      <c r="B13" s="147"/>
      <c r="C13" s="55" t="s">
        <v>46</v>
      </c>
      <c r="D13" s="56">
        <v>1000</v>
      </c>
      <c r="E13" s="56">
        <v>5</v>
      </c>
      <c r="F13" s="56">
        <v>5</v>
      </c>
      <c r="G13" s="56">
        <f t="shared" si="0"/>
        <v>25000</v>
      </c>
      <c r="H13" s="57"/>
    </row>
    <row r="14" spans="1:8" s="42" customFormat="1" ht="42.6" customHeight="1">
      <c r="A14" s="143"/>
      <c r="B14" s="148"/>
      <c r="C14" s="55" t="s">
        <v>47</v>
      </c>
      <c r="D14" s="56">
        <v>1000</v>
      </c>
      <c r="E14" s="56">
        <v>2</v>
      </c>
      <c r="F14" s="56">
        <v>2</v>
      </c>
      <c r="G14" s="56">
        <f t="shared" si="0"/>
        <v>4000</v>
      </c>
      <c r="H14" s="57"/>
    </row>
    <row r="15" spans="1:8" s="42" customFormat="1" ht="30.6" customHeight="1">
      <c r="A15" s="141" t="s">
        <v>48</v>
      </c>
      <c r="B15" s="146"/>
      <c r="C15" s="55" t="s">
        <v>49</v>
      </c>
      <c r="D15" s="56">
        <v>30000</v>
      </c>
      <c r="E15" s="58">
        <v>1</v>
      </c>
      <c r="F15" s="58">
        <v>5</v>
      </c>
      <c r="G15" s="56">
        <f t="shared" si="0"/>
        <v>150000</v>
      </c>
      <c r="H15" s="57"/>
    </row>
    <row r="16" spans="1:8" s="42" customFormat="1" ht="27.95" customHeight="1">
      <c r="A16" s="143"/>
      <c r="B16" s="148"/>
      <c r="C16" s="55" t="s">
        <v>50</v>
      </c>
      <c r="D16" s="56">
        <v>150</v>
      </c>
      <c r="E16" s="58">
        <v>1</v>
      </c>
      <c r="F16" s="58">
        <v>102</v>
      </c>
      <c r="G16" s="56">
        <f t="shared" si="0"/>
        <v>15300</v>
      </c>
      <c r="H16" s="57"/>
    </row>
    <row r="17" spans="1:8" s="42" customFormat="1" ht="89.25" customHeight="1">
      <c r="A17" s="144" t="s">
        <v>51</v>
      </c>
      <c r="B17" s="59" t="s">
        <v>52</v>
      </c>
      <c r="C17" s="60" t="s">
        <v>53</v>
      </c>
      <c r="D17" s="56">
        <v>300</v>
      </c>
      <c r="E17" s="56">
        <v>1</v>
      </c>
      <c r="F17" s="58">
        <v>222</v>
      </c>
      <c r="G17" s="56">
        <f t="shared" si="0"/>
        <v>66600</v>
      </c>
      <c r="H17" s="57"/>
    </row>
    <row r="18" spans="1:8" s="42" customFormat="1" ht="33.6" customHeight="1">
      <c r="A18" s="145"/>
      <c r="B18" s="57"/>
      <c r="C18" s="61"/>
      <c r="D18" s="62"/>
      <c r="E18" s="56"/>
      <c r="F18" s="58"/>
      <c r="G18" s="56"/>
      <c r="H18" s="57"/>
    </row>
    <row r="19" spans="1:8" s="42" customFormat="1" ht="27.75" customHeight="1">
      <c r="A19" s="57" t="s">
        <v>54</v>
      </c>
      <c r="B19" s="57" t="s">
        <v>55</v>
      </c>
      <c r="C19" s="60"/>
      <c r="D19" s="56">
        <v>4000</v>
      </c>
      <c r="E19" s="56">
        <v>6</v>
      </c>
      <c r="F19" s="56">
        <v>1</v>
      </c>
      <c r="G19" s="56">
        <f>D19*E19*F19</f>
        <v>24000</v>
      </c>
      <c r="H19" s="57"/>
    </row>
    <row r="20" spans="1:8" s="41" customFormat="1" ht="15" customHeight="1">
      <c r="A20" s="135" t="s">
        <v>56</v>
      </c>
      <c r="B20" s="135"/>
      <c r="C20" s="135"/>
      <c r="D20" s="135"/>
      <c r="E20" s="135"/>
      <c r="F20" s="135"/>
      <c r="G20" s="63"/>
      <c r="H20" s="63"/>
    </row>
    <row r="21" spans="1:8" s="41" customFormat="1" ht="15" customHeight="1">
      <c r="A21" s="139" t="s">
        <v>57</v>
      </c>
      <c r="B21" s="139"/>
      <c r="C21" s="60" t="s">
        <v>58</v>
      </c>
      <c r="D21" s="56">
        <v>1500</v>
      </c>
      <c r="E21" s="56">
        <v>1</v>
      </c>
      <c r="F21" s="56">
        <v>1</v>
      </c>
      <c r="G21" s="56">
        <f>D21*E21*F21</f>
        <v>1500</v>
      </c>
      <c r="H21" s="60"/>
    </row>
    <row r="22" spans="1:8" s="42" customFormat="1" ht="14.25" customHeight="1">
      <c r="A22" s="136" t="s">
        <v>59</v>
      </c>
      <c r="B22" s="136"/>
      <c r="C22" s="60" t="s">
        <v>60</v>
      </c>
      <c r="D22" s="56">
        <v>600</v>
      </c>
      <c r="E22" s="56">
        <v>1</v>
      </c>
      <c r="F22" s="56">
        <v>3</v>
      </c>
      <c r="G22" s="56">
        <f>D22*E22*F22</f>
        <v>1800</v>
      </c>
      <c r="H22" s="60"/>
    </row>
    <row r="23" spans="1:8" s="42" customFormat="1" ht="14.25" customHeight="1">
      <c r="A23" s="136"/>
      <c r="B23" s="136"/>
      <c r="C23" s="60" t="s">
        <v>61</v>
      </c>
      <c r="D23" s="56">
        <v>1100</v>
      </c>
      <c r="E23" s="56">
        <v>1</v>
      </c>
      <c r="F23" s="56">
        <v>1</v>
      </c>
      <c r="G23" s="56">
        <f>D22*E23*F22</f>
        <v>1800</v>
      </c>
      <c r="H23" s="60"/>
    </row>
    <row r="24" spans="1:8" s="42" customFormat="1">
      <c r="A24" s="136" t="s">
        <v>62</v>
      </c>
      <c r="B24" s="136"/>
      <c r="C24" s="60" t="s">
        <v>63</v>
      </c>
      <c r="D24" s="56">
        <v>2800</v>
      </c>
      <c r="E24" s="58">
        <v>1</v>
      </c>
      <c r="F24" s="56">
        <v>2</v>
      </c>
      <c r="G24" s="58">
        <f>D23*E24*F23</f>
        <v>1100</v>
      </c>
      <c r="H24" s="60"/>
    </row>
    <row r="25" spans="1:8" s="42" customFormat="1" ht="14.25" customHeight="1">
      <c r="A25" s="136" t="s">
        <v>64</v>
      </c>
      <c r="B25" s="136"/>
      <c r="C25" s="60" t="s">
        <v>65</v>
      </c>
      <c r="D25" s="56">
        <v>1000</v>
      </c>
      <c r="E25" s="56">
        <v>1</v>
      </c>
      <c r="F25" s="56">
        <v>1</v>
      </c>
      <c r="G25" s="56">
        <f>D24*E25*F24</f>
        <v>5600</v>
      </c>
      <c r="H25" s="60"/>
    </row>
    <row r="26" spans="1:8" s="42" customFormat="1" ht="14.25" customHeight="1">
      <c r="A26" s="136"/>
      <c r="B26" s="136"/>
      <c r="C26" s="61" t="s">
        <v>66</v>
      </c>
      <c r="D26" s="56">
        <v>1500</v>
      </c>
      <c r="E26" s="56">
        <v>1</v>
      </c>
      <c r="F26" s="58">
        <v>1</v>
      </c>
      <c r="G26" s="56">
        <f>D25*E26*F25</f>
        <v>1000</v>
      </c>
      <c r="H26" s="60"/>
    </row>
    <row r="27" spans="1:8" s="42" customFormat="1">
      <c r="A27" s="136" t="s">
        <v>67</v>
      </c>
      <c r="B27" s="136"/>
      <c r="C27" s="60" t="s">
        <v>68</v>
      </c>
      <c r="D27" s="56">
        <v>1000</v>
      </c>
      <c r="E27" s="56">
        <v>1</v>
      </c>
      <c r="F27" s="56">
        <v>2</v>
      </c>
      <c r="G27" s="56">
        <f>D27*E27*F27</f>
        <v>2000</v>
      </c>
      <c r="H27" s="60"/>
    </row>
    <row r="28" spans="1:8" s="42" customFormat="1" ht="14.25" customHeight="1">
      <c r="A28" s="136"/>
      <c r="B28" s="136"/>
      <c r="C28" s="60" t="s">
        <v>61</v>
      </c>
      <c r="D28" s="56">
        <v>1100</v>
      </c>
      <c r="E28" s="56">
        <v>1</v>
      </c>
      <c r="F28" s="56">
        <v>1</v>
      </c>
      <c r="G28" s="56">
        <f>D28*E28*F28</f>
        <v>1100</v>
      </c>
      <c r="H28" s="60"/>
    </row>
    <row r="29" spans="1:8" s="42" customFormat="1" ht="14.25" customHeight="1">
      <c r="A29" s="136"/>
      <c r="B29" s="136"/>
      <c r="C29" s="61" t="s">
        <v>66</v>
      </c>
      <c r="D29" s="56">
        <v>1500</v>
      </c>
      <c r="E29" s="58">
        <v>1</v>
      </c>
      <c r="F29" s="58">
        <v>2</v>
      </c>
      <c r="G29" s="58">
        <f>D29*E29*F29</f>
        <v>3000</v>
      </c>
      <c r="H29" s="60"/>
    </row>
    <row r="30" spans="1:8" s="42" customFormat="1" ht="14.25" customHeight="1">
      <c r="A30" s="136" t="s">
        <v>69</v>
      </c>
      <c r="B30" s="136"/>
      <c r="C30" s="60" t="s">
        <v>70</v>
      </c>
      <c r="D30" s="56">
        <v>4500</v>
      </c>
      <c r="E30" s="56">
        <v>1</v>
      </c>
      <c r="F30" s="56">
        <v>2</v>
      </c>
      <c r="G30" s="56">
        <f t="shared" ref="G30:G38" si="1">D30*E30*F30</f>
        <v>9000</v>
      </c>
      <c r="H30" s="60"/>
    </row>
    <row r="31" spans="1:8" s="42" customFormat="1">
      <c r="A31" s="136" t="s">
        <v>71</v>
      </c>
      <c r="B31" s="136"/>
      <c r="C31" s="60" t="s">
        <v>65</v>
      </c>
      <c r="D31" s="56">
        <v>1000</v>
      </c>
      <c r="E31" s="56">
        <v>1</v>
      </c>
      <c r="F31" s="56">
        <v>3</v>
      </c>
      <c r="G31" s="56">
        <f t="shared" si="1"/>
        <v>3000</v>
      </c>
      <c r="H31" s="60"/>
    </row>
    <row r="32" spans="1:8" s="42" customFormat="1" ht="14.25" customHeight="1">
      <c r="A32" s="136"/>
      <c r="B32" s="136"/>
      <c r="C32" s="60" t="s">
        <v>61</v>
      </c>
      <c r="D32" s="56">
        <v>1100</v>
      </c>
      <c r="E32" s="56">
        <v>1</v>
      </c>
      <c r="F32" s="56">
        <v>1</v>
      </c>
      <c r="G32" s="56">
        <f t="shared" si="1"/>
        <v>1100</v>
      </c>
      <c r="H32" s="60"/>
    </row>
    <row r="33" spans="1:8" s="42" customFormat="1" ht="14.25" customHeight="1">
      <c r="A33" s="136" t="s">
        <v>72</v>
      </c>
      <c r="B33" s="136"/>
      <c r="C33" s="60" t="s">
        <v>60</v>
      </c>
      <c r="D33" s="56">
        <v>600</v>
      </c>
      <c r="E33" s="56">
        <v>1</v>
      </c>
      <c r="F33" s="56">
        <v>3</v>
      </c>
      <c r="G33" s="56">
        <f t="shared" si="1"/>
        <v>1800</v>
      </c>
      <c r="H33" s="60"/>
    </row>
    <row r="34" spans="1:8" s="42" customFormat="1" ht="14.25" customHeight="1">
      <c r="A34" s="136"/>
      <c r="B34" s="136"/>
      <c r="C34" s="60" t="s">
        <v>61</v>
      </c>
      <c r="D34" s="56">
        <v>1100</v>
      </c>
      <c r="E34" s="56">
        <v>1</v>
      </c>
      <c r="F34" s="56">
        <v>1</v>
      </c>
      <c r="G34" s="56">
        <f t="shared" si="1"/>
        <v>1100</v>
      </c>
      <c r="H34" s="60"/>
    </row>
    <row r="35" spans="1:8" s="42" customFormat="1" ht="14.25" customHeight="1">
      <c r="A35" s="136" t="s">
        <v>73</v>
      </c>
      <c r="B35" s="136"/>
      <c r="C35" s="60" t="s">
        <v>74</v>
      </c>
      <c r="D35" s="56">
        <v>600</v>
      </c>
      <c r="E35" s="56">
        <v>1</v>
      </c>
      <c r="F35" s="56">
        <v>3</v>
      </c>
      <c r="G35" s="56">
        <f t="shared" si="1"/>
        <v>1800</v>
      </c>
      <c r="H35" s="60"/>
    </row>
    <row r="36" spans="1:8" s="42" customFormat="1" ht="14.25" customHeight="1">
      <c r="A36" s="136"/>
      <c r="B36" s="136"/>
      <c r="C36" s="60" t="s">
        <v>61</v>
      </c>
      <c r="D36" s="56">
        <v>1100</v>
      </c>
      <c r="E36" s="56">
        <v>1</v>
      </c>
      <c r="F36" s="56">
        <v>1</v>
      </c>
      <c r="G36" s="56">
        <f t="shared" si="1"/>
        <v>1100</v>
      </c>
      <c r="H36" s="60"/>
    </row>
    <row r="37" spans="1:8" s="42" customFormat="1">
      <c r="A37" s="136" t="s">
        <v>75</v>
      </c>
      <c r="B37" s="136"/>
      <c r="C37" s="60" t="s">
        <v>65</v>
      </c>
      <c r="D37" s="56">
        <v>1000</v>
      </c>
      <c r="E37" s="56">
        <v>1</v>
      </c>
      <c r="F37" s="56">
        <v>3</v>
      </c>
      <c r="G37" s="56">
        <f t="shared" si="1"/>
        <v>3000</v>
      </c>
      <c r="H37" s="60"/>
    </row>
    <row r="38" spans="1:8" s="42" customFormat="1" ht="14.25" customHeight="1">
      <c r="A38" s="136"/>
      <c r="B38" s="136"/>
      <c r="C38" s="60" t="s">
        <v>61</v>
      </c>
      <c r="D38" s="56">
        <v>1100</v>
      </c>
      <c r="E38" s="56">
        <v>1</v>
      </c>
      <c r="F38" s="56">
        <v>1</v>
      </c>
      <c r="G38" s="56">
        <f t="shared" si="1"/>
        <v>1100</v>
      </c>
      <c r="H38" s="60"/>
    </row>
    <row r="39" spans="1:8" s="42" customFormat="1" ht="16.5" customHeight="1">
      <c r="A39" s="135" t="s">
        <v>76</v>
      </c>
      <c r="B39" s="135"/>
      <c r="C39" s="135"/>
      <c r="D39" s="135"/>
      <c r="E39" s="135"/>
      <c r="F39" s="135"/>
      <c r="G39" s="54"/>
      <c r="H39" s="54"/>
    </row>
    <row r="40" spans="1:8" s="42" customFormat="1" ht="30.75" customHeight="1">
      <c r="A40" s="137" t="s">
        <v>77</v>
      </c>
      <c r="B40" s="138"/>
      <c r="C40" s="64"/>
      <c r="D40" s="56">
        <v>800</v>
      </c>
      <c r="E40" s="56">
        <v>2</v>
      </c>
      <c r="F40" s="56">
        <v>12</v>
      </c>
      <c r="G40" s="56">
        <f>D40*E40*F40</f>
        <v>19200</v>
      </c>
      <c r="H40" s="57" t="s">
        <v>30</v>
      </c>
    </row>
    <row r="41" spans="1:8" s="42" customFormat="1" ht="30.75" customHeight="1">
      <c r="A41" s="137" t="s">
        <v>78</v>
      </c>
      <c r="B41" s="138"/>
      <c r="C41" s="64"/>
      <c r="D41" s="56">
        <v>100</v>
      </c>
      <c r="E41" s="56">
        <v>1</v>
      </c>
      <c r="F41" s="56">
        <v>12</v>
      </c>
      <c r="G41" s="56">
        <f>D41*E41*F41</f>
        <v>1200</v>
      </c>
      <c r="H41" s="57" t="s">
        <v>30</v>
      </c>
    </row>
    <row r="42" spans="1:8" s="42" customFormat="1" ht="16.5" customHeight="1">
      <c r="A42" s="135" t="s">
        <v>79</v>
      </c>
      <c r="B42" s="135"/>
      <c r="C42" s="135"/>
      <c r="D42" s="135"/>
      <c r="E42" s="135"/>
      <c r="F42" s="135"/>
      <c r="G42" s="54"/>
      <c r="H42" s="54"/>
    </row>
    <row r="43" spans="1:8" s="42" customFormat="1" ht="28.5" customHeight="1">
      <c r="A43" s="137" t="s">
        <v>80</v>
      </c>
      <c r="B43" s="138"/>
      <c r="C43" s="60"/>
      <c r="D43" s="65">
        <v>200</v>
      </c>
      <c r="E43" s="65">
        <v>3</v>
      </c>
      <c r="F43" s="56">
        <v>12</v>
      </c>
      <c r="G43" s="56">
        <f>D43*E43*F43</f>
        <v>7200</v>
      </c>
      <c r="H43" s="57" t="s">
        <v>30</v>
      </c>
    </row>
    <row r="44" spans="1:8" s="42" customFormat="1" ht="30.75" customHeight="1">
      <c r="A44" s="137" t="s">
        <v>81</v>
      </c>
      <c r="B44" s="138"/>
      <c r="C44" s="64" t="s">
        <v>29</v>
      </c>
      <c r="D44" s="56">
        <v>20000</v>
      </c>
      <c r="E44" s="56">
        <v>1</v>
      </c>
      <c r="F44" s="56">
        <v>1</v>
      </c>
      <c r="G44" s="56">
        <f>D44*E44*F44</f>
        <v>20000</v>
      </c>
      <c r="H44" s="57" t="s">
        <v>30</v>
      </c>
    </row>
    <row r="45" spans="1:8" s="42" customFormat="1" ht="30.75" customHeight="1">
      <c r="A45" s="137" t="s">
        <v>82</v>
      </c>
      <c r="B45" s="138"/>
      <c r="C45" s="64"/>
      <c r="D45" s="56">
        <v>500</v>
      </c>
      <c r="E45" s="56">
        <v>1</v>
      </c>
      <c r="F45" s="56">
        <v>94</v>
      </c>
      <c r="G45" s="56">
        <f>D45*E45*F45</f>
        <v>47000</v>
      </c>
      <c r="H45" s="57" t="s">
        <v>27</v>
      </c>
    </row>
    <row r="46" spans="1:8" s="43" customFormat="1" ht="15" customHeight="1">
      <c r="A46" s="113" t="s">
        <v>83</v>
      </c>
      <c r="B46" s="113"/>
      <c r="C46" s="113"/>
      <c r="D46" s="113"/>
      <c r="E46" s="113"/>
      <c r="F46" s="113"/>
      <c r="G46" s="67">
        <f>SUM(G9:G45)</f>
        <v>623400</v>
      </c>
    </row>
    <row r="47" spans="1:8" s="43" customFormat="1" ht="15" customHeight="1">
      <c r="A47" s="113" t="s">
        <v>84</v>
      </c>
      <c r="B47" s="113"/>
      <c r="C47" s="113"/>
      <c r="D47" s="113"/>
      <c r="E47" s="113"/>
      <c r="F47" s="113"/>
      <c r="G47" s="66">
        <f>G46*0.1</f>
        <v>62340</v>
      </c>
    </row>
    <row r="48" spans="1:8" s="43" customFormat="1" ht="15" customHeight="1">
      <c r="A48" s="113" t="s">
        <v>85</v>
      </c>
      <c r="B48" s="113"/>
      <c r="C48" s="113"/>
      <c r="D48" s="113"/>
      <c r="E48" s="113"/>
      <c r="F48" s="113"/>
      <c r="G48" s="66">
        <f>G47*0.055</f>
        <v>3428.7</v>
      </c>
    </row>
    <row r="49" spans="1:7" s="43" customFormat="1" ht="15" customHeight="1">
      <c r="A49" s="140" t="s">
        <v>86</v>
      </c>
      <c r="B49" s="140"/>
      <c r="C49" s="140"/>
      <c r="D49" s="140"/>
      <c r="E49" s="140"/>
      <c r="F49" s="140"/>
      <c r="G49" s="68">
        <f>SUM(G46:G48)</f>
        <v>689168.7</v>
      </c>
    </row>
  </sheetData>
  <mergeCells count="30"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44:B44"/>
    <mergeCell ref="A45:B45"/>
    <mergeCell ref="A46:F46"/>
    <mergeCell ref="A47:F47"/>
    <mergeCell ref="A48:F48"/>
    <mergeCell ref="A41:B41"/>
    <mergeCell ref="A42:F42"/>
    <mergeCell ref="A35:B36"/>
    <mergeCell ref="A37:B38"/>
    <mergeCell ref="A43:B43"/>
    <mergeCell ref="A21:B21"/>
    <mergeCell ref="A24:B24"/>
    <mergeCell ref="A30:B30"/>
    <mergeCell ref="A39:F39"/>
    <mergeCell ref="A40:B40"/>
    <mergeCell ref="A1:C1"/>
    <mergeCell ref="B2:E2"/>
    <mergeCell ref="A7:B7"/>
    <mergeCell ref="A8:F8"/>
    <mergeCell ref="A20:F20"/>
  </mergeCells>
  <phoneticPr fontId="3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J15"/>
  <sheetViews>
    <sheetView workbookViewId="0">
      <selection activeCell="E9" sqref="E9"/>
    </sheetView>
  </sheetViews>
  <sheetFormatPr defaultColWidth="7.875" defaultRowHeight="12"/>
  <cols>
    <col min="1" max="1" width="6.875" style="4" customWidth="1"/>
    <col min="2" max="2" width="28.625" style="5" customWidth="1"/>
    <col min="3" max="3" width="42.375" style="5" customWidth="1"/>
    <col min="4" max="4" width="31.375" style="5" bestFit="1" customWidth="1"/>
    <col min="5" max="5" width="12.625" style="6" customWidth="1"/>
    <col min="6" max="6" width="5.625" style="5" bestFit="1" customWidth="1"/>
    <col min="7" max="7" width="7" style="7" customWidth="1"/>
    <col min="8" max="8" width="15.875" style="8" bestFit="1" customWidth="1"/>
    <col min="9" max="9" width="10.875" style="5" customWidth="1"/>
    <col min="10" max="16384" width="7.875" style="5"/>
  </cols>
  <sheetData>
    <row r="1" spans="1:10" s="1" customFormat="1">
      <c r="A1" s="9" t="s">
        <v>0</v>
      </c>
      <c r="B1" s="10" t="s">
        <v>1</v>
      </c>
      <c r="C1" s="10"/>
      <c r="D1" s="10"/>
      <c r="E1" s="151"/>
      <c r="F1" s="151"/>
      <c r="G1" s="151"/>
      <c r="H1" s="11"/>
    </row>
    <row r="2" spans="1:10" s="1" customFormat="1">
      <c r="A2" s="9" t="s">
        <v>2</v>
      </c>
      <c r="B2" s="10"/>
      <c r="C2" s="12" t="s">
        <v>3</v>
      </c>
      <c r="D2" s="10"/>
      <c r="E2" s="151"/>
      <c r="F2" s="151"/>
      <c r="G2" s="151"/>
      <c r="H2" s="11"/>
    </row>
    <row r="3" spans="1:10" s="1" customFormat="1">
      <c r="A3" s="9" t="s">
        <v>4</v>
      </c>
      <c r="B3" s="10"/>
      <c r="C3" s="10" t="s">
        <v>5</v>
      </c>
      <c r="D3" s="10"/>
      <c r="E3" s="151"/>
      <c r="F3" s="151"/>
      <c r="G3" s="151"/>
      <c r="H3" s="11"/>
    </row>
    <row r="4" spans="1:10" s="1" customFormat="1" ht="14.25" customHeight="1">
      <c r="A4" s="13" t="s">
        <v>6</v>
      </c>
      <c r="B4" s="14" t="s">
        <v>87</v>
      </c>
      <c r="C4" s="10"/>
      <c r="D4" s="10"/>
      <c r="E4" s="10"/>
      <c r="F4" s="10"/>
      <c r="G4" s="10"/>
      <c r="H4" s="15"/>
    </row>
    <row r="5" spans="1:10" s="2" customFormat="1" ht="21" customHeight="1">
      <c r="A5" s="16" t="s">
        <v>7</v>
      </c>
      <c r="B5" s="17" t="s">
        <v>8</v>
      </c>
      <c r="C5" s="17" t="s">
        <v>9</v>
      </c>
      <c r="D5" s="17" t="s">
        <v>10</v>
      </c>
      <c r="E5" s="18" t="s">
        <v>88</v>
      </c>
      <c r="F5" s="152" t="s">
        <v>89</v>
      </c>
      <c r="G5" s="153"/>
      <c r="H5" s="19" t="s">
        <v>90</v>
      </c>
      <c r="I5" s="40"/>
    </row>
    <row r="6" spans="1:10" s="3" customFormat="1" ht="21" customHeight="1">
      <c r="A6" s="20">
        <v>1.1000000000000001</v>
      </c>
      <c r="B6" s="21" t="s">
        <v>91</v>
      </c>
      <c r="C6" s="21"/>
      <c r="D6" s="21"/>
      <c r="E6" s="21"/>
      <c r="F6" s="21"/>
      <c r="G6" s="21"/>
      <c r="H6" s="22"/>
    </row>
    <row r="7" spans="1:10" s="4" customFormat="1" ht="26.1" customHeight="1">
      <c r="A7" s="23">
        <v>1</v>
      </c>
      <c r="B7" s="24" t="s">
        <v>11</v>
      </c>
      <c r="C7" s="25" t="s">
        <v>92</v>
      </c>
      <c r="D7" s="26"/>
      <c r="E7" s="27">
        <v>2580</v>
      </c>
      <c r="F7" s="28">
        <v>26</v>
      </c>
      <c r="G7" s="29" t="s">
        <v>93</v>
      </c>
      <c r="H7" s="30">
        <f t="shared" ref="H7:H12" si="0">E7*F7</f>
        <v>67080</v>
      </c>
    </row>
    <row r="8" spans="1:10" s="4" customFormat="1" ht="26.1" customHeight="1">
      <c r="A8" s="23">
        <v>2</v>
      </c>
      <c r="B8" s="26" t="s">
        <v>11</v>
      </c>
      <c r="C8" s="25" t="s">
        <v>94</v>
      </c>
      <c r="D8" s="26"/>
      <c r="E8" s="27">
        <v>2800</v>
      </c>
      <c r="F8" s="28">
        <v>9</v>
      </c>
      <c r="G8" s="29" t="s">
        <v>93</v>
      </c>
      <c r="H8" s="30">
        <f t="shared" si="0"/>
        <v>25200</v>
      </c>
    </row>
    <row r="9" spans="1:10" s="4" customFormat="1" ht="26.1" customHeight="1">
      <c r="A9" s="23">
        <v>3</v>
      </c>
      <c r="B9" s="24" t="s">
        <v>11</v>
      </c>
      <c r="C9" s="25" t="s">
        <v>95</v>
      </c>
      <c r="D9" s="26"/>
      <c r="E9" s="27">
        <v>3620</v>
      </c>
      <c r="F9" s="28">
        <v>1</v>
      </c>
      <c r="G9" s="29" t="s">
        <v>96</v>
      </c>
      <c r="H9" s="30">
        <f t="shared" si="0"/>
        <v>3620</v>
      </c>
    </row>
    <row r="10" spans="1:10" s="4" customFormat="1" ht="26.1" customHeight="1">
      <c r="A10" s="23">
        <v>4</v>
      </c>
      <c r="B10" s="24" t="s">
        <v>11</v>
      </c>
      <c r="C10" s="25" t="s">
        <v>97</v>
      </c>
      <c r="D10" s="26"/>
      <c r="E10" s="27">
        <v>3200</v>
      </c>
      <c r="F10" s="28">
        <v>1</v>
      </c>
      <c r="G10" s="29" t="s">
        <v>96</v>
      </c>
      <c r="H10" s="30">
        <f t="shared" si="0"/>
        <v>3200</v>
      </c>
    </row>
    <row r="11" spans="1:10" s="4" customFormat="1" ht="26.1" customHeight="1">
      <c r="A11" s="23">
        <v>5</v>
      </c>
      <c r="B11" s="24" t="s">
        <v>98</v>
      </c>
      <c r="C11" s="25" t="s">
        <v>99</v>
      </c>
      <c r="D11" s="26"/>
      <c r="E11" s="27">
        <v>2860</v>
      </c>
      <c r="F11" s="28">
        <v>1</v>
      </c>
      <c r="G11" s="31" t="s">
        <v>100</v>
      </c>
      <c r="H11" s="30">
        <f t="shared" si="0"/>
        <v>2860</v>
      </c>
    </row>
    <row r="12" spans="1:10" s="4" customFormat="1" ht="26.1" customHeight="1">
      <c r="A12" s="23">
        <v>6</v>
      </c>
      <c r="B12" s="26" t="s">
        <v>101</v>
      </c>
      <c r="C12" s="25" t="s">
        <v>102</v>
      </c>
      <c r="D12" s="26"/>
      <c r="E12" s="27">
        <v>2580</v>
      </c>
      <c r="F12" s="28">
        <v>6</v>
      </c>
      <c r="G12" s="29" t="s">
        <v>96</v>
      </c>
      <c r="H12" s="30">
        <f t="shared" si="0"/>
        <v>15480</v>
      </c>
    </row>
    <row r="13" spans="1:10" s="3" customFormat="1">
      <c r="A13" s="32"/>
      <c r="B13" s="154"/>
      <c r="C13" s="154"/>
      <c r="D13" s="154"/>
      <c r="E13" s="154"/>
      <c r="F13" s="154"/>
      <c r="G13" s="154"/>
      <c r="H13" s="33">
        <f>H7+H8+H9+H10+H11+H12</f>
        <v>117440</v>
      </c>
    </row>
    <row r="14" spans="1:10" s="4" customFormat="1" ht="15">
      <c r="A14" s="34"/>
      <c r="B14" s="35"/>
      <c r="C14" s="35"/>
      <c r="D14" s="35"/>
      <c r="E14" s="36"/>
      <c r="F14" s="35"/>
      <c r="G14" s="37"/>
      <c r="H14" s="38"/>
    </row>
    <row r="15" spans="1:10" s="3" customFormat="1" ht="26.25" customHeight="1">
      <c r="A15" s="149" t="s">
        <v>12</v>
      </c>
      <c r="B15" s="150"/>
      <c r="C15" s="150"/>
      <c r="D15" s="150"/>
      <c r="E15" s="150"/>
      <c r="F15" s="150"/>
      <c r="G15" s="150"/>
      <c r="H15" s="39">
        <v>117440</v>
      </c>
      <c r="I15" s="4"/>
      <c r="J15" s="4"/>
    </row>
  </sheetData>
  <mergeCells count="6">
    <mergeCell ref="A15:G15"/>
    <mergeCell ref="E1:G1"/>
    <mergeCell ref="E2:G2"/>
    <mergeCell ref="E3:G3"/>
    <mergeCell ref="F5:G5"/>
    <mergeCell ref="B13:G13"/>
  </mergeCells>
  <phoneticPr fontId="34" type="noConversion"/>
  <pageMargins left="0.7" right="0.7" top="0.75" bottom="0.75" header="0.3" footer="0.3"/>
  <pageSetup paperSize="0" orientation="portrait" horizontalDpi="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6"/>
  <sheetViews>
    <sheetView workbookViewId="0">
      <selection activeCell="D8" sqref="D8"/>
    </sheetView>
  </sheetViews>
  <sheetFormatPr defaultRowHeight="14.25"/>
  <cols>
    <col min="1" max="1" width="16.125" bestFit="1" customWidth="1"/>
  </cols>
  <sheetData>
    <row r="2" spans="1:2">
      <c r="A2" s="101" t="s">
        <v>132</v>
      </c>
      <c r="B2">
        <v>9016</v>
      </c>
    </row>
    <row r="3" spans="1:2">
      <c r="A3" s="101" t="s">
        <v>133</v>
      </c>
      <c r="B3">
        <v>696</v>
      </c>
    </row>
    <row r="4" spans="1:2">
      <c r="A4" s="101" t="s">
        <v>134</v>
      </c>
      <c r="B4">
        <v>336</v>
      </c>
    </row>
    <row r="6" spans="1:2">
      <c r="B6">
        <f>SUM(B2:B5)</f>
        <v>10048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旅行社</vt:lpstr>
      <vt:lpstr>希尔顿</vt:lpstr>
      <vt:lpstr>Airfare</vt:lpstr>
      <vt:lpstr>杂费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thinkpad</cp:lastModifiedBy>
  <cp:revision>1</cp:revision>
  <cp:lastPrinted>2018-07-16T03:41:25Z</cp:lastPrinted>
  <dcterms:created xsi:type="dcterms:W3CDTF">1996-12-17T01:32:42Z</dcterms:created>
  <dcterms:modified xsi:type="dcterms:W3CDTF">2018-09-13T10:44:07Z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